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loynd\Desktop\Math submission\"/>
    </mc:Choice>
  </mc:AlternateContent>
  <bookViews>
    <workbookView xWindow="0" yWindow="0" windowWidth="20325" windowHeight="9630" tabRatio="737" activeTab="5"/>
  </bookViews>
  <sheets>
    <sheet name="Financial ToolBoxes" sheetId="2" r:id="rId1"/>
    <sheet name="General Savings Plan" sheetId="3" r:id="rId2"/>
    <sheet name="401k" sheetId="1" r:id="rId3"/>
    <sheet name="Vehicle Loan" sheetId="5" r:id="rId4"/>
    <sheet name="Home Loan" sheetId="6" r:id="rId5"/>
    <sheet name="Family Budget" sheetId="7" r:id="rId6"/>
    <sheet name="Principal %" sheetId="10" r:id="rId7"/>
    <sheet name="Bank vs You" sheetId="8" r:id="rId8"/>
    <sheet name="2% Forever" sheetId="9" r:id="rId9"/>
  </sheets>
  <definedNames>
    <definedName name="byui" localSheetId="8">#REF!</definedName>
    <definedName name="byui" localSheetId="7">#REF!</definedName>
    <definedName name="byui" localSheetId="5">#REF!</definedName>
    <definedName name="byui" localSheetId="6">#REF!</definedName>
    <definedName name="byui">#REF!</definedName>
    <definedName name="Car_Gasoline" localSheetId="8">#REF!</definedName>
    <definedName name="Car_Gasoline" localSheetId="7">#REF!</definedName>
    <definedName name="Car_Gasoline" localSheetId="5">#REF!</definedName>
    <definedName name="Car_Gasoline" localSheetId="0">#REF!</definedName>
    <definedName name="Car_Gasoline" localSheetId="6">#REF!</definedName>
    <definedName name="Car_Gasoline" localSheetId="3">#REF!</definedName>
    <definedName name="Car_Gasoline">#REF!</definedName>
    <definedName name="_xlnm.Print_Area" localSheetId="7">'Bank vs You'!$C$1:$F$28</definedName>
    <definedName name="_xlnm.Print_Titles" localSheetId="7">'Bank vs You'!$12:$12</definedName>
    <definedName name="_xlnm.Print_Titles" localSheetId="4">'Home Loan'!$13:$13</definedName>
    <definedName name="rexburg">#REF!</definedName>
    <definedName name="ricks" localSheetId="8">#REF!</definedName>
    <definedName name="ricks" localSheetId="7">#REF!</definedName>
    <definedName name="ricks" localSheetId="5">#REF!</definedName>
    <definedName name="ricks" localSheetId="6">#REF!</definedName>
    <definedName name="ricks">#REF!</definedName>
    <definedName name="war" localSheetId="8">#REF!</definedName>
    <definedName name="war" localSheetId="7">#REF!</definedName>
    <definedName name="war" localSheetId="5">#REF!</definedName>
    <definedName name="war" localSheetId="0">#REF!</definedName>
    <definedName name="war" localSheetId="6">#REF!</definedName>
    <definedName name="war" localSheetId="3">#REF!</definedName>
    <definedName name="war">#REF!</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K6" i="1" l="1"/>
  <c r="F18" i="2"/>
  <c r="F10" i="2"/>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B62" i="1"/>
  <c r="G62" i="1"/>
  <c r="H62" i="1"/>
  <c r="K62" i="1"/>
  <c r="B63" i="1"/>
  <c r="G63" i="1"/>
  <c r="H63" i="1"/>
  <c r="K63" i="1"/>
  <c r="B64" i="1"/>
  <c r="G64" i="1"/>
  <c r="H64" i="1"/>
  <c r="K64" i="1"/>
  <c r="B65" i="1"/>
  <c r="G65" i="1"/>
  <c r="H65" i="1"/>
  <c r="K65" i="1"/>
  <c r="B66" i="1"/>
  <c r="G66" i="1"/>
  <c r="H66" i="1"/>
  <c r="K66" i="1"/>
  <c r="B67" i="1"/>
  <c r="G67" i="1"/>
  <c r="H67" i="1"/>
  <c r="K67" i="1"/>
  <c r="B68" i="1"/>
  <c r="G68" i="1"/>
  <c r="H68" i="1"/>
  <c r="K68" i="1"/>
  <c r="B69" i="1"/>
  <c r="G69" i="1"/>
  <c r="H69" i="1"/>
  <c r="K69" i="1"/>
  <c r="B70" i="1"/>
  <c r="G70" i="1"/>
  <c r="H70" i="1"/>
  <c r="K70" i="1"/>
  <c r="B71" i="1"/>
  <c r="G71" i="1"/>
  <c r="H71" i="1"/>
  <c r="K71" i="1"/>
  <c r="B72" i="1"/>
  <c r="G72" i="1"/>
  <c r="H72" i="1"/>
  <c r="K72" i="1"/>
  <c r="B73" i="1"/>
  <c r="G73" i="1"/>
  <c r="H73" i="1"/>
  <c r="K73" i="1"/>
  <c r="B74" i="1"/>
  <c r="G74" i="1"/>
  <c r="H74" i="1"/>
  <c r="K74" i="1"/>
  <c r="B75" i="1"/>
  <c r="G75" i="1"/>
  <c r="H75" i="1"/>
  <c r="K75" i="1"/>
  <c r="B76" i="1"/>
  <c r="G76" i="1"/>
  <c r="H76" i="1"/>
  <c r="K76" i="1"/>
  <c r="B77" i="1"/>
  <c r="G77" i="1"/>
  <c r="H77" i="1"/>
  <c r="K77" i="1"/>
  <c r="B78" i="1"/>
  <c r="G78" i="1"/>
  <c r="H78" i="1"/>
  <c r="K78" i="1"/>
  <c r="B79" i="1"/>
  <c r="G79" i="1"/>
  <c r="H79" i="1"/>
  <c r="K79" i="1"/>
  <c r="B80" i="1"/>
  <c r="G80" i="1"/>
  <c r="H80" i="1"/>
  <c r="K80" i="1"/>
  <c r="M14" i="1"/>
  <c r="O14" i="1"/>
  <c r="I15" i="1"/>
  <c r="D15" i="1"/>
  <c r="B6" i="10"/>
  <c r="B7" i="10"/>
  <c r="B8" i="10"/>
  <c r="B9" i="10"/>
  <c r="B10" i="10"/>
  <c r="B11" i="10"/>
  <c r="B12" i="10"/>
  <c r="B13" i="10"/>
  <c r="B14" i="10"/>
  <c r="B15" i="10"/>
  <c r="B16" i="10"/>
  <c r="B17" i="10"/>
  <c r="B18" i="10"/>
  <c r="B19" i="10"/>
  <c r="B20" i="10"/>
  <c r="B21" i="10"/>
  <c r="B22" i="10"/>
  <c r="B23" i="10"/>
  <c r="B24" i="10"/>
  <c r="D24" i="10"/>
  <c r="E24" i="10"/>
  <c r="F24" i="10"/>
  <c r="C24" i="10"/>
  <c r="D23" i="10"/>
  <c r="E23" i="10"/>
  <c r="F23" i="10"/>
  <c r="C23" i="10"/>
  <c r="D22" i="10"/>
  <c r="E22" i="10"/>
  <c r="F22" i="10"/>
  <c r="C22" i="10"/>
  <c r="D21" i="10"/>
  <c r="E21" i="10"/>
  <c r="F21" i="10"/>
  <c r="C21" i="10"/>
  <c r="D20" i="10"/>
  <c r="E20" i="10"/>
  <c r="F20" i="10"/>
  <c r="C20" i="10"/>
  <c r="D19" i="10"/>
  <c r="E19" i="10"/>
  <c r="F19" i="10"/>
  <c r="C19" i="10"/>
  <c r="D18" i="10"/>
  <c r="E18" i="10"/>
  <c r="F18" i="10"/>
  <c r="C18" i="10"/>
  <c r="D17" i="10"/>
  <c r="E17" i="10"/>
  <c r="F17" i="10"/>
  <c r="C17" i="10"/>
  <c r="D16" i="10"/>
  <c r="E16" i="10"/>
  <c r="F16" i="10"/>
  <c r="C16" i="10"/>
  <c r="D15" i="10"/>
  <c r="E15" i="10"/>
  <c r="F15" i="10"/>
  <c r="C15" i="10"/>
  <c r="D14" i="10"/>
  <c r="E14" i="10"/>
  <c r="F14" i="10"/>
  <c r="C14" i="10"/>
  <c r="D13" i="10"/>
  <c r="E13" i="10"/>
  <c r="F13" i="10"/>
  <c r="C13" i="10"/>
  <c r="D12" i="10"/>
  <c r="E12" i="10"/>
  <c r="F12" i="10"/>
  <c r="C12" i="10"/>
  <c r="D11" i="10"/>
  <c r="E11" i="10"/>
  <c r="F11" i="10"/>
  <c r="C11" i="10"/>
  <c r="D10" i="10"/>
  <c r="E10" i="10"/>
  <c r="F10" i="10"/>
  <c r="C10" i="10"/>
  <c r="D9" i="10"/>
  <c r="E9" i="10"/>
  <c r="F9" i="10"/>
  <c r="C9" i="10"/>
  <c r="D8" i="10"/>
  <c r="E8" i="10"/>
  <c r="F8" i="10"/>
  <c r="C8" i="10"/>
  <c r="D7" i="10"/>
  <c r="E7" i="10"/>
  <c r="F7" i="10"/>
  <c r="C7" i="10"/>
  <c r="D6" i="10"/>
  <c r="E6" i="10"/>
  <c r="F6" i="10"/>
  <c r="C6" i="10"/>
  <c r="D5" i="10"/>
  <c r="E5" i="10"/>
  <c r="F5" i="10"/>
  <c r="C5" i="10"/>
  <c r="F5" i="9"/>
  <c r="E6" i="9"/>
  <c r="D6" i="9"/>
  <c r="F6" i="9"/>
  <c r="E7" i="9"/>
  <c r="D7" i="9"/>
  <c r="F7" i="9"/>
  <c r="E8" i="9"/>
  <c r="D8" i="9"/>
  <c r="F8" i="9"/>
  <c r="E9" i="9"/>
  <c r="D9" i="9"/>
  <c r="F9" i="9"/>
  <c r="E10" i="9"/>
  <c r="D10" i="9"/>
  <c r="F10" i="9"/>
  <c r="E11" i="9"/>
  <c r="D11" i="9"/>
  <c r="F11" i="9"/>
  <c r="E12" i="9"/>
  <c r="D12" i="9"/>
  <c r="F12" i="9"/>
  <c r="E13" i="9"/>
  <c r="D13" i="9"/>
  <c r="F13" i="9"/>
  <c r="E14" i="9"/>
  <c r="D14" i="9"/>
  <c r="F14" i="9"/>
  <c r="E15" i="9"/>
  <c r="D15" i="9"/>
  <c r="F15" i="9"/>
  <c r="E16" i="9"/>
  <c r="D16" i="9"/>
  <c r="F16" i="9"/>
  <c r="E17" i="9"/>
  <c r="D17" i="9"/>
  <c r="F17" i="9"/>
  <c r="E18" i="9"/>
  <c r="D18" i="9"/>
  <c r="F18" i="9"/>
  <c r="E19" i="9"/>
  <c r="D19" i="9"/>
  <c r="F19" i="9"/>
  <c r="E20" i="9"/>
  <c r="D20" i="9"/>
  <c r="F20" i="9"/>
  <c r="E21" i="9"/>
  <c r="D21" i="9"/>
  <c r="F21" i="9"/>
  <c r="E22" i="9"/>
  <c r="D22" i="9"/>
  <c r="F22" i="9"/>
  <c r="E23" i="9"/>
  <c r="D23" i="9"/>
  <c r="F23" i="9"/>
  <c r="E24" i="9"/>
  <c r="D24" i="9"/>
  <c r="F24" i="9"/>
  <c r="E25" i="9"/>
  <c r="D25" i="9"/>
  <c r="F25" i="9"/>
  <c r="E26" i="9"/>
  <c r="D26" i="9"/>
  <c r="F26" i="9"/>
  <c r="E27" i="9"/>
  <c r="D27" i="9"/>
  <c r="F27" i="9"/>
  <c r="E28" i="9"/>
  <c r="D28" i="9"/>
  <c r="F28" i="9"/>
  <c r="E29" i="9"/>
  <c r="D29" i="9"/>
  <c r="F29" i="9"/>
  <c r="E30" i="9"/>
  <c r="D30" i="9"/>
  <c r="F30" i="9"/>
  <c r="E31" i="9"/>
  <c r="D31" i="9"/>
  <c r="F31" i="9"/>
  <c r="E32" i="9"/>
  <c r="D32" i="9"/>
  <c r="F32" i="9"/>
  <c r="E33" i="9"/>
  <c r="D33" i="9"/>
  <c r="F33" i="9"/>
  <c r="E34" i="9"/>
  <c r="D34" i="9"/>
  <c r="F34" i="9"/>
  <c r="E35" i="9"/>
  <c r="D35" i="9"/>
  <c r="F35" i="9"/>
  <c r="E36" i="9"/>
  <c r="D36" i="9"/>
  <c r="F36" i="9"/>
  <c r="E37" i="9"/>
  <c r="D37" i="9"/>
  <c r="F37" i="9"/>
  <c r="E38" i="9"/>
  <c r="D38" i="9"/>
  <c r="F38" i="9"/>
  <c r="E39" i="9"/>
  <c r="D39" i="9"/>
  <c r="F39" i="9"/>
  <c r="E40" i="9"/>
  <c r="D40" i="9"/>
  <c r="F40" i="9"/>
  <c r="E41" i="9"/>
  <c r="D41" i="9"/>
  <c r="F41" i="9"/>
  <c r="E42" i="9"/>
  <c r="D42" i="9"/>
  <c r="F42" i="9"/>
  <c r="E43" i="9"/>
  <c r="D43" i="9"/>
  <c r="F43" i="9"/>
  <c r="E44" i="9"/>
  <c r="D44" i="9"/>
  <c r="F44" i="9"/>
  <c r="E45" i="9"/>
  <c r="D45" i="9"/>
  <c r="F45" i="9"/>
  <c r="E46" i="9"/>
  <c r="D46" i="9"/>
  <c r="F46" i="9"/>
  <c r="E47" i="9"/>
  <c r="D47" i="9"/>
  <c r="F47" i="9"/>
  <c r="E48" i="9"/>
  <c r="D48" i="9"/>
  <c r="F48" i="9"/>
  <c r="E49" i="9"/>
  <c r="D49" i="9"/>
  <c r="F49" i="9"/>
  <c r="E50" i="9"/>
  <c r="D50" i="9"/>
  <c r="F50" i="9"/>
  <c r="E51" i="9"/>
  <c r="D51" i="9"/>
  <c r="F51" i="9"/>
  <c r="E52" i="9"/>
  <c r="D52" i="9"/>
  <c r="F52" i="9"/>
  <c r="E53" i="9"/>
  <c r="D53" i="9"/>
  <c r="F53" i="9"/>
  <c r="E54" i="9"/>
  <c r="D54" i="9"/>
  <c r="F54" i="9"/>
  <c r="E55" i="9"/>
  <c r="D55" i="9"/>
  <c r="F55" i="9"/>
  <c r="E56" i="9"/>
  <c r="D56" i="9"/>
  <c r="F56" i="9"/>
  <c r="E57" i="9"/>
  <c r="D57" i="9"/>
  <c r="F57" i="9"/>
  <c r="E58" i="9"/>
  <c r="D58" i="9"/>
  <c r="F58" i="9"/>
  <c r="E59" i="9"/>
  <c r="D59" i="9"/>
  <c r="F59" i="9"/>
  <c r="E60" i="9"/>
  <c r="D60" i="9"/>
  <c r="F60" i="9"/>
  <c r="E61" i="9"/>
  <c r="D61" i="9"/>
  <c r="F61" i="9"/>
  <c r="E62" i="9"/>
  <c r="D62" i="9"/>
  <c r="F62" i="9"/>
  <c r="E63" i="9"/>
  <c r="D63" i="9"/>
  <c r="F63" i="9"/>
  <c r="E64" i="9"/>
  <c r="D64" i="9"/>
  <c r="F64" i="9"/>
  <c r="E65" i="9"/>
  <c r="D65" i="9"/>
  <c r="F65" i="9"/>
  <c r="E66" i="9"/>
  <c r="D66" i="9"/>
  <c r="F66" i="9"/>
  <c r="E67" i="9"/>
  <c r="D67" i="9"/>
  <c r="F67" i="9"/>
  <c r="E68" i="9"/>
  <c r="D68" i="9"/>
  <c r="F68" i="9"/>
  <c r="E69" i="9"/>
  <c r="D69" i="9"/>
  <c r="F69" i="9"/>
  <c r="E70" i="9"/>
  <c r="D70" i="9"/>
  <c r="F70" i="9"/>
  <c r="E71" i="9"/>
  <c r="D71" i="9"/>
  <c r="F71" i="9"/>
  <c r="E72" i="9"/>
  <c r="D72" i="9"/>
  <c r="F72" i="9"/>
  <c r="E73" i="9"/>
  <c r="D73" i="9"/>
  <c r="F73" i="9"/>
  <c r="E74" i="9"/>
  <c r="D74" i="9"/>
  <c r="F74" i="9"/>
  <c r="E75" i="9"/>
  <c r="D75" i="9"/>
  <c r="F75" i="9"/>
  <c r="E76" i="9"/>
  <c r="D76" i="9"/>
  <c r="F76" i="9"/>
  <c r="E77" i="9"/>
  <c r="D77" i="9"/>
  <c r="F77" i="9"/>
  <c r="E78" i="9"/>
  <c r="D78" i="9"/>
  <c r="F78" i="9"/>
  <c r="E79" i="9"/>
  <c r="D79" i="9"/>
  <c r="F79" i="9"/>
  <c r="E80" i="9"/>
  <c r="D80" i="9"/>
  <c r="F80" i="9"/>
  <c r="E81" i="9"/>
  <c r="D81" i="9"/>
  <c r="F81" i="9"/>
  <c r="E82" i="9"/>
  <c r="D82" i="9"/>
  <c r="F82" i="9"/>
  <c r="E83" i="9"/>
  <c r="D83" i="9"/>
  <c r="F83" i="9"/>
  <c r="E84" i="9"/>
  <c r="D84" i="9"/>
  <c r="F84" i="9"/>
  <c r="E85" i="9"/>
  <c r="D85" i="9"/>
  <c r="F85" i="9"/>
  <c r="E86" i="9"/>
  <c r="D86" i="9"/>
  <c r="F86" i="9"/>
  <c r="E87" i="9"/>
  <c r="D87" i="9"/>
  <c r="F87" i="9"/>
  <c r="E88" i="9"/>
  <c r="D88" i="9"/>
  <c r="F88" i="9"/>
  <c r="E89" i="9"/>
  <c r="D89" i="9"/>
  <c r="F89" i="9"/>
  <c r="E90" i="9"/>
  <c r="D90" i="9"/>
  <c r="F90" i="9"/>
  <c r="E91" i="9"/>
  <c r="D91" i="9"/>
  <c r="F91" i="9"/>
  <c r="E92" i="9"/>
  <c r="D92" i="9"/>
  <c r="F92" i="9"/>
  <c r="E93" i="9"/>
  <c r="D93" i="9"/>
  <c r="F93" i="9"/>
  <c r="E94" i="9"/>
  <c r="D94" i="9"/>
  <c r="F94" i="9"/>
  <c r="E95" i="9"/>
  <c r="D95" i="9"/>
  <c r="F95" i="9"/>
  <c r="E96" i="9"/>
  <c r="D96" i="9"/>
  <c r="F96" i="9"/>
  <c r="E97" i="9"/>
  <c r="D97" i="9"/>
  <c r="F97" i="9"/>
  <c r="E98" i="9"/>
  <c r="D98" i="9"/>
  <c r="F98" i="9"/>
  <c r="E99" i="9"/>
  <c r="D99" i="9"/>
  <c r="F99" i="9"/>
  <c r="E100" i="9"/>
  <c r="D100" i="9"/>
  <c r="F100" i="9"/>
  <c r="E101" i="9"/>
  <c r="D101" i="9"/>
  <c r="F101" i="9"/>
  <c r="E102" i="9"/>
  <c r="D102" i="9"/>
  <c r="F102" i="9"/>
  <c r="E103" i="9"/>
  <c r="D103" i="9"/>
  <c r="F103" i="9"/>
  <c r="E104" i="9"/>
  <c r="D104" i="9"/>
  <c r="F104" i="9"/>
  <c r="E105" i="9"/>
  <c r="D105" i="9"/>
  <c r="F105" i="9"/>
  <c r="E106" i="9"/>
  <c r="D106" i="9"/>
  <c r="F106" i="9"/>
  <c r="E107" i="9"/>
  <c r="D107" i="9"/>
  <c r="F107" i="9"/>
  <c r="E108" i="9"/>
  <c r="D108" i="9"/>
  <c r="F108" i="9"/>
  <c r="E109" i="9"/>
  <c r="D109" i="9"/>
  <c r="F109" i="9"/>
  <c r="E110" i="9"/>
  <c r="D110" i="9"/>
  <c r="F110" i="9"/>
  <c r="E111" i="9"/>
  <c r="D111" i="9"/>
  <c r="F111" i="9"/>
  <c r="E112" i="9"/>
  <c r="D112" i="9"/>
  <c r="F112" i="9"/>
  <c r="E113" i="9"/>
  <c r="D113" i="9"/>
  <c r="F113" i="9"/>
  <c r="E114" i="9"/>
  <c r="D114" i="9"/>
  <c r="F114" i="9"/>
  <c r="E115" i="9"/>
  <c r="D115" i="9"/>
  <c r="F115" i="9"/>
  <c r="E116" i="9"/>
  <c r="D116" i="9"/>
  <c r="F116" i="9"/>
  <c r="E117" i="9"/>
  <c r="D117" i="9"/>
  <c r="F117" i="9"/>
  <c r="E118" i="9"/>
  <c r="D118" i="9"/>
  <c r="F118" i="9"/>
  <c r="E119" i="9"/>
  <c r="D119" i="9"/>
  <c r="F119" i="9"/>
  <c r="E120" i="9"/>
  <c r="D120" i="9"/>
  <c r="F120" i="9"/>
  <c r="E121" i="9"/>
  <c r="D121" i="9"/>
  <c r="F121" i="9"/>
  <c r="E122" i="9"/>
  <c r="D122" i="9"/>
  <c r="F122" i="9"/>
  <c r="E123" i="9"/>
  <c r="D123" i="9"/>
  <c r="F123" i="9"/>
  <c r="E124" i="9"/>
  <c r="D124" i="9"/>
  <c r="F124" i="9"/>
  <c r="E125" i="9"/>
  <c r="D125" i="9"/>
  <c r="F125" i="9"/>
  <c r="E126" i="9"/>
  <c r="D126" i="9"/>
  <c r="F126" i="9"/>
  <c r="E127" i="9"/>
  <c r="D127" i="9"/>
  <c r="F127" i="9"/>
  <c r="E128" i="9"/>
  <c r="D128" i="9"/>
  <c r="F128" i="9"/>
  <c r="E129" i="9"/>
  <c r="D129" i="9"/>
  <c r="F129" i="9"/>
  <c r="E130" i="9"/>
  <c r="D130" i="9"/>
  <c r="F130" i="9"/>
  <c r="E131" i="9"/>
  <c r="D131" i="9"/>
  <c r="F131" i="9"/>
  <c r="E132" i="9"/>
  <c r="D132" i="9"/>
  <c r="F132" i="9"/>
  <c r="E133" i="9"/>
  <c r="D133" i="9"/>
  <c r="F133" i="9"/>
  <c r="E134" i="9"/>
  <c r="D134" i="9"/>
  <c r="F134" i="9"/>
  <c r="E135" i="9"/>
  <c r="D135" i="9"/>
  <c r="F135" i="9"/>
  <c r="E136" i="9"/>
  <c r="D136" i="9"/>
  <c r="F136" i="9"/>
  <c r="E137" i="9"/>
  <c r="D137" i="9"/>
  <c r="F137" i="9"/>
  <c r="E138" i="9"/>
  <c r="D138" i="9"/>
  <c r="F138" i="9"/>
  <c r="E139" i="9"/>
  <c r="D139" i="9"/>
  <c r="F139" i="9"/>
  <c r="E140" i="9"/>
  <c r="D140" i="9"/>
  <c r="F140" i="9"/>
  <c r="E141" i="9"/>
  <c r="D141" i="9"/>
  <c r="F141" i="9"/>
  <c r="E142" i="9"/>
  <c r="D142" i="9"/>
  <c r="F142" i="9"/>
  <c r="E143" i="9"/>
  <c r="D143" i="9"/>
  <c r="F143" i="9"/>
  <c r="E144" i="9"/>
  <c r="D144" i="9"/>
  <c r="F144" i="9"/>
  <c r="E145" i="9"/>
  <c r="D145" i="9"/>
  <c r="F145" i="9"/>
  <c r="E146" i="9"/>
  <c r="D146" i="9"/>
  <c r="F146" i="9"/>
  <c r="E147" i="9"/>
  <c r="D147" i="9"/>
  <c r="F147" i="9"/>
  <c r="E148" i="9"/>
  <c r="D148" i="9"/>
  <c r="F148" i="9"/>
  <c r="E149" i="9"/>
  <c r="D149" i="9"/>
  <c r="F149" i="9"/>
  <c r="E150" i="9"/>
  <c r="D150" i="9"/>
  <c r="F150" i="9"/>
  <c r="E151" i="9"/>
  <c r="D151" i="9"/>
  <c r="F151" i="9"/>
  <c r="E152" i="9"/>
  <c r="D152" i="9"/>
  <c r="F152" i="9"/>
  <c r="E153" i="9"/>
  <c r="D153" i="9"/>
  <c r="F153" i="9"/>
  <c r="E154" i="9"/>
  <c r="D154" i="9"/>
  <c r="F154" i="9"/>
  <c r="E155" i="9"/>
  <c r="D155" i="9"/>
  <c r="F155" i="9"/>
  <c r="E156" i="9"/>
  <c r="D156" i="9"/>
  <c r="F156" i="9"/>
  <c r="E157" i="9"/>
  <c r="D157" i="9"/>
  <c r="F157" i="9"/>
  <c r="E158" i="9"/>
  <c r="D158" i="9"/>
  <c r="F158" i="9"/>
  <c r="E159" i="9"/>
  <c r="D159" i="9"/>
  <c r="F159" i="9"/>
  <c r="E160" i="9"/>
  <c r="D160" i="9"/>
  <c r="F160" i="9"/>
  <c r="E161" i="9"/>
  <c r="D161" i="9"/>
  <c r="F161" i="9"/>
  <c r="E162" i="9"/>
  <c r="D162" i="9"/>
  <c r="F162" i="9"/>
  <c r="E163" i="9"/>
  <c r="D163" i="9"/>
  <c r="F163" i="9"/>
  <c r="E164" i="9"/>
  <c r="D164" i="9"/>
  <c r="F164" i="9"/>
  <c r="E165" i="9"/>
  <c r="D165" i="9"/>
  <c r="F165" i="9"/>
  <c r="E166" i="9"/>
  <c r="D166" i="9"/>
  <c r="F166" i="9"/>
  <c r="E167" i="9"/>
  <c r="D167" i="9"/>
  <c r="F167" i="9"/>
  <c r="E168" i="9"/>
  <c r="D168" i="9"/>
  <c r="F168" i="9"/>
  <c r="E169" i="9"/>
  <c r="D169" i="9"/>
  <c r="F169" i="9"/>
  <c r="E170" i="9"/>
  <c r="D170" i="9"/>
  <c r="F170" i="9"/>
  <c r="E171" i="9"/>
  <c r="D171" i="9"/>
  <c r="F171" i="9"/>
  <c r="E172" i="9"/>
  <c r="D172" i="9"/>
  <c r="F172" i="9"/>
  <c r="E173" i="9"/>
  <c r="D173" i="9"/>
  <c r="F173" i="9"/>
  <c r="E174" i="9"/>
  <c r="D174" i="9"/>
  <c r="F174" i="9"/>
  <c r="E175" i="9"/>
  <c r="D175" i="9"/>
  <c r="F175" i="9"/>
  <c r="E176" i="9"/>
  <c r="D176" i="9"/>
  <c r="F176" i="9"/>
  <c r="E177" i="9"/>
  <c r="D177" i="9"/>
  <c r="F177" i="9"/>
  <c r="E178" i="9"/>
  <c r="D178" i="9"/>
  <c r="F178" i="9"/>
  <c r="E179" i="9"/>
  <c r="D179" i="9"/>
  <c r="F179" i="9"/>
  <c r="E180" i="9"/>
  <c r="D180" i="9"/>
  <c r="F180" i="9"/>
  <c r="E181" i="9"/>
  <c r="D181" i="9"/>
  <c r="F181" i="9"/>
  <c r="E182" i="9"/>
  <c r="D182" i="9"/>
  <c r="F182" i="9"/>
  <c r="E183" i="9"/>
  <c r="D183" i="9"/>
  <c r="F183" i="9"/>
  <c r="E184" i="9"/>
  <c r="D184" i="9"/>
  <c r="F184" i="9"/>
  <c r="E185" i="9"/>
  <c r="D185" i="9"/>
  <c r="F185" i="9"/>
  <c r="E186" i="9"/>
  <c r="D186" i="9"/>
  <c r="F186" i="9"/>
  <c r="E187" i="9"/>
  <c r="D187" i="9"/>
  <c r="F187" i="9"/>
  <c r="E188" i="9"/>
  <c r="D188" i="9"/>
  <c r="F188" i="9"/>
  <c r="E189" i="9"/>
  <c r="D189" i="9"/>
  <c r="F189" i="9"/>
  <c r="E190" i="9"/>
  <c r="D190" i="9"/>
  <c r="F190" i="9"/>
  <c r="E191" i="9"/>
  <c r="D191" i="9"/>
  <c r="F191" i="9"/>
  <c r="E192" i="9"/>
  <c r="D192" i="9"/>
  <c r="F192" i="9"/>
  <c r="E193" i="9"/>
  <c r="D193" i="9"/>
  <c r="F193" i="9"/>
  <c r="E194" i="9"/>
  <c r="D194" i="9"/>
  <c r="F194" i="9"/>
  <c r="E195" i="9"/>
  <c r="D195" i="9"/>
  <c r="F195" i="9"/>
  <c r="E196" i="9"/>
  <c r="D196" i="9"/>
  <c r="F196" i="9"/>
  <c r="E197" i="9"/>
  <c r="D197" i="9"/>
  <c r="F197" i="9"/>
  <c r="E198" i="9"/>
  <c r="D198" i="9"/>
  <c r="F198" i="9"/>
  <c r="E199" i="9"/>
  <c r="D199" i="9"/>
  <c r="F199" i="9"/>
  <c r="E200" i="9"/>
  <c r="D200" i="9"/>
  <c r="F200" i="9"/>
  <c r="E201" i="9"/>
  <c r="D201" i="9"/>
  <c r="F201" i="9"/>
  <c r="E202" i="9"/>
  <c r="D202" i="9"/>
  <c r="F202" i="9"/>
  <c r="E203" i="9"/>
  <c r="D203" i="9"/>
  <c r="F203" i="9"/>
  <c r="E204" i="9"/>
  <c r="D204" i="9"/>
  <c r="F204" i="9"/>
  <c r="E205" i="9"/>
  <c r="D205" i="9"/>
  <c r="F205" i="9"/>
  <c r="E206" i="9"/>
  <c r="D206" i="9"/>
  <c r="F206" i="9"/>
  <c r="E207" i="9"/>
  <c r="D207" i="9"/>
  <c r="F207" i="9"/>
  <c r="E208" i="9"/>
  <c r="D208" i="9"/>
  <c r="F208" i="9"/>
  <c r="E209" i="9"/>
  <c r="D209" i="9"/>
  <c r="F209" i="9"/>
  <c r="E210" i="9"/>
  <c r="D210" i="9"/>
  <c r="F210" i="9"/>
  <c r="E211" i="9"/>
  <c r="D211" i="9"/>
  <c r="F211" i="9"/>
  <c r="E212" i="9"/>
  <c r="D212" i="9"/>
  <c r="F212" i="9"/>
  <c r="E213" i="9"/>
  <c r="D213" i="9"/>
  <c r="F213" i="9"/>
  <c r="E214" i="9"/>
  <c r="D214" i="9"/>
  <c r="F214" i="9"/>
  <c r="E215" i="9"/>
  <c r="D215" i="9"/>
  <c r="F215" i="9"/>
  <c r="E216" i="9"/>
  <c r="D216" i="9"/>
  <c r="F216" i="9"/>
  <c r="E217" i="9"/>
  <c r="D217" i="9"/>
  <c r="F217" i="9"/>
  <c r="E218" i="9"/>
  <c r="D218" i="9"/>
  <c r="F218" i="9"/>
  <c r="E219" i="9"/>
  <c r="D219" i="9"/>
  <c r="F219" i="9"/>
  <c r="E220" i="9"/>
  <c r="D220" i="9"/>
  <c r="F220" i="9"/>
  <c r="E221" i="9"/>
  <c r="D221" i="9"/>
  <c r="F221" i="9"/>
  <c r="E222" i="9"/>
  <c r="D222" i="9"/>
  <c r="F222" i="9"/>
  <c r="E223" i="9"/>
  <c r="D223" i="9"/>
  <c r="F223" i="9"/>
  <c r="E224" i="9"/>
  <c r="D224" i="9"/>
  <c r="F224" i="9"/>
  <c r="E225" i="9"/>
  <c r="D225" i="9"/>
  <c r="F225" i="9"/>
  <c r="E226" i="9"/>
  <c r="D226" i="9"/>
  <c r="F226" i="9"/>
  <c r="E227" i="9"/>
  <c r="D227" i="9"/>
  <c r="F227" i="9"/>
  <c r="E228" i="9"/>
  <c r="D228" i="9"/>
  <c r="F228" i="9"/>
  <c r="E229" i="9"/>
  <c r="D229" i="9"/>
  <c r="F229" i="9"/>
  <c r="E230" i="9"/>
  <c r="D230" i="9"/>
  <c r="F230" i="9"/>
  <c r="E231" i="9"/>
  <c r="D231" i="9"/>
  <c r="F231" i="9"/>
  <c r="E232" i="9"/>
  <c r="D232" i="9"/>
  <c r="F232" i="9"/>
  <c r="E233" i="9"/>
  <c r="D233" i="9"/>
  <c r="F233" i="9"/>
  <c r="E234" i="9"/>
  <c r="D234" i="9"/>
  <c r="F234" i="9"/>
  <c r="E235" i="9"/>
  <c r="D235" i="9"/>
  <c r="F235" i="9"/>
  <c r="E236" i="9"/>
  <c r="D236" i="9"/>
  <c r="F236" i="9"/>
  <c r="E237" i="9"/>
  <c r="D237" i="9"/>
  <c r="F237" i="9"/>
  <c r="E238" i="9"/>
  <c r="D238" i="9"/>
  <c r="F238" i="9"/>
  <c r="E239" i="9"/>
  <c r="D239" i="9"/>
  <c r="F239" i="9"/>
  <c r="E240" i="9"/>
  <c r="D240" i="9"/>
  <c r="F240" i="9"/>
  <c r="E241" i="9"/>
  <c r="D241" i="9"/>
  <c r="F241" i="9"/>
  <c r="E242" i="9"/>
  <c r="D242" i="9"/>
  <c r="F242" i="9"/>
  <c r="E243" i="9"/>
  <c r="D243" i="9"/>
  <c r="F243" i="9"/>
  <c r="E244" i="9"/>
  <c r="D244" i="9"/>
  <c r="F244" i="9"/>
  <c r="E245" i="9"/>
  <c r="D245" i="9"/>
  <c r="F245" i="9"/>
  <c r="E246" i="9"/>
  <c r="D246" i="9"/>
  <c r="F246" i="9"/>
  <c r="E247" i="9"/>
  <c r="D247" i="9"/>
  <c r="F247" i="9"/>
  <c r="E248" i="9"/>
  <c r="D248" i="9"/>
  <c r="F248" i="9"/>
  <c r="E249" i="9"/>
  <c r="D249" i="9"/>
  <c r="F249" i="9"/>
  <c r="E250" i="9"/>
  <c r="D250" i="9"/>
  <c r="F250" i="9"/>
  <c r="E251" i="9"/>
  <c r="D251" i="9"/>
  <c r="F251" i="9"/>
  <c r="E252" i="9"/>
  <c r="D252" i="9"/>
  <c r="F252" i="9"/>
  <c r="E253" i="9"/>
  <c r="D253" i="9"/>
  <c r="F253" i="9"/>
  <c r="E254" i="9"/>
  <c r="D254" i="9"/>
  <c r="F254" i="9"/>
  <c r="E255" i="9"/>
  <c r="D255" i="9"/>
  <c r="F255" i="9"/>
  <c r="E256" i="9"/>
  <c r="D256" i="9"/>
  <c r="F256" i="9"/>
  <c r="E257" i="9"/>
  <c r="D257" i="9"/>
  <c r="F257" i="9"/>
  <c r="E258" i="9"/>
  <c r="D258" i="9"/>
  <c r="F258" i="9"/>
  <c r="E259" i="9"/>
  <c r="D259" i="9"/>
  <c r="F259" i="9"/>
  <c r="E260" i="9"/>
  <c r="D260" i="9"/>
  <c r="F260" i="9"/>
  <c r="E261" i="9"/>
  <c r="D261" i="9"/>
  <c r="F261" i="9"/>
  <c r="E262" i="9"/>
  <c r="D262" i="9"/>
  <c r="F262" i="9"/>
  <c r="E263" i="9"/>
  <c r="D263" i="9"/>
  <c r="F263" i="9"/>
  <c r="E264" i="9"/>
  <c r="D264" i="9"/>
  <c r="F264" i="9"/>
  <c r="E265" i="9"/>
  <c r="D265" i="9"/>
  <c r="F265" i="9"/>
  <c r="E266" i="9"/>
  <c r="D266" i="9"/>
  <c r="F266" i="9"/>
  <c r="E267" i="9"/>
  <c r="D267" i="9"/>
  <c r="F267" i="9"/>
  <c r="E268" i="9"/>
  <c r="D268" i="9"/>
  <c r="F268" i="9"/>
  <c r="E269" i="9"/>
  <c r="D269" i="9"/>
  <c r="F269" i="9"/>
  <c r="E270" i="9"/>
  <c r="D270" i="9"/>
  <c r="F270" i="9"/>
  <c r="E271" i="9"/>
  <c r="D271" i="9"/>
  <c r="F271" i="9"/>
  <c r="E272" i="9"/>
  <c r="D272" i="9"/>
  <c r="F272" i="9"/>
  <c r="E273" i="9"/>
  <c r="D273" i="9"/>
  <c r="F273" i="9"/>
  <c r="E274" i="9"/>
  <c r="D274" i="9"/>
  <c r="F274" i="9"/>
  <c r="E275" i="9"/>
  <c r="D275" i="9"/>
  <c r="F275" i="9"/>
  <c r="E276" i="9"/>
  <c r="D276" i="9"/>
  <c r="F276" i="9"/>
  <c r="E277" i="9"/>
  <c r="D277" i="9"/>
  <c r="F277" i="9"/>
  <c r="E278" i="9"/>
  <c r="D278" i="9"/>
  <c r="F278" i="9"/>
  <c r="E279" i="9"/>
  <c r="D279" i="9"/>
  <c r="F279" i="9"/>
  <c r="E280" i="9"/>
  <c r="D280" i="9"/>
  <c r="F280" i="9"/>
  <c r="E281" i="9"/>
  <c r="D281" i="9"/>
  <c r="F281" i="9"/>
  <c r="E282" i="9"/>
  <c r="D282" i="9"/>
  <c r="F282" i="9"/>
  <c r="E283" i="9"/>
  <c r="D283" i="9"/>
  <c r="F283" i="9"/>
  <c r="E284" i="9"/>
  <c r="D284" i="9"/>
  <c r="F284" i="9"/>
  <c r="E285" i="9"/>
  <c r="D285" i="9"/>
  <c r="F285" i="9"/>
  <c r="E286" i="9"/>
  <c r="D286" i="9"/>
  <c r="F286" i="9"/>
  <c r="E287" i="9"/>
  <c r="D287" i="9"/>
  <c r="F287" i="9"/>
  <c r="E288" i="9"/>
  <c r="D288" i="9"/>
  <c r="F288" i="9"/>
  <c r="E289" i="9"/>
  <c r="D289" i="9"/>
  <c r="F289" i="9"/>
  <c r="E290" i="9"/>
  <c r="D290" i="9"/>
  <c r="F290" i="9"/>
  <c r="E291" i="9"/>
  <c r="D291" i="9"/>
  <c r="F291" i="9"/>
  <c r="E292" i="9"/>
  <c r="D292" i="9"/>
  <c r="F292" i="9"/>
  <c r="E293" i="9"/>
  <c r="D293" i="9"/>
  <c r="F293" i="9"/>
  <c r="E294" i="9"/>
  <c r="D294" i="9"/>
  <c r="F294" i="9"/>
  <c r="E295" i="9"/>
  <c r="D295" i="9"/>
  <c r="F295" i="9"/>
  <c r="E296" i="9"/>
  <c r="D296" i="9"/>
  <c r="F296" i="9"/>
  <c r="E297" i="9"/>
  <c r="D297" i="9"/>
  <c r="F297" i="9"/>
  <c r="E298" i="9"/>
  <c r="D298" i="9"/>
  <c r="F298" i="9"/>
  <c r="E299" i="9"/>
  <c r="D299" i="9"/>
  <c r="F299" i="9"/>
  <c r="E300" i="9"/>
  <c r="D300" i="9"/>
  <c r="F300" i="9"/>
  <c r="E301" i="9"/>
  <c r="D301" i="9"/>
  <c r="F301" i="9"/>
  <c r="E302" i="9"/>
  <c r="D302" i="9"/>
  <c r="F302" i="9"/>
  <c r="E303" i="9"/>
  <c r="D303" i="9"/>
  <c r="F303" i="9"/>
  <c r="E304" i="9"/>
  <c r="D304" i="9"/>
  <c r="F304" i="9"/>
  <c r="E305" i="9"/>
  <c r="D305" i="9"/>
  <c r="F305" i="9"/>
  <c r="E306" i="9"/>
  <c r="D306" i="9"/>
  <c r="F306" i="9"/>
  <c r="E307" i="9"/>
  <c r="D307" i="9"/>
  <c r="F307" i="9"/>
  <c r="E308" i="9"/>
  <c r="D308" i="9"/>
  <c r="F308" i="9"/>
  <c r="E309" i="9"/>
  <c r="D309" i="9"/>
  <c r="F309" i="9"/>
  <c r="E310" i="9"/>
  <c r="D310" i="9"/>
  <c r="F310" i="9"/>
  <c r="E311" i="9"/>
  <c r="D311" i="9"/>
  <c r="F311" i="9"/>
  <c r="E312" i="9"/>
  <c r="D312" i="9"/>
  <c r="F312" i="9"/>
  <c r="E313" i="9"/>
  <c r="D313" i="9"/>
  <c r="F313" i="9"/>
  <c r="E314" i="9"/>
  <c r="D314" i="9"/>
  <c r="F314" i="9"/>
  <c r="E315" i="9"/>
  <c r="D315" i="9"/>
  <c r="F315" i="9"/>
  <c r="E316" i="9"/>
  <c r="D316" i="9"/>
  <c r="F316" i="9"/>
  <c r="E317" i="9"/>
  <c r="D317" i="9"/>
  <c r="F317" i="9"/>
  <c r="E318" i="9"/>
  <c r="D318" i="9"/>
  <c r="F318" i="9"/>
  <c r="E319" i="9"/>
  <c r="D319" i="9"/>
  <c r="F319" i="9"/>
  <c r="E320" i="9"/>
  <c r="D320" i="9"/>
  <c r="F320" i="9"/>
  <c r="E321" i="9"/>
  <c r="D321" i="9"/>
  <c r="F321" i="9"/>
  <c r="E322" i="9"/>
  <c r="D322" i="9"/>
  <c r="F322" i="9"/>
  <c r="E323" i="9"/>
  <c r="D323" i="9"/>
  <c r="F323" i="9"/>
  <c r="E324" i="9"/>
  <c r="D324" i="9"/>
  <c r="F324" i="9"/>
  <c r="E325" i="9"/>
  <c r="D325" i="9"/>
  <c r="F325" i="9"/>
  <c r="E326" i="9"/>
  <c r="D326" i="9"/>
  <c r="F326" i="9"/>
  <c r="E327" i="9"/>
  <c r="D327" i="9"/>
  <c r="F327" i="9"/>
  <c r="E328" i="9"/>
  <c r="D328" i="9"/>
  <c r="F328" i="9"/>
  <c r="E329" i="9"/>
  <c r="D329" i="9"/>
  <c r="F329" i="9"/>
  <c r="E330" i="9"/>
  <c r="D330" i="9"/>
  <c r="F330" i="9"/>
  <c r="E331" i="9"/>
  <c r="D331" i="9"/>
  <c r="F331" i="9"/>
  <c r="E332" i="9"/>
  <c r="D332" i="9"/>
  <c r="F332" i="9"/>
  <c r="E333" i="9"/>
  <c r="D333" i="9"/>
  <c r="F333" i="9"/>
  <c r="E334" i="9"/>
  <c r="D334" i="9"/>
  <c r="F334" i="9"/>
  <c r="E335" i="9"/>
  <c r="D335" i="9"/>
  <c r="F335" i="9"/>
  <c r="E336" i="9"/>
  <c r="D336" i="9"/>
  <c r="F336" i="9"/>
  <c r="E337" i="9"/>
  <c r="D337" i="9"/>
  <c r="F337" i="9"/>
  <c r="E338" i="9"/>
  <c r="D338" i="9"/>
  <c r="F338" i="9"/>
  <c r="E339" i="9"/>
  <c r="D339" i="9"/>
  <c r="F339" i="9"/>
  <c r="E340" i="9"/>
  <c r="D340" i="9"/>
  <c r="F340" i="9"/>
  <c r="E341" i="9"/>
  <c r="D341" i="9"/>
  <c r="F341" i="9"/>
  <c r="E342" i="9"/>
  <c r="D342" i="9"/>
  <c r="F342" i="9"/>
  <c r="E343" i="9"/>
  <c r="D343" i="9"/>
  <c r="F343" i="9"/>
  <c r="E344" i="9"/>
  <c r="D344" i="9"/>
  <c r="F344" i="9"/>
  <c r="E345" i="9"/>
  <c r="D345" i="9"/>
  <c r="F345" i="9"/>
  <c r="E346" i="9"/>
  <c r="D346" i="9"/>
  <c r="F346" i="9"/>
  <c r="E347" i="9"/>
  <c r="D347" i="9"/>
  <c r="F347" i="9"/>
  <c r="E348" i="9"/>
  <c r="D348" i="9"/>
  <c r="F348" i="9"/>
  <c r="E349" i="9"/>
  <c r="D349" i="9"/>
  <c r="F349" i="9"/>
  <c r="E350" i="9"/>
  <c r="D350" i="9"/>
  <c r="F350" i="9"/>
  <c r="E351" i="9"/>
  <c r="D351" i="9"/>
  <c r="F351" i="9"/>
  <c r="E352" i="9"/>
  <c r="D352" i="9"/>
  <c r="F352" i="9"/>
  <c r="E353" i="9"/>
  <c r="D353" i="9"/>
  <c r="F353" i="9"/>
  <c r="E354" i="9"/>
  <c r="D354" i="9"/>
  <c r="F354" i="9"/>
  <c r="E355" i="9"/>
  <c r="D355" i="9"/>
  <c r="F355" i="9"/>
  <c r="E356" i="9"/>
  <c r="D356" i="9"/>
  <c r="F356" i="9"/>
  <c r="E357" i="9"/>
  <c r="D357" i="9"/>
  <c r="F357" i="9"/>
  <c r="E358" i="9"/>
  <c r="D358" i="9"/>
  <c r="F358" i="9"/>
  <c r="E359" i="9"/>
  <c r="D359" i="9"/>
  <c r="F359" i="9"/>
  <c r="E360" i="9"/>
  <c r="D360" i="9"/>
  <c r="F360" i="9"/>
  <c r="E361" i="9"/>
  <c r="D361" i="9"/>
  <c r="F361" i="9"/>
  <c r="E362" i="9"/>
  <c r="D362" i="9"/>
  <c r="F362" i="9"/>
  <c r="E363" i="9"/>
  <c r="D363" i="9"/>
  <c r="F363" i="9"/>
  <c r="E364" i="9"/>
  <c r="D364" i="9"/>
  <c r="F364" i="9"/>
  <c r="E365" i="9"/>
  <c r="D365" i="9"/>
  <c r="F365" i="9"/>
  <c r="E366" i="9"/>
  <c r="D366" i="9"/>
  <c r="F366" i="9"/>
  <c r="E367" i="9"/>
  <c r="D367" i="9"/>
  <c r="F367" i="9"/>
  <c r="E368" i="9"/>
  <c r="D368" i="9"/>
  <c r="F368" i="9"/>
  <c r="E369" i="9"/>
  <c r="D369" i="9"/>
  <c r="F369" i="9"/>
  <c r="E370" i="9"/>
  <c r="D370" i="9"/>
  <c r="F370" i="9"/>
  <c r="E371" i="9"/>
  <c r="D371" i="9"/>
  <c r="F371" i="9"/>
  <c r="E372" i="9"/>
  <c r="D372" i="9"/>
  <c r="F372" i="9"/>
  <c r="E373" i="9"/>
  <c r="D373" i="9"/>
  <c r="F373" i="9"/>
  <c r="E374" i="9"/>
  <c r="D374" i="9"/>
  <c r="F374" i="9"/>
  <c r="E375" i="9"/>
  <c r="D375" i="9"/>
  <c r="F375" i="9"/>
  <c r="E376" i="9"/>
  <c r="D376" i="9"/>
  <c r="F376" i="9"/>
  <c r="E377" i="9"/>
  <c r="D377" i="9"/>
  <c r="F377" i="9"/>
  <c r="E378" i="9"/>
  <c r="D378" i="9"/>
  <c r="F378" i="9"/>
  <c r="E379" i="9"/>
  <c r="D379" i="9"/>
  <c r="F379" i="9"/>
  <c r="E380" i="9"/>
  <c r="D380" i="9"/>
  <c r="F380" i="9"/>
  <c r="E381" i="9"/>
  <c r="D381" i="9"/>
  <c r="F381" i="9"/>
  <c r="E382" i="9"/>
  <c r="D382" i="9"/>
  <c r="F382" i="9"/>
  <c r="E383" i="9"/>
  <c r="D383" i="9"/>
  <c r="F383" i="9"/>
  <c r="E384" i="9"/>
  <c r="D384" i="9"/>
  <c r="F384" i="9"/>
  <c r="E385" i="9"/>
  <c r="D385" i="9"/>
  <c r="F385" i="9"/>
  <c r="E386" i="9"/>
  <c r="D386" i="9"/>
  <c r="F386" i="9"/>
  <c r="E387" i="9"/>
  <c r="D387" i="9"/>
  <c r="F387" i="9"/>
  <c r="E388" i="9"/>
  <c r="D388" i="9"/>
  <c r="F388" i="9"/>
  <c r="E389" i="9"/>
  <c r="D389" i="9"/>
  <c r="F389" i="9"/>
  <c r="E390" i="9"/>
  <c r="D390" i="9"/>
  <c r="F390" i="9"/>
  <c r="E391" i="9"/>
  <c r="D391" i="9"/>
  <c r="F391" i="9"/>
  <c r="E392" i="9"/>
  <c r="D392" i="9"/>
  <c r="F392" i="9"/>
  <c r="E393" i="9"/>
  <c r="D393" i="9"/>
  <c r="F393" i="9"/>
  <c r="E394" i="9"/>
  <c r="D394" i="9"/>
  <c r="F394" i="9"/>
  <c r="E395" i="9"/>
  <c r="D395" i="9"/>
  <c r="F395" i="9"/>
  <c r="E396" i="9"/>
  <c r="D396" i="9"/>
  <c r="F396" i="9"/>
  <c r="E397" i="9"/>
  <c r="D397" i="9"/>
  <c r="F397" i="9"/>
  <c r="E398" i="9"/>
  <c r="D398" i="9"/>
  <c r="F398" i="9"/>
  <c r="E399" i="9"/>
  <c r="D399" i="9"/>
  <c r="F399" i="9"/>
  <c r="E400" i="9"/>
  <c r="D400" i="9"/>
  <c r="F400" i="9"/>
  <c r="E401" i="9"/>
  <c r="D401" i="9"/>
  <c r="F401" i="9"/>
  <c r="E402" i="9"/>
  <c r="D402" i="9"/>
  <c r="F402" i="9"/>
  <c r="E403" i="9"/>
  <c r="D403" i="9"/>
  <c r="F403" i="9"/>
  <c r="E404" i="9"/>
  <c r="D404" i="9"/>
  <c r="F404" i="9"/>
  <c r="E405" i="9"/>
  <c r="D405" i="9"/>
  <c r="F405" i="9"/>
  <c r="E406" i="9"/>
  <c r="D406" i="9"/>
  <c r="F406" i="9"/>
  <c r="E407" i="9"/>
  <c r="D407" i="9"/>
  <c r="F407" i="9"/>
  <c r="E408" i="9"/>
  <c r="D408" i="9"/>
  <c r="F408" i="9"/>
  <c r="E409" i="9"/>
  <c r="D409" i="9"/>
  <c r="F409" i="9"/>
  <c r="E410" i="9"/>
  <c r="D410" i="9"/>
  <c r="F410" i="9"/>
  <c r="E411" i="9"/>
  <c r="D411" i="9"/>
  <c r="F411" i="9"/>
  <c r="E412" i="9"/>
  <c r="D412" i="9"/>
  <c r="F412" i="9"/>
  <c r="E413" i="9"/>
  <c r="D413" i="9"/>
  <c r="F413" i="9"/>
  <c r="E414" i="9"/>
  <c r="D414" i="9"/>
  <c r="F414" i="9"/>
  <c r="E415" i="9"/>
  <c r="D415" i="9"/>
  <c r="F415" i="9"/>
  <c r="E416" i="9"/>
  <c r="D416" i="9"/>
  <c r="F416" i="9"/>
  <c r="E417" i="9"/>
  <c r="D417" i="9"/>
  <c r="F417" i="9"/>
  <c r="E418" i="9"/>
  <c r="D418" i="9"/>
  <c r="F418" i="9"/>
  <c r="E419" i="9"/>
  <c r="D419" i="9"/>
  <c r="F419" i="9"/>
  <c r="E420" i="9"/>
  <c r="D420" i="9"/>
  <c r="F420" i="9"/>
  <c r="E421" i="9"/>
  <c r="D421" i="9"/>
  <c r="F421" i="9"/>
  <c r="E422" i="9"/>
  <c r="D422" i="9"/>
  <c r="F422" i="9"/>
  <c r="E423" i="9"/>
  <c r="D423" i="9"/>
  <c r="F423" i="9"/>
  <c r="E424" i="9"/>
  <c r="D424" i="9"/>
  <c r="F424" i="9"/>
  <c r="E425" i="9"/>
  <c r="D425" i="9"/>
  <c r="F425" i="9"/>
  <c r="E426" i="9"/>
  <c r="D426" i="9"/>
  <c r="F426" i="9"/>
  <c r="E427" i="9"/>
  <c r="D427" i="9"/>
  <c r="F427" i="9"/>
  <c r="E428" i="9"/>
  <c r="D428" i="9"/>
  <c r="F428" i="9"/>
  <c r="E429" i="9"/>
  <c r="D429" i="9"/>
  <c r="F429" i="9"/>
  <c r="E430" i="9"/>
  <c r="D430" i="9"/>
  <c r="F430" i="9"/>
  <c r="E431" i="9"/>
  <c r="D431" i="9"/>
  <c r="F431" i="9"/>
  <c r="E432" i="9"/>
  <c r="D432" i="9"/>
  <c r="F432" i="9"/>
  <c r="E433" i="9"/>
  <c r="D433" i="9"/>
  <c r="F433" i="9"/>
  <c r="E434" i="9"/>
  <c r="D434" i="9"/>
  <c r="F434" i="9"/>
  <c r="E435" i="9"/>
  <c r="D435" i="9"/>
  <c r="F435" i="9"/>
  <c r="E436" i="9"/>
  <c r="D436" i="9"/>
  <c r="F436" i="9"/>
  <c r="E437" i="9"/>
  <c r="D437" i="9"/>
  <c r="F437" i="9"/>
  <c r="E438" i="9"/>
  <c r="D438" i="9"/>
  <c r="F438" i="9"/>
  <c r="E439" i="9"/>
  <c r="D439" i="9"/>
  <c r="F439" i="9"/>
  <c r="E440" i="9"/>
  <c r="D440" i="9"/>
  <c r="F440" i="9"/>
  <c r="E441" i="9"/>
  <c r="D441" i="9"/>
  <c r="F441" i="9"/>
  <c r="E442" i="9"/>
  <c r="D442" i="9"/>
  <c r="F442" i="9"/>
  <c r="E443" i="9"/>
  <c r="D443" i="9"/>
  <c r="F443" i="9"/>
  <c r="E444" i="9"/>
  <c r="D444" i="9"/>
  <c r="F444" i="9"/>
  <c r="E445" i="9"/>
  <c r="D445" i="9"/>
  <c r="F445" i="9"/>
  <c r="E446" i="9"/>
  <c r="D446" i="9"/>
  <c r="F446" i="9"/>
  <c r="E447" i="9"/>
  <c r="D447" i="9"/>
  <c r="F447" i="9"/>
  <c r="E448" i="9"/>
  <c r="D448" i="9"/>
  <c r="F448" i="9"/>
  <c r="E449" i="9"/>
  <c r="D449" i="9"/>
  <c r="F449" i="9"/>
  <c r="E450" i="9"/>
  <c r="D450" i="9"/>
  <c r="F450" i="9"/>
  <c r="E451" i="9"/>
  <c r="D451" i="9"/>
  <c r="F451" i="9"/>
  <c r="E452" i="9"/>
  <c r="D452" i="9"/>
  <c r="F452" i="9"/>
  <c r="E453" i="9"/>
  <c r="D453" i="9"/>
  <c r="F453" i="9"/>
  <c r="E454" i="9"/>
  <c r="D454" i="9"/>
  <c r="F454" i="9"/>
  <c r="E455" i="9"/>
  <c r="D455" i="9"/>
  <c r="F455" i="9"/>
  <c r="E456" i="9"/>
  <c r="D456" i="9"/>
  <c r="F456" i="9"/>
  <c r="E457" i="9"/>
  <c r="D457" i="9"/>
  <c r="F457" i="9"/>
  <c r="E458" i="9"/>
  <c r="D458" i="9"/>
  <c r="F458" i="9"/>
  <c r="E459" i="9"/>
  <c r="D459" i="9"/>
  <c r="F459" i="9"/>
  <c r="E460" i="9"/>
  <c r="D460" i="9"/>
  <c r="F460" i="9"/>
  <c r="E461" i="9"/>
  <c r="D461" i="9"/>
  <c r="F461" i="9"/>
  <c r="E462" i="9"/>
  <c r="D462" i="9"/>
  <c r="F462" i="9"/>
  <c r="E463" i="9"/>
  <c r="D463" i="9"/>
  <c r="F463" i="9"/>
  <c r="E464" i="9"/>
  <c r="D464" i="9"/>
  <c r="F464" i="9"/>
  <c r="E465" i="9"/>
  <c r="D465" i="9"/>
  <c r="F465" i="9"/>
  <c r="E466" i="9"/>
  <c r="D466" i="9"/>
  <c r="F466" i="9"/>
  <c r="E467" i="9"/>
  <c r="D467" i="9"/>
  <c r="F467" i="9"/>
  <c r="E468" i="9"/>
  <c r="D468" i="9"/>
  <c r="F468" i="9"/>
  <c r="E469" i="9"/>
  <c r="D469" i="9"/>
  <c r="F469" i="9"/>
  <c r="E470" i="9"/>
  <c r="D470" i="9"/>
  <c r="F470" i="9"/>
  <c r="E471" i="9"/>
  <c r="D471" i="9"/>
  <c r="F471" i="9"/>
  <c r="E472" i="9"/>
  <c r="D472" i="9"/>
  <c r="F472" i="9"/>
  <c r="E473" i="9"/>
  <c r="D473" i="9"/>
  <c r="F473" i="9"/>
  <c r="E474" i="9"/>
  <c r="D474" i="9"/>
  <c r="F474" i="9"/>
  <c r="E475" i="9"/>
  <c r="D475" i="9"/>
  <c r="F475" i="9"/>
  <c r="E476" i="9"/>
  <c r="D476" i="9"/>
  <c r="F476" i="9"/>
  <c r="E477" i="9"/>
  <c r="D477" i="9"/>
  <c r="F477" i="9"/>
  <c r="E478" i="9"/>
  <c r="D478" i="9"/>
  <c r="F478" i="9"/>
  <c r="E479" i="9"/>
  <c r="D479" i="9"/>
  <c r="F479" i="9"/>
  <c r="E480" i="9"/>
  <c r="D480" i="9"/>
  <c r="F480" i="9"/>
  <c r="E481" i="9"/>
  <c r="D481" i="9"/>
  <c r="F481"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D6" i="8"/>
  <c r="D7" i="8"/>
  <c r="E13" i="8"/>
  <c r="C14" i="8"/>
  <c r="D14" i="8"/>
  <c r="E14" i="8"/>
  <c r="C15" i="8"/>
  <c r="D15" i="8"/>
  <c r="E15" i="8"/>
  <c r="C16" i="8"/>
  <c r="D16" i="8"/>
  <c r="E16" i="8"/>
  <c r="C17" i="8"/>
  <c r="D17" i="8"/>
  <c r="E17" i="8"/>
  <c r="C18" i="8"/>
  <c r="D18" i="8"/>
  <c r="E18" i="8"/>
  <c r="C19" i="8"/>
  <c r="D19" i="8"/>
  <c r="E19" i="8"/>
  <c r="C20" i="8"/>
  <c r="D20" i="8"/>
  <c r="E20" i="8"/>
  <c r="C21" i="8"/>
  <c r="D21" i="8"/>
  <c r="E21" i="8"/>
  <c r="C22" i="8"/>
  <c r="D22" i="8"/>
  <c r="E22" i="8"/>
  <c r="C23" i="8"/>
  <c r="D23" i="8"/>
  <c r="E23" i="8"/>
  <c r="C24" i="8"/>
  <c r="D24" i="8"/>
  <c r="E24" i="8"/>
  <c r="C25" i="8"/>
  <c r="D25" i="8"/>
  <c r="E25" i="8"/>
  <c r="C26" i="8"/>
  <c r="D26" i="8"/>
  <c r="E26" i="8"/>
  <c r="C27" i="8"/>
  <c r="D27" i="8"/>
  <c r="E27" i="8"/>
  <c r="C28" i="8"/>
  <c r="D28" i="8"/>
  <c r="E28" i="8"/>
  <c r="C29" i="8"/>
  <c r="D29" i="8"/>
  <c r="E29" i="8"/>
  <c r="C30" i="8"/>
  <c r="D30" i="8"/>
  <c r="E30" i="8"/>
  <c r="C31" i="8"/>
  <c r="D31" i="8"/>
  <c r="E31" i="8"/>
  <c r="C32" i="8"/>
  <c r="D32" i="8"/>
  <c r="E32" i="8"/>
  <c r="C33" i="8"/>
  <c r="D33" i="8"/>
  <c r="E33" i="8"/>
  <c r="C34" i="8"/>
  <c r="D34" i="8"/>
  <c r="E34" i="8"/>
  <c r="C35" i="8"/>
  <c r="D35" i="8"/>
  <c r="E35" i="8"/>
  <c r="C36" i="8"/>
  <c r="D36" i="8"/>
  <c r="E36" i="8"/>
  <c r="C37" i="8"/>
  <c r="D37" i="8"/>
  <c r="E37" i="8"/>
  <c r="C38" i="8"/>
  <c r="D38" i="8"/>
  <c r="E38" i="8"/>
  <c r="C39" i="8"/>
  <c r="D39" i="8"/>
  <c r="E39" i="8"/>
  <c r="C40" i="8"/>
  <c r="D40" i="8"/>
  <c r="E40" i="8"/>
  <c r="C41" i="8"/>
  <c r="D41" i="8"/>
  <c r="E41" i="8"/>
  <c r="C42" i="8"/>
  <c r="D42" i="8"/>
  <c r="E42" i="8"/>
  <c r="C43" i="8"/>
  <c r="D43" i="8"/>
  <c r="E43" i="8"/>
  <c r="C44" i="8"/>
  <c r="D44" i="8"/>
  <c r="E44" i="8"/>
  <c r="C45" i="8"/>
  <c r="D45" i="8"/>
  <c r="E45" i="8"/>
  <c r="C46" i="8"/>
  <c r="D46" i="8"/>
  <c r="E46" i="8"/>
  <c r="C47" i="8"/>
  <c r="D47" i="8"/>
  <c r="E47" i="8"/>
  <c r="C48" i="8"/>
  <c r="D48" i="8"/>
  <c r="E48" i="8"/>
  <c r="C49" i="8"/>
  <c r="D49" i="8"/>
  <c r="E49" i="8"/>
  <c r="C50" i="8"/>
  <c r="D50" i="8"/>
  <c r="E50" i="8"/>
  <c r="C51" i="8"/>
  <c r="D51" i="8"/>
  <c r="E51" i="8"/>
  <c r="C52" i="8"/>
  <c r="D52" i="8"/>
  <c r="E52" i="8"/>
  <c r="C53" i="8"/>
  <c r="D53" i="8"/>
  <c r="E53" i="8"/>
  <c r="C54" i="8"/>
  <c r="D54" i="8"/>
  <c r="E54" i="8"/>
  <c r="C55" i="8"/>
  <c r="D55" i="8"/>
  <c r="E55" i="8"/>
  <c r="C56" i="8"/>
  <c r="D56" i="8"/>
  <c r="E56" i="8"/>
  <c r="C57" i="8"/>
  <c r="D57" i="8"/>
  <c r="E57" i="8"/>
  <c r="C58" i="8"/>
  <c r="D58" i="8"/>
  <c r="E58" i="8"/>
  <c r="C59" i="8"/>
  <c r="D59" i="8"/>
  <c r="E59" i="8"/>
  <c r="C60" i="8"/>
  <c r="D60" i="8"/>
  <c r="E60" i="8"/>
  <c r="C61" i="8"/>
  <c r="D61" i="8"/>
  <c r="E61" i="8"/>
  <c r="C62" i="8"/>
  <c r="D62" i="8"/>
  <c r="E62" i="8"/>
  <c r="C63" i="8"/>
  <c r="D63" i="8"/>
  <c r="E63" i="8"/>
  <c r="C64" i="8"/>
  <c r="D64" i="8"/>
  <c r="E64" i="8"/>
  <c r="C65" i="8"/>
  <c r="D65" i="8"/>
  <c r="E65" i="8"/>
  <c r="C66" i="8"/>
  <c r="D66" i="8"/>
  <c r="E66" i="8"/>
  <c r="C67" i="8"/>
  <c r="D67" i="8"/>
  <c r="E67" i="8"/>
  <c r="C68" i="8"/>
  <c r="D68" i="8"/>
  <c r="E68" i="8"/>
  <c r="C69" i="8"/>
  <c r="D69" i="8"/>
  <c r="E69" i="8"/>
  <c r="C70" i="8"/>
  <c r="D70" i="8"/>
  <c r="E70" i="8"/>
  <c r="C71" i="8"/>
  <c r="D71" i="8"/>
  <c r="E71" i="8"/>
  <c r="C72" i="8"/>
  <c r="D72" i="8"/>
  <c r="E72" i="8"/>
  <c r="C73" i="8"/>
  <c r="D73" i="8"/>
  <c r="E73" i="8"/>
  <c r="C74" i="8"/>
  <c r="D74" i="8"/>
  <c r="E74" i="8"/>
  <c r="C75" i="8"/>
  <c r="D75" i="8"/>
  <c r="E75" i="8"/>
  <c r="C76" i="8"/>
  <c r="D76" i="8"/>
  <c r="E76" i="8"/>
  <c r="C77" i="8"/>
  <c r="D77" i="8"/>
  <c r="E77" i="8"/>
  <c r="C78" i="8"/>
  <c r="D78" i="8"/>
  <c r="E78" i="8"/>
  <c r="C79" i="8"/>
  <c r="D79" i="8"/>
  <c r="E79" i="8"/>
  <c r="C80" i="8"/>
  <c r="D80" i="8"/>
  <c r="E80" i="8"/>
  <c r="C81" i="8"/>
  <c r="D81" i="8"/>
  <c r="E81" i="8"/>
  <c r="C82" i="8"/>
  <c r="D82" i="8"/>
  <c r="E82" i="8"/>
  <c r="C83" i="8"/>
  <c r="D83" i="8"/>
  <c r="E83" i="8"/>
  <c r="C84" i="8"/>
  <c r="D84" i="8"/>
  <c r="E84" i="8"/>
  <c r="C85" i="8"/>
  <c r="D85" i="8"/>
  <c r="E85" i="8"/>
  <c r="C86" i="8"/>
  <c r="D86" i="8"/>
  <c r="E86" i="8"/>
  <c r="C87" i="8"/>
  <c r="D87" i="8"/>
  <c r="E87" i="8"/>
  <c r="C88" i="8"/>
  <c r="D88" i="8"/>
  <c r="E88" i="8"/>
  <c r="C89" i="8"/>
  <c r="D89" i="8"/>
  <c r="E89" i="8"/>
  <c r="C90" i="8"/>
  <c r="D90" i="8"/>
  <c r="E90" i="8"/>
  <c r="C91" i="8"/>
  <c r="D91" i="8"/>
  <c r="E91" i="8"/>
  <c r="C92" i="8"/>
  <c r="D92" i="8"/>
  <c r="E92" i="8"/>
  <c r="C93" i="8"/>
  <c r="D93" i="8"/>
  <c r="E93" i="8"/>
  <c r="C94" i="8"/>
  <c r="D94" i="8"/>
  <c r="E94" i="8"/>
  <c r="C95" i="8"/>
  <c r="D95" i="8"/>
  <c r="E95" i="8"/>
  <c r="C96" i="8"/>
  <c r="D96" i="8"/>
  <c r="E96" i="8"/>
  <c r="C97" i="8"/>
  <c r="D97" i="8"/>
  <c r="E97" i="8"/>
  <c r="C98" i="8"/>
  <c r="D98" i="8"/>
  <c r="E98" i="8"/>
  <c r="C99" i="8"/>
  <c r="D99" i="8"/>
  <c r="E99" i="8"/>
  <c r="C100" i="8"/>
  <c r="D100" i="8"/>
  <c r="E100" i="8"/>
  <c r="C101" i="8"/>
  <c r="D101" i="8"/>
  <c r="E101" i="8"/>
  <c r="C102" i="8"/>
  <c r="D102" i="8"/>
  <c r="E102" i="8"/>
  <c r="C103" i="8"/>
  <c r="D103" i="8"/>
  <c r="E103" i="8"/>
  <c r="C104" i="8"/>
  <c r="D104" i="8"/>
  <c r="E104" i="8"/>
  <c r="C105" i="8"/>
  <c r="D105" i="8"/>
  <c r="E105" i="8"/>
  <c r="C106" i="8"/>
  <c r="D106" i="8"/>
  <c r="E106" i="8"/>
  <c r="C107" i="8"/>
  <c r="D107" i="8"/>
  <c r="E107" i="8"/>
  <c r="C108" i="8"/>
  <c r="D108" i="8"/>
  <c r="E108" i="8"/>
  <c r="C109" i="8"/>
  <c r="D109" i="8"/>
  <c r="E109" i="8"/>
  <c r="C110" i="8"/>
  <c r="D110" i="8"/>
  <c r="E110" i="8"/>
  <c r="C111" i="8"/>
  <c r="D111" i="8"/>
  <c r="E111" i="8"/>
  <c r="C112" i="8"/>
  <c r="D112" i="8"/>
  <c r="E112" i="8"/>
  <c r="C113" i="8"/>
  <c r="D113" i="8"/>
  <c r="E113" i="8"/>
  <c r="C114" i="8"/>
  <c r="D114" i="8"/>
  <c r="E114" i="8"/>
  <c r="C115" i="8"/>
  <c r="D115" i="8"/>
  <c r="E115" i="8"/>
  <c r="C116" i="8"/>
  <c r="D116" i="8"/>
  <c r="E116" i="8"/>
  <c r="C117" i="8"/>
  <c r="D117" i="8"/>
  <c r="E117" i="8"/>
  <c r="C118" i="8"/>
  <c r="D118" i="8"/>
  <c r="E118" i="8"/>
  <c r="C119" i="8"/>
  <c r="D119" i="8"/>
  <c r="E119" i="8"/>
  <c r="C120" i="8"/>
  <c r="D120" i="8"/>
  <c r="E120" i="8"/>
  <c r="C121" i="8"/>
  <c r="D121" i="8"/>
  <c r="E121" i="8"/>
  <c r="C122" i="8"/>
  <c r="D122" i="8"/>
  <c r="E122" i="8"/>
  <c r="C123" i="8"/>
  <c r="D123" i="8"/>
  <c r="E123" i="8"/>
  <c r="C124" i="8"/>
  <c r="D124" i="8"/>
  <c r="E124" i="8"/>
  <c r="C125" i="8"/>
  <c r="D125" i="8"/>
  <c r="E125" i="8"/>
  <c r="C126" i="8"/>
  <c r="D126" i="8"/>
  <c r="E126" i="8"/>
  <c r="C127" i="8"/>
  <c r="D127" i="8"/>
  <c r="E127" i="8"/>
  <c r="C128" i="8"/>
  <c r="D128" i="8"/>
  <c r="E128" i="8"/>
  <c r="C129" i="8"/>
  <c r="D129" i="8"/>
  <c r="E129" i="8"/>
  <c r="C130" i="8"/>
  <c r="D130" i="8"/>
  <c r="E130" i="8"/>
  <c r="C131" i="8"/>
  <c r="D131" i="8"/>
  <c r="E131" i="8"/>
  <c r="C132" i="8"/>
  <c r="D132" i="8"/>
  <c r="E132" i="8"/>
  <c r="C133" i="8"/>
  <c r="D133" i="8"/>
  <c r="E133" i="8"/>
  <c r="C134" i="8"/>
  <c r="D134" i="8"/>
  <c r="E134" i="8"/>
  <c r="C135" i="8"/>
  <c r="D135" i="8"/>
  <c r="E135" i="8"/>
  <c r="C136" i="8"/>
  <c r="D136" i="8"/>
  <c r="E136" i="8"/>
  <c r="C137" i="8"/>
  <c r="D137" i="8"/>
  <c r="E137" i="8"/>
  <c r="C138" i="8"/>
  <c r="D138" i="8"/>
  <c r="E138" i="8"/>
  <c r="C139" i="8"/>
  <c r="D139" i="8"/>
  <c r="E139" i="8"/>
  <c r="C140" i="8"/>
  <c r="D140" i="8"/>
  <c r="E140" i="8"/>
  <c r="C141" i="8"/>
  <c r="D141" i="8"/>
  <c r="E141" i="8"/>
  <c r="C142" i="8"/>
  <c r="D142" i="8"/>
  <c r="E142" i="8"/>
  <c r="C143" i="8"/>
  <c r="D143" i="8"/>
  <c r="E143" i="8"/>
  <c r="C144" i="8"/>
  <c r="D144" i="8"/>
  <c r="E144" i="8"/>
  <c r="C145" i="8"/>
  <c r="D145" i="8"/>
  <c r="E145" i="8"/>
  <c r="C146" i="8"/>
  <c r="D146" i="8"/>
  <c r="E146" i="8"/>
  <c r="C147" i="8"/>
  <c r="D147" i="8"/>
  <c r="E147" i="8"/>
  <c r="C148" i="8"/>
  <c r="D148" i="8"/>
  <c r="E148" i="8"/>
  <c r="C149" i="8"/>
  <c r="D149" i="8"/>
  <c r="E149" i="8"/>
  <c r="C150" i="8"/>
  <c r="D150" i="8"/>
  <c r="E150" i="8"/>
  <c r="C151" i="8"/>
  <c r="D151" i="8"/>
  <c r="E151" i="8"/>
  <c r="C152" i="8"/>
  <c r="D152" i="8"/>
  <c r="E152" i="8"/>
  <c r="C153" i="8"/>
  <c r="D153" i="8"/>
  <c r="E153" i="8"/>
  <c r="C154" i="8"/>
  <c r="D154" i="8"/>
  <c r="E154" i="8"/>
  <c r="C155" i="8"/>
  <c r="D155" i="8"/>
  <c r="E155" i="8"/>
  <c r="C156" i="8"/>
  <c r="D156" i="8"/>
  <c r="E156" i="8"/>
  <c r="C157" i="8"/>
  <c r="D157" i="8"/>
  <c r="E157" i="8"/>
  <c r="C158" i="8"/>
  <c r="D158" i="8"/>
  <c r="E158" i="8"/>
  <c r="C159" i="8"/>
  <c r="D159" i="8"/>
  <c r="E159" i="8"/>
  <c r="C160" i="8"/>
  <c r="D160" i="8"/>
  <c r="E160" i="8"/>
  <c r="C161" i="8"/>
  <c r="D161" i="8"/>
  <c r="E161" i="8"/>
  <c r="C162" i="8"/>
  <c r="D162" i="8"/>
  <c r="E162" i="8"/>
  <c r="C163" i="8"/>
  <c r="D163" i="8"/>
  <c r="E163" i="8"/>
  <c r="C164" i="8"/>
  <c r="D164" i="8"/>
  <c r="E164" i="8"/>
  <c r="C165" i="8"/>
  <c r="D165" i="8"/>
  <c r="E165" i="8"/>
  <c r="C166" i="8"/>
  <c r="D166" i="8"/>
  <c r="E166" i="8"/>
  <c r="C167" i="8"/>
  <c r="D167" i="8"/>
  <c r="E167" i="8"/>
  <c r="C168" i="8"/>
  <c r="D168" i="8"/>
  <c r="E168" i="8"/>
  <c r="C169" i="8"/>
  <c r="D169" i="8"/>
  <c r="E169" i="8"/>
  <c r="C170" i="8"/>
  <c r="D170" i="8"/>
  <c r="E170" i="8"/>
  <c r="C171" i="8"/>
  <c r="D171" i="8"/>
  <c r="E171" i="8"/>
  <c r="C172" i="8"/>
  <c r="D172" i="8"/>
  <c r="E172" i="8"/>
  <c r="C173" i="8"/>
  <c r="D173" i="8"/>
  <c r="E173" i="8"/>
  <c r="C174" i="8"/>
  <c r="D174" i="8"/>
  <c r="E174" i="8"/>
  <c r="C175" i="8"/>
  <c r="D175" i="8"/>
  <c r="E175" i="8"/>
  <c r="C176" i="8"/>
  <c r="D176" i="8"/>
  <c r="E176" i="8"/>
  <c r="C177" i="8"/>
  <c r="D177" i="8"/>
  <c r="E177" i="8"/>
  <c r="C178" i="8"/>
  <c r="D178" i="8"/>
  <c r="E178" i="8"/>
  <c r="C179" i="8"/>
  <c r="D179" i="8"/>
  <c r="E179" i="8"/>
  <c r="C180" i="8"/>
  <c r="D180" i="8"/>
  <c r="E180" i="8"/>
  <c r="C181" i="8"/>
  <c r="D181" i="8"/>
  <c r="E181" i="8"/>
  <c r="C182" i="8"/>
  <c r="D182" i="8"/>
  <c r="E182" i="8"/>
  <c r="C183" i="8"/>
  <c r="D183" i="8"/>
  <c r="E183" i="8"/>
  <c r="C184" i="8"/>
  <c r="D184" i="8"/>
  <c r="E184" i="8"/>
  <c r="C185" i="8"/>
  <c r="D185" i="8"/>
  <c r="E185" i="8"/>
  <c r="C186" i="8"/>
  <c r="D186" i="8"/>
  <c r="E186" i="8"/>
  <c r="C187" i="8"/>
  <c r="D187" i="8"/>
  <c r="E187" i="8"/>
  <c r="C188" i="8"/>
  <c r="D188" i="8"/>
  <c r="E188" i="8"/>
  <c r="C189" i="8"/>
  <c r="D189" i="8"/>
  <c r="E189" i="8"/>
  <c r="C190" i="8"/>
  <c r="D190" i="8"/>
  <c r="E190" i="8"/>
  <c r="C191" i="8"/>
  <c r="D191" i="8"/>
  <c r="E191" i="8"/>
  <c r="C192" i="8"/>
  <c r="D192" i="8"/>
  <c r="E192" i="8"/>
  <c r="C193" i="8"/>
  <c r="D193" i="8"/>
  <c r="E193" i="8"/>
  <c r="C194" i="8"/>
  <c r="D194" i="8"/>
  <c r="E194" i="8"/>
  <c r="C195" i="8"/>
  <c r="D195" i="8"/>
  <c r="E195" i="8"/>
  <c r="C196" i="8"/>
  <c r="D196" i="8"/>
  <c r="E196" i="8"/>
  <c r="C197" i="8"/>
  <c r="D197" i="8"/>
  <c r="E197" i="8"/>
  <c r="C198" i="8"/>
  <c r="D198" i="8"/>
  <c r="E198" i="8"/>
  <c r="C199" i="8"/>
  <c r="D199" i="8"/>
  <c r="E199" i="8"/>
  <c r="C200" i="8"/>
  <c r="D200" i="8"/>
  <c r="E200" i="8"/>
  <c r="C201" i="8"/>
  <c r="D201" i="8"/>
  <c r="E201" i="8"/>
  <c r="C202" i="8"/>
  <c r="D202" i="8"/>
  <c r="E202" i="8"/>
  <c r="C203" i="8"/>
  <c r="D203" i="8"/>
  <c r="E203" i="8"/>
  <c r="C204" i="8"/>
  <c r="D204" i="8"/>
  <c r="E204" i="8"/>
  <c r="C205" i="8"/>
  <c r="D205" i="8"/>
  <c r="E205" i="8"/>
  <c r="C206" i="8"/>
  <c r="D206" i="8"/>
  <c r="E206" i="8"/>
  <c r="C207" i="8"/>
  <c r="D207" i="8"/>
  <c r="E207" i="8"/>
  <c r="C208" i="8"/>
  <c r="D208" i="8"/>
  <c r="E208" i="8"/>
  <c r="C209" i="8"/>
  <c r="D209" i="8"/>
  <c r="E209" i="8"/>
  <c r="C210" i="8"/>
  <c r="D210" i="8"/>
  <c r="E210" i="8"/>
  <c r="C211" i="8"/>
  <c r="D211" i="8"/>
  <c r="E211" i="8"/>
  <c r="C212" i="8"/>
  <c r="D212" i="8"/>
  <c r="E212" i="8"/>
  <c r="C213" i="8"/>
  <c r="D213" i="8"/>
  <c r="E213" i="8"/>
  <c r="C214" i="8"/>
  <c r="D214" i="8"/>
  <c r="E214" i="8"/>
  <c r="C215" i="8"/>
  <c r="D215" i="8"/>
  <c r="E215" i="8"/>
  <c r="C216" i="8"/>
  <c r="D216" i="8"/>
  <c r="E216" i="8"/>
  <c r="C217" i="8"/>
  <c r="D217" i="8"/>
  <c r="E217" i="8"/>
  <c r="C218" i="8"/>
  <c r="D218" i="8"/>
  <c r="E218" i="8"/>
  <c r="C219" i="8"/>
  <c r="D219" i="8"/>
  <c r="E219" i="8"/>
  <c r="C220" i="8"/>
  <c r="D220" i="8"/>
  <c r="E220" i="8"/>
  <c r="C221" i="8"/>
  <c r="D221" i="8"/>
  <c r="E221" i="8"/>
  <c r="C222" i="8"/>
  <c r="D222" i="8"/>
  <c r="E222" i="8"/>
  <c r="C223" i="8"/>
  <c r="D223" i="8"/>
  <c r="E223" i="8"/>
  <c r="C224" i="8"/>
  <c r="D224" i="8"/>
  <c r="E224" i="8"/>
  <c r="C225" i="8"/>
  <c r="D225" i="8"/>
  <c r="E225" i="8"/>
  <c r="C226" i="8"/>
  <c r="D226" i="8"/>
  <c r="E226" i="8"/>
  <c r="C227" i="8"/>
  <c r="D227" i="8"/>
  <c r="E227" i="8"/>
  <c r="C228" i="8"/>
  <c r="D228" i="8"/>
  <c r="E228" i="8"/>
  <c r="C229" i="8"/>
  <c r="D229" i="8"/>
  <c r="E229" i="8"/>
  <c r="C230" i="8"/>
  <c r="D230" i="8"/>
  <c r="E230" i="8"/>
  <c r="C231" i="8"/>
  <c r="D231" i="8"/>
  <c r="E231" i="8"/>
  <c r="C232" i="8"/>
  <c r="D232" i="8"/>
  <c r="E232" i="8"/>
  <c r="C233" i="8"/>
  <c r="D233" i="8"/>
  <c r="E233" i="8"/>
  <c r="C234" i="8"/>
  <c r="D234" i="8"/>
  <c r="E234" i="8"/>
  <c r="C235" i="8"/>
  <c r="D235" i="8"/>
  <c r="E235" i="8"/>
  <c r="C236" i="8"/>
  <c r="D236" i="8"/>
  <c r="E236" i="8"/>
  <c r="C237" i="8"/>
  <c r="D237" i="8"/>
  <c r="E237" i="8"/>
  <c r="C238" i="8"/>
  <c r="D238" i="8"/>
  <c r="E238" i="8"/>
  <c r="C239" i="8"/>
  <c r="D239" i="8"/>
  <c r="E239" i="8"/>
  <c r="C240" i="8"/>
  <c r="D240" i="8"/>
  <c r="E240" i="8"/>
  <c r="C241" i="8"/>
  <c r="D241" i="8"/>
  <c r="E241" i="8"/>
  <c r="C242" i="8"/>
  <c r="D242" i="8"/>
  <c r="E242" i="8"/>
  <c r="C243" i="8"/>
  <c r="D243" i="8"/>
  <c r="E243" i="8"/>
  <c r="C244" i="8"/>
  <c r="D244" i="8"/>
  <c r="E244" i="8"/>
  <c r="C245" i="8"/>
  <c r="D245" i="8"/>
  <c r="E245" i="8"/>
  <c r="C246" i="8"/>
  <c r="D246" i="8"/>
  <c r="E246" i="8"/>
  <c r="C247" i="8"/>
  <c r="D247" i="8"/>
  <c r="E247" i="8"/>
  <c r="C248" i="8"/>
  <c r="D248" i="8"/>
  <c r="E248" i="8"/>
  <c r="C249" i="8"/>
  <c r="D249" i="8"/>
  <c r="E249" i="8"/>
  <c r="C250" i="8"/>
  <c r="D250" i="8"/>
  <c r="E250" i="8"/>
  <c r="C251" i="8"/>
  <c r="D251" i="8"/>
  <c r="E251" i="8"/>
  <c r="C252" i="8"/>
  <c r="D252" i="8"/>
  <c r="E252" i="8"/>
  <c r="C253" i="8"/>
  <c r="D253" i="8"/>
  <c r="E253" i="8"/>
  <c r="C254" i="8"/>
  <c r="D254" i="8"/>
  <c r="E254" i="8"/>
  <c r="C255" i="8"/>
  <c r="D255" i="8"/>
  <c r="E255" i="8"/>
  <c r="C256" i="8"/>
  <c r="D256" i="8"/>
  <c r="E256" i="8"/>
  <c r="C257" i="8"/>
  <c r="D257" i="8"/>
  <c r="E257" i="8"/>
  <c r="C258" i="8"/>
  <c r="D258" i="8"/>
  <c r="E258" i="8"/>
  <c r="C259" i="8"/>
  <c r="D259" i="8"/>
  <c r="E259" i="8"/>
  <c r="C260" i="8"/>
  <c r="D260" i="8"/>
  <c r="E260" i="8"/>
  <c r="C261" i="8"/>
  <c r="D261" i="8"/>
  <c r="E261" i="8"/>
  <c r="C262" i="8"/>
  <c r="D262" i="8"/>
  <c r="E262" i="8"/>
  <c r="C263" i="8"/>
  <c r="D263" i="8"/>
  <c r="E263" i="8"/>
  <c r="C264" i="8"/>
  <c r="D264" i="8"/>
  <c r="E264" i="8"/>
  <c r="C265" i="8"/>
  <c r="D265" i="8"/>
  <c r="E265" i="8"/>
  <c r="C266" i="8"/>
  <c r="D266" i="8"/>
  <c r="E266" i="8"/>
  <c r="C267" i="8"/>
  <c r="D267" i="8"/>
  <c r="E267" i="8"/>
  <c r="C268" i="8"/>
  <c r="D268" i="8"/>
  <c r="E268" i="8"/>
  <c r="C269" i="8"/>
  <c r="D269" i="8"/>
  <c r="E269" i="8"/>
  <c r="C270" i="8"/>
  <c r="D270" i="8"/>
  <c r="E270" i="8"/>
  <c r="C271" i="8"/>
  <c r="D271" i="8"/>
  <c r="E271" i="8"/>
  <c r="C272" i="8"/>
  <c r="D272" i="8"/>
  <c r="E272" i="8"/>
  <c r="C273" i="8"/>
  <c r="D273" i="8"/>
  <c r="E273" i="8"/>
  <c r="C274" i="8"/>
  <c r="D274" i="8"/>
  <c r="E274" i="8"/>
  <c r="C275" i="8"/>
  <c r="D275" i="8"/>
  <c r="E275" i="8"/>
  <c r="C276" i="8"/>
  <c r="D276" i="8"/>
  <c r="E276" i="8"/>
  <c r="C277" i="8"/>
  <c r="D277" i="8"/>
  <c r="E277" i="8"/>
  <c r="C278" i="8"/>
  <c r="D278" i="8"/>
  <c r="E278" i="8"/>
  <c r="C279" i="8"/>
  <c r="D279" i="8"/>
  <c r="E279" i="8"/>
  <c r="C280" i="8"/>
  <c r="D280" i="8"/>
  <c r="E280" i="8"/>
  <c r="C281" i="8"/>
  <c r="D281" i="8"/>
  <c r="E281" i="8"/>
  <c r="C282" i="8"/>
  <c r="D282" i="8"/>
  <c r="E282" i="8"/>
  <c r="C283" i="8"/>
  <c r="D283" i="8"/>
  <c r="E283" i="8"/>
  <c r="C284" i="8"/>
  <c r="D284" i="8"/>
  <c r="E284" i="8"/>
  <c r="C285" i="8"/>
  <c r="D285" i="8"/>
  <c r="E285" i="8"/>
  <c r="C286" i="8"/>
  <c r="D286" i="8"/>
  <c r="E286" i="8"/>
  <c r="C287" i="8"/>
  <c r="D287" i="8"/>
  <c r="E287" i="8"/>
  <c r="C288" i="8"/>
  <c r="D288" i="8"/>
  <c r="E288" i="8"/>
  <c r="C289" i="8"/>
  <c r="D289" i="8"/>
  <c r="E289" i="8"/>
  <c r="C290" i="8"/>
  <c r="D290" i="8"/>
  <c r="E290" i="8"/>
  <c r="C291" i="8"/>
  <c r="D291" i="8"/>
  <c r="E291" i="8"/>
  <c r="C292" i="8"/>
  <c r="D292" i="8"/>
  <c r="E292" i="8"/>
  <c r="C293" i="8"/>
  <c r="D293" i="8"/>
  <c r="E293" i="8"/>
  <c r="C294" i="8"/>
  <c r="D294" i="8"/>
  <c r="E294" i="8"/>
  <c r="C295" i="8"/>
  <c r="D295" i="8"/>
  <c r="E295" i="8"/>
  <c r="C296" i="8"/>
  <c r="D296" i="8"/>
  <c r="E296" i="8"/>
  <c r="C297" i="8"/>
  <c r="D297" i="8"/>
  <c r="E297" i="8"/>
  <c r="C298" i="8"/>
  <c r="D298" i="8"/>
  <c r="E298" i="8"/>
  <c r="C299" i="8"/>
  <c r="D299" i="8"/>
  <c r="E299" i="8"/>
  <c r="C300" i="8"/>
  <c r="D300" i="8"/>
  <c r="E300" i="8"/>
  <c r="C301" i="8"/>
  <c r="D301" i="8"/>
  <c r="E301" i="8"/>
  <c r="C302" i="8"/>
  <c r="D302" i="8"/>
  <c r="E302" i="8"/>
  <c r="C303" i="8"/>
  <c r="D303" i="8"/>
  <c r="E303" i="8"/>
  <c r="C304" i="8"/>
  <c r="D304" i="8"/>
  <c r="E304" i="8"/>
  <c r="C305" i="8"/>
  <c r="D305" i="8"/>
  <c r="E305" i="8"/>
  <c r="C306" i="8"/>
  <c r="D306" i="8"/>
  <c r="E306" i="8"/>
  <c r="C307" i="8"/>
  <c r="D307" i="8"/>
  <c r="E307" i="8"/>
  <c r="C308" i="8"/>
  <c r="D308" i="8"/>
  <c r="E308" i="8"/>
  <c r="C309" i="8"/>
  <c r="D309" i="8"/>
  <c r="E309" i="8"/>
  <c r="C310" i="8"/>
  <c r="D310" i="8"/>
  <c r="E310" i="8"/>
  <c r="C311" i="8"/>
  <c r="D311" i="8"/>
  <c r="E311" i="8"/>
  <c r="C312" i="8"/>
  <c r="D312" i="8"/>
  <c r="E312" i="8"/>
  <c r="C313" i="8"/>
  <c r="D313" i="8"/>
  <c r="E313" i="8"/>
  <c r="C314" i="8"/>
  <c r="D314" i="8"/>
  <c r="E314" i="8"/>
  <c r="C315" i="8"/>
  <c r="D315" i="8"/>
  <c r="E315" i="8"/>
  <c r="C316" i="8"/>
  <c r="D316" i="8"/>
  <c r="E316" i="8"/>
  <c r="C317" i="8"/>
  <c r="D317" i="8"/>
  <c r="E317" i="8"/>
  <c r="C318" i="8"/>
  <c r="D318" i="8"/>
  <c r="E318" i="8"/>
  <c r="C319" i="8"/>
  <c r="D319" i="8"/>
  <c r="E319" i="8"/>
  <c r="C320" i="8"/>
  <c r="D320" i="8"/>
  <c r="E320" i="8"/>
  <c r="C321" i="8"/>
  <c r="D321" i="8"/>
  <c r="E321" i="8"/>
  <c r="C322" i="8"/>
  <c r="D322" i="8"/>
  <c r="E322" i="8"/>
  <c r="C323" i="8"/>
  <c r="D323" i="8"/>
  <c r="E323" i="8"/>
  <c r="C324" i="8"/>
  <c r="D324" i="8"/>
  <c r="E324" i="8"/>
  <c r="C325" i="8"/>
  <c r="D325" i="8"/>
  <c r="E325" i="8"/>
  <c r="C326" i="8"/>
  <c r="D326" i="8"/>
  <c r="E326" i="8"/>
  <c r="C327" i="8"/>
  <c r="D327" i="8"/>
  <c r="E327" i="8"/>
  <c r="C328" i="8"/>
  <c r="D328" i="8"/>
  <c r="E328" i="8"/>
  <c r="C329" i="8"/>
  <c r="D329" i="8"/>
  <c r="E329" i="8"/>
  <c r="C330" i="8"/>
  <c r="D330" i="8"/>
  <c r="E330" i="8"/>
  <c r="C331" i="8"/>
  <c r="D331" i="8"/>
  <c r="E331" i="8"/>
  <c r="C332" i="8"/>
  <c r="D332" i="8"/>
  <c r="E332" i="8"/>
  <c r="C333" i="8"/>
  <c r="D333" i="8"/>
  <c r="E333" i="8"/>
  <c r="C334" i="8"/>
  <c r="D334" i="8"/>
  <c r="E334" i="8"/>
  <c r="C335" i="8"/>
  <c r="D335" i="8"/>
  <c r="E335" i="8"/>
  <c r="C336" i="8"/>
  <c r="D336" i="8"/>
  <c r="E336" i="8"/>
  <c r="C337" i="8"/>
  <c r="D337" i="8"/>
  <c r="E337" i="8"/>
  <c r="C338" i="8"/>
  <c r="D338" i="8"/>
  <c r="E338" i="8"/>
  <c r="C339" i="8"/>
  <c r="D339" i="8"/>
  <c r="E339" i="8"/>
  <c r="C340" i="8"/>
  <c r="D340" i="8"/>
  <c r="E340" i="8"/>
  <c r="C341" i="8"/>
  <c r="D341" i="8"/>
  <c r="E341" i="8"/>
  <c r="C342" i="8"/>
  <c r="D342" i="8"/>
  <c r="E342" i="8"/>
  <c r="C343" i="8"/>
  <c r="D343" i="8"/>
  <c r="E343" i="8"/>
  <c r="C344" i="8"/>
  <c r="D344" i="8"/>
  <c r="E344" i="8"/>
  <c r="C345" i="8"/>
  <c r="D345" i="8"/>
  <c r="E345" i="8"/>
  <c r="C346" i="8"/>
  <c r="D346" i="8"/>
  <c r="E346" i="8"/>
  <c r="C347" i="8"/>
  <c r="D347" i="8"/>
  <c r="E347" i="8"/>
  <c r="C348" i="8"/>
  <c r="D348" i="8"/>
  <c r="E348" i="8"/>
  <c r="C349" i="8"/>
  <c r="D349" i="8"/>
  <c r="E349" i="8"/>
  <c r="C350" i="8"/>
  <c r="D350" i="8"/>
  <c r="E350" i="8"/>
  <c r="C351" i="8"/>
  <c r="D351" i="8"/>
  <c r="E351" i="8"/>
  <c r="C352" i="8"/>
  <c r="D352" i="8"/>
  <c r="E352" i="8"/>
  <c r="C353" i="8"/>
  <c r="D353" i="8"/>
  <c r="E353" i="8"/>
  <c r="C354" i="8"/>
  <c r="D354" i="8"/>
  <c r="E354" i="8"/>
  <c r="C355" i="8"/>
  <c r="D355" i="8"/>
  <c r="E355" i="8"/>
  <c r="C356" i="8"/>
  <c r="D356" i="8"/>
  <c r="E356" i="8"/>
  <c r="C357" i="8"/>
  <c r="D357" i="8"/>
  <c r="E357" i="8"/>
  <c r="C358" i="8"/>
  <c r="D358" i="8"/>
  <c r="E358" i="8"/>
  <c r="C359" i="8"/>
  <c r="D359" i="8"/>
  <c r="E359" i="8"/>
  <c r="C360" i="8"/>
  <c r="D360" i="8"/>
  <c r="E360" i="8"/>
  <c r="C361" i="8"/>
  <c r="D361" i="8"/>
  <c r="E361" i="8"/>
  <c r="C362" i="8"/>
  <c r="D362" i="8"/>
  <c r="E362" i="8"/>
  <c r="C363" i="8"/>
  <c r="D363" i="8"/>
  <c r="E363" i="8"/>
  <c r="C364" i="8"/>
  <c r="D364" i="8"/>
  <c r="E364" i="8"/>
  <c r="C365" i="8"/>
  <c r="D365" i="8"/>
  <c r="E365" i="8"/>
  <c r="C366" i="8"/>
  <c r="D366" i="8"/>
  <c r="E366" i="8"/>
  <c r="C367" i="8"/>
  <c r="D367" i="8"/>
  <c r="E367" i="8"/>
  <c r="C368" i="8"/>
  <c r="D368" i="8"/>
  <c r="E368" i="8"/>
  <c r="C369" i="8"/>
  <c r="D369" i="8"/>
  <c r="E369" i="8"/>
  <c r="C370" i="8"/>
  <c r="D370" i="8"/>
  <c r="E370" i="8"/>
  <c r="C371" i="8"/>
  <c r="D371" i="8"/>
  <c r="E371" i="8"/>
  <c r="C372" i="8"/>
  <c r="D372" i="8"/>
  <c r="E372" i="8"/>
  <c r="C373" i="8"/>
  <c r="D373" i="8"/>
  <c r="E373" i="8"/>
  <c r="J6" i="7"/>
  <c r="J7" i="7"/>
  <c r="J8" i="7"/>
  <c r="J10" i="7"/>
  <c r="J11" i="7"/>
  <c r="J12" i="7"/>
  <c r="J13" i="7"/>
  <c r="J14" i="7"/>
  <c r="J15" i="7"/>
  <c r="J16" i="7"/>
  <c r="J18" i="7"/>
  <c r="J19" i="7"/>
  <c r="J20" i="7"/>
  <c r="J21" i="7"/>
  <c r="J23" i="7"/>
  <c r="J24" i="7"/>
  <c r="J25" i="7"/>
  <c r="J26" i="7"/>
  <c r="J27" i="7"/>
  <c r="J28" i="7"/>
  <c r="J29" i="7"/>
  <c r="J30" i="7"/>
  <c r="J31" i="7"/>
  <c r="J32" i="7"/>
  <c r="J33" i="7"/>
  <c r="J34" i="7"/>
  <c r="J36" i="7"/>
  <c r="J37" i="7"/>
  <c r="J38" i="7"/>
  <c r="J39" i="7"/>
  <c r="J40" i="7"/>
  <c r="I40" i="7"/>
  <c r="H40" i="7"/>
  <c r="D7" i="7"/>
  <c r="D30" i="7"/>
  <c r="D16" i="7"/>
  <c r="D31" i="7"/>
  <c r="D25" i="7"/>
  <c r="D32" i="7"/>
  <c r="D33" i="7"/>
  <c r="D34" i="7"/>
  <c r="C7" i="7"/>
  <c r="C30" i="7"/>
  <c r="C16" i="7"/>
  <c r="C31" i="7"/>
  <c r="C25" i="7"/>
  <c r="C32" i="7"/>
  <c r="C33" i="7"/>
  <c r="C34" i="7"/>
  <c r="E33" i="7"/>
  <c r="E21" i="7"/>
  <c r="E22" i="7"/>
  <c r="E23" i="7"/>
  <c r="E24" i="7"/>
  <c r="E25" i="7"/>
  <c r="E32" i="7"/>
  <c r="E12" i="7"/>
  <c r="E13" i="7"/>
  <c r="E14" i="7"/>
  <c r="E15" i="7"/>
  <c r="E16" i="7"/>
  <c r="E31" i="7"/>
  <c r="E5" i="7"/>
  <c r="E6" i="7"/>
  <c r="E7" i="7"/>
  <c r="E30" i="7"/>
  <c r="F23" i="2"/>
  <c r="C23" i="2"/>
  <c r="I18" i="2"/>
  <c r="C18" i="2"/>
  <c r="I10" i="2"/>
  <c r="C10" i="2"/>
</calcChain>
</file>

<file path=xl/comments1.xml><?xml version="1.0" encoding="utf-8"?>
<comments xmlns="http://schemas.openxmlformats.org/spreadsheetml/2006/main">
  <authors>
    <author>GOODWINK</author>
  </authors>
  <commentList>
    <comment ref="B34" authorId="0" shapeId="0">
      <text>
        <r>
          <rPr>
            <b/>
            <sz val="9"/>
            <color indexed="81"/>
            <rFont val="Verdana"/>
            <family val="2"/>
          </rPr>
          <t>GOODWINK:</t>
        </r>
        <r>
          <rPr>
            <sz val="9"/>
            <color indexed="81"/>
            <rFont val="Verdana"/>
            <family val="2"/>
          </rPr>
          <t xml:space="preserve">
</t>
        </r>
        <r>
          <rPr>
            <sz val="14"/>
            <color indexed="81"/>
            <rFont val="Verdana"/>
            <family val="2"/>
          </rPr>
          <t>Cash Flow = Income - Deductions - Short-Term Savings - Expenses</t>
        </r>
      </text>
    </comment>
  </commentList>
</comments>
</file>

<file path=xl/comments2.xml><?xml version="1.0" encoding="utf-8"?>
<comments xmlns="http://schemas.openxmlformats.org/spreadsheetml/2006/main">
  <authors>
    <author>GOODWINK</author>
  </authors>
  <commentList>
    <comment ref="C12" authorId="0" shapeId="0">
      <text>
        <r>
          <rPr>
            <b/>
            <sz val="9"/>
            <color indexed="81"/>
            <rFont val="Verdana"/>
            <family val="2"/>
          </rPr>
          <t>GOODWINK:</t>
        </r>
        <r>
          <rPr>
            <sz val="9"/>
            <color indexed="81"/>
            <rFont val="Verdana"/>
            <family val="2"/>
          </rPr>
          <t xml:space="preserve">
</t>
        </r>
        <r>
          <rPr>
            <sz val="16"/>
            <color indexed="81"/>
            <rFont val="Verdana"/>
          </rPr>
          <t>This column is representing how much the mortgager would have as a balance, had they invested the loan amount at 5% elsewhere, rather than loaning it to you as the mortgagee.</t>
        </r>
      </text>
    </comment>
    <comment ref="D12" authorId="0" shapeId="0">
      <text>
        <r>
          <rPr>
            <b/>
            <sz val="9"/>
            <color indexed="81"/>
            <rFont val="Verdana"/>
            <family val="2"/>
          </rPr>
          <t>GOODWINK:</t>
        </r>
        <r>
          <rPr>
            <sz val="9"/>
            <color indexed="81"/>
            <rFont val="Verdana"/>
            <family val="2"/>
          </rPr>
          <t xml:space="preserve">
</t>
        </r>
        <r>
          <rPr>
            <sz val="16"/>
            <color indexed="81"/>
            <rFont val="Verdana"/>
          </rPr>
          <t xml:space="preserve">This column is representing the amount of the return investment that your mortgager has made thus far by you making monthly payments that accrue interest along the way. </t>
        </r>
      </text>
    </comment>
    <comment ref="E12" authorId="0" shapeId="0">
      <text>
        <r>
          <rPr>
            <b/>
            <sz val="9"/>
            <color indexed="81"/>
            <rFont val="Verdana"/>
            <family val="2"/>
          </rPr>
          <t>GOODWINK:</t>
        </r>
        <r>
          <rPr>
            <sz val="9"/>
            <color indexed="81"/>
            <rFont val="Verdana"/>
            <family val="2"/>
          </rPr>
          <t xml:space="preserve">
</t>
        </r>
        <r>
          <rPr>
            <sz val="16"/>
            <color indexed="81"/>
            <rFont val="Verdana"/>
          </rPr>
          <t>This column displays the difference between what the mortgager could have had thus far and what you have been able to "grow" along the way. In other words, it is the balance of your debt, often called the "payoff".</t>
        </r>
      </text>
    </comment>
  </commentList>
</comments>
</file>

<file path=xl/sharedStrings.xml><?xml version="1.0" encoding="utf-8"?>
<sst xmlns="http://schemas.openxmlformats.org/spreadsheetml/2006/main" count="305" uniqueCount="213">
  <si>
    <t>Financial ToolBoxes</t>
  </si>
  <si>
    <t>(Gray-shaded boxes are the outputs based on the given inputs above them. Do not type in the shaded boxes.)</t>
  </si>
  <si>
    <t>APR</t>
  </si>
  <si>
    <t>Compounds</t>
  </si>
  <si>
    <t>Present Value</t>
  </si>
  <si>
    <t>Payment</t>
  </si>
  <si>
    <t>Years</t>
  </si>
  <si>
    <t>Future Value</t>
  </si>
  <si>
    <t>Future Value:</t>
  </si>
  <si>
    <t>Years:</t>
  </si>
  <si>
    <t xml:space="preserve"> Investment Interest:</t>
    <phoneticPr fontId="0" type="noConversion"/>
  </si>
  <si>
    <t>Original # of Payments</t>
  </si>
  <si>
    <t>Payment:</t>
  </si>
  <si>
    <t>Present Value:</t>
  </si>
  <si>
    <t xml:space="preserve"> Debt Interest:</t>
    <phoneticPr fontId="0" type="noConversion"/>
  </si>
  <si>
    <t>APY</t>
  </si>
  <si>
    <t>Effective Yield (APY):</t>
  </si>
  <si>
    <t>Nominal Yield (APR):</t>
  </si>
  <si>
    <r>
      <t>Note: The formulas in the gray boxes above are cell-protected. The word 'byui' is the password if you wish to turn off the protection. Also, understanding the role that the</t>
    </r>
    <r>
      <rPr>
        <sz val="10"/>
        <color indexed="8"/>
        <rFont val="Verdana"/>
        <family val="2"/>
      </rPr>
      <t xml:space="preserve"> </t>
    </r>
    <r>
      <rPr>
        <sz val="10"/>
        <color indexed="10"/>
        <rFont val="Verdana"/>
        <family val="2"/>
      </rPr>
      <t>negative</t>
    </r>
    <r>
      <rPr>
        <sz val="10"/>
        <color indexed="8"/>
        <rFont val="Verdana"/>
        <family val="2"/>
      </rPr>
      <t xml:space="preserve"> plays is crucial. You may want to scroll several rows down below to read more about it.</t>
    </r>
  </si>
  <si>
    <t>So that you can see all of the formulas of the gray boxes at once, they are listed here for your convenience:</t>
  </si>
  <si>
    <t>Future Value:</t>
    <phoneticPr fontId="0" type="noConversion"/>
  </si>
  <si>
    <r>
      <t xml:space="preserve"> =FV(</t>
    </r>
    <r>
      <rPr>
        <sz val="10"/>
        <color indexed="72"/>
        <rFont val="Verdana"/>
        <family val="2"/>
      </rPr>
      <t>C5</t>
    </r>
    <r>
      <rPr>
        <sz val="10"/>
        <rFont val="Verdana"/>
      </rPr>
      <t>/</t>
    </r>
    <r>
      <rPr>
        <sz val="10"/>
        <color indexed="72"/>
        <rFont val="Verdana"/>
        <family val="2"/>
      </rPr>
      <t>C6</t>
    </r>
    <r>
      <rPr>
        <sz val="10"/>
        <rFont val="Verdana"/>
      </rPr>
      <t>,</t>
    </r>
    <r>
      <rPr>
        <sz val="10"/>
        <color indexed="72"/>
        <rFont val="Verdana"/>
        <family val="2"/>
      </rPr>
      <t>C6</t>
    </r>
    <r>
      <rPr>
        <sz val="10"/>
        <rFont val="Verdana"/>
      </rPr>
      <t>*</t>
    </r>
    <r>
      <rPr>
        <sz val="10"/>
        <color indexed="72"/>
        <rFont val="Verdana"/>
        <family val="2"/>
      </rPr>
      <t>C9</t>
    </r>
    <r>
      <rPr>
        <sz val="10"/>
        <rFont val="Verdana"/>
      </rPr>
      <t>,</t>
    </r>
    <r>
      <rPr>
        <sz val="10"/>
        <color indexed="72"/>
        <rFont val="Verdana"/>
        <family val="2"/>
      </rPr>
      <t>C8</t>
    </r>
    <r>
      <rPr>
        <sz val="10"/>
        <rFont val="Verdana"/>
      </rPr>
      <t>,</t>
    </r>
    <r>
      <rPr>
        <sz val="10"/>
        <color indexed="72"/>
        <rFont val="Verdana"/>
        <family val="2"/>
      </rPr>
      <t>C7</t>
    </r>
    <r>
      <rPr>
        <sz val="10"/>
        <rFont val="Verdana"/>
      </rPr>
      <t>)</t>
    </r>
  </si>
  <si>
    <t>Years:</t>
    <phoneticPr fontId="0" type="noConversion"/>
  </si>
  <si>
    <t>Savings Interest:</t>
  </si>
  <si>
    <r>
      <t xml:space="preserve"> =FV(</t>
    </r>
    <r>
      <rPr>
        <sz val="10"/>
        <color indexed="72"/>
        <rFont val="Verdana"/>
        <family val="2"/>
      </rPr>
      <t>I13</t>
    </r>
    <r>
      <rPr>
        <sz val="10"/>
        <rFont val="Verdana"/>
      </rPr>
      <t>/</t>
    </r>
    <r>
      <rPr>
        <sz val="10"/>
        <color indexed="72"/>
        <rFont val="Verdana"/>
        <family val="2"/>
      </rPr>
      <t>I14</t>
    </r>
    <r>
      <rPr>
        <sz val="10"/>
        <rFont val="Verdana"/>
      </rPr>
      <t>,</t>
    </r>
    <r>
      <rPr>
        <sz val="10"/>
        <color indexed="72"/>
        <rFont val="Verdana"/>
        <family val="2"/>
      </rPr>
      <t>I17</t>
    </r>
    <r>
      <rPr>
        <sz val="10"/>
        <rFont val="Verdana"/>
      </rPr>
      <t>*</t>
    </r>
    <r>
      <rPr>
        <sz val="10"/>
        <color indexed="72"/>
        <rFont val="Verdana"/>
        <family val="2"/>
      </rPr>
      <t>I14</t>
    </r>
    <r>
      <rPr>
        <sz val="10"/>
        <rFont val="Verdana"/>
      </rPr>
      <t>,</t>
    </r>
    <r>
      <rPr>
        <sz val="10"/>
        <color indexed="72"/>
        <rFont val="Verdana"/>
        <family val="2"/>
      </rPr>
      <t>I15</t>
    </r>
    <r>
      <rPr>
        <sz val="10"/>
        <rFont val="Verdana"/>
      </rPr>
      <t>,</t>
    </r>
    <r>
      <rPr>
        <sz val="10"/>
        <color indexed="72"/>
        <rFont val="Verdana"/>
        <family val="2"/>
      </rPr>
      <t>I16</t>
    </r>
    <r>
      <rPr>
        <sz val="10"/>
        <rFont val="Verdana"/>
      </rPr>
      <t>)+</t>
    </r>
    <r>
      <rPr>
        <sz val="10"/>
        <color indexed="72"/>
        <rFont val="Verdana"/>
        <family val="2"/>
      </rPr>
      <t>I15</t>
    </r>
    <r>
      <rPr>
        <sz val="10"/>
        <rFont val="Verdana"/>
      </rPr>
      <t>*</t>
    </r>
    <r>
      <rPr>
        <sz val="10"/>
        <color indexed="72"/>
        <rFont val="Verdana"/>
        <family val="2"/>
      </rPr>
      <t>I14</t>
    </r>
    <r>
      <rPr>
        <sz val="10"/>
        <rFont val="Verdana"/>
      </rPr>
      <t>*</t>
    </r>
    <r>
      <rPr>
        <sz val="10"/>
        <color indexed="72"/>
        <rFont val="Verdana"/>
        <family val="2"/>
      </rPr>
      <t>I17</t>
    </r>
    <r>
      <rPr>
        <sz val="10"/>
        <rFont val="Verdana"/>
      </rPr>
      <t>+</t>
    </r>
    <r>
      <rPr>
        <sz val="10"/>
        <color indexed="72"/>
        <rFont val="Verdana"/>
        <family val="2"/>
      </rPr>
      <t>I16</t>
    </r>
  </si>
  <si>
    <t>Payment:</t>
    <phoneticPr fontId="0" type="noConversion"/>
  </si>
  <si>
    <r>
      <t xml:space="preserve"> =PMT(</t>
    </r>
    <r>
      <rPr>
        <sz val="10"/>
        <color indexed="72"/>
        <rFont val="Verdana"/>
        <family val="2"/>
      </rPr>
      <t>C13</t>
    </r>
    <r>
      <rPr>
        <sz val="10"/>
        <rFont val="Verdana"/>
      </rPr>
      <t>/</t>
    </r>
    <r>
      <rPr>
        <sz val="10"/>
        <color indexed="72"/>
        <rFont val="Verdana"/>
        <family val="2"/>
      </rPr>
      <t>C14</t>
    </r>
    <r>
      <rPr>
        <sz val="10"/>
        <rFont val="Verdana"/>
      </rPr>
      <t>,</t>
    </r>
    <r>
      <rPr>
        <sz val="10"/>
        <color indexed="72"/>
        <rFont val="Verdana"/>
        <family val="2"/>
      </rPr>
      <t>C17</t>
    </r>
    <r>
      <rPr>
        <sz val="10"/>
        <rFont val="Verdana"/>
      </rPr>
      <t>*</t>
    </r>
    <r>
      <rPr>
        <sz val="10"/>
        <color indexed="72"/>
        <rFont val="Verdana"/>
        <family val="2"/>
      </rPr>
      <t>C14</t>
    </r>
    <r>
      <rPr>
        <sz val="10"/>
        <rFont val="Verdana"/>
      </rPr>
      <t>,</t>
    </r>
    <r>
      <rPr>
        <sz val="10"/>
        <color indexed="72"/>
        <rFont val="Verdana"/>
        <family val="2"/>
      </rPr>
      <t>C15</t>
    </r>
    <r>
      <rPr>
        <sz val="10"/>
        <rFont val="Verdana"/>
      </rPr>
      <t>,</t>
    </r>
    <r>
      <rPr>
        <sz val="10"/>
        <color indexed="72"/>
        <rFont val="Verdana"/>
        <family val="2"/>
      </rPr>
      <t>C16</t>
    </r>
    <r>
      <rPr>
        <sz val="10"/>
        <rFont val="Verdana"/>
      </rPr>
      <t>)</t>
    </r>
  </si>
  <si>
    <t>Present Value:</t>
    <phoneticPr fontId="0" type="noConversion"/>
  </si>
  <si>
    <t xml:space="preserve"> =PV(F13/F14,F17*F14,F16,F15)</t>
  </si>
  <si>
    <t>Debt Interest:</t>
  </si>
  <si>
    <r>
      <t xml:space="preserve"> =CUMIPMT(</t>
    </r>
    <r>
      <rPr>
        <sz val="10"/>
        <rFont val="Verdana"/>
      </rPr>
      <t>I13/I14,I15,I16,1,I17*I14,0)</t>
    </r>
  </si>
  <si>
    <t>Effective Yield:</t>
    <phoneticPr fontId="0" type="noConversion"/>
  </si>
  <si>
    <t xml:space="preserve"> =(1+C21/C22)^C22-1</t>
  </si>
  <si>
    <t>Nominal Yield:</t>
    <phoneticPr fontId="0" type="noConversion"/>
  </si>
  <si>
    <r>
      <t xml:space="preserve"> =</t>
    </r>
    <r>
      <rPr>
        <sz val="10"/>
        <color indexed="72"/>
        <rFont val="Verdana"/>
        <family val="2"/>
      </rPr>
      <t>F22</t>
    </r>
    <r>
      <rPr>
        <sz val="10"/>
        <rFont val="Verdana"/>
      </rPr>
      <t>*(</t>
    </r>
    <r>
      <rPr>
        <sz val="10"/>
        <color indexed="72"/>
        <rFont val="Verdana"/>
        <family val="2"/>
      </rPr>
      <t>(</t>
    </r>
    <r>
      <rPr>
        <sz val="10"/>
        <rFont val="Verdana"/>
      </rPr>
      <t>1+</t>
    </r>
    <r>
      <rPr>
        <sz val="10"/>
        <color indexed="72"/>
        <rFont val="Verdana"/>
        <family val="2"/>
      </rPr>
      <t>F21)</t>
    </r>
    <r>
      <rPr>
        <sz val="10"/>
        <rFont val="Verdana"/>
      </rPr>
      <t>^</t>
    </r>
    <r>
      <rPr>
        <sz val="10"/>
        <color indexed="72"/>
        <rFont val="Verdana"/>
        <family val="2"/>
      </rPr>
      <t>(</t>
    </r>
    <r>
      <rPr>
        <sz val="10"/>
        <rFont val="Verdana"/>
      </rPr>
      <t>1/</t>
    </r>
    <r>
      <rPr>
        <sz val="10"/>
        <color indexed="72"/>
        <rFont val="Verdana"/>
        <family val="2"/>
      </rPr>
      <t>F22</t>
    </r>
    <r>
      <rPr>
        <sz val="10"/>
        <color indexed="72"/>
        <rFont val="Verdana"/>
        <family val="2"/>
      </rPr>
      <t>)</t>
    </r>
    <r>
      <rPr>
        <sz val="10"/>
        <rFont val="Verdana"/>
      </rPr>
      <t>-1)</t>
    </r>
  </si>
  <si>
    <t>Why the Negative? (Rules of Thumb):</t>
  </si>
  <si>
    <t>1.  Notice that present value and future value are always opposite in sign.</t>
    <phoneticPr fontId="0" type="noConversion"/>
  </si>
  <si>
    <t>2.  Use the "Inflow-Outflow" way of thinking:  Inflow is money "coming in the door" and outflow is money "going out".</t>
  </si>
  <si>
    <t>3.  If all else fails, try changing the sign of any of the inputs to see how it affects the result and act accordingly.</t>
  </si>
  <si>
    <t>4.  Don't get "burned" by the negative or lack of a negative. In other words, always keep it in the back of your mind.</t>
  </si>
  <si>
    <t>My Personal Annuity Worksheet</t>
  </si>
  <si>
    <t>Given:</t>
  </si>
  <si>
    <t>Principal</t>
  </si>
  <si>
    <t>Months</t>
  </si>
  <si>
    <t>Interest</t>
  </si>
  <si>
    <t>Total</t>
  </si>
  <si>
    <t>Month #9</t>
  </si>
  <si>
    <t>(Iteration Method)</t>
  </si>
  <si>
    <t>(Formula Method)</t>
  </si>
  <si>
    <t>(Excel Function Method)</t>
  </si>
  <si>
    <t>Career Scenarios:</t>
    <phoneticPr fontId="0" type="noConversion"/>
  </si>
  <si>
    <t>Investment Scenarios:</t>
    <phoneticPr fontId="0" type="noConversion"/>
  </si>
  <si>
    <t>Number of Years Planning to Work</t>
    <phoneticPr fontId="0" type="noConversion"/>
  </si>
  <si>
    <t>Present Value at the Start of Career</t>
    <phoneticPr fontId="0" type="noConversion"/>
  </si>
  <si>
    <t>Age During First Year of Career</t>
    <phoneticPr fontId="0" type="noConversion"/>
  </si>
  <si>
    <t xml:space="preserve"> Number of Payments Made Each Year</t>
    <phoneticPr fontId="0" type="noConversion"/>
  </si>
  <si>
    <t>Beginning Salary Year</t>
    <phoneticPr fontId="0" type="noConversion"/>
  </si>
  <si>
    <t>Projected Investment APR</t>
    <phoneticPr fontId="0" type="noConversion"/>
  </si>
  <si>
    <t>Ending Salary Year</t>
    <phoneticPr fontId="0" type="noConversion"/>
  </si>
  <si>
    <t>Average Inflation Rate Over Career</t>
    <phoneticPr fontId="0" type="noConversion"/>
  </si>
  <si>
    <t>Starting Salary</t>
  </si>
  <si>
    <t xml:space="preserve"> Initial Employee Contributions</t>
  </si>
  <si>
    <t>Annual Salary Increase</t>
  </si>
  <si>
    <t>Initial Employer Contributions</t>
  </si>
  <si>
    <t>($)</t>
  </si>
  <si>
    <t>(%)</t>
  </si>
  <si>
    <t>($)</t>
    <phoneticPr fontId="0" type="noConversion"/>
  </si>
  <si>
    <t>Current</t>
    <phoneticPr fontId="0" type="noConversion"/>
  </si>
  <si>
    <t>Career</t>
  </si>
  <si>
    <t>Calendar</t>
    <phoneticPr fontId="0" type="noConversion"/>
  </si>
  <si>
    <t>Annual</t>
    <phoneticPr fontId="0" type="noConversion"/>
  </si>
  <si>
    <t>Salary</t>
    <phoneticPr fontId="0" type="noConversion"/>
  </si>
  <si>
    <t>Employee</t>
    <phoneticPr fontId="0" type="noConversion"/>
  </si>
  <si>
    <t>Employer</t>
    <phoneticPr fontId="0" type="noConversion"/>
  </si>
  <si>
    <t>Total</t>
    <phoneticPr fontId="0" type="noConversion"/>
  </si>
  <si>
    <t>Projected</t>
    <phoneticPr fontId="0" type="noConversion"/>
  </si>
  <si>
    <t>Investment</t>
  </si>
  <si>
    <t>Buying</t>
    <phoneticPr fontId="0" type="noConversion"/>
  </si>
  <si>
    <t>Age</t>
    <phoneticPr fontId="0" type="noConversion"/>
  </si>
  <si>
    <t>Year</t>
  </si>
  <si>
    <t>Salary</t>
  </si>
  <si>
    <t>Increase</t>
    <phoneticPr fontId="0" type="noConversion"/>
  </si>
  <si>
    <t>Contribution</t>
    <phoneticPr fontId="0" type="noConversion"/>
  </si>
  <si>
    <t>Contribution</t>
  </si>
  <si>
    <t xml:space="preserve"> APR</t>
    <phoneticPr fontId="0" type="noConversion"/>
  </si>
  <si>
    <t>Balance</t>
  </si>
  <si>
    <t>Power</t>
    <phoneticPr fontId="0" type="noConversion"/>
  </si>
  <si>
    <t>n/a</t>
  </si>
  <si>
    <t>My Vehicle Loan Worksheet</t>
  </si>
  <si>
    <t>Vehicle Sale Price</t>
  </si>
  <si>
    <r>
      <t xml:space="preserve">Visit a new and/or used vehicle website either here locally (southeastern Idaho) or in the area that you plan on moving to after college. Choose a vehicle you could envision yourself buying either during college or within the first two or three years of graduating. A nice website to consider is </t>
    </r>
    <r>
      <rPr>
        <b/>
        <i/>
        <sz val="10"/>
        <rFont val="Verdana"/>
      </rPr>
      <t>www.cars.com</t>
    </r>
    <r>
      <rPr>
        <b/>
        <sz val="10"/>
        <rFont val="Verdana"/>
      </rPr>
      <t>. To make this project more meaningful and engaging, please choose a new or almost new vehicle that is at least $8000 for the sale price.  After you have found the vehicle please answer the following questions.</t>
    </r>
  </si>
  <si>
    <t>Sales Tax</t>
  </si>
  <si>
    <t>Down Payment</t>
  </si>
  <si>
    <t>Loan Amount</t>
  </si>
  <si>
    <t>Loan Years</t>
  </si>
  <si>
    <t>Vehicle Web Source:</t>
  </si>
  <si>
    <t>Total Interest</t>
  </si>
  <si>
    <t>Make of Vehicle:</t>
  </si>
  <si>
    <t>Ex:  Ford, Toyota, GMC, etc.</t>
  </si>
  <si>
    <t>Model of Vehicle:</t>
  </si>
  <si>
    <t>Ex: F-150, Camry, Acadia, etc.</t>
  </si>
  <si>
    <t>Month</t>
  </si>
  <si>
    <t>Year:</t>
  </si>
  <si>
    <t>Selling Price:</t>
  </si>
  <si>
    <t>Description of Vehicle:</t>
  </si>
  <si>
    <t>Photo of Vehicle:</t>
  </si>
  <si>
    <t>Copy and paste a photo of the vehicle here . . .</t>
  </si>
  <si>
    <t>Original Scenario:</t>
  </si>
  <si>
    <t>Extra Payment Scenario:</t>
  </si>
  <si>
    <t>House Sale Price</t>
  </si>
  <si>
    <t>Extra Principal</t>
  </si>
  <si>
    <r>
      <t xml:space="preserve">Visit </t>
    </r>
    <r>
      <rPr>
        <b/>
        <i/>
        <sz val="10"/>
        <rFont val="Verdana"/>
      </rPr>
      <t>bankrate.com</t>
    </r>
    <r>
      <rPr>
        <b/>
        <sz val="10"/>
        <rFont val="Verdana"/>
      </rPr>
      <t xml:space="preserve"> or another banking website and find what currect interest rates are for new 30-year fixed mortgages.Then, visit a real estate website either here locally (southeastern Idaho) or in the area that you plan on moving to after college.  Choose a home you could reasonably buy within the first five to ten years after finishing college. </t>
    </r>
  </si>
  <si>
    <t>Months to Pay</t>
    <phoneticPr fontId="0" type="noConversion"/>
  </si>
  <si>
    <t>Closing Costs</t>
  </si>
  <si>
    <t>Months Saved</t>
  </si>
  <si>
    <t>Years Saved</t>
    <phoneticPr fontId="0" type="noConversion"/>
  </si>
  <si>
    <t>New Interest</t>
  </si>
  <si>
    <t>APR Source:</t>
  </si>
  <si>
    <t>Number of Years</t>
  </si>
  <si>
    <t>Interest Saved</t>
  </si>
  <si>
    <t>Your APR found:</t>
  </si>
  <si>
    <t>Original Balance</t>
  </si>
  <si>
    <t>New  Balance</t>
  </si>
  <si>
    <t>Real Estate Source:</t>
  </si>
  <si>
    <t>Description of Home:</t>
  </si>
  <si>
    <t>Photo of Home:</t>
  </si>
  <si>
    <t>Copy and paste a photo of the home here . . .</t>
  </si>
  <si>
    <r>
      <t xml:space="preserve">Anderson Financial Action Plan </t>
    </r>
    <r>
      <rPr>
        <b/>
        <sz val="11"/>
        <color indexed="9"/>
        <rFont val="Geneva"/>
      </rPr>
      <t>(** Do Not Type In Any Gray Boxes**)</t>
    </r>
  </si>
  <si>
    <t>Current</t>
  </si>
  <si>
    <t>Modified</t>
  </si>
  <si>
    <t>Difference</t>
    <phoneticPr fontId="0" type="noConversion"/>
  </si>
  <si>
    <t>Income</t>
    <phoneticPr fontId="0" type="noConversion"/>
  </si>
  <si>
    <t>Expenses</t>
    <phoneticPr fontId="0" type="noConversion"/>
  </si>
  <si>
    <t>Regular Salary</t>
    <phoneticPr fontId="0" type="noConversion"/>
  </si>
  <si>
    <t>Charitable Contributions:</t>
    <phoneticPr fontId="0" type="noConversion"/>
  </si>
  <si>
    <t>Other</t>
    <phoneticPr fontId="0" type="noConversion"/>
  </si>
  <si>
    <t>Fast Offerings</t>
    <phoneticPr fontId="0" type="noConversion"/>
  </si>
  <si>
    <t>Total Income:</t>
    <phoneticPr fontId="0" type="noConversion"/>
  </si>
  <si>
    <t>Miscellaneous</t>
    <phoneticPr fontId="0" type="noConversion"/>
  </si>
  <si>
    <t>Tithing</t>
    <phoneticPr fontId="0" type="noConversion"/>
  </si>
  <si>
    <t>Utilities</t>
    <phoneticPr fontId="0" type="noConversion"/>
  </si>
  <si>
    <t>Cable TV</t>
    <phoneticPr fontId="0" type="noConversion"/>
  </si>
  <si>
    <t>Deductions</t>
    <phoneticPr fontId="0" type="noConversion"/>
  </si>
  <si>
    <t>Cellular Telephone</t>
    <phoneticPr fontId="0" type="noConversion"/>
  </si>
  <si>
    <t>Federal Income Tax</t>
    <phoneticPr fontId="0" type="noConversion"/>
  </si>
  <si>
    <t>Electricity</t>
  </si>
  <si>
    <t>FICA Tax</t>
    <phoneticPr fontId="0" type="noConversion"/>
  </si>
  <si>
    <t>Internet</t>
  </si>
  <si>
    <t>State Income Tax</t>
    <phoneticPr fontId="0" type="noConversion"/>
  </si>
  <si>
    <t>Landline Telephone</t>
    <phoneticPr fontId="0" type="noConversion"/>
  </si>
  <si>
    <t>401-k Retirement Plan</t>
    <phoneticPr fontId="0" type="noConversion"/>
  </si>
  <si>
    <t>Natural Gas</t>
  </si>
  <si>
    <t>Total Deductions:</t>
    <phoneticPr fontId="0" type="noConversion"/>
  </si>
  <si>
    <t>Water/Sewer/Garbage</t>
  </si>
  <si>
    <t>Home:</t>
    <phoneticPr fontId="0" type="noConversion"/>
  </si>
  <si>
    <t>Home Mortgage</t>
  </si>
  <si>
    <t>Homeowner Insurance</t>
  </si>
  <si>
    <t>Short-Term Savings</t>
  </si>
  <si>
    <t>Home PMI Insurance</t>
  </si>
  <si>
    <t xml:space="preserve">Emergency </t>
    <phoneticPr fontId="0" type="noConversion"/>
  </si>
  <si>
    <t>Home/Property Taxes</t>
  </si>
  <si>
    <t>Christmas</t>
    <phoneticPr fontId="0" type="noConversion"/>
  </si>
  <si>
    <t>Daily Living:</t>
    <phoneticPr fontId="0" type="noConversion"/>
  </si>
  <si>
    <t>Food Storage</t>
  </si>
  <si>
    <t>Clothing</t>
    <phoneticPr fontId="24" type="noConversion"/>
  </si>
  <si>
    <t>Medical/Dental/Eye Care</t>
    <phoneticPr fontId="0" type="noConversion"/>
  </si>
  <si>
    <t>Credit Card Payment</t>
  </si>
  <si>
    <t>Total Savings:</t>
    <phoneticPr fontId="0" type="noConversion"/>
  </si>
  <si>
    <t>Dining Out</t>
    <phoneticPr fontId="24" type="noConversion"/>
  </si>
  <si>
    <t>Entertainment</t>
    <phoneticPr fontId="24" type="noConversion"/>
  </si>
  <si>
    <t xml:space="preserve">Groceries </t>
  </si>
  <si>
    <t>Monthly Budget</t>
  </si>
  <si>
    <t>Health Club Dues</t>
  </si>
  <si>
    <t>Cash Flow Summary</t>
  </si>
  <si>
    <t>Health Insurance</t>
    <phoneticPr fontId="0" type="noConversion"/>
  </si>
  <si>
    <t>Total Income:</t>
    <phoneticPr fontId="0" type="noConversion"/>
  </si>
  <si>
    <t>Household Supplies</t>
    <phoneticPr fontId="24" type="noConversion"/>
  </si>
  <si>
    <t>Life Insurance</t>
    <phoneticPr fontId="0" type="noConversion"/>
  </si>
  <si>
    <t>Total Short-Term Savings</t>
  </si>
  <si>
    <t>Miscellaneous</t>
    <phoneticPr fontId="24" type="noConversion"/>
  </si>
  <si>
    <t>Total Expenses:</t>
    <phoneticPr fontId="0" type="noConversion"/>
  </si>
  <si>
    <t>Pet Food / Vet Bills</t>
    <phoneticPr fontId="24" type="noConversion"/>
  </si>
  <si>
    <t>Monthly Cash Flow:</t>
    <phoneticPr fontId="0" type="noConversion"/>
  </si>
  <si>
    <t>Piano Lessons</t>
  </si>
  <si>
    <t>Transportation:</t>
    <phoneticPr fontId="0" type="noConversion"/>
  </si>
  <si>
    <t>Auto Insurance</t>
  </si>
  <si>
    <t>Gas/Fuel</t>
  </si>
  <si>
    <t>Maintenance/ Repairs</t>
  </si>
  <si>
    <t>Truck Payment</t>
    <phoneticPr fontId="24" type="noConversion"/>
  </si>
  <si>
    <t>Difference (Payoff)</t>
  </si>
  <si>
    <t>Your Annuity You Have Paid Thus Far</t>
  </si>
  <si>
    <t>Bank's Lump Sum Could Have Earned Thus Far</t>
  </si>
  <si>
    <t>A=PMT((1+APR/n)^(n*Y)-1)/(APR/n)</t>
  </si>
  <si>
    <t>A=P(1+APR/n)^(n*Y)</t>
  </si>
  <si>
    <t>Given Assumptions:</t>
  </si>
  <si>
    <t>Payment (% of Balance)</t>
    <phoneticPr fontId="0" type="noConversion"/>
  </si>
  <si>
    <t>Debt</t>
  </si>
  <si>
    <t>Remember the 2x24 Rule:</t>
    <phoneticPr fontId="0" type="noConversion"/>
  </si>
  <si>
    <t xml:space="preserve">"If the minimum payment is 2% or lower while the </t>
    <phoneticPr fontId="0" type="noConversion"/>
  </si>
  <si>
    <t>Finance Charge</t>
  </si>
  <si>
    <t>APR is 24% or higher, you will never be able to pay off the debt</t>
    <phoneticPr fontId="0" type="noConversion"/>
  </si>
  <si>
    <t>when just paying the minimum payment each month."</t>
    <phoneticPr fontId="0" type="noConversion"/>
  </si>
  <si>
    <t>etc.</t>
    <phoneticPr fontId="0" type="noConversion"/>
  </si>
  <si>
    <t>Loan Amount</t>
    <phoneticPr fontId="0" type="noConversion"/>
  </si>
  <si>
    <t>APR</t>
    <phoneticPr fontId="0" type="noConversion"/>
  </si>
  <si>
    <t>% of 1st Payment to Principal</t>
    <phoneticPr fontId="0" type="noConversion"/>
  </si>
  <si>
    <t>Payment</t>
    <phoneticPr fontId="0" type="noConversion"/>
  </si>
  <si>
    <t>Interest</t>
    <phoneticPr fontId="0" type="noConversion"/>
  </si>
  <si>
    <t>Principal</t>
    <phoneticPr fontId="0" type="noConversion"/>
  </si>
  <si>
    <t>Personal 401(k) Retirement Planning Worksheet</t>
  </si>
  <si>
    <r>
      <t xml:space="preserve"> =(NPER</t>
    </r>
    <r>
      <rPr>
        <sz val="10"/>
        <color indexed="72"/>
        <rFont val="Verdana"/>
        <family val="2"/>
      </rPr>
      <t>(F5</t>
    </r>
    <r>
      <rPr>
        <sz val="10"/>
        <rFont val="Verdana"/>
      </rPr>
      <t>/</t>
    </r>
    <r>
      <rPr>
        <sz val="10"/>
        <color indexed="72"/>
        <rFont val="Verdana"/>
        <family val="2"/>
      </rPr>
      <t>F6</t>
    </r>
    <r>
      <rPr>
        <sz val="10"/>
        <rFont val="Verdana"/>
      </rPr>
      <t>,</t>
    </r>
    <r>
      <rPr>
        <sz val="10"/>
        <color indexed="72"/>
        <rFont val="Verdana"/>
        <family val="2"/>
      </rPr>
      <t>F8</t>
    </r>
    <r>
      <rPr>
        <sz val="10"/>
        <rFont val="Verdana"/>
      </rPr>
      <t>,</t>
    </r>
    <r>
      <rPr>
        <sz val="10"/>
        <color indexed="72"/>
        <rFont val="Verdana"/>
        <family val="2"/>
      </rPr>
      <t>F7</t>
    </r>
    <r>
      <rPr>
        <sz val="10"/>
        <rFont val="Verdana"/>
      </rPr>
      <t>,</t>
    </r>
    <r>
      <rPr>
        <sz val="10"/>
        <color indexed="72"/>
        <rFont val="Verdana"/>
        <family val="2"/>
      </rPr>
      <t>F9)</t>
    </r>
    <r>
      <rPr>
        <sz val="10"/>
        <rFont val="Verdana"/>
      </rPr>
      <t>)/F6</t>
    </r>
  </si>
  <si>
    <t>Compounding Periods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</si>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</sst>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8" formatCode="&quot;$&quot;#,##0.00_);[Red]\(&quot;$&quot;#,##0.00\)"/>
    <numFmt numFmtId="44" formatCode="_(&quot;$&quot;* #,##0.00_);_(&quot;$&quot;* \(#,##0.00\);_(&quot;$&quot;* &quot;-&quot;??_);_(@_)"/>
    <numFmt numFmtId="43" formatCode="_(* #,##0.00_);_(* \(#,##0.00\);_(* &quot;-&quot;??_);_(@_)"/>
    <numFmt numFmtId="164" formatCode="#,##0.0_);[Red]\(#,##0.0\)"/>
    <numFmt numFmtId="165" formatCode="0.0%"/>
    <numFmt numFmtId="166" formatCode="&quot;$&quot;#,##0.00"/>
    <numFmt numFmtId="167" formatCode="_(* #,##0_);_(* \(#,##0\);_(* &quot;-&quot;??_);_(@_)"/>
    <numFmt numFmtId="168" formatCode="_(* #,##0.0_);_(* \(#,##0.0\);_(* &quot;-&quot;??_);_(@_)"/>
    <numFmt numFmtId="169" formatCode="0.00_);[Red]\(0.00\)"/>
    <numFmt numFmtId="170" formatCode="0.000%"/>
  </numFmts>
  <fonts count="43">
    <font>
      <sz val="12"/>
      <color theme="1"/>
      <name val="Calibri"/>
      <family val="2"/>
      <scheme val="minor"/>
    </font>
    <font>
      <sz val="12"/>
      <color theme="1"/>
      <name val="Calibri"/>
      <family val="2"/>
      <scheme val="minor"/>
    </font>
    <font>
      <sz val="10"/>
      <name val="Verdana"/>
    </font>
    <font>
      <b/>
      <sz val="10"/>
      <color theme="1"/>
      <name val="Verdana"/>
    </font>
    <font>
      <b/>
      <sz val="10"/>
      <name val="Verdana"/>
    </font>
    <font>
      <i/>
      <sz val="10"/>
      <name val="Verdana"/>
    </font>
    <font>
      <sz val="9"/>
      <name val="Verdana"/>
    </font>
    <font>
      <b/>
      <i/>
      <sz val="9"/>
      <name val="Verdana"/>
      <family val="2"/>
    </font>
    <font>
      <sz val="10"/>
      <color indexed="8"/>
      <name val="Verdana"/>
      <family val="2"/>
    </font>
    <font>
      <sz val="10"/>
      <color indexed="10"/>
      <name val="Verdana"/>
      <family val="2"/>
    </font>
    <font>
      <sz val="10"/>
      <color indexed="17"/>
      <name val="Verdana"/>
    </font>
    <font>
      <sz val="10"/>
      <color indexed="72"/>
      <name val="Verdana"/>
      <family val="2"/>
    </font>
    <font>
      <sz val="18"/>
      <name val="Verdana"/>
      <family val="2"/>
    </font>
    <font>
      <sz val="12"/>
      <name val="Verdana"/>
      <family val="2"/>
    </font>
    <font>
      <sz val="12"/>
      <color rgb="FFFFFFFF"/>
      <name val="Verdana"/>
    </font>
    <font>
      <b/>
      <sz val="9"/>
      <name val="Verdana"/>
      <family val="2"/>
    </font>
    <font>
      <sz val="9"/>
      <color rgb="FFFFFFFF"/>
      <name val="Verdana"/>
    </font>
    <font>
      <u/>
      <sz val="10"/>
      <name val="Verdana"/>
    </font>
    <font>
      <sz val="14"/>
      <color indexed="9"/>
      <name val="Verdana"/>
    </font>
    <font>
      <b/>
      <sz val="16"/>
      <color theme="1"/>
      <name val="Calibri"/>
      <family val="2"/>
      <scheme val="minor"/>
    </font>
    <font>
      <b/>
      <i/>
      <sz val="10"/>
      <name val="Verdana"/>
    </font>
    <font>
      <b/>
      <sz val="11"/>
      <color theme="1"/>
      <name val="Calibri"/>
      <family val="2"/>
      <scheme val="minor"/>
    </font>
    <font>
      <sz val="16"/>
      <color indexed="8"/>
      <name val="Geneva"/>
    </font>
    <font>
      <b/>
      <sz val="22"/>
      <color indexed="9"/>
      <name val="Geneva"/>
    </font>
    <font>
      <b/>
      <sz val="11"/>
      <color indexed="9"/>
      <name val="Geneva"/>
    </font>
    <font>
      <sz val="22"/>
      <color indexed="8"/>
      <name val="Calibri"/>
      <family val="2"/>
    </font>
    <font>
      <sz val="22"/>
      <name val="Arial"/>
      <family val="2"/>
    </font>
    <font>
      <sz val="12"/>
      <color indexed="8"/>
      <name val="Geneva"/>
    </font>
    <font>
      <b/>
      <sz val="16"/>
      <name val="Geneva"/>
    </font>
    <font>
      <sz val="16"/>
      <name val="Geneva"/>
    </font>
    <font>
      <sz val="16"/>
      <color indexed="9"/>
      <name val="Geneva"/>
    </font>
    <font>
      <b/>
      <sz val="16"/>
      <color indexed="9"/>
      <name val="Geneva"/>
    </font>
    <font>
      <sz val="12"/>
      <name val="Geneva"/>
    </font>
    <font>
      <i/>
      <sz val="16"/>
      <name val="Geneva"/>
    </font>
    <font>
      <b/>
      <i/>
      <sz val="16"/>
      <color indexed="8"/>
      <name val="Geneva"/>
    </font>
    <font>
      <b/>
      <sz val="9"/>
      <color indexed="81"/>
      <name val="Verdana"/>
      <family val="2"/>
    </font>
    <font>
      <sz val="9"/>
      <color indexed="81"/>
      <name val="Verdana"/>
      <family val="2"/>
    </font>
    <font>
      <sz val="14"/>
      <color indexed="81"/>
      <name val="Verdana"/>
      <family val="2"/>
    </font>
    <font>
      <b/>
      <sz val="12"/>
      <color indexed="8"/>
      <name val="Calibri"/>
      <family val="2"/>
    </font>
    <font>
      <sz val="16"/>
      <color indexed="81"/>
      <name val="Verdana"/>
    </font>
    <font>
      <sz val="24"/>
      <color theme="1"/>
      <name val="Verdana"/>
    </font>
    <font>
      <u/>
      <sz val="12"/>
      <color theme="10"/>
      <name val="Calibri"/>
      <family val="2"/>
      <scheme val="minor"/>
    </font>
    <font>
      <u/>
      <sz val="12"/>
      <color theme="11"/>
      <name val="Calibri"/>
      <family val="2"/>
      <scheme val="minor"/>
    </font>
  </fonts>
  <fills count="33">
    <fill>
      <patternFill patternType="none"/>
    </fill>
    <fill>
      <patternFill patternType="gray125"/>
    </fill>
    <fill>
      <patternFill patternType="solid">
        <fgColor theme="3" tint="0.79998168889431442"/>
        <bgColor indexed="64"/>
      </patternFill>
    </fill>
    <fill>
      <patternFill patternType="solid">
        <fgColor indexed="4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rgb="FFFDE9D9"/>
        <bgColor rgb="FF000000"/>
      </patternFill>
    </fill>
    <fill>
      <patternFill patternType="solid">
        <fgColor rgb="FF333399"/>
        <bgColor rgb="FF000000"/>
      </patternFill>
    </fill>
    <fill>
      <patternFill patternType="solid">
        <fgColor theme="9" tint="0.79998168889431442"/>
        <bgColor indexed="64"/>
      </patternFill>
    </fill>
    <fill>
      <patternFill patternType="solid">
        <fgColor rgb="FFC5D9F1"/>
        <bgColor rgb="FF000000"/>
      </patternFill>
    </fill>
    <fill>
      <patternFill patternType="solid">
        <fgColor rgb="FFCC99FF"/>
        <bgColor rgb="FF000000"/>
      </patternFill>
    </fill>
    <fill>
      <patternFill patternType="solid">
        <fgColor indexed="44"/>
        <bgColor indexed="64"/>
      </patternFill>
    </fill>
    <fill>
      <patternFill patternType="solid">
        <fgColor indexed="45"/>
        <bgColor indexed="64"/>
      </patternFill>
    </fill>
    <fill>
      <patternFill patternType="solid">
        <fgColor indexed="46"/>
        <bgColor indexed="64"/>
      </patternFill>
    </fill>
    <fill>
      <patternFill patternType="solid">
        <fgColor indexed="47"/>
        <bgColor indexed="64"/>
      </patternFill>
    </fill>
    <fill>
      <patternFill patternType="solid">
        <fgColor indexed="43"/>
        <bgColor indexed="64"/>
      </patternFill>
    </fill>
    <fill>
      <patternFill patternType="solid">
        <fgColor indexed="6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indexed="56"/>
        <bgColor indexed="64"/>
      </patternFill>
    </fill>
    <fill>
      <patternFill patternType="solid">
        <fgColor indexed="29"/>
        <bgColor indexed="64"/>
      </patternFill>
    </fill>
    <fill>
      <patternFill patternType="lightUp">
        <bgColor indexed="22"/>
      </patternFill>
    </fill>
    <fill>
      <patternFill patternType="solid">
        <fgColor theme="6" tint="0.79998168889431442"/>
        <bgColor indexed="64"/>
      </patternFill>
    </fill>
    <fill>
      <patternFill patternType="solid">
        <fgColor indexed="51"/>
        <bgColor indexed="64"/>
      </patternFill>
    </fill>
    <fill>
      <patternFill patternType="solid">
        <fgColor indexed="49"/>
        <bgColor indexed="64"/>
      </patternFill>
    </fill>
    <fill>
      <patternFill patternType="solid">
        <fgColor theme="7" tint="0.59999389629810485"/>
        <bgColor indexed="64"/>
      </patternFill>
    </fill>
    <fill>
      <patternFill patternType="solid">
        <fgColor indexed="41"/>
        <bgColor indexed="64"/>
      </patternFill>
    </fill>
    <fill>
      <patternFill patternType="solid">
        <fgColor indexed="13"/>
        <bgColor indexed="64"/>
      </patternFill>
    </fill>
  </fills>
  <borders count="5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medium">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right/>
      <top/>
      <bottom style="double">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right/>
      <top style="thin">
        <color auto="1"/>
      </top>
      <bottom style="double">
        <color auto="1"/>
      </bottom>
      <diagonal/>
    </border>
  </borders>
  <cellStyleXfs count="15">
    <xf numFmtId="0" fontId="0"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0" fontId="1" fillId="0" borderId="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cellStyleXfs>
  <cellXfs count="441">
    <xf numFmtId="0" fontId="0" fillId="0" borderId="0" xfId="0"/>
    <xf numFmtId="0" fontId="2" fillId="2" borderId="0" xfId="1" applyFill="1" applyProtection="1">
      <protection locked="0"/>
    </xf>
    <xf numFmtId="0" fontId="5" fillId="2" borderId="0" xfId="1" applyFont="1" applyFill="1" applyProtection="1">
      <protection locked="0"/>
    </xf>
    <xf numFmtId="0" fontId="6" fillId="4" borderId="1" xfId="1" applyFont="1" applyFill="1" applyBorder="1" applyAlignment="1" applyProtection="1">
      <alignment horizontal="right"/>
      <protection locked="0"/>
    </xf>
    <xf numFmtId="10" fontId="6" fillId="0" borderId="3" xfId="1" applyNumberFormat="1" applyFont="1" applyBorder="1" applyAlignment="1" applyProtection="1">
      <alignment horizontal="center"/>
      <protection locked="0"/>
    </xf>
    <xf numFmtId="10" fontId="6" fillId="0" borderId="3" xfId="2" applyNumberFormat="1" applyFont="1" applyBorder="1" applyAlignment="1" applyProtection="1">
      <alignment horizontal="center"/>
      <protection locked="0"/>
    </xf>
    <xf numFmtId="0" fontId="6" fillId="4" borderId="7" xfId="1" applyFont="1" applyFill="1" applyBorder="1" applyAlignment="1" applyProtection="1">
      <alignment horizontal="right"/>
      <protection locked="0"/>
    </xf>
    <xf numFmtId="1" fontId="6" fillId="0" borderId="8" xfId="1" applyNumberFormat="1" applyFont="1" applyBorder="1" applyAlignment="1" applyProtection="1">
      <alignment horizontal="center"/>
      <protection locked="0"/>
    </xf>
    <xf numFmtId="2" fontId="6" fillId="0" borderId="8" xfId="1" applyNumberFormat="1" applyFont="1" applyBorder="1" applyAlignment="1" applyProtection="1">
      <alignment horizontal="center"/>
      <protection locked="0"/>
    </xf>
    <xf numFmtId="0" fontId="6" fillId="0" borderId="8" xfId="1" applyFont="1" applyBorder="1" applyAlignment="1" applyProtection="1">
      <alignment horizontal="center"/>
      <protection locked="0"/>
    </xf>
    <xf numFmtId="0" fontId="7" fillId="4" borderId="9" xfId="1" applyFont="1" applyFill="1" applyBorder="1" applyAlignment="1" applyProtection="1">
      <alignment horizontal="right"/>
      <protection locked="0"/>
    </xf>
    <xf numFmtId="8" fontId="6" fillId="5" borderId="10" xfId="1" applyNumberFormat="1" applyFont="1" applyFill="1" applyBorder="1" applyAlignment="1" applyProtection="1">
      <alignment horizontal="center"/>
    </xf>
    <xf numFmtId="0" fontId="7" fillId="4" borderId="4" xfId="1" applyFont="1" applyFill="1" applyBorder="1" applyAlignment="1" applyProtection="1">
      <alignment horizontal="right"/>
      <protection locked="0"/>
    </xf>
    <xf numFmtId="164" fontId="6" fillId="5" borderId="10" xfId="1" applyNumberFormat="1" applyFont="1" applyFill="1" applyBorder="1" applyAlignment="1" applyProtection="1">
      <alignment horizontal="center"/>
    </xf>
    <xf numFmtId="0" fontId="2" fillId="0" borderId="8" xfId="1" applyBorder="1" applyAlignment="1" applyProtection="1">
      <alignment horizontal="center"/>
      <protection locked="0"/>
    </xf>
    <xf numFmtId="10" fontId="6" fillId="5" borderId="10" xfId="1" applyNumberFormat="1" applyFont="1" applyFill="1" applyBorder="1" applyAlignment="1" applyProtection="1">
      <alignment horizontal="center"/>
    </xf>
    <xf numFmtId="10" fontId="2" fillId="2" borderId="0" xfId="2" applyNumberFormat="1" applyFont="1" applyFill="1" applyProtection="1">
      <protection locked="0"/>
    </xf>
    <xf numFmtId="0" fontId="3" fillId="2" borderId="0" xfId="1" applyFont="1" applyFill="1" applyProtection="1">
      <protection locked="0"/>
    </xf>
    <xf numFmtId="0" fontId="10" fillId="2" borderId="0" xfId="1" applyFont="1" applyFill="1" applyProtection="1">
      <protection locked="0"/>
    </xf>
    <xf numFmtId="0" fontId="4" fillId="4" borderId="11" xfId="1" applyFont="1" applyFill="1" applyBorder="1" applyAlignment="1" applyProtection="1">
      <alignment horizontal="right"/>
      <protection locked="0"/>
    </xf>
    <xf numFmtId="8" fontId="2" fillId="0" borderId="12" xfId="1" quotePrefix="1" applyNumberFormat="1" applyFont="1" applyBorder="1" applyProtection="1">
      <protection locked="0"/>
    </xf>
    <xf numFmtId="0" fontId="2" fillId="6" borderId="12" xfId="1" applyFill="1" applyBorder="1" applyProtection="1">
      <protection locked="0"/>
    </xf>
    <xf numFmtId="0" fontId="2" fillId="6" borderId="13" xfId="1" applyFill="1" applyBorder="1" applyProtection="1">
      <protection locked="0"/>
    </xf>
    <xf numFmtId="0" fontId="2" fillId="6" borderId="14" xfId="1" applyFill="1" applyBorder="1" applyProtection="1">
      <protection locked="0"/>
    </xf>
    <xf numFmtId="0" fontId="4" fillId="4" borderId="15" xfId="1" applyFont="1" applyFill="1" applyBorder="1" applyAlignment="1" applyProtection="1">
      <alignment horizontal="right"/>
      <protection locked="0"/>
    </xf>
    <xf numFmtId="0" fontId="2" fillId="0" borderId="16" xfId="1" quotePrefix="1" applyFont="1" applyBorder="1" applyProtection="1">
      <protection locked="0"/>
    </xf>
    <xf numFmtId="0" fontId="2" fillId="6" borderId="16" xfId="1" applyFill="1" applyBorder="1" applyProtection="1">
      <protection locked="0"/>
    </xf>
    <xf numFmtId="0" fontId="2" fillId="6" borderId="17" xfId="1" applyFill="1" applyBorder="1" applyProtection="1">
      <protection locked="0"/>
    </xf>
    <xf numFmtId="0" fontId="2" fillId="6" borderId="18" xfId="1" applyFont="1" applyFill="1" applyBorder="1" applyProtection="1">
      <protection locked="0"/>
    </xf>
    <xf numFmtId="0" fontId="2" fillId="2" borderId="0" xfId="1" applyFont="1" applyFill="1" applyProtection="1">
      <protection locked="0"/>
    </xf>
    <xf numFmtId="8" fontId="2" fillId="0" borderId="16" xfId="1" quotePrefix="1" applyNumberFormat="1" applyFont="1" applyBorder="1" applyProtection="1">
      <protection locked="0"/>
    </xf>
    <xf numFmtId="0" fontId="2" fillId="6" borderId="18" xfId="1" applyFill="1" applyBorder="1" applyProtection="1">
      <protection locked="0"/>
    </xf>
    <xf numFmtId="0" fontId="4" fillId="4" borderId="19" xfId="1" applyFont="1" applyFill="1" applyBorder="1" applyAlignment="1" applyProtection="1">
      <alignment horizontal="right"/>
      <protection locked="0"/>
    </xf>
    <xf numFmtId="0" fontId="2" fillId="0" borderId="20" xfId="1" quotePrefix="1" applyFont="1" applyBorder="1" applyProtection="1">
      <protection locked="0"/>
    </xf>
    <xf numFmtId="0" fontId="2" fillId="6" borderId="20" xfId="1" applyFill="1" applyBorder="1" applyProtection="1">
      <protection locked="0"/>
    </xf>
    <xf numFmtId="0" fontId="2" fillId="6" borderId="21" xfId="1" applyFill="1" applyBorder="1" applyProtection="1">
      <protection locked="0"/>
    </xf>
    <xf numFmtId="0" fontId="2" fillId="6" borderId="22" xfId="1" applyFill="1" applyBorder="1" applyProtection="1">
      <protection locked="0"/>
    </xf>
    <xf numFmtId="0" fontId="9" fillId="2" borderId="0" xfId="1" applyFont="1" applyFill="1" applyProtection="1">
      <protection locked="0"/>
    </xf>
    <xf numFmtId="0" fontId="6" fillId="2" borderId="0" xfId="1" applyFont="1" applyFill="1" applyProtection="1">
      <protection locked="0"/>
    </xf>
    <xf numFmtId="0" fontId="12" fillId="2" borderId="0" xfId="1" applyFont="1" applyFill="1"/>
    <xf numFmtId="0" fontId="2" fillId="2" borderId="0" xfId="1" applyFill="1"/>
    <xf numFmtId="0" fontId="13" fillId="2" borderId="0" xfId="1" applyFont="1" applyFill="1"/>
    <xf numFmtId="0" fontId="2" fillId="0" borderId="0" xfId="1" applyProtection="1">
      <protection locked="0"/>
    </xf>
    <xf numFmtId="0" fontId="2" fillId="7" borderId="0" xfId="0" applyFont="1" applyFill="1"/>
    <xf numFmtId="0" fontId="0" fillId="9" borderId="0" xfId="0" applyFill="1"/>
    <xf numFmtId="0" fontId="6" fillId="7" borderId="0" xfId="0" applyFont="1" applyFill="1"/>
    <xf numFmtId="0" fontId="15" fillId="7" borderId="0" xfId="0" applyFont="1" applyFill="1" applyAlignment="1">
      <alignment horizontal="right"/>
    </xf>
    <xf numFmtId="0" fontId="6" fillId="0" borderId="23" xfId="0" applyFont="1" applyBorder="1" applyAlignment="1">
      <alignment horizontal="right"/>
    </xf>
    <xf numFmtId="0" fontId="6" fillId="0" borderId="14" xfId="0" applyFont="1" applyBorder="1" applyAlignment="1">
      <alignment horizontal="center"/>
    </xf>
    <xf numFmtId="0" fontId="6" fillId="0" borderId="15" xfId="0" applyFont="1" applyBorder="1" applyAlignment="1">
      <alignment horizontal="right"/>
    </xf>
    <xf numFmtId="0" fontId="6" fillId="0" borderId="9" xfId="0" applyFont="1" applyBorder="1" applyAlignment="1">
      <alignment horizontal="center"/>
    </xf>
    <xf numFmtId="0" fontId="16" fillId="7" borderId="0" xfId="0" applyFont="1" applyFill="1"/>
    <xf numFmtId="0" fontId="6" fillId="7" borderId="0" xfId="0" applyFont="1" applyFill="1" applyAlignment="1">
      <alignment horizontal="right"/>
    </xf>
    <xf numFmtId="0" fontId="6" fillId="0" borderId="24" xfId="0" applyFont="1" applyBorder="1" applyAlignment="1">
      <alignment horizontal="center"/>
    </xf>
    <xf numFmtId="0" fontId="15" fillId="7" borderId="0" xfId="0" applyFont="1" applyFill="1" applyAlignment="1">
      <alignment horizontal="center"/>
    </xf>
    <xf numFmtId="0" fontId="6" fillId="0" borderId="19" xfId="0" applyFont="1" applyBorder="1" applyAlignment="1">
      <alignment horizontal="right"/>
    </xf>
    <xf numFmtId="0" fontId="6" fillId="0" borderId="25" xfId="0" applyFont="1" applyBorder="1" applyAlignment="1">
      <alignment horizontal="center"/>
    </xf>
    <xf numFmtId="0" fontId="4" fillId="10" borderId="26" xfId="0" applyFont="1" applyFill="1" applyBorder="1" applyAlignment="1">
      <alignment horizontal="center"/>
    </xf>
    <xf numFmtId="0" fontId="4" fillId="10" borderId="27" xfId="0" applyFont="1" applyFill="1" applyBorder="1" applyAlignment="1">
      <alignment horizontal="center"/>
    </xf>
    <xf numFmtId="0" fontId="4" fillId="10" borderId="14" xfId="0" applyFont="1" applyFill="1" applyBorder="1" applyAlignment="1">
      <alignment horizontal="center"/>
    </xf>
    <xf numFmtId="0" fontId="4" fillId="7" borderId="0" xfId="0" applyFont="1" applyFill="1" applyAlignment="1">
      <alignment horizontal="center"/>
    </xf>
    <xf numFmtId="0" fontId="6" fillId="0" borderId="28" xfId="0" applyFont="1" applyBorder="1"/>
    <xf numFmtId="2" fontId="6" fillId="0" borderId="6" xfId="0" applyNumberFormat="1" applyFont="1" applyBorder="1"/>
    <xf numFmtId="2" fontId="6" fillId="0" borderId="29" xfId="0" applyNumberFormat="1" applyFont="1" applyBorder="1"/>
    <xf numFmtId="2" fontId="6" fillId="7" borderId="0" xfId="0" applyNumberFormat="1" applyFont="1" applyFill="1"/>
    <xf numFmtId="0" fontId="2" fillId="0" borderId="28" xfId="0" applyFont="1" applyBorder="1"/>
    <xf numFmtId="0" fontId="2" fillId="0" borderId="6" xfId="0" applyFont="1" applyBorder="1"/>
    <xf numFmtId="0" fontId="2" fillId="0" borderId="29" xfId="0" applyFont="1" applyBorder="1"/>
    <xf numFmtId="0" fontId="2" fillId="11" borderId="29" xfId="0" applyFont="1" applyFill="1" applyBorder="1"/>
    <xf numFmtId="0" fontId="15" fillId="7" borderId="0" xfId="0" applyFont="1" applyFill="1"/>
    <xf numFmtId="0" fontId="6" fillId="0" borderId="30" xfId="0" applyFont="1" applyBorder="1"/>
    <xf numFmtId="2" fontId="6" fillId="0" borderId="31" xfId="0" applyNumberFormat="1" applyFont="1" applyBorder="1"/>
    <xf numFmtId="2" fontId="6" fillId="0" borderId="32" xfId="0" applyNumberFormat="1" applyFont="1" applyBorder="1"/>
    <xf numFmtId="0" fontId="4" fillId="7" borderId="0" xfId="0" applyFont="1" applyFill="1"/>
    <xf numFmtId="44" fontId="15" fillId="10" borderId="33" xfId="0" applyNumberFormat="1" applyFont="1" applyFill="1" applyBorder="1" applyAlignment="1">
      <alignment horizontal="right"/>
    </xf>
    <xf numFmtId="0" fontId="2" fillId="11" borderId="0" xfId="0" applyFont="1" applyFill="1"/>
    <xf numFmtId="8" fontId="6" fillId="7" borderId="0" xfId="0" applyNumberFormat="1" applyFont="1" applyFill="1"/>
    <xf numFmtId="0" fontId="2" fillId="9" borderId="0" xfId="1" applyFill="1" applyAlignment="1">
      <alignment horizontal="center"/>
    </xf>
    <xf numFmtId="0" fontId="2" fillId="9" borderId="0" xfId="1" applyFill="1"/>
    <xf numFmtId="0" fontId="2" fillId="13" borderId="16" xfId="1" applyFill="1" applyBorder="1" applyAlignment="1">
      <alignment vertical="center"/>
    </xf>
    <xf numFmtId="3" fontId="2" fillId="0" borderId="16" xfId="1" applyNumberFormat="1" applyFont="1" applyFill="1" applyBorder="1" applyAlignment="1">
      <alignment horizontal="right" vertical="center"/>
    </xf>
    <xf numFmtId="0" fontId="2" fillId="12" borderId="16" xfId="1" applyFill="1" applyBorder="1" applyAlignment="1">
      <alignment vertical="center"/>
    </xf>
    <xf numFmtId="0" fontId="2" fillId="0" borderId="16" xfId="1" applyFont="1" applyFill="1" applyBorder="1" applyAlignment="1">
      <alignment horizontal="right" vertical="center"/>
    </xf>
    <xf numFmtId="10" fontId="2" fillId="14" borderId="16" xfId="2" applyNumberFormat="1" applyFont="1" applyFill="1" applyBorder="1" applyAlignment="1">
      <alignment horizontal="right" vertical="center"/>
    </xf>
    <xf numFmtId="10" fontId="2" fillId="14" borderId="16" xfId="1" applyNumberFormat="1" applyFill="1" applyBorder="1" applyAlignment="1">
      <alignment horizontal="right" vertical="center"/>
    </xf>
    <xf numFmtId="37" fontId="1" fillId="15" borderId="16" xfId="4" applyNumberFormat="1" applyFont="1" applyFill="1" applyBorder="1" applyAlignment="1">
      <alignment vertical="center"/>
    </xf>
    <xf numFmtId="10" fontId="2" fillId="16" borderId="16" xfId="1" applyNumberFormat="1" applyFont="1" applyFill="1" applyBorder="1" applyAlignment="1">
      <alignment horizontal="right" vertical="center"/>
    </xf>
    <xf numFmtId="10" fontId="2" fillId="15" borderId="16" xfId="2" applyNumberFormat="1" applyFont="1" applyFill="1" applyBorder="1" applyAlignment="1">
      <alignment vertical="center"/>
    </xf>
    <xf numFmtId="0" fontId="2" fillId="12" borderId="1" xfId="1" applyFont="1" applyFill="1" applyBorder="1" applyAlignment="1">
      <alignment horizontal="center"/>
    </xf>
    <xf numFmtId="0" fontId="2" fillId="12" borderId="2" xfId="1" applyFont="1" applyFill="1" applyBorder="1" applyAlignment="1">
      <alignment horizontal="center"/>
    </xf>
    <xf numFmtId="0" fontId="2" fillId="15" borderId="2" xfId="1" applyFont="1" applyFill="1" applyBorder="1" applyAlignment="1">
      <alignment horizontal="center"/>
    </xf>
    <xf numFmtId="0" fontId="2" fillId="16" borderId="2" xfId="1" applyFont="1" applyFill="1" applyBorder="1" applyAlignment="1">
      <alignment horizontal="center"/>
    </xf>
    <xf numFmtId="0" fontId="2" fillId="14" borderId="3" xfId="1" applyFont="1" applyFill="1" applyBorder="1" applyAlignment="1">
      <alignment horizontal="center"/>
    </xf>
    <xf numFmtId="0" fontId="2" fillId="9" borderId="0" xfId="1" applyFont="1" applyFill="1"/>
    <xf numFmtId="0" fontId="2" fillId="3" borderId="1" xfId="1" applyFont="1" applyFill="1" applyBorder="1" applyAlignment="1">
      <alignment horizontal="center"/>
    </xf>
    <xf numFmtId="0" fontId="2" fillId="3" borderId="2" xfId="1" applyFont="1" applyFill="1" applyBorder="1" applyAlignment="1">
      <alignment horizontal="center"/>
    </xf>
    <xf numFmtId="0" fontId="2" fillId="12" borderId="7" xfId="1" applyFont="1" applyFill="1" applyBorder="1" applyAlignment="1">
      <alignment horizontal="center"/>
    </xf>
    <xf numFmtId="0" fontId="2" fillId="12" borderId="0" xfId="1" applyFont="1" applyFill="1" applyBorder="1" applyAlignment="1">
      <alignment horizontal="center"/>
    </xf>
    <xf numFmtId="0" fontId="2" fillId="15" borderId="0" xfId="1" applyFont="1" applyFill="1" applyBorder="1" applyAlignment="1">
      <alignment horizontal="center"/>
    </xf>
    <xf numFmtId="0" fontId="2" fillId="16" borderId="0" xfId="1" applyFont="1" applyFill="1" applyBorder="1" applyAlignment="1">
      <alignment horizontal="center"/>
    </xf>
    <xf numFmtId="0" fontId="2" fillId="14" borderId="8" xfId="1" applyFill="1" applyBorder="1" applyAlignment="1">
      <alignment horizontal="center"/>
    </xf>
    <xf numFmtId="0" fontId="2" fillId="3" borderId="7" xfId="1" applyFont="1" applyFill="1" applyBorder="1" applyAlignment="1">
      <alignment horizontal="center"/>
    </xf>
    <xf numFmtId="0" fontId="2" fillId="3" borderId="0" xfId="1" applyFont="1" applyFill="1" applyBorder="1" applyAlignment="1">
      <alignment horizontal="center"/>
    </xf>
    <xf numFmtId="0" fontId="2" fillId="14" borderId="8" xfId="1" applyFont="1" applyFill="1" applyBorder="1" applyAlignment="1">
      <alignment horizontal="center"/>
    </xf>
    <xf numFmtId="0" fontId="17" fillId="12" borderId="4" xfId="1" applyFont="1" applyFill="1" applyBorder="1" applyAlignment="1">
      <alignment horizontal="center"/>
    </xf>
    <xf numFmtId="0" fontId="17" fillId="12" borderId="5" xfId="1" applyFont="1" applyFill="1" applyBorder="1" applyAlignment="1">
      <alignment horizontal="center"/>
    </xf>
    <xf numFmtId="0" fontId="17" fillId="15" borderId="5" xfId="1" applyFont="1" applyFill="1" applyBorder="1" applyAlignment="1">
      <alignment horizontal="center"/>
    </xf>
    <xf numFmtId="0" fontId="17" fillId="16" borderId="5" xfId="1" applyFont="1" applyFill="1" applyBorder="1" applyAlignment="1">
      <alignment horizontal="center"/>
    </xf>
    <xf numFmtId="0" fontId="17" fillId="14" borderId="6" xfId="1" applyFont="1" applyFill="1" applyBorder="1" applyAlignment="1">
      <alignment horizontal="center"/>
    </xf>
    <xf numFmtId="0" fontId="17" fillId="3" borderId="4" xfId="1" applyFont="1" applyFill="1" applyBorder="1" applyAlignment="1">
      <alignment horizontal="center"/>
    </xf>
    <xf numFmtId="0" fontId="17" fillId="3" borderId="5" xfId="1" applyFont="1" applyFill="1" applyBorder="1" applyAlignment="1">
      <alignment horizontal="center"/>
    </xf>
    <xf numFmtId="0" fontId="2" fillId="0" borderId="1" xfId="1" applyBorder="1" applyAlignment="1">
      <alignment horizontal="center"/>
    </xf>
    <xf numFmtId="0" fontId="2" fillId="0" borderId="2" xfId="1" applyFont="1" applyFill="1" applyBorder="1" applyAlignment="1">
      <alignment horizontal="center"/>
    </xf>
    <xf numFmtId="0" fontId="17" fillId="0" borderId="2" xfId="1" applyFont="1" applyBorder="1" applyAlignment="1">
      <alignment horizontal="center"/>
    </xf>
    <xf numFmtId="3" fontId="2" fillId="0" borderId="2" xfId="1" applyNumberFormat="1" applyFont="1" applyBorder="1" applyAlignment="1">
      <alignment horizontal="center"/>
    </xf>
    <xf numFmtId="0" fontId="2" fillId="0" borderId="2" xfId="1" applyFont="1" applyBorder="1" applyAlignment="1">
      <alignment horizontal="center"/>
    </xf>
    <xf numFmtId="3" fontId="17" fillId="0" borderId="2" xfId="1" applyNumberFormat="1" applyFont="1" applyBorder="1" applyAlignment="1">
      <alignment horizontal="center"/>
    </xf>
    <xf numFmtId="0" fontId="2" fillId="0" borderId="3" xfId="1" applyBorder="1"/>
    <xf numFmtId="3" fontId="2" fillId="9" borderId="0" xfId="1" applyNumberFormat="1" applyFont="1" applyFill="1"/>
    <xf numFmtId="3" fontId="2" fillId="0" borderId="1" xfId="1" applyNumberFormat="1" applyFont="1" applyBorder="1" applyAlignment="1">
      <alignment horizontal="center"/>
    </xf>
    <xf numFmtId="3" fontId="2" fillId="0" borderId="2" xfId="4" applyNumberFormat="1" applyFont="1" applyBorder="1" applyAlignment="1">
      <alignment horizontal="center"/>
    </xf>
    <xf numFmtId="0" fontId="2" fillId="0" borderId="7" xfId="1" applyBorder="1" applyAlignment="1">
      <alignment horizontal="center"/>
    </xf>
    <xf numFmtId="0" fontId="2" fillId="0" borderId="0" xfId="1" applyFont="1" applyBorder="1" applyAlignment="1">
      <alignment horizontal="center"/>
    </xf>
    <xf numFmtId="3" fontId="2" fillId="0" borderId="0" xfId="1" applyNumberFormat="1" applyFont="1" applyFill="1" applyBorder="1" applyAlignment="1">
      <alignment horizontal="center"/>
    </xf>
    <xf numFmtId="10" fontId="2" fillId="0" borderId="0" xfId="1" applyNumberFormat="1" applyFont="1" applyBorder="1" applyAlignment="1">
      <alignment horizontal="center"/>
    </xf>
    <xf numFmtId="165" fontId="2" fillId="0" borderId="0" xfId="1" applyNumberFormat="1" applyFont="1" applyBorder="1" applyAlignment="1">
      <alignment horizontal="center"/>
    </xf>
    <xf numFmtId="3" fontId="2" fillId="0" borderId="0" xfId="1" applyNumberFormat="1" applyFont="1" applyBorder="1" applyAlignment="1">
      <alignment horizontal="center"/>
    </xf>
    <xf numFmtId="10" fontId="2" fillId="0" borderId="8" xfId="1" applyNumberFormat="1" applyBorder="1" applyAlignment="1">
      <alignment horizontal="center"/>
    </xf>
    <xf numFmtId="3" fontId="2" fillId="0" borderId="7" xfId="1" applyNumberFormat="1" applyFont="1" applyBorder="1" applyAlignment="1">
      <alignment horizontal="center"/>
    </xf>
    <xf numFmtId="3" fontId="2" fillId="0" borderId="0" xfId="4" applyNumberFormat="1" applyFont="1" applyBorder="1" applyAlignment="1">
      <alignment horizontal="center"/>
    </xf>
    <xf numFmtId="3" fontId="2" fillId="0" borderId="8" xfId="1" applyNumberFormat="1" applyBorder="1" applyAlignment="1">
      <alignment horizontal="center"/>
    </xf>
    <xf numFmtId="0" fontId="2" fillId="0" borderId="0" xfId="1"/>
    <xf numFmtId="0" fontId="2" fillId="0" borderId="0" xfId="1" applyFont="1" applyFill="1" applyBorder="1" applyAlignment="1">
      <alignment horizontal="center"/>
    </xf>
    <xf numFmtId="10" fontId="2" fillId="0" borderId="0" xfId="1" applyNumberFormat="1" applyFont="1" applyFill="1" applyBorder="1" applyAlignment="1">
      <alignment horizontal="center"/>
    </xf>
    <xf numFmtId="165" fontId="2" fillId="0" borderId="0" xfId="1" applyNumberFormat="1" applyFont="1" applyFill="1" applyBorder="1" applyAlignment="1">
      <alignment horizontal="center"/>
    </xf>
    <xf numFmtId="3" fontId="2" fillId="0" borderId="7" xfId="1" applyNumberFormat="1" applyFont="1" applyFill="1" applyBorder="1" applyAlignment="1">
      <alignment horizontal="center"/>
    </xf>
    <xf numFmtId="0" fontId="2" fillId="0" borderId="0" xfId="1" applyAlignment="1">
      <alignment horizontal="center"/>
    </xf>
    <xf numFmtId="0" fontId="2" fillId="18" borderId="0" xfId="1" applyFill="1"/>
    <xf numFmtId="0" fontId="19" fillId="18" borderId="0" xfId="1" applyFont="1" applyFill="1"/>
    <xf numFmtId="0" fontId="2" fillId="18" borderId="0" xfId="1" applyFill="1" applyAlignment="1">
      <alignment horizontal="center"/>
    </xf>
    <xf numFmtId="0" fontId="2" fillId="19" borderId="15" xfId="1" applyFill="1" applyBorder="1" applyAlignment="1">
      <alignment horizontal="center"/>
    </xf>
    <xf numFmtId="0" fontId="5" fillId="19" borderId="0" xfId="1" applyFont="1" applyFill="1" applyBorder="1"/>
    <xf numFmtId="0" fontId="2" fillId="19" borderId="0" xfId="1" applyFill="1" applyBorder="1"/>
    <xf numFmtId="0" fontId="2" fillId="19" borderId="38" xfId="1" applyFill="1" applyBorder="1"/>
    <xf numFmtId="0" fontId="4" fillId="19" borderId="15" xfId="1" applyFont="1" applyFill="1" applyBorder="1" applyAlignment="1">
      <alignment horizontal="right"/>
    </xf>
    <xf numFmtId="0" fontId="2" fillId="0" borderId="11" xfId="1" applyBorder="1" applyAlignment="1">
      <alignment horizontal="right"/>
    </xf>
    <xf numFmtId="0" fontId="2" fillId="0" borderId="39" xfId="1" applyBorder="1" applyAlignment="1">
      <alignment horizontal="center"/>
    </xf>
    <xf numFmtId="0" fontId="2" fillId="0" borderId="15" xfId="1" applyBorder="1" applyAlignment="1">
      <alignment horizontal="right"/>
    </xf>
    <xf numFmtId="0" fontId="2" fillId="0" borderId="40" xfId="1" applyBorder="1" applyAlignment="1">
      <alignment horizontal="center"/>
    </xf>
    <xf numFmtId="1" fontId="2" fillId="0" borderId="40" xfId="1" applyNumberFormat="1" applyFill="1" applyBorder="1" applyAlignment="1">
      <alignment horizontal="center"/>
    </xf>
    <xf numFmtId="10" fontId="2" fillId="0" borderId="40" xfId="1" applyNumberFormat="1" applyFill="1" applyBorder="1" applyAlignment="1">
      <alignment horizontal="center"/>
    </xf>
    <xf numFmtId="0" fontId="2" fillId="0" borderId="40" xfId="1" applyFill="1" applyBorder="1" applyAlignment="1">
      <alignment horizontal="center"/>
    </xf>
    <xf numFmtId="0" fontId="21" fillId="18" borderId="0" xfId="1" applyFont="1" applyFill="1"/>
    <xf numFmtId="8" fontId="2" fillId="0" borderId="40" xfId="1" applyNumberFormat="1" applyFill="1" applyBorder="1" applyAlignment="1">
      <alignment horizontal="center"/>
    </xf>
    <xf numFmtId="0" fontId="2" fillId="0" borderId="19" xfId="1" applyBorder="1" applyAlignment="1">
      <alignment horizontal="right"/>
    </xf>
    <xf numFmtId="8" fontId="2" fillId="0" borderId="44" xfId="1" applyNumberFormat="1" applyFill="1" applyBorder="1" applyAlignment="1">
      <alignment horizontal="center"/>
    </xf>
    <xf numFmtId="0" fontId="2" fillId="21" borderId="0" xfId="1" applyFill="1" applyBorder="1" applyAlignment="1">
      <alignment horizontal="center"/>
    </xf>
    <xf numFmtId="8" fontId="2" fillId="19" borderId="0" xfId="1" applyNumberFormat="1" applyFill="1" applyBorder="1" applyAlignment="1">
      <alignment horizontal="left"/>
    </xf>
    <xf numFmtId="0" fontId="2" fillId="18" borderId="0" xfId="1" applyFill="1" applyBorder="1"/>
    <xf numFmtId="0" fontId="21" fillId="18" borderId="0" xfId="1" applyFont="1" applyFill="1" applyBorder="1"/>
    <xf numFmtId="0" fontId="2" fillId="18" borderId="0" xfId="1" applyFill="1" applyBorder="1" applyAlignment="1">
      <alignment horizontal="center"/>
    </xf>
    <xf numFmtId="0" fontId="2" fillId="19" borderId="32" xfId="1" applyFill="1" applyBorder="1"/>
    <xf numFmtId="0" fontId="4" fillId="22" borderId="41" xfId="1" applyFont="1" applyFill="1" applyBorder="1" applyAlignment="1">
      <alignment horizontal="center"/>
    </xf>
    <xf numFmtId="0" fontId="4" fillId="22" borderId="42" xfId="1" applyFont="1" applyFill="1" applyBorder="1" applyAlignment="1">
      <alignment horizontal="center"/>
    </xf>
    <xf numFmtId="0" fontId="4" fillId="22" borderId="32" xfId="1" applyFont="1" applyFill="1" applyBorder="1" applyAlignment="1">
      <alignment horizontal="center"/>
    </xf>
    <xf numFmtId="0" fontId="2" fillId="0" borderId="15" xfId="1" applyBorder="1" applyAlignment="1">
      <alignment horizontal="center"/>
    </xf>
    <xf numFmtId="0" fontId="2" fillId="0" borderId="0" xfId="1" applyBorder="1" applyAlignment="1">
      <alignment horizontal="center"/>
    </xf>
    <xf numFmtId="2" fontId="2" fillId="0" borderId="38" xfId="1" applyNumberFormat="1" applyBorder="1" applyAlignment="1">
      <alignment horizontal="center"/>
    </xf>
    <xf numFmtId="0" fontId="2" fillId="20" borderId="10" xfId="1" applyFill="1" applyBorder="1" applyAlignment="1">
      <alignment horizontal="center"/>
    </xf>
    <xf numFmtId="0" fontId="2" fillId="18" borderId="15" xfId="1" applyFill="1" applyBorder="1" applyAlignment="1">
      <alignment horizontal="center"/>
    </xf>
    <xf numFmtId="2" fontId="2" fillId="0" borderId="0" xfId="1" applyNumberFormat="1" applyBorder="1" applyAlignment="1">
      <alignment horizontal="center"/>
    </xf>
    <xf numFmtId="166" fontId="2" fillId="20" borderId="10" xfId="1" applyNumberFormat="1" applyFill="1" applyBorder="1" applyAlignment="1">
      <alignment horizontal="center"/>
    </xf>
    <xf numFmtId="166" fontId="2" fillId="18" borderId="15" xfId="1" applyNumberFormat="1" applyFill="1" applyBorder="1" applyAlignment="1">
      <alignment horizontal="center"/>
    </xf>
    <xf numFmtId="44" fontId="2" fillId="18" borderId="0" xfId="4" applyFont="1" applyFill="1" applyBorder="1" applyAlignment="1">
      <alignment horizontal="center"/>
    </xf>
    <xf numFmtId="0" fontId="2" fillId="18" borderId="0" xfId="1" applyFill="1" applyBorder="1" applyAlignment="1">
      <alignment horizontal="center" wrapText="1"/>
    </xf>
    <xf numFmtId="0" fontId="2" fillId="18" borderId="0" xfId="1" applyFill="1" applyBorder="1" applyAlignment="1">
      <alignment horizontal="left" wrapText="1"/>
    </xf>
    <xf numFmtId="0" fontId="4" fillId="18" borderId="0" xfId="1" applyFont="1" applyFill="1" applyAlignment="1">
      <alignment horizontal="left"/>
    </xf>
    <xf numFmtId="0" fontId="2" fillId="0" borderId="19" xfId="1" applyBorder="1" applyAlignment="1">
      <alignment horizontal="center"/>
    </xf>
    <xf numFmtId="2" fontId="2" fillId="0" borderId="45" xfId="1" applyNumberFormat="1" applyBorder="1" applyAlignment="1">
      <alignment horizontal="center"/>
    </xf>
    <xf numFmtId="2" fontId="2" fillId="0" borderId="32" xfId="1" applyNumberFormat="1" applyBorder="1" applyAlignment="1">
      <alignment horizontal="center"/>
    </xf>
    <xf numFmtId="2" fontId="2" fillId="9" borderId="0" xfId="1" applyNumberFormat="1" applyFill="1" applyAlignment="1">
      <alignment horizontal="center"/>
    </xf>
    <xf numFmtId="2" fontId="2" fillId="0" borderId="0" xfId="1" applyNumberFormat="1" applyAlignment="1">
      <alignment horizontal="center"/>
    </xf>
    <xf numFmtId="0" fontId="2" fillId="19" borderId="11" xfId="1" applyFill="1" applyBorder="1" applyAlignment="1">
      <alignment horizontal="center"/>
    </xf>
    <xf numFmtId="0" fontId="2" fillId="19" borderId="36" xfId="1" applyFill="1" applyBorder="1"/>
    <xf numFmtId="0" fontId="2" fillId="19" borderId="37" xfId="1" applyFill="1" applyBorder="1"/>
    <xf numFmtId="0" fontId="2" fillId="19" borderId="11" xfId="1" applyFill="1" applyBorder="1"/>
    <xf numFmtId="0" fontId="2" fillId="19" borderId="36" xfId="1" applyFill="1" applyBorder="1" applyAlignment="1">
      <alignment horizontal="center"/>
    </xf>
    <xf numFmtId="0" fontId="2" fillId="4" borderId="0" xfId="1" applyFill="1"/>
    <xf numFmtId="0" fontId="19" fillId="4" borderId="0" xfId="1" applyFont="1" applyFill="1"/>
    <xf numFmtId="0" fontId="2" fillId="4" borderId="0" xfId="1" applyFill="1" applyAlignment="1">
      <alignment horizontal="center"/>
    </xf>
    <xf numFmtId="0" fontId="2" fillId="19" borderId="15" xfId="1" applyFill="1" applyBorder="1"/>
    <xf numFmtId="43" fontId="2" fillId="0" borderId="39" xfId="3" applyFont="1" applyBorder="1" applyAlignment="1">
      <alignment horizontal="right"/>
    </xf>
    <xf numFmtId="43" fontId="2" fillId="0" borderId="46" xfId="3" applyFont="1" applyFill="1" applyBorder="1" applyAlignment="1">
      <alignment horizontal="right"/>
    </xf>
    <xf numFmtId="43" fontId="2" fillId="0" borderId="40" xfId="3" applyFont="1" applyBorder="1" applyAlignment="1">
      <alignment horizontal="right"/>
    </xf>
    <xf numFmtId="167" fontId="2" fillId="0" borderId="40" xfId="3" applyNumberFormat="1" applyFont="1" applyFill="1" applyBorder="1" applyAlignment="1">
      <alignment horizontal="right"/>
    </xf>
    <xf numFmtId="167" fontId="2" fillId="0" borderId="47" xfId="3" applyNumberFormat="1" applyFont="1" applyFill="1" applyBorder="1" applyAlignment="1">
      <alignment horizontal="right"/>
    </xf>
    <xf numFmtId="2" fontId="2" fillId="19" borderId="38" xfId="1" applyNumberFormat="1" applyFill="1" applyBorder="1"/>
    <xf numFmtId="2" fontId="2" fillId="9" borderId="0" xfId="1" applyNumberFormat="1" applyFill="1"/>
    <xf numFmtId="43" fontId="2" fillId="0" borderId="40" xfId="3" applyFont="1" applyFill="1" applyBorder="1" applyAlignment="1">
      <alignment horizontal="right"/>
    </xf>
    <xf numFmtId="168" fontId="2" fillId="0" borderId="40" xfId="3" applyNumberFormat="1" applyFont="1" applyFill="1" applyBorder="1" applyAlignment="1">
      <alignment horizontal="right"/>
    </xf>
    <xf numFmtId="0" fontId="2" fillId="4" borderId="0" xfId="1" applyNumberFormat="1" applyFill="1" applyAlignment="1">
      <alignment vertical="top" wrapText="1"/>
    </xf>
    <xf numFmtId="10" fontId="2" fillId="0" borderId="40" xfId="2" applyNumberFormat="1" applyFont="1" applyBorder="1" applyAlignment="1">
      <alignment horizontal="right"/>
    </xf>
    <xf numFmtId="0" fontId="21" fillId="4" borderId="0" xfId="1" applyFont="1" applyFill="1"/>
    <xf numFmtId="0" fontId="2" fillId="0" borderId="15" xfId="1" applyFont="1" applyBorder="1" applyAlignment="1">
      <alignment horizontal="right"/>
    </xf>
    <xf numFmtId="167" fontId="2" fillId="0" borderId="40" xfId="3" applyNumberFormat="1" applyFont="1" applyBorder="1" applyAlignment="1">
      <alignment horizontal="right"/>
    </xf>
    <xf numFmtId="43" fontId="2" fillId="0" borderId="48" xfId="3" applyFont="1" applyFill="1" applyBorder="1" applyAlignment="1">
      <alignment horizontal="right"/>
    </xf>
    <xf numFmtId="0" fontId="2" fillId="4" borderId="0" xfId="1" applyFill="1" applyBorder="1"/>
    <xf numFmtId="0" fontId="21" fillId="4" borderId="0" xfId="1" applyFont="1" applyFill="1" applyBorder="1"/>
    <xf numFmtId="0" fontId="2" fillId="4" borderId="0" xfId="1" applyFill="1" applyBorder="1" applyAlignment="1">
      <alignment horizontal="left" vertical="top" wrapText="1"/>
    </xf>
    <xf numFmtId="40" fontId="2" fillId="0" borderId="40" xfId="1" applyNumberFormat="1" applyFont="1" applyFill="1" applyBorder="1" applyAlignment="1">
      <alignment horizontal="right"/>
    </xf>
    <xf numFmtId="8" fontId="2" fillId="19" borderId="38" xfId="1" applyNumberFormat="1" applyFill="1" applyBorder="1"/>
    <xf numFmtId="0" fontId="2" fillId="19" borderId="0" xfId="1" applyFill="1" applyBorder="1" applyAlignment="1">
      <alignment horizontal="center"/>
    </xf>
    <xf numFmtId="43" fontId="2" fillId="19" borderId="38" xfId="1" applyNumberFormat="1" applyFill="1" applyBorder="1"/>
    <xf numFmtId="43" fontId="2" fillId="9" borderId="0" xfId="1" applyNumberFormat="1" applyFill="1"/>
    <xf numFmtId="10" fontId="2" fillId="20" borderId="10" xfId="2" applyNumberFormat="1" applyFont="1" applyFill="1" applyBorder="1" applyAlignment="1">
      <alignment horizontal="center"/>
    </xf>
    <xf numFmtId="10" fontId="2" fillId="4" borderId="15" xfId="2" applyNumberFormat="1" applyFont="1" applyFill="1" applyBorder="1" applyAlignment="1">
      <alignment horizontal="center"/>
    </xf>
    <xf numFmtId="10" fontId="2" fillId="4" borderId="0" xfId="2" applyNumberFormat="1" applyFont="1" applyFill="1" applyBorder="1" applyAlignment="1">
      <alignment horizontal="center"/>
    </xf>
    <xf numFmtId="0" fontId="2" fillId="0" borderId="19" xfId="1" applyFill="1" applyBorder="1" applyAlignment="1">
      <alignment horizontal="right"/>
    </xf>
    <xf numFmtId="40" fontId="2" fillId="0" borderId="44" xfId="1" applyNumberFormat="1" applyFont="1" applyFill="1" applyBorder="1" applyAlignment="1">
      <alignment horizontal="right"/>
    </xf>
    <xf numFmtId="9" fontId="2" fillId="4" borderId="0" xfId="2" applyFont="1" applyFill="1" applyBorder="1" applyAlignment="1">
      <alignment horizontal="center"/>
    </xf>
    <xf numFmtId="8" fontId="2" fillId="19" borderId="0" xfId="1" applyNumberFormat="1" applyFill="1" applyBorder="1"/>
    <xf numFmtId="0" fontId="4" fillId="9" borderId="0" xfId="1" applyFont="1" applyFill="1" applyAlignment="1">
      <alignment horizontal="center"/>
    </xf>
    <xf numFmtId="0" fontId="4" fillId="9" borderId="0" xfId="1" applyFont="1" applyFill="1" applyBorder="1" applyAlignment="1">
      <alignment horizontal="center"/>
    </xf>
    <xf numFmtId="0" fontId="4" fillId="23" borderId="41" xfId="1" applyFont="1" applyFill="1" applyBorder="1" applyAlignment="1">
      <alignment horizontal="center"/>
    </xf>
    <xf numFmtId="0" fontId="4" fillId="23" borderId="42" xfId="1" applyFont="1" applyFill="1" applyBorder="1" applyAlignment="1">
      <alignment horizontal="center"/>
    </xf>
    <xf numFmtId="0" fontId="2" fillId="0" borderId="15" xfId="1" applyBorder="1"/>
    <xf numFmtId="0" fontId="2" fillId="0" borderId="0" xfId="1" applyBorder="1"/>
    <xf numFmtId="43" fontId="2" fillId="0" borderId="38" xfId="1" applyNumberFormat="1" applyBorder="1"/>
    <xf numFmtId="0" fontId="2" fillId="0" borderId="38" xfId="1" applyBorder="1"/>
    <xf numFmtId="43" fontId="2" fillId="0" borderId="0" xfId="1" applyNumberFormat="1" applyBorder="1"/>
    <xf numFmtId="0" fontId="2" fillId="4" borderId="0" xfId="1" applyFill="1" applyBorder="1" applyAlignment="1">
      <alignment horizontal="center"/>
    </xf>
    <xf numFmtId="0" fontId="2" fillId="4" borderId="0" xfId="1" applyFill="1" applyBorder="1" applyAlignment="1">
      <alignment horizontal="center" wrapText="1"/>
    </xf>
    <xf numFmtId="0" fontId="2" fillId="4" borderId="0" xfId="1" applyFill="1" applyBorder="1" applyAlignment="1">
      <alignment horizontal="left" wrapText="1"/>
    </xf>
    <xf numFmtId="0" fontId="4" fillId="4" borderId="0" xfId="1" applyFont="1" applyFill="1" applyAlignment="1">
      <alignment horizontal="left"/>
    </xf>
    <xf numFmtId="0" fontId="2" fillId="0" borderId="19" xfId="1" applyBorder="1"/>
    <xf numFmtId="0" fontId="2" fillId="0" borderId="45" xfId="1" applyFill="1" applyBorder="1"/>
    <xf numFmtId="0" fontId="2" fillId="0" borderId="32" xfId="1" applyFill="1" applyBorder="1"/>
    <xf numFmtId="0" fontId="2" fillId="0" borderId="32" xfId="1" applyBorder="1"/>
    <xf numFmtId="0" fontId="2" fillId="20" borderId="0" xfId="1" applyFill="1" applyAlignment="1">
      <alignment horizontal="center"/>
    </xf>
    <xf numFmtId="0" fontId="2" fillId="20" borderId="0" xfId="1" applyFill="1"/>
    <xf numFmtId="0" fontId="22" fillId="9" borderId="0" xfId="1" applyFont="1" applyFill="1" applyProtection="1">
      <protection locked="0"/>
    </xf>
    <xf numFmtId="0" fontId="27" fillId="9" borderId="0" xfId="1" applyFont="1" applyFill="1" applyProtection="1">
      <protection locked="0"/>
    </xf>
    <xf numFmtId="0" fontId="27" fillId="0" borderId="0" xfId="1" applyFont="1" applyProtection="1">
      <protection locked="0"/>
    </xf>
    <xf numFmtId="0" fontId="28" fillId="9" borderId="0" xfId="1" applyFont="1" applyFill="1" applyBorder="1" applyAlignment="1" applyProtection="1">
      <alignment horizontal="center"/>
      <protection locked="0"/>
    </xf>
    <xf numFmtId="0" fontId="29" fillId="9" borderId="0" xfId="1" applyFont="1" applyFill="1" applyBorder="1" applyAlignment="1" applyProtection="1">
      <protection locked="0"/>
    </xf>
    <xf numFmtId="0" fontId="30" fillId="9" borderId="8" xfId="1" applyFont="1" applyFill="1" applyBorder="1" applyAlignment="1" applyProtection="1">
      <protection locked="0"/>
    </xf>
    <xf numFmtId="40" fontId="31" fillId="24" borderId="49" xfId="1" applyNumberFormat="1" applyFont="1" applyFill="1" applyBorder="1" applyAlignment="1" applyProtection="1">
      <alignment horizontal="center"/>
      <protection locked="0"/>
    </xf>
    <xf numFmtId="0" fontId="22" fillId="9" borderId="0" xfId="1" applyFont="1" applyFill="1" applyBorder="1" applyProtection="1">
      <protection locked="0"/>
    </xf>
    <xf numFmtId="0" fontId="32" fillId="9" borderId="0" xfId="1" applyFont="1" applyFill="1" applyProtection="1">
      <protection locked="0"/>
    </xf>
    <xf numFmtId="40" fontId="31" fillId="24" borderId="49" xfId="1" applyNumberFormat="1" applyFont="1" applyFill="1" applyBorder="1" applyAlignment="1" applyProtection="1">
      <alignment horizontal="centerContinuous"/>
      <protection locked="0"/>
    </xf>
    <xf numFmtId="0" fontId="29" fillId="9" borderId="0" xfId="1" applyFont="1" applyFill="1" applyProtection="1">
      <protection locked="0"/>
    </xf>
    <xf numFmtId="0" fontId="29" fillId="3" borderId="17" xfId="1" applyFont="1" applyFill="1" applyBorder="1" applyAlignment="1" applyProtection="1">
      <alignment horizontal="left"/>
      <protection locked="0"/>
    </xf>
    <xf numFmtId="40" fontId="29" fillId="0" borderId="16" xfId="1" applyNumberFormat="1" applyFont="1" applyFill="1" applyBorder="1" applyAlignment="1" applyProtection="1">
      <protection locked="0"/>
    </xf>
    <xf numFmtId="40" fontId="29" fillId="5" borderId="16" xfId="1" applyNumberFormat="1" applyFont="1" applyFill="1" applyBorder="1" applyAlignment="1" applyProtection="1">
      <protection locked="0"/>
    </xf>
    <xf numFmtId="0" fontId="29" fillId="9" borderId="0" xfId="1" applyFont="1" applyFill="1" applyBorder="1" applyProtection="1">
      <protection locked="0"/>
    </xf>
    <xf numFmtId="0" fontId="32" fillId="0" borderId="0" xfId="1" applyFont="1" applyProtection="1">
      <protection locked="0"/>
    </xf>
    <xf numFmtId="0" fontId="29" fillId="3" borderId="16" xfId="1" applyFont="1" applyFill="1" applyBorder="1" applyAlignment="1" applyProtection="1">
      <alignment horizontal="left"/>
      <protection locked="0"/>
    </xf>
    <xf numFmtId="40" fontId="29" fillId="0" borderId="35" xfId="1" applyNumberFormat="1" applyFont="1" applyFill="1" applyBorder="1" applyAlignment="1" applyProtection="1">
      <protection locked="0"/>
    </xf>
    <xf numFmtId="0" fontId="29" fillId="16" borderId="16" xfId="1" applyFont="1" applyFill="1" applyBorder="1" applyAlignment="1" applyProtection="1">
      <alignment horizontal="left"/>
      <protection locked="0"/>
    </xf>
    <xf numFmtId="40" fontId="28" fillId="9" borderId="0" xfId="1" applyNumberFormat="1" applyFont="1" applyFill="1" applyBorder="1" applyAlignment="1" applyProtection="1">
      <alignment horizontal="right"/>
      <protection locked="0"/>
    </xf>
    <xf numFmtId="40" fontId="29" fillId="5" borderId="54" xfId="1" applyNumberFormat="1" applyFont="1" applyFill="1" applyBorder="1" applyAlignment="1" applyProtection="1">
      <protection locked="0"/>
    </xf>
    <xf numFmtId="0" fontId="29" fillId="16" borderId="16" xfId="1" applyFont="1" applyFill="1" applyBorder="1" applyProtection="1">
      <protection locked="0" hidden="1"/>
    </xf>
    <xf numFmtId="0" fontId="29" fillId="15" borderId="16" xfId="1" applyFont="1" applyFill="1" applyBorder="1" applyAlignment="1" applyProtection="1">
      <alignment horizontal="left"/>
      <protection locked="0"/>
    </xf>
    <xf numFmtId="169" fontId="29" fillId="0" borderId="16" xfId="1" applyNumberFormat="1" applyFont="1" applyFill="1" applyBorder="1" applyAlignment="1" applyProtection="1">
      <protection locked="0"/>
    </xf>
    <xf numFmtId="169" fontId="29" fillId="5" borderId="16" xfId="1" applyNumberFormat="1" applyFont="1" applyFill="1" applyBorder="1" applyAlignment="1" applyProtection="1">
      <protection locked="0"/>
    </xf>
    <xf numFmtId="0" fontId="28" fillId="9" borderId="8" xfId="1" applyFont="1" applyFill="1" applyBorder="1" applyAlignment="1" applyProtection="1">
      <alignment horizontal="right"/>
      <protection locked="0"/>
    </xf>
    <xf numFmtId="169" fontId="29" fillId="5" borderId="6" xfId="1" applyNumberFormat="1" applyFont="1" applyFill="1" applyBorder="1" applyAlignment="1" applyProtection="1">
      <protection locked="0"/>
    </xf>
    <xf numFmtId="40" fontId="31" fillId="24" borderId="16" xfId="1" applyNumberFormat="1" applyFont="1" applyFill="1" applyBorder="1" applyAlignment="1" applyProtection="1">
      <alignment horizontal="center"/>
      <protection locked="0"/>
    </xf>
    <xf numFmtId="40" fontId="29" fillId="14" borderId="16" xfId="1" applyNumberFormat="1" applyFont="1" applyFill="1" applyBorder="1" applyAlignment="1" applyProtection="1">
      <alignment horizontal="left"/>
      <protection locked="0"/>
    </xf>
    <xf numFmtId="0" fontId="29" fillId="14" borderId="16" xfId="1" applyFont="1" applyFill="1" applyBorder="1" applyAlignment="1" applyProtection="1">
      <alignment horizontal="left"/>
      <protection locked="0"/>
    </xf>
    <xf numFmtId="0" fontId="29" fillId="16" borderId="16" xfId="1" applyFont="1" applyFill="1" applyBorder="1" applyAlignment="1" applyProtection="1">
      <protection locked="0" hidden="1"/>
    </xf>
    <xf numFmtId="0" fontId="28" fillId="9" borderId="0" xfId="1" applyFont="1" applyFill="1" applyBorder="1" applyAlignment="1" applyProtection="1">
      <alignment horizontal="right"/>
      <protection locked="0"/>
    </xf>
    <xf numFmtId="169" fontId="29" fillId="5" borderId="54" xfId="1" applyNumberFormat="1" applyFont="1" applyFill="1" applyBorder="1" applyAlignment="1" applyProtection="1">
      <protection locked="0"/>
    </xf>
    <xf numFmtId="0" fontId="34" fillId="9" borderId="5" xfId="1" applyFont="1" applyFill="1" applyBorder="1" applyAlignment="1" applyProtection="1">
      <alignment horizontal="center"/>
      <protection locked="0"/>
    </xf>
    <xf numFmtId="40" fontId="31" fillId="24" borderId="35" xfId="1" applyNumberFormat="1" applyFont="1" applyFill="1" applyBorder="1" applyAlignment="1" applyProtection="1">
      <alignment horizontal="center"/>
      <protection locked="0"/>
    </xf>
    <xf numFmtId="0" fontId="29" fillId="16" borderId="16" xfId="1" applyFont="1" applyFill="1" applyBorder="1" applyProtection="1">
      <protection locked="0"/>
    </xf>
    <xf numFmtId="169" fontId="29" fillId="5" borderId="16" xfId="1" applyNumberFormat="1" applyFont="1" applyFill="1" applyBorder="1" applyProtection="1"/>
    <xf numFmtId="0" fontId="29" fillId="16" borderId="17" xfId="1" applyFont="1" applyFill="1" applyBorder="1" applyAlignment="1" applyProtection="1">
      <protection locked="0" hidden="1"/>
    </xf>
    <xf numFmtId="0" fontId="32" fillId="6" borderId="0" xfId="1" applyFont="1" applyFill="1" applyProtection="1">
      <protection locked="0"/>
    </xf>
    <xf numFmtId="0" fontId="34" fillId="9" borderId="0" xfId="1" applyFont="1" applyFill="1" applyBorder="1" applyAlignment="1" applyProtection="1">
      <alignment horizontal="right"/>
      <protection locked="0"/>
    </xf>
    <xf numFmtId="169" fontId="29" fillId="26" borderId="16" xfId="1" applyNumberFormat="1" applyFont="1" applyFill="1" applyBorder="1" applyProtection="1"/>
    <xf numFmtId="0" fontId="28" fillId="9" borderId="2" xfId="1" applyFont="1" applyFill="1" applyBorder="1" applyAlignment="1" applyProtection="1">
      <alignment horizontal="right"/>
      <protection locked="0"/>
    </xf>
    <xf numFmtId="0" fontId="29" fillId="9" borderId="0" xfId="1" applyFont="1" applyFill="1" applyBorder="1" applyAlignment="1" applyProtection="1">
      <alignment horizontal="left"/>
      <protection locked="0"/>
    </xf>
    <xf numFmtId="40" fontId="29" fillId="9" borderId="0" xfId="1" applyNumberFormat="1" applyFont="1" applyFill="1" applyBorder="1" applyAlignment="1" applyProtection="1">
      <protection locked="0"/>
    </xf>
    <xf numFmtId="40" fontId="28" fillId="9" borderId="0" xfId="1" applyNumberFormat="1" applyFont="1" applyFill="1" applyBorder="1" applyAlignment="1" applyProtection="1">
      <protection locked="0"/>
    </xf>
    <xf numFmtId="0" fontId="22" fillId="0" borderId="0" xfId="1" applyFont="1" applyProtection="1">
      <protection locked="0"/>
    </xf>
    <xf numFmtId="0" fontId="22" fillId="6" borderId="0" xfId="1" applyFont="1" applyFill="1" applyProtection="1">
      <protection locked="0"/>
    </xf>
    <xf numFmtId="0" fontId="2" fillId="0" borderId="0" xfId="5"/>
    <xf numFmtId="0" fontId="2" fillId="27" borderId="0" xfId="5" applyFill="1"/>
    <xf numFmtId="0" fontId="2" fillId="0" borderId="0" xfId="5" applyAlignment="1">
      <alignment horizontal="center"/>
    </xf>
    <xf numFmtId="0" fontId="2" fillId="27" borderId="0" xfId="5" applyFill="1" applyAlignment="1">
      <alignment horizontal="center"/>
    </xf>
    <xf numFmtId="2" fontId="9" fillId="27" borderId="0" xfId="5" applyNumberFormat="1" applyFont="1" applyFill="1" applyAlignment="1">
      <alignment horizontal="center"/>
    </xf>
    <xf numFmtId="2" fontId="2" fillId="0" borderId="0" xfId="5" applyNumberFormat="1" applyAlignment="1">
      <alignment horizontal="center"/>
    </xf>
    <xf numFmtId="2" fontId="2" fillId="27" borderId="0" xfId="5" applyNumberFormat="1" applyFill="1" applyAlignment="1">
      <alignment horizontal="center"/>
    </xf>
    <xf numFmtId="0" fontId="4" fillId="27" borderId="0" xfId="5" applyFont="1" applyFill="1" applyAlignment="1">
      <alignment horizontal="center"/>
    </xf>
    <xf numFmtId="0" fontId="4" fillId="28" borderId="0" xfId="5" applyFont="1" applyFill="1" applyBorder="1" applyAlignment="1">
      <alignment horizontal="center"/>
    </xf>
    <xf numFmtId="0" fontId="4" fillId="29" borderId="0" xfId="5" applyFont="1" applyFill="1" applyBorder="1" applyAlignment="1">
      <alignment horizontal="center"/>
    </xf>
    <xf numFmtId="0" fontId="4" fillId="5" borderId="0" xfId="5" applyFont="1" applyFill="1" applyBorder="1" applyAlignment="1">
      <alignment horizontal="center"/>
    </xf>
    <xf numFmtId="0" fontId="4" fillId="27" borderId="0" xfId="5" applyFont="1" applyFill="1" applyBorder="1" applyAlignment="1">
      <alignment horizontal="center"/>
    </xf>
    <xf numFmtId="0" fontId="2" fillId="27" borderId="0" xfId="5" applyFont="1" applyFill="1" applyAlignment="1">
      <alignment horizontal="center"/>
    </xf>
    <xf numFmtId="8" fontId="2" fillId="27" borderId="0" xfId="5" applyNumberFormat="1" applyFill="1" applyBorder="1" applyAlignment="1">
      <alignment horizontal="left"/>
    </xf>
    <xf numFmtId="8" fontId="2" fillId="27" borderId="0" xfId="5" applyNumberFormat="1" applyFill="1" applyBorder="1"/>
    <xf numFmtId="43" fontId="2" fillId="0" borderId="25" xfId="5" applyNumberFormat="1" applyBorder="1"/>
    <xf numFmtId="0" fontId="2" fillId="0" borderId="19" xfId="5" applyFill="1" applyBorder="1" applyAlignment="1">
      <alignment horizontal="right"/>
    </xf>
    <xf numFmtId="8" fontId="2" fillId="27" borderId="0" xfId="5" applyNumberFormat="1" applyFill="1"/>
    <xf numFmtId="8" fontId="2" fillId="0" borderId="55" xfId="5" applyNumberFormat="1" applyBorder="1"/>
    <xf numFmtId="0" fontId="2" fillId="0" borderId="15" xfId="5" applyBorder="1" applyAlignment="1">
      <alignment horizontal="right"/>
    </xf>
    <xf numFmtId="43" fontId="2" fillId="0" borderId="55" xfId="3" applyFont="1" applyBorder="1" applyAlignment="1">
      <alignment horizontal="right"/>
    </xf>
    <xf numFmtId="170" fontId="2" fillId="0" borderId="55" xfId="2" applyNumberFormat="1" applyFont="1" applyBorder="1" applyAlignment="1">
      <alignment horizontal="right"/>
    </xf>
    <xf numFmtId="43" fontId="2" fillId="27" borderId="0" xfId="5" applyNumberFormat="1" applyFill="1"/>
    <xf numFmtId="43" fontId="2" fillId="0" borderId="9" xfId="3" applyFont="1" applyFill="1" applyBorder="1" applyAlignment="1">
      <alignment horizontal="right"/>
    </xf>
    <xf numFmtId="0" fontId="2" fillId="27" borderId="0" xfId="1" applyFill="1"/>
    <xf numFmtId="0" fontId="4" fillId="27" borderId="0" xfId="1" applyFont="1" applyFill="1" applyAlignment="1">
      <alignment horizontal="center"/>
    </xf>
    <xf numFmtId="2" fontId="4" fillId="27" borderId="0" xfId="1" applyNumberFormat="1" applyFont="1" applyFill="1" applyAlignment="1">
      <alignment horizontal="center"/>
    </xf>
    <xf numFmtId="9" fontId="2" fillId="15" borderId="16" xfId="1" applyNumberFormat="1" applyFill="1" applyBorder="1" applyAlignment="1">
      <alignment horizontal="center"/>
    </xf>
    <xf numFmtId="2" fontId="2" fillId="31" borderId="16" xfId="1" applyNumberFormat="1" applyFill="1" applyBorder="1" applyAlignment="1">
      <alignment horizontal="center"/>
    </xf>
    <xf numFmtId="0" fontId="4" fillId="30" borderId="41" xfId="1" applyFont="1" applyFill="1" applyBorder="1"/>
    <xf numFmtId="0" fontId="2" fillId="30" borderId="43" xfId="1" applyFill="1" applyBorder="1"/>
    <xf numFmtId="2" fontId="2" fillId="27" borderId="0" xfId="1" applyNumberFormat="1" applyFill="1"/>
    <xf numFmtId="0" fontId="9" fillId="27" borderId="0" xfId="1" applyFont="1" applyFill="1"/>
    <xf numFmtId="0" fontId="2" fillId="30" borderId="26" xfId="1" applyFill="1" applyBorder="1" applyAlignment="1">
      <alignment horizontal="right"/>
    </xf>
    <xf numFmtId="0" fontId="2" fillId="30" borderId="12" xfId="1" applyFill="1" applyBorder="1" applyAlignment="1">
      <alignment horizontal="right"/>
    </xf>
    <xf numFmtId="2" fontId="2" fillId="30" borderId="12" xfId="1" applyNumberFormat="1" applyFill="1" applyBorder="1" applyAlignment="1">
      <alignment horizontal="right"/>
    </xf>
    <xf numFmtId="2" fontId="2" fillId="30" borderId="56" xfId="1" applyNumberFormat="1" applyFill="1" applyBorder="1" applyAlignment="1">
      <alignment horizontal="right"/>
    </xf>
    <xf numFmtId="2" fontId="9" fillId="27" borderId="0" xfId="1" applyNumberFormat="1" applyFont="1" applyFill="1" applyBorder="1" applyAlignment="1">
      <alignment horizontal="left"/>
    </xf>
    <xf numFmtId="2" fontId="2" fillId="0" borderId="0" xfId="1" applyNumberFormat="1" applyBorder="1"/>
    <xf numFmtId="2" fontId="2" fillId="0" borderId="38" xfId="1" applyNumberFormat="1" applyBorder="1"/>
    <xf numFmtId="1" fontId="2" fillId="0" borderId="15" xfId="1" applyNumberFormat="1" applyBorder="1"/>
    <xf numFmtId="1" fontId="2" fillId="32" borderId="15" xfId="1" applyNumberFormat="1" applyFill="1" applyBorder="1"/>
    <xf numFmtId="0" fontId="2" fillId="27" borderId="15" xfId="1" applyFill="1" applyBorder="1"/>
    <xf numFmtId="0" fontId="2" fillId="27" borderId="0" xfId="1" applyFill="1" applyBorder="1"/>
    <xf numFmtId="2" fontId="2" fillId="27" borderId="0" xfId="1" applyNumberFormat="1" applyFill="1" applyBorder="1"/>
    <xf numFmtId="0" fontId="2" fillId="27" borderId="38" xfId="1" applyFill="1" applyBorder="1"/>
    <xf numFmtId="0" fontId="2" fillId="32" borderId="38" xfId="1" applyFill="1" applyBorder="1" applyAlignment="1">
      <alignment horizontal="center"/>
    </xf>
    <xf numFmtId="0" fontId="2" fillId="27" borderId="19" xfId="1" applyFill="1" applyBorder="1"/>
    <xf numFmtId="0" fontId="2" fillId="27" borderId="45" xfId="1" applyFill="1" applyBorder="1"/>
    <xf numFmtId="0" fontId="2" fillId="27" borderId="32" xfId="1" applyFill="1" applyBorder="1"/>
    <xf numFmtId="2" fontId="2" fillId="0" borderId="0" xfId="1" applyNumberFormat="1"/>
    <xf numFmtId="0" fontId="4" fillId="27" borderId="0" xfId="1" applyFont="1" applyFill="1" applyAlignment="1">
      <alignment horizontal="right"/>
    </xf>
    <xf numFmtId="43" fontId="2" fillId="27" borderId="40" xfId="3" applyNumberFormat="1" applyFont="1" applyFill="1" applyBorder="1" applyAlignment="1">
      <alignment horizontal="right"/>
    </xf>
    <xf numFmtId="0" fontId="2" fillId="0" borderId="57" xfId="1" applyBorder="1" applyAlignment="1">
      <alignment horizontal="center"/>
    </xf>
    <xf numFmtId="0" fontId="2" fillId="0" borderId="57" xfId="1" applyFill="1" applyBorder="1" applyAlignment="1">
      <alignment horizontal="center"/>
    </xf>
    <xf numFmtId="9" fontId="2" fillId="3" borderId="0" xfId="1" applyNumberFormat="1" applyFill="1" applyAlignment="1">
      <alignment horizontal="center"/>
    </xf>
    <xf numFmtId="165" fontId="1" fillId="0" borderId="0" xfId="2" applyNumberFormat="1" applyFont="1" applyAlignment="1">
      <alignment horizontal="center"/>
    </xf>
    <xf numFmtId="8" fontId="2" fillId="0" borderId="0" xfId="1" applyNumberFormat="1" applyAlignment="1">
      <alignment horizontal="center"/>
    </xf>
    <xf numFmtId="43" fontId="2" fillId="0" borderId="0" xfId="1" applyNumberFormat="1" applyAlignment="1">
      <alignment horizontal="center"/>
    </xf>
    <xf numFmtId="0" fontId="3" fillId="3" borderId="1" xfId="1" applyFont="1" applyFill="1" applyBorder="1" applyAlignment="1" applyProtection="1">
      <alignment horizontal="center"/>
      <protection locked="0"/>
    </xf>
    <xf numFmtId="0" fontId="3" fillId="3" borderId="2" xfId="1" applyFont="1" applyFill="1" applyBorder="1" applyAlignment="1" applyProtection="1">
      <alignment horizontal="center"/>
      <protection locked="0"/>
    </xf>
    <xf numFmtId="0" fontId="3" fillId="3" borderId="3" xfId="1" applyFont="1" applyFill="1" applyBorder="1" applyAlignment="1" applyProtection="1">
      <alignment horizontal="center"/>
      <protection locked="0"/>
    </xf>
    <xf numFmtId="0" fontId="4" fillId="3" borderId="4" xfId="1" applyFont="1" applyFill="1" applyBorder="1" applyAlignment="1" applyProtection="1">
      <alignment horizontal="center"/>
      <protection locked="0"/>
    </xf>
    <xf numFmtId="0" fontId="2" fillId="3" borderId="5" xfId="1" applyFill="1" applyBorder="1" applyAlignment="1" applyProtection="1">
      <alignment horizontal="center"/>
      <protection locked="0"/>
    </xf>
    <xf numFmtId="0" fontId="2" fillId="3" borderId="6" xfId="1" applyFill="1" applyBorder="1" applyAlignment="1" applyProtection="1">
      <alignment horizontal="center"/>
      <protection locked="0"/>
    </xf>
    <xf numFmtId="0" fontId="8" fillId="2" borderId="0" xfId="1" applyFont="1" applyFill="1" applyAlignment="1" applyProtection="1">
      <alignment wrapText="1"/>
      <protection locked="0"/>
    </xf>
    <xf numFmtId="0" fontId="8" fillId="2" borderId="0" xfId="1" applyFont="1" applyFill="1" applyAlignment="1">
      <alignment wrapText="1"/>
    </xf>
    <xf numFmtId="0" fontId="14" fillId="8" borderId="0" xfId="0" applyFont="1" applyFill="1" applyAlignment="1">
      <alignment horizontal="center"/>
    </xf>
    <xf numFmtId="0" fontId="2" fillId="0" borderId="16" xfId="1" applyBorder="1" applyAlignment="1">
      <alignment horizontal="right" vertical="center"/>
    </xf>
    <xf numFmtId="0" fontId="2" fillId="0" borderId="16" xfId="1" applyFont="1" applyFill="1" applyBorder="1" applyAlignment="1">
      <alignment horizontal="right" vertical="center"/>
    </xf>
    <xf numFmtId="0" fontId="40" fillId="4" borderId="1" xfId="0" applyFont="1" applyFill="1" applyBorder="1" applyAlignment="1">
      <alignment horizontal="center" vertical="center" wrapText="1"/>
    </xf>
    <xf numFmtId="0" fontId="40" fillId="0" borderId="2" xfId="0" applyFont="1" applyBorder="1" applyAlignment="1">
      <alignment horizontal="center" vertical="center" wrapText="1"/>
    </xf>
    <xf numFmtId="0" fontId="40" fillId="0" borderId="3" xfId="0" applyFont="1" applyBorder="1" applyAlignment="1">
      <alignment horizontal="center" vertical="center" wrapText="1"/>
    </xf>
    <xf numFmtId="0" fontId="40" fillId="0" borderId="7" xfId="0" applyFont="1" applyBorder="1" applyAlignment="1">
      <alignment horizontal="center" vertical="center" wrapText="1"/>
    </xf>
    <xf numFmtId="0" fontId="40" fillId="0" borderId="0" xfId="0" applyFont="1" applyBorder="1" applyAlignment="1">
      <alignment horizontal="center" vertical="center" wrapText="1"/>
    </xf>
    <xf numFmtId="0" fontId="40" fillId="0" borderId="8" xfId="0" applyFont="1" applyBorder="1" applyAlignment="1">
      <alignment horizontal="center" vertical="center" wrapText="1"/>
    </xf>
    <xf numFmtId="0" fontId="40" fillId="0" borderId="4" xfId="0" applyFont="1" applyBorder="1" applyAlignment="1">
      <alignment horizontal="center" vertical="center" wrapText="1"/>
    </xf>
    <xf numFmtId="0" fontId="40" fillId="0" borderId="5" xfId="0" applyFont="1" applyBorder="1" applyAlignment="1">
      <alignment horizontal="center" vertical="center" wrapText="1"/>
    </xf>
    <xf numFmtId="0" fontId="40" fillId="0" borderId="6" xfId="0" applyFont="1" applyBorder="1" applyAlignment="1">
      <alignment horizontal="center" vertical="center" wrapText="1"/>
    </xf>
    <xf numFmtId="0" fontId="2" fillId="0" borderId="16" xfId="1" applyFill="1" applyBorder="1" applyAlignment="1">
      <alignment horizontal="right" vertical="center"/>
    </xf>
    <xf numFmtId="0" fontId="2" fillId="0" borderId="17" xfId="1" applyFont="1" applyFill="1" applyBorder="1" applyAlignment="1">
      <alignment horizontal="right" vertical="center"/>
    </xf>
    <xf numFmtId="0" fontId="2" fillId="0" borderId="34" xfId="1" applyBorder="1" applyAlignment="1">
      <alignment horizontal="right" vertical="center"/>
    </xf>
    <xf numFmtId="0" fontId="2" fillId="0" borderId="35" xfId="1" applyBorder="1" applyAlignment="1">
      <alignment horizontal="right" vertical="center"/>
    </xf>
    <xf numFmtId="0" fontId="4" fillId="12" borderId="5" xfId="1" applyFont="1" applyFill="1" applyBorder="1" applyAlignment="1">
      <alignment vertical="center"/>
    </xf>
    <xf numFmtId="0" fontId="4" fillId="3" borderId="5" xfId="1" applyFont="1" applyFill="1" applyBorder="1" applyAlignment="1">
      <alignment vertical="center"/>
    </xf>
    <xf numFmtId="0" fontId="4" fillId="0" borderId="5" xfId="1" applyFont="1" applyBorder="1" applyAlignment="1">
      <alignment vertical="center"/>
    </xf>
    <xf numFmtId="0" fontId="2" fillId="0" borderId="16" xfId="1" applyFont="1" applyBorder="1" applyAlignment="1">
      <alignment horizontal="right" vertical="center"/>
    </xf>
    <xf numFmtId="0" fontId="2" fillId="20" borderId="11" xfId="1" applyFill="1" applyBorder="1" applyAlignment="1"/>
    <xf numFmtId="0" fontId="0" fillId="0" borderId="36" xfId="0" applyBorder="1" applyAlignment="1"/>
    <xf numFmtId="0" fontId="0" fillId="0" borderId="37" xfId="0" applyBorder="1" applyAlignment="1"/>
    <xf numFmtId="0" fontId="0" fillId="0" borderId="15" xfId="0" applyBorder="1" applyAlignment="1"/>
    <xf numFmtId="0" fontId="0" fillId="0" borderId="0" xfId="0" applyBorder="1" applyAlignment="1"/>
    <xf numFmtId="0" fontId="0" fillId="0" borderId="38" xfId="0" applyBorder="1" applyAlignment="1"/>
    <xf numFmtId="0" fontId="0" fillId="0" borderId="19" xfId="0" applyBorder="1" applyAlignment="1"/>
    <xf numFmtId="0" fontId="0" fillId="0" borderId="45" xfId="0" applyBorder="1" applyAlignment="1"/>
    <xf numFmtId="0" fontId="0" fillId="0" borderId="32" xfId="0" applyBorder="1" applyAlignment="1"/>
    <xf numFmtId="0" fontId="2" fillId="20" borderId="11" xfId="1" applyFill="1" applyBorder="1" applyAlignment="1">
      <alignment horizontal="left" wrapText="1"/>
    </xf>
    <xf numFmtId="0" fontId="2" fillId="20" borderId="36" xfId="1" applyFill="1" applyBorder="1" applyAlignment="1">
      <alignment horizontal="left" wrapText="1"/>
    </xf>
    <xf numFmtId="0" fontId="2" fillId="20" borderId="37" xfId="1" applyFill="1" applyBorder="1" applyAlignment="1">
      <alignment horizontal="left" wrapText="1"/>
    </xf>
    <xf numFmtId="0" fontId="2" fillId="20" borderId="15" xfId="1" applyFill="1" applyBorder="1" applyAlignment="1">
      <alignment horizontal="left" wrapText="1"/>
    </xf>
    <xf numFmtId="0" fontId="2" fillId="20" borderId="0" xfId="1" applyFill="1" applyBorder="1" applyAlignment="1">
      <alignment horizontal="left" wrapText="1"/>
    </xf>
    <xf numFmtId="0" fontId="2" fillId="20" borderId="38" xfId="1" applyFill="1" applyBorder="1" applyAlignment="1">
      <alignment horizontal="left" wrapText="1"/>
    </xf>
    <xf numFmtId="0" fontId="2" fillId="20" borderId="19" xfId="1" applyFill="1" applyBorder="1" applyAlignment="1">
      <alignment horizontal="left" wrapText="1"/>
    </xf>
    <xf numFmtId="0" fontId="2" fillId="20" borderId="45" xfId="1" applyFill="1" applyBorder="1" applyAlignment="1">
      <alignment horizontal="left" wrapText="1"/>
    </xf>
    <xf numFmtId="0" fontId="2" fillId="20" borderId="32" xfId="1" applyFill="1" applyBorder="1" applyAlignment="1">
      <alignment horizontal="left" wrapText="1"/>
    </xf>
    <xf numFmtId="0" fontId="18" fillId="17" borderId="11" xfId="1" applyFont="1" applyFill="1" applyBorder="1" applyAlignment="1">
      <alignment horizontal="center"/>
    </xf>
    <xf numFmtId="0" fontId="18" fillId="17" borderId="36" xfId="1" applyFont="1" applyFill="1" applyBorder="1" applyAlignment="1"/>
    <xf numFmtId="0" fontId="18" fillId="17" borderId="37" xfId="1" applyFont="1" applyFill="1" applyBorder="1" applyAlignment="1"/>
    <xf numFmtId="0" fontId="4" fillId="18" borderId="0" xfId="1" applyNumberFormat="1" applyFont="1" applyFill="1" applyAlignment="1">
      <alignment horizontal="left" vertical="top" wrapText="1"/>
    </xf>
    <xf numFmtId="0" fontId="2" fillId="20" borderId="41" xfId="1" applyFill="1" applyBorder="1" applyAlignment="1">
      <alignment horizontal="left" vertical="top" wrapText="1"/>
    </xf>
    <xf numFmtId="0" fontId="2" fillId="20" borderId="42" xfId="1" applyFill="1" applyBorder="1" applyAlignment="1">
      <alignment horizontal="left" vertical="top" wrapText="1"/>
    </xf>
    <xf numFmtId="0" fontId="2" fillId="20" borderId="43" xfId="1" applyFill="1" applyBorder="1" applyAlignment="1">
      <alignment horizontal="left" vertical="top" wrapText="1"/>
    </xf>
    <xf numFmtId="0" fontId="2" fillId="20" borderId="41" xfId="1" applyFill="1" applyBorder="1" applyAlignment="1">
      <alignment horizontal="center"/>
    </xf>
    <xf numFmtId="0" fontId="2" fillId="0" borderId="43" xfId="1" applyBorder="1" applyAlignment="1">
      <alignment horizontal="center"/>
    </xf>
    <xf numFmtId="0" fontId="2" fillId="20" borderId="0" xfId="1" applyFill="1" applyAlignment="1"/>
    <xf numFmtId="0" fontId="0" fillId="0" borderId="0" xfId="0" applyAlignment="1"/>
    <xf numFmtId="44" fontId="2" fillId="20" borderId="41" xfId="4" applyFont="1" applyFill="1" applyBorder="1" applyAlignment="1">
      <alignment horizontal="center"/>
    </xf>
    <xf numFmtId="0" fontId="2" fillId="20" borderId="11" xfId="1" applyFill="1" applyBorder="1" applyAlignment="1">
      <alignment horizontal="left" vertical="top" wrapText="1"/>
    </xf>
    <xf numFmtId="0" fontId="2" fillId="20" borderId="36" xfId="1" applyFill="1" applyBorder="1" applyAlignment="1">
      <alignment horizontal="left" vertical="top" wrapText="1"/>
    </xf>
    <xf numFmtId="0" fontId="2" fillId="20" borderId="37" xfId="1" applyFill="1" applyBorder="1" applyAlignment="1">
      <alignment horizontal="left" vertical="top" wrapText="1"/>
    </xf>
    <xf numFmtId="0" fontId="2" fillId="20" borderId="15" xfId="1" applyFill="1" applyBorder="1" applyAlignment="1">
      <alignment horizontal="left" vertical="top" wrapText="1"/>
    </xf>
    <xf numFmtId="0" fontId="2" fillId="20" borderId="0" xfId="1" applyFill="1" applyBorder="1" applyAlignment="1">
      <alignment horizontal="left" vertical="top" wrapText="1"/>
    </xf>
    <xf numFmtId="0" fontId="2" fillId="20" borderId="38" xfId="1" applyFill="1" applyBorder="1" applyAlignment="1">
      <alignment horizontal="left" vertical="top" wrapText="1"/>
    </xf>
    <xf numFmtId="0" fontId="2" fillId="20" borderId="19" xfId="1" applyFill="1" applyBorder="1" applyAlignment="1">
      <alignment horizontal="left" vertical="top" wrapText="1"/>
    </xf>
    <xf numFmtId="0" fontId="2" fillId="20" borderId="45" xfId="1" applyFill="1" applyBorder="1" applyAlignment="1">
      <alignment horizontal="left" vertical="top" wrapText="1"/>
    </xf>
    <xf numFmtId="0" fontId="2" fillId="20" borderId="32" xfId="1" applyFill="1" applyBorder="1" applyAlignment="1">
      <alignment horizontal="left" vertical="top" wrapText="1"/>
    </xf>
    <xf numFmtId="0" fontId="20" fillId="23" borderId="41" xfId="1" applyFont="1" applyFill="1" applyBorder="1" applyAlignment="1">
      <alignment horizontal="center"/>
    </xf>
    <xf numFmtId="0" fontId="2" fillId="23" borderId="43" xfId="1" applyFill="1" applyBorder="1" applyAlignment="1">
      <alignment horizontal="center"/>
    </xf>
    <xf numFmtId="0" fontId="20" fillId="22" borderId="41" xfId="1" applyFont="1" applyFill="1" applyBorder="1" applyAlignment="1">
      <alignment horizontal="center"/>
    </xf>
    <xf numFmtId="0" fontId="4" fillId="4" borderId="0" xfId="1" applyNumberFormat="1" applyFont="1" applyFill="1" applyAlignment="1">
      <alignment horizontal="left" vertical="top" wrapText="1"/>
    </xf>
    <xf numFmtId="0" fontId="4" fillId="23" borderId="46" xfId="1" applyFont="1" applyFill="1" applyBorder="1" applyAlignment="1">
      <alignment horizontal="center" wrapText="1"/>
    </xf>
    <xf numFmtId="0" fontId="2" fillId="23" borderId="32" xfId="1" applyFill="1" applyBorder="1" applyAlignment="1">
      <alignment horizontal="center" wrapText="1"/>
    </xf>
    <xf numFmtId="0" fontId="4" fillId="22" borderId="46" xfId="1" applyFont="1" applyFill="1" applyBorder="1" applyAlignment="1">
      <alignment horizontal="center" wrapText="1"/>
    </xf>
    <xf numFmtId="0" fontId="2" fillId="22" borderId="32" xfId="1" applyFont="1" applyFill="1" applyBorder="1" applyAlignment="1">
      <alignment horizontal="center" wrapText="1"/>
    </xf>
    <xf numFmtId="0" fontId="33" fillId="25" borderId="17" xfId="1" applyFont="1" applyFill="1" applyBorder="1" applyAlignment="1" applyProtection="1">
      <protection locked="0"/>
    </xf>
    <xf numFmtId="0" fontId="2" fillId="25" borderId="34" xfId="1" applyFill="1" applyBorder="1" applyAlignment="1"/>
    <xf numFmtId="0" fontId="2" fillId="25" borderId="35" xfId="1" applyFill="1" applyBorder="1" applyAlignment="1"/>
    <xf numFmtId="0" fontId="28" fillId="12" borderId="17" xfId="1" applyFont="1" applyFill="1" applyBorder="1" applyAlignment="1" applyProtection="1">
      <alignment vertical="center"/>
      <protection locked="0"/>
    </xf>
    <xf numFmtId="0" fontId="2" fillId="0" borderId="34" xfId="1" applyBorder="1" applyAlignment="1">
      <alignment vertical="center"/>
    </xf>
    <xf numFmtId="0" fontId="2" fillId="0" borderId="35" xfId="1" applyBorder="1" applyAlignment="1">
      <alignment vertical="center"/>
    </xf>
    <xf numFmtId="0" fontId="23" fillId="24" borderId="7" xfId="1" applyFont="1" applyFill="1" applyBorder="1" applyAlignment="1" applyProtection="1">
      <alignment horizontal="center"/>
      <protection locked="0"/>
    </xf>
    <xf numFmtId="0" fontId="25" fillId="0" borderId="0" xfId="1" applyFont="1" applyBorder="1" applyAlignment="1" applyProtection="1">
      <alignment horizontal="center"/>
      <protection locked="0"/>
    </xf>
    <xf numFmtId="0" fontId="25" fillId="0" borderId="0" xfId="1" applyFont="1" applyBorder="1" applyAlignment="1" applyProtection="1">
      <protection locked="0"/>
    </xf>
    <xf numFmtId="0" fontId="26" fillId="0" borderId="0" xfId="1" applyFont="1" applyAlignment="1" applyProtection="1">
      <protection locked="0"/>
    </xf>
    <xf numFmtId="0" fontId="28" fillId="12" borderId="50" xfId="1" applyFont="1" applyFill="1" applyBorder="1" applyAlignment="1" applyProtection="1">
      <alignment vertical="center"/>
      <protection locked="0"/>
    </xf>
    <xf numFmtId="0" fontId="2" fillId="0" borderId="50" xfId="1" applyBorder="1" applyAlignment="1" applyProtection="1">
      <alignment vertical="center"/>
      <protection locked="0"/>
    </xf>
    <xf numFmtId="0" fontId="33" fillId="25" borderId="51" xfId="1" applyFont="1" applyFill="1" applyBorder="1" applyAlignment="1" applyProtection="1">
      <protection locked="0"/>
    </xf>
    <xf numFmtId="0" fontId="2" fillId="25" borderId="52" xfId="1" applyFill="1" applyBorder="1" applyAlignment="1"/>
    <xf numFmtId="0" fontId="2" fillId="25" borderId="53" xfId="1" applyFill="1" applyBorder="1" applyAlignment="1"/>
    <xf numFmtId="0" fontId="20" fillId="15" borderId="45" xfId="5" applyFont="1" applyFill="1" applyBorder="1" applyAlignment="1">
      <alignment horizontal="center"/>
    </xf>
    <xf numFmtId="0" fontId="38" fillId="0" borderId="45" xfId="6" applyFont="1" applyBorder="1" applyAlignment="1">
      <alignment horizontal="center"/>
    </xf>
    <xf numFmtId="2" fontId="4" fillId="27" borderId="0" xfId="1" applyNumberFormat="1" applyFont="1" applyFill="1" applyAlignment="1">
      <alignment horizontal="center"/>
    </xf>
    <xf numFmtId="9" fontId="2" fillId="30" borderId="16" xfId="2" applyFont="1" applyFill="1" applyBorder="1" applyAlignment="1">
      <alignment horizontal="center"/>
    </xf>
    <xf numFmtId="0" fontId="2" fillId="30" borderId="16" xfId="1" applyFill="1" applyBorder="1" applyAlignment="1">
      <alignment horizontal="center"/>
    </xf>
  </cellXfs>
  <cellStyles count="15">
    <cellStyle name="Comma 2" xfId="3"/>
    <cellStyle name="Currency 2" xfId="4"/>
    <cellStyle name="Followed Hyperlink" xfId="8" builtinId="9" hidden="1"/>
    <cellStyle name="Followed Hyperlink" xfId="10" builtinId="9" hidden="1"/>
    <cellStyle name="Followed Hyperlink" xfId="12" builtinId="9" hidden="1"/>
    <cellStyle name="Followed Hyperlink" xfId="14" builtinId="9" hidden="1"/>
    <cellStyle name="Hyperlink" xfId="7" builtinId="8" hidden="1"/>
    <cellStyle name="Hyperlink" xfId="9" builtinId="8" hidden="1"/>
    <cellStyle name="Hyperlink" xfId="11" builtinId="8" hidden="1"/>
    <cellStyle name="Hyperlink" xfId="13" builtinId="8" hidden="1"/>
    <cellStyle name="Normal" xfId="0" builtinId="0"/>
    <cellStyle name="Normal 2" xfId="1"/>
    <cellStyle name="Normal 2 2" xfId="5"/>
    <cellStyle name="Normal 3" xfId="6"/>
    <cellStyle name="Percent 2" xfId="2"/>
  </cellStyles>
  <dxfs count="1">
    <dxf>
      <fill>
        <patternFill>
          <bgColor indexed="4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10458501299801"/>
          <c:y val="6.6678580071108107E-2"/>
          <c:w val="0.83117825896762898"/>
          <c:h val="0.79964895013123405"/>
        </c:manualLayout>
      </c:layout>
      <c:scatterChart>
        <c:scatterStyle val="lineMarker"/>
        <c:varyColors val="0"/>
        <c:ser>
          <c:idx val="0"/>
          <c:order val="0"/>
          <c:spPr>
            <a:ln w="28575">
              <a:noFill/>
            </a:ln>
          </c:spPr>
          <c:marker>
            <c:symbol val="diamond"/>
            <c:size val="9"/>
            <c:spPr>
              <a:solidFill>
                <a:srgbClr val="4F81BD"/>
              </a:solidFill>
              <a:ln>
                <a:solidFill>
                  <a:srgbClr val="666699"/>
                </a:solidFill>
                <a:prstDash val="solid"/>
              </a:ln>
              <a:effectLst>
                <a:outerShdw dist="35921" dir="2700000" algn="br">
                  <a:srgbClr val="000000"/>
                </a:outerShdw>
              </a:effectLst>
            </c:spPr>
          </c:marker>
          <c:yVal>
            <c:numRef>
              <c:f>'Principal %'!$C$5:$C$24</c:f>
              <c:numCache>
                <c:formatCode>0.0%</c:formatCode>
                <c:ptCount val="20"/>
                <c:pt idx="0">
                  <c:v>0.74091077732718369</c:v>
                </c:pt>
                <c:pt idx="1">
                  <c:v>0.54908580585801037</c:v>
                </c:pt>
                <c:pt idx="2">
                  <c:v>0.40702654623928791</c:v>
                </c:pt>
                <c:pt idx="3">
                  <c:v>0.30179586515269147</c:v>
                </c:pt>
                <c:pt idx="4">
                  <c:v>0.22382659564135196</c:v>
                </c:pt>
                <c:pt idx="5">
                  <c:v>0.16604192803832324</c:v>
                </c:pt>
                <c:pt idx="6">
                  <c:v>0.12320585363771026</c:v>
                </c:pt>
                <c:pt idx="7">
                  <c:v>9.1443372440245127E-2</c:v>
                </c:pt>
                <c:pt idx="8">
                  <c:v>6.7886007420707467E-2</c:v>
                </c:pt>
                <c:pt idx="9">
                  <c:v>5.0409833526158125E-2</c:v>
                </c:pt>
                <c:pt idx="10">
                  <c:v>3.7441828151942733E-2</c:v>
                </c:pt>
                <c:pt idx="11">
                  <c:v>2.7816689209355171E-2</c:v>
                </c:pt>
                <c:pt idx="12">
                  <c:v>2.0670941846357611E-2</c:v>
                </c:pt>
                <c:pt idx="13">
                  <c:v>1.5364603277641293E-2</c:v>
                </c:pt>
                <c:pt idx="14">
                  <c:v>1.1423219469348782E-2</c:v>
                </c:pt>
                <c:pt idx="15">
                  <c:v>8.4949651183342557E-3</c:v>
                </c:pt>
                <c:pt idx="16">
                  <c:v>6.3188844586092837E-3</c:v>
                </c:pt>
                <c:pt idx="17">
                  <c:v>4.7013738815886814E-3</c:v>
                </c:pt>
                <c:pt idx="18">
                  <c:v>3.4987632367404625E-3</c:v>
                </c:pt>
                <c:pt idx="19">
                  <c:v>2.604411079572942E-3</c:v>
                </c:pt>
              </c:numCache>
            </c:numRef>
          </c:yVal>
          <c:smooth val="0"/>
          <c:extLst>
            <c:ext xmlns:c16="http://schemas.microsoft.com/office/drawing/2014/chart" uri="{C3380CC4-5D6E-409C-BE32-E72D297353CC}">
              <c16:uniqueId val="{00000000-FDA1-4B42-A8CE-7BB455D71C16}"/>
            </c:ext>
          </c:extLst>
        </c:ser>
        <c:dLbls>
          <c:showLegendKey val="0"/>
          <c:showVal val="0"/>
          <c:showCatName val="0"/>
          <c:showSerName val="0"/>
          <c:showPercent val="0"/>
          <c:showBubbleSize val="0"/>
        </c:dLbls>
        <c:axId val="-757725392"/>
        <c:axId val="-757721600"/>
      </c:scatterChart>
      <c:valAx>
        <c:axId val="-757725392"/>
        <c:scaling>
          <c:orientation val="minMax"/>
          <c:max val="20"/>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57721600"/>
        <c:crosses val="autoZero"/>
        <c:crossBetween val="midCat"/>
      </c:valAx>
      <c:valAx>
        <c:axId val="-757721600"/>
        <c:scaling>
          <c:orientation val="minMax"/>
        </c:scaling>
        <c:delete val="0"/>
        <c:axPos val="l"/>
        <c:majorGridlines>
          <c:spPr>
            <a:ln w="3175">
              <a:solidFill>
                <a:srgbClr val="808080"/>
              </a:solidFill>
              <a:prstDash val="solid"/>
            </a:ln>
          </c:spPr>
        </c:majorGridlines>
        <c:numFmt formatCode="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57725392"/>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n-US"/>
              <a:t>Payoff (Mortgage Balance)</a:t>
            </a:r>
          </a:p>
        </c:rich>
      </c:tx>
      <c:layout>
        <c:manualLayout>
          <c:xMode val="edge"/>
          <c:yMode val="edge"/>
          <c:x val="0.39506173772424302"/>
          <c:y val="0.1"/>
        </c:manualLayout>
      </c:layout>
      <c:overlay val="1"/>
      <c:spPr>
        <a:noFill/>
        <a:ln w="25400">
          <a:noFill/>
        </a:ln>
      </c:spPr>
    </c:title>
    <c:autoTitleDeleted val="0"/>
    <c:plotArea>
      <c:layout>
        <c:manualLayout>
          <c:layoutTarget val="inner"/>
          <c:xMode val="edge"/>
          <c:yMode val="edge"/>
          <c:x val="0.14047619047619"/>
          <c:y val="5.5555555555555497E-2"/>
          <c:w val="0.80893421191832804"/>
          <c:h val="0.85004869457107302"/>
        </c:manualLayout>
      </c:layout>
      <c:scatterChart>
        <c:scatterStyle val="lineMarker"/>
        <c:varyColors val="0"/>
        <c:ser>
          <c:idx val="0"/>
          <c:order val="0"/>
          <c:spPr>
            <a:ln w="28575">
              <a:solidFill>
                <a:schemeClr val="accent5">
                  <a:lumMod val="50000"/>
                </a:schemeClr>
              </a:solidFill>
            </a:ln>
          </c:spPr>
          <c:marker>
            <c:spPr>
              <a:solidFill>
                <a:srgbClr val="4F81BD"/>
              </a:solidFill>
              <a:ln>
                <a:solidFill>
                  <a:srgbClr val="666699"/>
                </a:solidFill>
                <a:prstDash val="solid"/>
              </a:ln>
            </c:spPr>
          </c:marker>
          <c:yVal>
            <c:numRef>
              <c:f>'Bank vs You'!$E$13:$E$373</c:f>
              <c:numCache>
                <c:formatCode>0.00</c:formatCode>
                <c:ptCount val="361"/>
                <c:pt idx="0">
                  <c:v>250000</c:v>
                </c:pt>
                <c:pt idx="1">
                  <c:v>249699.61260913633</c:v>
                </c:pt>
                <c:pt idx="2">
                  <c:v>249397.97360414403</c:v>
                </c:pt>
                <c:pt idx="3">
                  <c:v>249095.07776996429</c:v>
                </c:pt>
                <c:pt idx="4">
                  <c:v>248790.91986980877</c:v>
                </c:pt>
                <c:pt idx="5">
                  <c:v>248485.49464506932</c:v>
                </c:pt>
                <c:pt idx="6">
                  <c:v>248178.79681522676</c:v>
                </c:pt>
                <c:pt idx="7">
                  <c:v>247870.82107775984</c:v>
                </c:pt>
                <c:pt idx="8">
                  <c:v>247561.56210805351</c:v>
                </c:pt>
                <c:pt idx="9">
                  <c:v>247251.0145593067</c:v>
                </c:pt>
                <c:pt idx="10">
                  <c:v>246939.17306244012</c:v>
                </c:pt>
                <c:pt idx="11">
                  <c:v>246626.0322260033</c:v>
                </c:pt>
                <c:pt idx="12">
                  <c:v>246311.58663608131</c:v>
                </c:pt>
                <c:pt idx="13">
                  <c:v>245995.8308562013</c:v>
                </c:pt>
                <c:pt idx="14">
                  <c:v>245678.75942723843</c:v>
                </c:pt>
                <c:pt idx="15">
                  <c:v>245360.3668673216</c:v>
                </c:pt>
                <c:pt idx="16">
                  <c:v>245040.64767173841</c:v>
                </c:pt>
                <c:pt idx="17">
                  <c:v>244719.59631284029</c:v>
                </c:pt>
                <c:pt idx="18">
                  <c:v>244397.20723994682</c:v>
                </c:pt>
                <c:pt idx="19">
                  <c:v>244073.47487924952</c:v>
                </c:pt>
                <c:pt idx="20">
                  <c:v>243748.39363371604</c:v>
                </c:pt>
                <c:pt idx="21">
                  <c:v>243421.95788299287</c:v>
                </c:pt>
                <c:pt idx="22">
                  <c:v>243094.1619833083</c:v>
                </c:pt>
                <c:pt idx="23">
                  <c:v>242765.00026737509</c:v>
                </c:pt>
                <c:pt idx="24">
                  <c:v>242434.46704429216</c:v>
                </c:pt>
                <c:pt idx="25">
                  <c:v>242102.55659944637</c:v>
                </c:pt>
                <c:pt idx="26">
                  <c:v>241769.26319441365</c:v>
                </c:pt>
                <c:pt idx="27">
                  <c:v>241434.58106686006</c:v>
                </c:pt>
                <c:pt idx="28">
                  <c:v>241098.50443044165</c:v>
                </c:pt>
                <c:pt idx="29">
                  <c:v>240761.02747470478</c:v>
                </c:pt>
                <c:pt idx="30">
                  <c:v>240422.14436498575</c:v>
                </c:pt>
                <c:pt idx="31">
                  <c:v>240081.84924230943</c:v>
                </c:pt>
                <c:pt idx="32">
                  <c:v>239740.13622328878</c:v>
                </c:pt>
                <c:pt idx="33">
                  <c:v>239396.99940002209</c:v>
                </c:pt>
                <c:pt idx="34">
                  <c:v>239052.43283999182</c:v>
                </c:pt>
                <c:pt idx="35">
                  <c:v>238706.43058596147</c:v>
                </c:pt>
                <c:pt idx="36">
                  <c:v>238358.98665587261</c:v>
                </c:pt>
                <c:pt idx="37">
                  <c:v>238010.09504274171</c:v>
                </c:pt>
                <c:pt idx="38">
                  <c:v>237659.74971455615</c:v>
                </c:pt>
                <c:pt idx="39">
                  <c:v>237307.94461416977</c:v>
                </c:pt>
                <c:pt idx="40">
                  <c:v>236954.67365919851</c:v>
                </c:pt>
                <c:pt idx="41">
                  <c:v>236599.93074191481</c:v>
                </c:pt>
                <c:pt idx="42">
                  <c:v>236243.7097291424</c:v>
                </c:pt>
                <c:pt idx="43">
                  <c:v>235886.00446215016</c:v>
                </c:pt>
                <c:pt idx="44">
                  <c:v>235526.80875654542</c:v>
                </c:pt>
                <c:pt idx="45">
                  <c:v>235166.11640216736</c:v>
                </c:pt>
                <c:pt idx="46">
                  <c:v>234803.92116297939</c:v>
                </c:pt>
                <c:pt idx="47">
                  <c:v>234440.21677696143</c:v>
                </c:pt>
                <c:pt idx="48">
                  <c:v>234074.99695600176</c:v>
                </c:pt>
                <c:pt idx="49">
                  <c:v>233708.2553857881</c:v>
                </c:pt>
                <c:pt idx="50">
                  <c:v>233339.98572569853</c:v>
                </c:pt>
                <c:pt idx="51">
                  <c:v>232970.18160869193</c:v>
                </c:pt>
                <c:pt idx="52">
                  <c:v>232598.83664119773</c:v>
                </c:pt>
                <c:pt idx="53">
                  <c:v>232225.94440300576</c:v>
                </c:pt>
                <c:pt idx="54">
                  <c:v>231851.49844715459</c:v>
                </c:pt>
                <c:pt idx="55">
                  <c:v>231475.49229982073</c:v>
                </c:pt>
                <c:pt idx="56">
                  <c:v>231097.91946020629</c:v>
                </c:pt>
                <c:pt idx="57">
                  <c:v>230718.77340042684</c:v>
                </c:pt>
                <c:pt idx="58">
                  <c:v>230338.04756539821</c:v>
                </c:pt>
                <c:pt idx="59">
                  <c:v>229955.73537272372</c:v>
                </c:pt>
                <c:pt idx="60">
                  <c:v>229571.83021257972</c:v>
                </c:pt>
                <c:pt idx="61">
                  <c:v>229186.32544760179</c:v>
                </c:pt>
                <c:pt idx="62">
                  <c:v>228799.21441276977</c:v>
                </c:pt>
                <c:pt idx="63">
                  <c:v>228410.49041529259</c:v>
                </c:pt>
                <c:pt idx="64">
                  <c:v>228020.14673449268</c:v>
                </c:pt>
                <c:pt idx="65">
                  <c:v>227628.1766216894</c:v>
                </c:pt>
                <c:pt idx="66">
                  <c:v>227234.57330008273</c:v>
                </c:pt>
                <c:pt idx="67">
                  <c:v>226839.32996463607</c:v>
                </c:pt>
                <c:pt idx="68">
                  <c:v>226442.43978195835</c:v>
                </c:pt>
                <c:pt idx="69">
                  <c:v>226043.89589018619</c:v>
                </c:pt>
                <c:pt idx="70">
                  <c:v>225643.69139886496</c:v>
                </c:pt>
                <c:pt idx="71">
                  <c:v>225241.81938882987</c:v>
                </c:pt>
                <c:pt idx="72">
                  <c:v>224838.27291208628</c:v>
                </c:pt>
                <c:pt idx="73">
                  <c:v>224433.04499168962</c:v>
                </c:pt>
                <c:pt idx="74">
                  <c:v>224026.12862162467</c:v>
                </c:pt>
                <c:pt idx="75">
                  <c:v>223617.51676668442</c:v>
                </c:pt>
                <c:pt idx="76">
                  <c:v>223207.20236234862</c:v>
                </c:pt>
                <c:pt idx="77">
                  <c:v>222795.17831466137</c:v>
                </c:pt>
                <c:pt idx="78">
                  <c:v>222381.43750010876</c:v>
                </c:pt>
                <c:pt idx="79">
                  <c:v>221965.97276549553</c:v>
                </c:pt>
                <c:pt idx="80">
                  <c:v>221548.77692782143</c:v>
                </c:pt>
                <c:pt idx="81">
                  <c:v>221129.842774157</c:v>
                </c:pt>
                <c:pt idx="82">
                  <c:v>220709.16306151898</c:v>
                </c:pt>
                <c:pt idx="83">
                  <c:v>220286.73051674492</c:v>
                </c:pt>
                <c:pt idx="84">
                  <c:v>219862.53783636767</c:v>
                </c:pt>
                <c:pt idx="85">
                  <c:v>219436.57768648889</c:v>
                </c:pt>
                <c:pt idx="86">
                  <c:v>219008.84270265224</c:v>
                </c:pt>
                <c:pt idx="87">
                  <c:v>218579.32548971623</c:v>
                </c:pt>
                <c:pt idx="88">
                  <c:v>218148.01862172643</c:v>
                </c:pt>
                <c:pt idx="89">
                  <c:v>217714.9146417866</c:v>
                </c:pt>
                <c:pt idx="90">
                  <c:v>217280.00606193033</c:v>
                </c:pt>
                <c:pt idx="91">
                  <c:v>216843.28536299136</c:v>
                </c:pt>
                <c:pt idx="92">
                  <c:v>216404.74499447353</c:v>
                </c:pt>
                <c:pt idx="93">
                  <c:v>215964.37737442012</c:v>
                </c:pt>
                <c:pt idx="94">
                  <c:v>215522.1748892832</c:v>
                </c:pt>
                <c:pt idx="95">
                  <c:v>215078.12989379148</c:v>
                </c:pt>
                <c:pt idx="96">
                  <c:v>214632.23471081859</c:v>
                </c:pt>
                <c:pt idx="97">
                  <c:v>214184.48163125</c:v>
                </c:pt>
                <c:pt idx="98">
                  <c:v>213734.86291384991</c:v>
                </c:pt>
                <c:pt idx="99">
                  <c:v>213283.37078512722</c:v>
                </c:pt>
                <c:pt idx="100">
                  <c:v>212829.99743920157</c:v>
                </c:pt>
                <c:pt idx="101">
                  <c:v>212374.73503766794</c:v>
                </c:pt>
                <c:pt idx="102">
                  <c:v>211917.57570946115</c:v>
                </c:pt>
                <c:pt idx="103">
                  <c:v>211458.51155072023</c:v>
                </c:pt>
                <c:pt idx="104">
                  <c:v>210997.53462465122</c:v>
                </c:pt>
                <c:pt idx="105">
                  <c:v>210534.63696139026</c:v>
                </c:pt>
                <c:pt idx="106">
                  <c:v>210069.81055786568</c:v>
                </c:pt>
                <c:pt idx="107">
                  <c:v>209603.04737765979</c:v>
                </c:pt>
                <c:pt idx="108">
                  <c:v>209134.3393508697</c:v>
                </c:pt>
                <c:pt idx="109">
                  <c:v>208663.678373968</c:v>
                </c:pt>
                <c:pt idx="110">
                  <c:v>208191.05630966253</c:v>
                </c:pt>
                <c:pt idx="111">
                  <c:v>207716.46498675572</c:v>
                </c:pt>
                <c:pt idx="112">
                  <c:v>207239.89620000354</c:v>
                </c:pt>
                <c:pt idx="113">
                  <c:v>206761.3417099732</c:v>
                </c:pt>
                <c:pt idx="114">
                  <c:v>206280.79324290104</c:v>
                </c:pt>
                <c:pt idx="115">
                  <c:v>205798.24249054946</c:v>
                </c:pt>
                <c:pt idx="116">
                  <c:v>205313.68111006301</c:v>
                </c:pt>
                <c:pt idx="117">
                  <c:v>204827.10072382464</c:v>
                </c:pt>
                <c:pt idx="118">
                  <c:v>204338.49291931026</c:v>
                </c:pt>
                <c:pt idx="119">
                  <c:v>203847.84924894365</c:v>
                </c:pt>
                <c:pt idx="120">
                  <c:v>203355.16122995061</c:v>
                </c:pt>
                <c:pt idx="121">
                  <c:v>202860.42034421174</c:v>
                </c:pt>
                <c:pt idx="122">
                  <c:v>202363.61803811559</c:v>
                </c:pt>
                <c:pt idx="123">
                  <c:v>201864.74572241076</c:v>
                </c:pt>
                <c:pt idx="124">
                  <c:v>201363.7947720571</c:v>
                </c:pt>
                <c:pt idx="125">
                  <c:v>200860.75652607693</c:v>
                </c:pt>
                <c:pt idx="126">
                  <c:v>200355.62228740531</c:v>
                </c:pt>
                <c:pt idx="127">
                  <c:v>199848.38332273904</c:v>
                </c:pt>
                <c:pt idx="128">
                  <c:v>199339.03086238686</c:v>
                </c:pt>
                <c:pt idx="129">
                  <c:v>198827.55610011646</c:v>
                </c:pt>
                <c:pt idx="130">
                  <c:v>198313.95019300323</c:v>
                </c:pt>
                <c:pt idx="131">
                  <c:v>197798.2042612771</c:v>
                </c:pt>
                <c:pt idx="132">
                  <c:v>197280.30938816871</c:v>
                </c:pt>
                <c:pt idx="133">
                  <c:v>196760.25661975573</c:v>
                </c:pt>
                <c:pt idx="134">
                  <c:v>196238.03696480772</c:v>
                </c:pt>
                <c:pt idx="135">
                  <c:v>195713.64139463069</c:v>
                </c:pt>
                <c:pt idx="136">
                  <c:v>195187.06084291133</c:v>
                </c:pt>
                <c:pt idx="137">
                  <c:v>194658.28620555979</c:v>
                </c:pt>
                <c:pt idx="138">
                  <c:v>194127.30834055258</c:v>
                </c:pt>
                <c:pt idx="139">
                  <c:v>193594.1180677746</c:v>
                </c:pt>
                <c:pt idx="140">
                  <c:v>193058.70616885991</c:v>
                </c:pt>
                <c:pt idx="141">
                  <c:v>192521.06338703318</c:v>
                </c:pt>
                <c:pt idx="142">
                  <c:v>191981.18042694882</c:v>
                </c:pt>
                <c:pt idx="143">
                  <c:v>191439.04795453069</c:v>
                </c:pt>
                <c:pt idx="144">
                  <c:v>190894.65659681096</c:v>
                </c:pt>
                <c:pt idx="145">
                  <c:v>190347.99694176723</c:v>
                </c:pt>
                <c:pt idx="146">
                  <c:v>189799.05953816097</c:v>
                </c:pt>
                <c:pt idx="147">
                  <c:v>189247.83489537291</c:v>
                </c:pt>
                <c:pt idx="148">
                  <c:v>188694.31348323997</c:v>
                </c:pt>
                <c:pt idx="149">
                  <c:v>188138.48573188978</c:v>
                </c:pt>
                <c:pt idx="150">
                  <c:v>187580.34203157568</c:v>
                </c:pt>
                <c:pt idx="151">
                  <c:v>187019.87273251015</c:v>
                </c:pt>
                <c:pt idx="152">
                  <c:v>186457.06814469863</c:v>
                </c:pt>
                <c:pt idx="153">
                  <c:v>185891.91853777121</c:v>
                </c:pt>
                <c:pt idx="154">
                  <c:v>185324.41414081486</c:v>
                </c:pt>
                <c:pt idx="155">
                  <c:v>184754.54514220462</c:v>
                </c:pt>
                <c:pt idx="156">
                  <c:v>184182.30168943346</c:v>
                </c:pt>
                <c:pt idx="157">
                  <c:v>183607.6738889424</c:v>
                </c:pt>
                <c:pt idx="158">
                  <c:v>183030.65180594934</c:v>
                </c:pt>
                <c:pt idx="159">
                  <c:v>182451.22546427703</c:v>
                </c:pt>
                <c:pt idx="160">
                  <c:v>181869.38484618126</c:v>
                </c:pt>
                <c:pt idx="161">
                  <c:v>181285.11989217665</c:v>
                </c:pt>
                <c:pt idx="162">
                  <c:v>180698.42050086363</c:v>
                </c:pt>
                <c:pt idx="163">
                  <c:v>180109.27652875357</c:v>
                </c:pt>
                <c:pt idx="164">
                  <c:v>179517.67779009306</c:v>
                </c:pt>
                <c:pt idx="165">
                  <c:v>178923.61405668809</c:v>
                </c:pt>
                <c:pt idx="166">
                  <c:v>178327.07505772728</c:v>
                </c:pt>
                <c:pt idx="167">
                  <c:v>177728.05047960411</c:v>
                </c:pt>
                <c:pt idx="168">
                  <c:v>177126.52996573877</c:v>
                </c:pt>
                <c:pt idx="169">
                  <c:v>176522.50311639905</c:v>
                </c:pt>
                <c:pt idx="170">
                  <c:v>175915.95948852034</c:v>
                </c:pt>
                <c:pt idx="171">
                  <c:v>175306.88859552547</c:v>
                </c:pt>
                <c:pt idx="172">
                  <c:v>174695.27990714315</c:v>
                </c:pt>
                <c:pt idx="173">
                  <c:v>174081.12284922594</c:v>
                </c:pt>
                <c:pt idx="174">
                  <c:v>173464.40680356737</c:v>
                </c:pt>
                <c:pt idx="175">
                  <c:v>172845.1211077185</c:v>
                </c:pt>
                <c:pt idx="176">
                  <c:v>172223.25505480362</c:v>
                </c:pt>
                <c:pt idx="177">
                  <c:v>171598.79789333505</c:v>
                </c:pt>
                <c:pt idx="178">
                  <c:v>170971.73882702691</c:v>
                </c:pt>
                <c:pt idx="179">
                  <c:v>170342.06701460911</c:v>
                </c:pt>
                <c:pt idx="180">
                  <c:v>169709.77156963968</c:v>
                </c:pt>
                <c:pt idx="181">
                  <c:v>169074.84156031616</c:v>
                </c:pt>
                <c:pt idx="182">
                  <c:v>168437.26600928704</c:v>
                </c:pt>
                <c:pt idx="183">
                  <c:v>167797.0338934621</c:v>
                </c:pt>
                <c:pt idx="184">
                  <c:v>167154.1341438212</c:v>
                </c:pt>
                <c:pt idx="185">
                  <c:v>166508.55564522342</c:v>
                </c:pt>
                <c:pt idx="186">
                  <c:v>165860.28723621485</c:v>
                </c:pt>
                <c:pt idx="187">
                  <c:v>165209.31770883541</c:v>
                </c:pt>
                <c:pt idx="188">
                  <c:v>164555.6358084252</c:v>
                </c:pt>
                <c:pt idx="189">
                  <c:v>163899.23023342993</c:v>
                </c:pt>
                <c:pt idx="190">
                  <c:v>163240.08963520551</c:v>
                </c:pt>
                <c:pt idx="191">
                  <c:v>162578.20261782187</c:v>
                </c:pt>
                <c:pt idx="192">
                  <c:v>161913.55773786583</c:v>
                </c:pt>
                <c:pt idx="193">
                  <c:v>161246.14350424323</c:v>
                </c:pt>
                <c:pt idx="194">
                  <c:v>160575.9483779805</c:v>
                </c:pt>
                <c:pt idx="195">
                  <c:v>159902.96077202505</c:v>
                </c:pt>
                <c:pt idx="196">
                  <c:v>159227.16905104485</c:v>
                </c:pt>
                <c:pt idx="197">
                  <c:v>158548.5615312272</c:v>
                </c:pt>
                <c:pt idx="198">
                  <c:v>157867.12648007699</c:v>
                </c:pt>
                <c:pt idx="199">
                  <c:v>157182.85211621365</c:v>
                </c:pt>
                <c:pt idx="200">
                  <c:v>156495.72660916747</c:v>
                </c:pt>
                <c:pt idx="201">
                  <c:v>155805.73807917535</c:v>
                </c:pt>
                <c:pt idx="202">
                  <c:v>155112.87459697481</c:v>
                </c:pt>
                <c:pt idx="203">
                  <c:v>154417.12418359867</c:v>
                </c:pt>
                <c:pt idx="204">
                  <c:v>153718.47481016658</c:v>
                </c:pt>
                <c:pt idx="205">
                  <c:v>153016.91439767857</c:v>
                </c:pt>
                <c:pt idx="206">
                  <c:v>152312.43081680528</c:v>
                </c:pt>
                <c:pt idx="207">
                  <c:v>151605.01188767818</c:v>
                </c:pt>
                <c:pt idx="208">
                  <c:v>150894.64537967992</c:v>
                </c:pt>
                <c:pt idx="209">
                  <c:v>150181.31901123154</c:v>
                </c:pt>
                <c:pt idx="210">
                  <c:v>149465.02044958132</c:v>
                </c:pt>
                <c:pt idx="211">
                  <c:v>148745.73731059086</c:v>
                </c:pt>
                <c:pt idx="212">
                  <c:v>148023.45715852128</c:v>
                </c:pt>
                <c:pt idx="213">
                  <c:v>147298.16750581807</c:v>
                </c:pt>
                <c:pt idx="214">
                  <c:v>146569.85581289534</c:v>
                </c:pt>
                <c:pt idx="215">
                  <c:v>145838.50948791869</c:v>
                </c:pt>
                <c:pt idx="216">
                  <c:v>145104.11588658806</c:v>
                </c:pt>
                <c:pt idx="217">
                  <c:v>144366.66231191851</c:v>
                </c:pt>
                <c:pt idx="218">
                  <c:v>143626.13601402112</c:v>
                </c:pt>
                <c:pt idx="219">
                  <c:v>142882.52418988256</c:v>
                </c:pt>
                <c:pt idx="220">
                  <c:v>142135.81398314337</c:v>
                </c:pt>
                <c:pt idx="221">
                  <c:v>141385.99248387618</c:v>
                </c:pt>
                <c:pt idx="222">
                  <c:v>140633.04672836198</c:v>
                </c:pt>
                <c:pt idx="223">
                  <c:v>139876.96369886625</c:v>
                </c:pt>
                <c:pt idx="224">
                  <c:v>139117.73032341467</c:v>
                </c:pt>
                <c:pt idx="225">
                  <c:v>138355.33347556525</c:v>
                </c:pt>
                <c:pt idx="226">
                  <c:v>137589.75997418311</c:v>
                </c:pt>
                <c:pt idx="227">
                  <c:v>136820.99658321176</c:v>
                </c:pt>
                <c:pt idx="228">
                  <c:v>136049.03001144488</c:v>
                </c:pt>
                <c:pt idx="229">
                  <c:v>135273.8469122955</c:v>
                </c:pt>
                <c:pt idx="230">
                  <c:v>134495.43388356641</c:v>
                </c:pt>
                <c:pt idx="231">
                  <c:v>133713.77746721753</c:v>
                </c:pt>
                <c:pt idx="232">
                  <c:v>132928.86414913397</c:v>
                </c:pt>
                <c:pt idx="233">
                  <c:v>132140.68035889161</c:v>
                </c:pt>
                <c:pt idx="234">
                  <c:v>131349.21246952319</c:v>
                </c:pt>
                <c:pt idx="235">
                  <c:v>130554.44679728267</c:v>
                </c:pt>
                <c:pt idx="236">
                  <c:v>129756.36960140755</c:v>
                </c:pt>
                <c:pt idx="237">
                  <c:v>128954.96708388324</c:v>
                </c:pt>
                <c:pt idx="238">
                  <c:v>128150.22538920236</c:v>
                </c:pt>
                <c:pt idx="239">
                  <c:v>127342.13060412707</c:v>
                </c:pt>
                <c:pt idx="240">
                  <c:v>126530.66875744716</c:v>
                </c:pt>
                <c:pt idx="241">
                  <c:v>125715.82581973949</c:v>
                </c:pt>
                <c:pt idx="242">
                  <c:v>124897.58770312485</c:v>
                </c:pt>
                <c:pt idx="243">
                  <c:v>124075.94026102417</c:v>
                </c:pt>
                <c:pt idx="244">
                  <c:v>123250.86928791471</c:v>
                </c:pt>
                <c:pt idx="245">
                  <c:v>122422.36051908392</c:v>
                </c:pt>
                <c:pt idx="246">
                  <c:v>121590.39963038312</c:v>
                </c:pt>
                <c:pt idx="247">
                  <c:v>120754.97223797929</c:v>
                </c:pt>
                <c:pt idx="248">
                  <c:v>119916.06389810739</c:v>
                </c:pt>
                <c:pt idx="249">
                  <c:v>119073.66010681912</c:v>
                </c:pt>
                <c:pt idx="250">
                  <c:v>118227.74629973376</c:v>
                </c:pt>
                <c:pt idx="251">
                  <c:v>117378.30785178568</c:v>
                </c:pt>
                <c:pt idx="252">
                  <c:v>116525.33007697097</c:v>
                </c:pt>
                <c:pt idx="253">
                  <c:v>115668.79822809482</c:v>
                </c:pt>
                <c:pt idx="254">
                  <c:v>114808.69749651488</c:v>
                </c:pt>
                <c:pt idx="255">
                  <c:v>113945.01301188651</c:v>
                </c:pt>
                <c:pt idx="256">
                  <c:v>113077.72984190576</c:v>
                </c:pt>
                <c:pt idx="257">
                  <c:v>112206.83299204998</c:v>
                </c:pt>
                <c:pt idx="258">
                  <c:v>111332.30740531988</c:v>
                </c:pt>
                <c:pt idx="259">
                  <c:v>110454.13796197833</c:v>
                </c:pt>
                <c:pt idx="260">
                  <c:v>109572.30947928957</c:v>
                </c:pt>
                <c:pt idx="261">
                  <c:v>108686.80671125639</c:v>
                </c:pt>
                <c:pt idx="262">
                  <c:v>107797.61434835615</c:v>
                </c:pt>
                <c:pt idx="263">
                  <c:v>106904.71701727726</c:v>
                </c:pt>
                <c:pt idx="264">
                  <c:v>106008.09928065224</c:v>
                </c:pt>
                <c:pt idx="265">
                  <c:v>105107.74563679134</c:v>
                </c:pt>
                <c:pt idx="266">
                  <c:v>104203.64051941433</c:v>
                </c:pt>
                <c:pt idx="267">
                  <c:v>103295.76829738147</c:v>
                </c:pt>
                <c:pt idx="268">
                  <c:v>102384.11327442352</c:v>
                </c:pt>
                <c:pt idx="269">
                  <c:v>101468.65968886996</c:v>
                </c:pt>
                <c:pt idx="270">
                  <c:v>100549.39171337662</c:v>
                </c:pt>
                <c:pt idx="271">
                  <c:v>99626.293454651954</c:v>
                </c:pt>
                <c:pt idx="272">
                  <c:v>98699.348953182693</c:v>
                </c:pt>
                <c:pt idx="273">
                  <c:v>97768.542182957171</c:v>
                </c:pt>
                <c:pt idx="274">
                  <c:v>96833.85705118929</c:v>
                </c:pt>
                <c:pt idx="275">
                  <c:v>95895.277398038888</c:v>
                </c:pt>
                <c:pt idx="276">
                  <c:v>94952.786996333627</c:v>
                </c:pt>
                <c:pt idx="277">
                  <c:v>94006.36955128808</c:v>
                </c:pt>
                <c:pt idx="278">
                  <c:v>93056.008700221428</c:v>
                </c:pt>
                <c:pt idx="279">
                  <c:v>92101.688012275146</c:v>
                </c:pt>
                <c:pt idx="280">
                  <c:v>91143.390988129424</c:v>
                </c:pt>
                <c:pt idx="281">
                  <c:v>90181.101059716195</c:v>
                </c:pt>
                <c:pt idx="282">
                  <c:v>89214.801589934621</c:v>
                </c:pt>
                <c:pt idx="283">
                  <c:v>88244.475872362382</c:v>
                </c:pt>
                <c:pt idx="284">
                  <c:v>87270.107130966848</c:v>
                </c:pt>
                <c:pt idx="285">
                  <c:v>86291.678519815672</c:v>
                </c:pt>
                <c:pt idx="286">
                  <c:v>85309.173122784472</c:v>
                </c:pt>
                <c:pt idx="287">
                  <c:v>84322.573953265673</c:v>
                </c:pt>
                <c:pt idx="288">
                  <c:v>83331.863953873981</c:v>
                </c:pt>
                <c:pt idx="289">
                  <c:v>82337.02599615138</c:v>
                </c:pt>
                <c:pt idx="290">
                  <c:v>81338.042880271678</c:v>
                </c:pt>
                <c:pt idx="291">
                  <c:v>80334.897334742476</c:v>
                </c:pt>
                <c:pt idx="292">
                  <c:v>79327.572016106918</c:v>
                </c:pt>
                <c:pt idx="293">
                  <c:v>78316.049508643569</c:v>
                </c:pt>
                <c:pt idx="294">
                  <c:v>77300.312324065948</c:v>
                </c:pt>
                <c:pt idx="295">
                  <c:v>76280.342901219148</c:v>
                </c:pt>
                <c:pt idx="296">
                  <c:v>75256.123605777277</c:v>
                </c:pt>
                <c:pt idx="297">
                  <c:v>74227.636729937745</c:v>
                </c:pt>
                <c:pt idx="298">
                  <c:v>73194.864492115332</c:v>
                </c:pt>
                <c:pt idx="299">
                  <c:v>72157.789036635659</c:v>
                </c:pt>
                <c:pt idx="300">
                  <c:v>71116.39243342448</c:v>
                </c:pt>
                <c:pt idx="301">
                  <c:v>70070.656677700114</c:v>
                </c:pt>
                <c:pt idx="302">
                  <c:v>69020.563689660165</c:v>
                </c:pt>
                <c:pt idx="303">
                  <c:v>67966.095314170001</c:v>
                </c:pt>
                <c:pt idx="304">
                  <c:v>66907.23332044878</c:v>
                </c:pt>
                <c:pt idx="305">
                  <c:v>65843.959401753615</c:v>
                </c:pt>
                <c:pt idx="306">
                  <c:v>64776.255175063852</c:v>
                </c:pt>
                <c:pt idx="307">
                  <c:v>63704.102180763031</c:v>
                </c:pt>
                <c:pt idx="308">
                  <c:v>62627.481882319087</c:v>
                </c:pt>
                <c:pt idx="309">
                  <c:v>61546.375665965141</c:v>
                </c:pt>
                <c:pt idx="310">
                  <c:v>60460.764840376214</c:v>
                </c:pt>
                <c:pt idx="311">
                  <c:v>59370.630636347341</c:v>
                </c:pt>
                <c:pt idx="312">
                  <c:v>58275.954206468654</c:v>
                </c:pt>
                <c:pt idx="313">
                  <c:v>57176.716624798602</c:v>
                </c:pt>
                <c:pt idx="314">
                  <c:v>56072.898886538111</c:v>
                </c:pt>
                <c:pt idx="315">
                  <c:v>54964.481907701702</c:v>
                </c:pt>
                <c:pt idx="316">
                  <c:v>53851.446524786879</c:v>
                </c:pt>
                <c:pt idx="317">
                  <c:v>52733.773494443041</c:v>
                </c:pt>
                <c:pt idx="318">
                  <c:v>51611.443493139697</c:v>
                </c:pt>
                <c:pt idx="319">
                  <c:v>50484.437116830493</c:v>
                </c:pt>
                <c:pt idx="320">
                  <c:v>49352.734880620264</c:v>
                </c:pt>
                <c:pt idx="321">
                  <c:v>48216.317218425917</c:v>
                </c:pt>
                <c:pt idx="322">
                  <c:v>47075.164482638938</c:v>
                </c:pt>
                <c:pt idx="323">
                  <c:v>45929.256943786284</c:v>
                </c:pt>
                <c:pt idx="324">
                  <c:v>44778.574790188344</c:v>
                </c:pt>
                <c:pt idx="325">
                  <c:v>43623.098127617268</c:v>
                </c:pt>
                <c:pt idx="326">
                  <c:v>42462.806978951907</c:v>
                </c:pt>
                <c:pt idx="327">
                  <c:v>41297.681283833808</c:v>
                </c:pt>
                <c:pt idx="328">
                  <c:v>40127.700898319483</c:v>
                </c:pt>
                <c:pt idx="329">
                  <c:v>38952.845594532206</c:v>
                </c:pt>
                <c:pt idx="330">
                  <c:v>37773.095060312306</c:v>
                </c:pt>
                <c:pt idx="331">
                  <c:v>36588.428898866638</c:v>
                </c:pt>
                <c:pt idx="332">
                  <c:v>35398.82662841503</c:v>
                </c:pt>
                <c:pt idx="333">
                  <c:v>34204.267681836267</c:v>
                </c:pt>
                <c:pt idx="334">
                  <c:v>33004.7314063136</c:v>
                </c:pt>
                <c:pt idx="335">
                  <c:v>31800.197062976076</c:v>
                </c:pt>
                <c:pt idx="336">
                  <c:v>30590.643826541607</c:v>
                </c:pt>
                <c:pt idx="337">
                  <c:v>29376.05078495515</c:v>
                </c:pt>
                <c:pt idx="338">
                  <c:v>28156.396939028753</c:v>
                </c:pt>
                <c:pt idx="339">
                  <c:v>26931.661202077754</c:v>
                </c:pt>
                <c:pt idx="340">
                  <c:v>25701.822399556055</c:v>
                </c:pt>
                <c:pt idx="341">
                  <c:v>24466.859268690459</c:v>
                </c:pt>
                <c:pt idx="342">
                  <c:v>23226.750458112918</c:v>
                </c:pt>
                <c:pt idx="343">
                  <c:v>21981.474527491257</c:v>
                </c:pt>
                <c:pt idx="344">
                  <c:v>20731.009947159095</c:v>
                </c:pt>
                <c:pt idx="345">
                  <c:v>19475.335097741801</c:v>
                </c:pt>
                <c:pt idx="346">
                  <c:v>18214.42826978548</c:v>
                </c:pt>
                <c:pt idx="347">
                  <c:v>16948.2676633792</c:v>
                </c:pt>
                <c:pt idx="348">
                  <c:v>15676.831387779559</c:v>
                </c:pt>
                <c:pt idx="349">
                  <c:v>14400.09746103175</c:v>
                </c:pt>
                <c:pt idx="350">
                  <c:v>13118.043809588766</c:v>
                </c:pt>
                <c:pt idx="351">
                  <c:v>11830.648267931538</c:v>
                </c:pt>
                <c:pt idx="352">
                  <c:v>10537.888578184647</c:v>
                </c:pt>
                <c:pt idx="353">
                  <c:v>9239.742389729945</c:v>
                </c:pt>
                <c:pt idx="354">
                  <c:v>7936.1872588233091</c:v>
                </c:pt>
                <c:pt idx="355">
                  <c:v>6627.2006482046563</c:v>
                </c:pt>
                <c:pt idx="356">
                  <c:v>5312.759926708648</c:v>
                </c:pt>
                <c:pt idx="357">
                  <c:v>3992.8423688728362</c:v>
                </c:pt>
                <c:pt idx="358">
                  <c:v>2667.4251545462757</c:v>
                </c:pt>
                <c:pt idx="359">
                  <c:v>1336.4853684930131</c:v>
                </c:pt>
                <c:pt idx="360">
                  <c:v>0</c:v>
                </c:pt>
              </c:numCache>
            </c:numRef>
          </c:yVal>
          <c:smooth val="0"/>
          <c:extLst>
            <c:ext xmlns:c16="http://schemas.microsoft.com/office/drawing/2014/chart" uri="{C3380CC4-5D6E-409C-BE32-E72D297353CC}">
              <c16:uniqueId val="{00000000-3E11-4AB5-A91D-AE7CD4163ED5}"/>
            </c:ext>
          </c:extLst>
        </c:ser>
        <c:dLbls>
          <c:showLegendKey val="0"/>
          <c:showVal val="0"/>
          <c:showCatName val="0"/>
          <c:showSerName val="0"/>
          <c:showPercent val="0"/>
          <c:showBubbleSize val="0"/>
        </c:dLbls>
        <c:axId val="-757628720"/>
        <c:axId val="-757621568"/>
      </c:scatterChart>
      <c:valAx>
        <c:axId val="-757628720"/>
        <c:scaling>
          <c:orientation val="minMax"/>
        </c:scaling>
        <c:delete val="0"/>
        <c:axPos val="b"/>
        <c:title>
          <c:tx>
            <c:rich>
              <a:bodyPr/>
              <a:lstStyle/>
              <a:p>
                <a:pPr>
                  <a:defRPr b="1"/>
                </a:pPr>
                <a:r>
                  <a:rPr lang="en-US" b="1"/>
                  <a:t>Months</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57621568"/>
        <c:crosses val="autoZero"/>
        <c:crossBetween val="midCat"/>
      </c:valAx>
      <c:valAx>
        <c:axId val="-757621568"/>
        <c:scaling>
          <c:orientation val="minMax"/>
          <c:min val="0"/>
        </c:scaling>
        <c:delete val="0"/>
        <c:axPos val="l"/>
        <c:majorGridlines>
          <c:spPr>
            <a:ln w="3175">
              <a:solidFill>
                <a:srgbClr val="808080"/>
              </a:solidFill>
              <a:prstDash val="solid"/>
            </a:ln>
          </c:spPr>
        </c:majorGridlines>
        <c:title>
          <c:tx>
            <c:rich>
              <a:bodyPr rot="-5400000" vert="horz"/>
              <a:lstStyle/>
              <a:p>
                <a:pPr>
                  <a:defRPr b="1"/>
                </a:pPr>
                <a:r>
                  <a:rPr lang="en-US" b="1"/>
                  <a:t>Dollars</a:t>
                </a:r>
              </a:p>
            </c:rich>
          </c:tx>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57628720"/>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41</xdr:row>
      <xdr:rowOff>0</xdr:rowOff>
    </xdr:from>
    <xdr:to>
      <xdr:col>4</xdr:col>
      <xdr:colOff>1524000</xdr:colOff>
      <xdr:row>60</xdr:row>
      <xdr:rowOff>76200</xdr:rowOff>
    </xdr:to>
    <xdr:pic>
      <xdr:nvPicPr>
        <xdr:cNvPr id="2" name="Picture 1" descr="Picture 9.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0700" y="6870700"/>
          <a:ext cx="4533900" cy="32131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5</xdr:col>
      <xdr:colOff>698500</xdr:colOff>
      <xdr:row>41</xdr:row>
      <xdr:rowOff>25400</xdr:rowOff>
    </xdr:from>
    <xdr:to>
      <xdr:col>10</xdr:col>
      <xdr:colOff>292100</xdr:colOff>
      <xdr:row>60</xdr:row>
      <xdr:rowOff>76200</xdr:rowOff>
    </xdr:to>
    <xdr:pic>
      <xdr:nvPicPr>
        <xdr:cNvPr id="3" name="Picture 2" descr="Picture 10.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29300" y="6896100"/>
          <a:ext cx="4572000" cy="318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812800</xdr:colOff>
      <xdr:row>25</xdr:row>
      <xdr:rowOff>0</xdr:rowOff>
    </xdr:from>
    <xdr:to>
      <xdr:col>15</xdr:col>
      <xdr:colOff>0</xdr:colOff>
      <xdr:row>33</xdr:row>
      <xdr:rowOff>127000</xdr:rowOff>
    </xdr:to>
    <xdr:pic>
      <xdr:nvPicPr>
        <xdr:cNvPr id="2" name="Picture 2" descr="ata:image/jpeg;base64,/9j/4AAQSkZJRgABAQAAAQABAAD/2wCEAAkGBhAQEBAPDxQQDxAPDw8PDg0PEA8PDxAPFBAVFBUQEhIXHCYeFxkjGRQUHy8gIycpLC0tFR4xNTAqNSYrLCkBCQoKDgwOGg8PGiokHyQuLDUsMC4sNS0tKiksKSwsLCwsLCwpNSwtLSksKSwsLCwsLCwsLCwsLCkuKSwpNS0sKf/AABEIAMIBAwMBIgACEQEDEQH/xAAbAAACAgMBAAAAAAAAAAAAAAAABAEFAgMGB//EAEMQAAEDAQUEBQcJBwUBAAAAAAEAAgMRBAUSEyEGMUFRYXGBkaEiMkJyscHRBxQVI1KCkqLwFlNiY7LS4TRDg5PxM//EABoBAQADAQEBAAAAAAAAAAAAAAACAwQBBQb/xAAyEQACAQIEAwUHBAMAAAAAAAAAAQIDEQQSITEFE0FRYXGR0RUyUoGhsfAUIkJiI8Hx/9oADAMBAAIRAxEAPwDgMxTmJTMU5qAbzFOYlM1GagG81TmpTNU5qAbzVOak81TmoBvNU5qTzVOagG81TmpPNRmoBzORmpTNRmoBzNRmpPNRmoBzNRmpPNRmoBzNUZqUzUZqAbzUZqUzVGagG81GalM1GagGs1GalM1GagGs1RmpXNUZqAazFGYls1RmoBrMUZiVzUZiAZzEJXMQgFc1TmpTMRmIBvNU5iUzEZiAczEZiUzEZiAczEZiTzFOYgG8xTmJPNRmoBzMRmJTNRmoBzMRmJPNRmoBzMRmpTNRmoBvNRmpTNRmoBvMRmJPNRmoBvNRmJTNRmoBvMRmJTNUZiAbzEZiUzEZiAazEZiUzEZiAazEZqUzEZiAazVGalsxRmIBrMUJbMQgFMxGYlsSMSAazUZqWxIxoBrNRmpXGjGgGs1TmpTGjGgG81GalcaMxAN5qM1KZiMxAN5qM1KZiMxAN5qM1KZiMxAN5qM1KZi3wWWV+jGPf6rXO9iXsSjFy0SubM1GarCz7HXhJ5tnlpzcMA/Mn4/k3vE742N9aaMewqOePaXrCV3/AAfkUGajNXSD5MLw/kf9zUH5MLw4CE9UzVzPHtJfoq/ws5vNUZqv5fk3vJv+0HerJG73qqt+zVsg/wDrDIyu4kaHq5ruePaReFrL+D8hXNRmpZxI0NQRwO9RjUjMM5qM1K40Y0A1mqM1LYkYkAzmqM1L4lGJAM5qEtiQgIQhCAEIQgBCEIAQhCAEIQgBCFd3RsubQwPzrPFiJAbI5+LQ7zRpAXG0tyynSnVeWCuykQmLdZMp7mYmSU9OMktPVUA+Cttn9kZrUQ7WOL94RVzh/A3j1mg6a6Jc5y5XylPZLG+VwZG0vceA4DiSeAHM6BdbcvyeveQ604w37EeBpP3nbuxpXb3Ls/FZWYY2U3Fzj5TnEbi51PKPcBwAT8loAXbXO5owemv2/PHyKux3DZIAMuywVHpSyPkd11LSnTesjBRjIWDk3EB4AJe02tIyTqPKiaVxCvFWi7LwXoWL77m/ldzz71q+nJeUX4X/ANyrMajEnKh2D2jifj+i9C0+n5fsx/hf/cg7RyfYj/P8VWYlCcqPYPaGJ+NlkdqZRuYzqxPHit20ltEl3TSD04cTQ4Vwu4doKpsKtXRh1gcw8RKOzMcVTVgopNHp8OxNWvKUJu+mh5hd1r+saZQx43DNY2Rv3geHVRX019Na7Ay77C52gw5VSelo4hcxBGXOazQEuDancCTSpXYusF3iNoltchezc9kQB6gCTX/C7OyasUYNzqwkpdOrt5a/n0FZL8nYKm7LIxoFS51kdQdZWiTbK0M1+ZWOOnE2Rw96ubLf8D2us7i+SEUwTyRBr2u4AgHym79+5XV02+yz0hIpIPJDyA1svSAAMJ/hp3qvmRvZo3rA15RzQqJ/I5Cwbe5jxFaoLLkSVjkMcWBzQ7TFWp0C5a9bGIZpYgcQY9zWu31aDoe5dvtzsU2ON1pgABYfrWDQFpNMQHMGneuCtE5e4uNKnfRXQs9YnkYtVILJW36Pu6mpCEK084EIQgBCEIAQhCAEIQgBCkBWlg2ZtMwqyMho3yPoxjetx0HauOSW5bTozqu0E34FUhdjd/yePk9PM5mJv1Y65XUafu1XSWP5MYmCrgJHfZLnNZ2uoa9jR1qp1o9D0YcJrv3rR8X6HlYaToNegKzsdlnIa3A6gNQ+mAjmKnQhenM2HpoJIoR9mGH2uJqe1b4djWt/35enC1rfeqpVm9kejQ4PTi7zqP5I47Z3ZSMyOfaHQ+S0lrXSMwY+ALa+V01oOveHpbJOSQ+R5B/cWqzCNvQGFzT3kldT+yEJNXPneeZc3+1bBsnZv5h63/4XFWn3GiXCsK+srfIpHWAZRy4oZZGMb5YlDcTubgxxLdOROtezl5ReAc4Z0bBU/V/ONGdAxnEO9ehfslZv5v4m/wBqYjuKNu50/wD2kexOdPuIeyML2yPMTdtqe6rp4SRrhfaA5h6N/vVlYrDOfJMcL3DXFBaXtJGmtASP/V6B9DRccw9crz71IumH+LtfX2rvOn3HPZOF/t5r0OBlsdqB0bOz/ls8re55r4rfYhPjDHgOL64T5EZbTU4gHEGvQQu4+joPs4uxp8aLJlkjG5rG9Wp8KJzp9xz2Rhv7ea9DmPo2XkPxM+Kj6Pl+z4t+K6sQxjfU9ZoPBb44W8GtaPVBPipKtLuIS4Rh11l9PQ40WGX7LvAq0whtkAk8igfixaUq52/vHerKe75K1a+MnhiaWf01XOXxcNulOpicwahkcmEV5nFSpVc6kpKzRswfD6OHk5Rk3dW1/wCHAW27sJe+pNXuLcO7ynGmvUUQ3aKamvUujtdgkszaTNw466ktcKaDeKg8e9UcxEZow4mnd0a7v1zUVUlI7PAUKElK2j/O3UfjsbY35eIsbpicQXVdTeQN41PYrt+zz2RfOGPjcGgvrG4jQa4mk8ejRcq63OO8169famLJf8kQc1tCyRpa+N3mOqKV6D0qOVs1LE0qS/boh69toZ5AQ95cHNLS2jaUO+gA03Lh5RRzh0n2q0ntFCA7iaGmtOlVk/nO9Y+1aqMXHc+a4riI1msvQ1oQhXnjAhCEB0w2bHJZjZscl3Iu8LIWAIDhhs0OSzGzQ5LuBYApFhCA4gbNDl4Jmw7HmY0Y3QGjnnRg6K8T0CpXR3mRFDK9oBc36tgIqM1w4jiGg4qcdyrbDZpoI2Psr5AQ2sjTidHiGhDmu0NabxSiqlJvSJ6FGnTpNSrq6avbu6N+i8S2u7YtkWoayvGWYV/BCDr9933VcxXVECC+s7h5ploWN9SMUa3uWN2XgZ4myOGFxqHsrUNe0lrgDyqE1mcljb11PsKcVkWTbpbRDAeBv7ANwUGZL1U1XLk8iN+ajNWiqiqXGRDGcsTaFpopDUudyozzlGaUBignkgsialBI6+v4KA0lQ+RjfOc1vrOaPahx2Mi4rBzqe4c1pdetnG+aH/tj+KW+nbL5zpo+jyq0HLRdsyPNgt2ixjdTXefAdSzMzkrZLwhl/wDlJHJTeGuBI7N63SSAb02JK0tVqZmU80pare1gJcQABUkmgA5lJW29wKgLgtpL/MhLKnA0+VT0nfAJFORXXrQoRvI27UbSm0uDWVETCcPNzjxp7FQGSvPqoUXfeALwHtbv8kgUIPInj2q+EIOGgoKHrJ0qStKhl0PnZYp17zuU0cD3bhhHEu4DmkrTN9kmg3HcT0roLe8NpGN5PldnBVk11lzRhriaaUArVdi1cqrU6koXRtkhZ8wkdhGY21ROEvp5eW9pZXliLT2J2z7PhzGup5zQe9KXjaGNsrYNcwhr3CmhGMka9RC9Bu66yyGJrvObGwO9amvjVWo82r7z8TizsyOSxOzQ5LvTYAsTYApFJwX7NDkhd59HjkhAWghUiFM4FOBAL5K0WiYNxUoSxhe/7LG0Jq49NDQbz0DVMW+UxwyyNGIxxveG8y1pPuXPXVebZrJJG11ZpGS48XnGRwOp6Nw7FTVqZdj1eG4KOIk3PZdO0Qtlpd8zheQ4F0r5MRFGukeHPbxr0JkXvaIsxpeYm2moI3aOo1wAFSdKb9Vlc00VqsvzaTyXNaGOG5zXN81w6dB7EzarGcyF8oOKNjQ6TTBI5oLagVq3gaEc9Sq6c4pa7o3Y7BVatWLhrGVvl0GrPFJC3LYxrmhz6OzaEguJrQt03rZ86m/cuPqyRH2kLV84Ui0FZm76n0sKKhFRi9EZ/P3jfDMOrKd7HlH0qOLJ2/8ADKf6QVLZSQTuAoCdTqTQDQE1JWbpCCQaVBINCCKjQ6hOl7HE05OCkrroa/pmIb3FvrskZ/UAtkd7QHdLEejMZXuqsmzrMhrvOAPWAfauXR1xkuw2xyh24g9RBW5qQ+ibO7fFF15bAe8BUV+XpZrM7JgbJJaXHC2KGedjWuO7Hhd4exTSvsZ6tVU45pWSOlvC8YoGYpXBg6d56GjeSufn2nlk/wBOxrG1pmTEF9OYjHvK591nkeXvnfmSABuY7G9ra0BY2vKp7RvXa7O/M2WRzZqiQMw0O7FvqRyLSNOlaY0Utz5vEcWnJ5aWi7epzF4WiQir5J5QTSmMRMHWxm7nSp0TVp2Ue2JloEYDXEAGmOpIBrV1a6EHqKTlc0vDAMW7DGWlziKU3DXdTXt0V1d9qc+sUswiDNcgjDOBzwuGg6RVWNxgYIU8Rin1fi9DRcuzNXiS0ubDC4GhOIF9dwYwauPQBVbptmIA7E5z2RtNWl5pM4dDASGDrqegLC27QRQVy9XUoZXOxPI5YjuHQNFy1v2pLidS7qWdzk3+09qlgKFBJ1mm/wA8/wA0O0fe8MTcELQBz3knmTvJ6VT2+/8AeSaLk/n08mjGnXcaV8U9DsrO4ZlodlM5v849TVDL8TPRjiZSVqMdPJeZot9+ufVsdel/Hs5K32IfZrOJp7VFHaXHLhZDK3E1jXHy3kbq0wgdZVNJNG05dmG7R1odQu+5wb2Kzsl3n6PttpBpkSCPrq1ocTzNZPBaKaPBx9Rtau7OY2nu9lntc0cVcoOEkNdSI3tD2AniQHAV6FdR2nRjhxhDgP4iWj21Vbtg6s0Z5wNr2PePYAmbGKwtPEQHDyBxOFT1Cp7FKoZcC1mkn2f7EZ5C53Pl8V0NmsuCJpLnCV7CWx1aGxsI897qVBoa89Qqe7bCXurTyQe88lsvq9A2sbTiJNZHcXHl1frmq0rnoyqqCbe49HZBPaLsDwMBjYxwG5zY5ZnuPavS8IXlWzd7F0sLnD/TRyNaebpHHuoHOXcwXvVaUeBJ3bLzLCjKSUVuqmWWiqETZkoU5iEA1RFFKlARhB0OoO8cxyXjNtj+aSyNa8jLle1lKhzWhxAFeOi9mxLzTbqzWeScviIxEfWP/wBvMBpQHieZHFVzV1qbcJKUZNx3K1l4vcWztpmcXt82T128+fPxXTwXuJWN8qpA8wuqWniKb159M2SOOlS3C+tQd4cOB7PFLNvGTicXrAHx3qrkp7HqQ4rKk7TVz1Fsy2tlXmcF/St3OcOp5p3GoT0W1sw3kO62tP8ATRVuhI30+M0XvdHf4zwc9oO8NcWg9dFtY8cFw0e2jxvaw/jb8UzHtsOLO6QH2hRdOZop8Qwt3JNJvfQ7Vsi2tmXGt2zj4skHVhPvWY2xh/mDraPioctmlY6i/wCSLfaG/ZwDDZGuMjh5cwBwxg8Gndi9nXupbhuSeJzpDGXyurR5r5IO+hI3nif8rM7XR8HEfdcsDtSw75HjqjcfaQpxzx2MVeOFru9SV/nZF+25ZXavymVrUvJcaneaAjXpR9GWWM4pZi8j0Y/IH5de8rnTtBZz5z539GjB7Ctse0tjbqIQ7pkL3+B08FJymyqFHBQ91R+bv97l5+0EMdW2SLyjxDcTieZpqVT3lYbday05UgINWyOAaW9VdVvZ8oLGCjGxsHINoO5YSfKcRu19Vqioy6IuqV6FrSmreJhB8ndpeayu7K/BXdi+TyGPWTWnU0d5qVzc/wAqNo9AH7xA8Aqe27dWyXznAD7IBp7VZy5syfrsHTemr8L/AHPQLZeFksbTlhmIcR8d5XFXrfctqcRUhniRy6lV5rpDieSeg7h2JqLRI07bjEY6VRZY6I3QxhjSeQJ8F10l1yR3SxlH4bY62Pkp5tGxOfG5w6ooyPWXG2x4Ebq7iWtPUXAHwqvYtt7yghss1gAfn5DnR4W/Usbg3F1dDgw0FOI6VoieBiXqkeDXvbTMYnkAHKoQN2ksivbvsTn2eEA0D2gOd9ljXvLifxN71zVpZ5QaPRa0d4xe8pq1Xq90UdnYSGNbR9PTdUk9n65LslchRqcu7LS9doGMbk2alAKGTh0kcz0qlsdgdKeOu87ymruuYvILu5dXYLtDQKBdSsVTqSm9Ra6bnbGKDedSTvKvbPZlnZ7OrGGFdIGMEKeiiUxRppjEBgI1KYDEIDJz1qfOtUsiRnmKAqdsr5kZG1kZwiXEHyDeAKeSDwrU9yq71uVs8ERioXMiY1ragB7Kc+Dq1Petm0V4UYWlocDwOoXLWHaPAaAlgr5jqvj7OLVROMr3R6+DxNFQ5c1bvFbVY3xtex2YBSoje06EEajsqqkhdz9OxyijwCB1PA6iN3gk57FZZNQ4M50cCB2FcU2t0TrYKFTWnI5MFSSr+Ow2UemXHnhwjxCHXTG7zHtPQR8FPmIzLAya3RQByMX6/wDVbyXC7gAfVcEtJdDhvDh1grueJB4Osugj+v1RTjPT3lbn2BwWgghSTTKJQnT95WMsZ5lbIpTWh960l/60KGHUdYRoRqNNalriAFTQCiRtJDjXd0LfiFBi15a+5YOlZyr3lVRVj0a81OOVtIWBRQrd86aNzfD/ACj5/wAhTuHuVl32GHLTW8voYsszjuB7lsbYzxp1V1Wp1scf0T7Vix7id5SzJKVJOyTZaRJqJJxO4CpPIK0sl1yP1ccDeW9x9wVd7HoKLlshG+X/AFWEfaaT1a699F6tttK11khtmIUt1mZLUEYsLmMdKcO8BgaxvXouMgsDA0swgtcKOB1xeseKpNoLVaI42WJszn2Vp+rhOGseJxfll1KkVJcATQVrQFShNPQy4vCziuZ0OfkcZHuP2nE05VO5XV13TxPes7uucChO9dDZbMAKBWnmk2SygblZwQrCGJOxRoDbDGnImLVGxNRtQG2NqYYFqYFuYgM0KVCAVkjSc0CtHMWp8SA5u3Xa14o4VXI3psdvdH3L0uSzJSWxIDx20XTNEdWnTiKrR86kG8n7wr7V63PdoPBVdq2ejdvaO5DqbWx5u+2SH0nU5A0HcFLbY/nX1gHe1djaNkYzuFOpVk+yNPNJ7UGZop471eP8OcPfRNQ3+4cXdtHfBRNs5K3dqkpbvkbvaVFxTLo4irHaTOlst7RyiklPW/zw7VqfcrX6hzD16LmQXNPFp7luZbnDl/T7KKt0uw3w4imrVI3L07Lk7sJ6nKBsg/gPzNVXHfTxxd2O+IKZj2lkHpO7Q0+8KOWa6lyxGCl70foWLtlpabq9BAJ9i1/s7MP9v8hWpm1sg9LvafcUwzbOQcW/n+CjaaL+bgpbml2z8vGP8rvitf7NSfuz3O+KsWbbv/h/Efgs/wBun/w/i/wn+Q7bAPqivZstL+78He8puDZd3p0aOI3eAUybcyHi38x9yrp9qXu4nsb7yfclqjO83A09UdBDYYot1CfDuWEt6MbXWpHBuvfwHauSnvh7un1iT4aBKSTudoSTyHDuCkqT6lFTikFpTidLaL+c7yYxXqOna74d6LHdxLg+Q4neiB5ra8hz6VWXXZpDSgK62wWBwAqroxUdjya2JqVn+9mUFnT8MC2w2ZORWdSM5riiTccazjhTDIkBjGxMMahrFta1ADQtrQhrVkAgJQpQgIRRQhAQWLB0S2KUAq6zrS+yKwUYUBUvsAS8l2jkr0sWBiQHOSXUOSWkucHguqMCwNmCA4ufZuN29o7lWz7FRndVvUvQzZAsDYwgPMJthnei7vScmxs43UK9YNhCwNgCA8hfsvaR6NVpdcVoHoFewm7wsTdw5IDxs3VMPQd3LH6Nl+w7uXshu0clH0YOQ7kB48265j6Du5b4tn53eiQvWhdo5BZiwDkgPMrNsdK7ztFd2HY9jd+q7UWJZiyICjs10tbuCdjsisxZlsbAgEWWZb2QJoRLMRoDQ2JbWsW0MWQagNYYsw1ZUU0QAApQhACEVQgMaoUIQEoUKUAIQhACmqhCAlChCAKIwoQgDCowKUIDHLRlLJTVAa8pRlLbVFUBqykZS21QgNeWjLWxCAwwKcKyQgIwoopQgBCEIAQhFUAIUIQEoUIQEIQhACEIQAhCEAKUIQAhCEAIQhACEIQAhCEAIQhACEIQAhCEAIQhACEIQAhCEAIQhACEIQAhCEB//9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93300" y="4813300"/>
          <a:ext cx="2489200" cy="16510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8</xdr:col>
      <xdr:colOff>774700</xdr:colOff>
      <xdr:row>1</xdr:row>
      <xdr:rowOff>76200</xdr:rowOff>
    </xdr:from>
    <xdr:to>
      <xdr:col>19</xdr:col>
      <xdr:colOff>800100</xdr:colOff>
      <xdr:row>26</xdr:row>
      <xdr:rowOff>139700</xdr:rowOff>
    </xdr:to>
    <xdr:sp macro="" textlink="">
      <xdr:nvSpPr>
        <xdr:cNvPr id="3" name="TextBox 2"/>
        <xdr:cNvSpPr txBox="1"/>
      </xdr:nvSpPr>
      <xdr:spPr>
        <a:xfrm>
          <a:off x="7378700" y="279400"/>
          <a:ext cx="9105900" cy="4864100"/>
        </a:xfrm>
        <a:prstGeom prst="rect">
          <a:avLst/>
        </a:prstGeom>
        <a:solidFill>
          <a:schemeClr val="tx2">
            <a:lumMod val="20000"/>
            <a:lumOff val="80000"/>
          </a:schemeClr>
        </a:solidFill>
        <a:ln w="9525" cmpd="sng">
          <a:solidFill>
            <a:schemeClr val="lt1">
              <a:shade val="50000"/>
            </a:schemeClr>
          </a:solidFill>
        </a:ln>
        <a:effectLst>
          <a:glow rad="101600">
            <a:schemeClr val="tx2">
              <a:lumMod val="60000"/>
              <a:lumOff val="40000"/>
              <a:alpha val="75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a:bevelB w="38100" h="38100"/>
          </a:sp3d>
        </a:bodyPr>
        <a:lstStyle/>
        <a:p>
          <a:r>
            <a:rPr lang="en-US" sz="1400" b="1" baseline="0">
              <a:latin typeface="Helvetica"/>
              <a:cs typeface="Helvetica"/>
            </a:rPr>
            <a:t>Reflection Paragraph</a:t>
          </a:r>
          <a:r>
            <a:rPr lang="en-US" sz="1400" baseline="0">
              <a:latin typeface="Helvetica"/>
              <a:cs typeface="Helvetica"/>
            </a:rPr>
            <a:t>:</a:t>
          </a:r>
        </a:p>
        <a:p>
          <a:endParaRPr lang="en-US" sz="1400" baseline="0">
            <a:latin typeface="Helvetica"/>
            <a:cs typeface="Helvetica"/>
          </a:endParaRPr>
        </a:p>
        <a:p>
          <a:r>
            <a:rPr lang="en-US" sz="1400" baseline="0">
              <a:latin typeface="Helvetica"/>
              <a:cs typeface="Helvetica"/>
            </a:rPr>
            <a:t>(</a:t>
          </a:r>
          <a:r>
            <a:rPr lang="en-US" sz="1000" i="1" baseline="0">
              <a:latin typeface="Helvetica"/>
              <a:cs typeface="Helvetica"/>
            </a:rPr>
            <a:t>Briefly summarize insights gained from the three methods to calculate the future value, the impact that interest can have on your investments, and what is important for young investors to know.</a:t>
          </a:r>
          <a:r>
            <a:rPr lang="en-US" sz="1400" baseline="0">
              <a:latin typeface="Helvetica"/>
              <a:cs typeface="Helvetica"/>
            </a:rPr>
            <a:t>)</a:t>
          </a:r>
        </a:p>
        <a:p>
          <a:endParaRPr lang="en-US" sz="1400" baseline="0">
            <a:latin typeface="Helvetica"/>
            <a:cs typeface="Helvetica"/>
          </a:endParaRPr>
        </a:p>
        <a:p>
          <a:endParaRPr lang="en-US" sz="1400" baseline="0">
            <a:latin typeface="Helvetica"/>
            <a:cs typeface="Helvetica"/>
          </a:endParaRPr>
        </a:p>
        <a:p>
          <a:r>
            <a:rPr lang="en-US" sz="1400" baseline="0">
              <a:latin typeface="Helvetica"/>
              <a:cs typeface="Helvetica"/>
            </a:rPr>
            <a:t>Start here . . .</a:t>
          </a:r>
        </a:p>
        <a:p>
          <a:endParaRPr lang="en-US" sz="1400" baseline="0">
            <a:latin typeface="Helvetica"/>
            <a:cs typeface="Helvetica"/>
          </a:endParaRPr>
        </a:p>
        <a:p>
          <a:endParaRPr lang="en-US" sz="1400" baseline="0">
            <a:latin typeface="Helvetica"/>
            <a:cs typeface="Helvetic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660400</xdr:colOff>
      <xdr:row>1</xdr:row>
      <xdr:rowOff>165100</xdr:rowOff>
    </xdr:from>
    <xdr:to>
      <xdr:col>26</xdr:col>
      <xdr:colOff>660400</xdr:colOff>
      <xdr:row>27</xdr:row>
      <xdr:rowOff>76200</xdr:rowOff>
    </xdr:to>
    <xdr:sp macro="" textlink="">
      <xdr:nvSpPr>
        <xdr:cNvPr id="2" name="TextBox 1"/>
        <xdr:cNvSpPr txBox="1"/>
      </xdr:nvSpPr>
      <xdr:spPr>
        <a:xfrm>
          <a:off x="12992100" y="355600"/>
          <a:ext cx="8255000" cy="4864100"/>
        </a:xfrm>
        <a:prstGeom prst="rect">
          <a:avLst/>
        </a:prstGeom>
        <a:solidFill>
          <a:schemeClr val="tx2">
            <a:lumMod val="20000"/>
            <a:lumOff val="80000"/>
          </a:schemeClr>
        </a:solidFill>
        <a:ln w="9525" cmpd="sng">
          <a:solidFill>
            <a:schemeClr val="lt1">
              <a:shade val="50000"/>
            </a:schemeClr>
          </a:solidFill>
        </a:ln>
        <a:effectLst>
          <a:glow rad="101600">
            <a:schemeClr val="tx2">
              <a:lumMod val="60000"/>
              <a:lumOff val="40000"/>
              <a:alpha val="75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a:bevelB w="38100" h="38100"/>
          </a:sp3d>
        </a:bodyPr>
        <a:lstStyle/>
        <a:p>
          <a:r>
            <a:rPr lang="en-US" sz="1400" b="1" baseline="0">
              <a:latin typeface="Helvetica"/>
              <a:cs typeface="Helvetica"/>
            </a:rPr>
            <a:t>Reflection Paragraph</a:t>
          </a:r>
          <a:r>
            <a:rPr lang="en-US" sz="1400" baseline="0">
              <a:latin typeface="Helvetica"/>
              <a:cs typeface="Helvetica"/>
            </a:rPr>
            <a:t>:</a:t>
          </a:r>
        </a:p>
        <a:p>
          <a:endParaRPr lang="en-US" sz="1400" baseline="0">
            <a:latin typeface="Helvetica"/>
            <a:cs typeface="Helvetica"/>
          </a:endParaRPr>
        </a:p>
        <a:p>
          <a:r>
            <a:rPr lang="en-US" sz="1400" baseline="0">
              <a:latin typeface="Helvetica"/>
              <a:cs typeface="Helvetica"/>
            </a:rPr>
            <a:t>(</a:t>
          </a:r>
          <a:r>
            <a:rPr lang="en-US" sz="1000" i="1" baseline="0">
              <a:latin typeface="Helvetica"/>
              <a:cs typeface="Helvetica"/>
            </a:rPr>
            <a:t>Briefly summarize your key assumptions (career picked, your projected starting salary, salary increase each year, etc.) then then discuss any insights gained and / or any surprises that you found interesting as you worked through the scenarios.</a:t>
          </a:r>
          <a:r>
            <a:rPr lang="en-US" sz="1400" baseline="0">
              <a:latin typeface="Helvetica"/>
              <a:cs typeface="Helvetica"/>
            </a:rPr>
            <a:t>)</a:t>
          </a:r>
        </a:p>
        <a:p>
          <a:endParaRPr lang="en-US" sz="1400" baseline="0">
            <a:latin typeface="Helvetica"/>
            <a:cs typeface="Helvetica"/>
          </a:endParaRPr>
        </a:p>
        <a:p>
          <a:endParaRPr lang="en-US" sz="1400" baseline="0">
            <a:latin typeface="Helvetica"/>
            <a:cs typeface="Helvetica"/>
          </a:endParaRPr>
        </a:p>
        <a:p>
          <a:r>
            <a:rPr lang="en-US" sz="1400" baseline="0">
              <a:latin typeface="Helvetica"/>
              <a:cs typeface="Helvetica"/>
            </a:rPr>
            <a:t>Start here . . .</a:t>
          </a:r>
        </a:p>
        <a:p>
          <a:endParaRPr lang="en-US" sz="1400" baseline="0">
            <a:latin typeface="Helvetica"/>
            <a:cs typeface="Helvetica"/>
          </a:endParaRPr>
        </a:p>
        <a:p>
          <a:endParaRPr lang="en-US" sz="1400" baseline="0">
            <a:latin typeface="Helvetica"/>
            <a:cs typeface="Helvetica"/>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0</xdr:colOff>
      <xdr:row>31</xdr:row>
      <xdr:rowOff>0</xdr:rowOff>
    </xdr:from>
    <xdr:to>
      <xdr:col>16</xdr:col>
      <xdr:colOff>254000</xdr:colOff>
      <xdr:row>40</xdr:row>
      <xdr:rowOff>139700</xdr:rowOff>
    </xdr:to>
    <xdr:sp macro="" textlink="">
      <xdr:nvSpPr>
        <xdr:cNvPr id="2" name="rg_hi" descr="data:image/jpeg;base64,/9j/4AAQSkZJRgABAQAAAQABAAD/2wCEAAkGBhAQEBAPDxQQDxAPDw8PDg0PEA8PDxAPFBAVFBUQEhIXHCYeFxkjGRQUHy8gIycpLC0tFR4xNTAqNSYrLCkBCQoKDgwOGg8PGiokHyQuLDUsMC4sNS0tKiksKSwsLCwsLCwpNSwtLSksKSwsLCwsLCwsLCwsLCkuKSwpNS0sKf/AABEIAMIBAwMBIgACEQEDEQH/xAAbAAACAgMBAAAAAAAAAAAAAAAABAEFAgMGB//EAEMQAAEDAQUEBQcJBwUBAAAAAAEAAgMRBAUSEyEGMUFRYXGBkaEiMkJyscHRBxQVI1KCkqLwFlNiY7LS4TRDg5PxM//EABoBAQADAQEBAAAAAAAAAAAAAAACAwQBBQb/xAAyEQACAQIEAwUHBAMAAAAAAAAAAQIDEQQSITEFE0FRYXGR0RUyUoGhsfAUIkJiI8Hx/9oADAMBAAIRAxEAPwDgMxTmJTMU5qAbzFOYlM1GagG81TmpTNU5qAbzVOak81TmoBvNU5qTzVOagG81TmpPNRmoBzORmpTNRmoBzNRmpPNRmoBzNRmpPNRmoBzNUZqUzUZqAbzUZqUzVGagG81GalM1GagGs1GalM1GagGs1RmpXNUZqAazFGYls1RmoBrMUZiVzUZiAZzEJXMQgFc1TmpTMRmIBvNU5iUzEZiAczEZiUzEZiAczEZiTzFOYgG8xTmJPNRmoBzMRmJTNRmoBzMRmJPNRmoBzMRmpTNRmoBvNRmpTNRmoBvMRmJPNRmoBvNRmJTNRmoBvMRmJTNUZiAbzEZiUzEZiAazEZiUzEZiAazEZqUzEZiAazVGalsxRmIBrMUJbMQgFMxGYlsSMSAazUZqWxIxoBrNRmpXGjGgGs1TmpTGjGgG81GalcaMxAN5qM1KZiMxAN5qM1KZiMxAN5qM1KZiMxAN5qM1KZi3wWWV+jGPf6rXO9iXsSjFy0SubM1GarCz7HXhJ5tnlpzcMA/Mn4/k3vE742N9aaMewqOePaXrCV3/AAfkUGajNXSD5MLw/kf9zUH5MLw4CE9UzVzPHtJfoq/ws5vNUZqv5fk3vJv+0HerJG73qqt+zVsg/wDrDIyu4kaHq5ruePaReFrL+D8hXNRmpZxI0NQRwO9RjUjMM5qM1K40Y0A1mqM1LYkYkAzmqM1L4lGJAM5qEtiQgIQhCAEIQgBCEIAQhCAEIQgBCFd3RsubQwPzrPFiJAbI5+LQ7zRpAXG0tyynSnVeWCuykQmLdZMp7mYmSU9OMktPVUA+Cttn9kZrUQ7WOL94RVzh/A3j1mg6a6Jc5y5XylPZLG+VwZG0vceA4DiSeAHM6BdbcvyeveQ604w37EeBpP3nbuxpXb3Ls/FZWYY2U3Fzj5TnEbi51PKPcBwAT8loAXbXO5owemv2/PHyKux3DZIAMuywVHpSyPkd11LSnTesjBRjIWDk3EB4AJe02tIyTqPKiaVxCvFWi7LwXoWL77m/ldzz71q+nJeUX4X/ANyrMajEnKh2D2jifj+i9C0+n5fsx/hf/cg7RyfYj/P8VWYlCcqPYPaGJ+NlkdqZRuYzqxPHit20ltEl3TSD04cTQ4Vwu4doKpsKtXRh1gcw8RKOzMcVTVgopNHp8OxNWvKUJu+mh5hd1r+saZQx43DNY2Rv3geHVRX019Na7Ay77C52gw5VSelo4hcxBGXOazQEuDancCTSpXYusF3iNoltchezc9kQB6gCTX/C7OyasUYNzqwkpdOrt5a/n0FZL8nYKm7LIxoFS51kdQdZWiTbK0M1+ZWOOnE2Rw96ubLf8D2us7i+SEUwTyRBr2u4AgHym79+5XV02+yz0hIpIPJDyA1svSAAMJ/hp3qvmRvZo3rA15RzQqJ/I5Cwbe5jxFaoLLkSVjkMcWBzQ7TFWp0C5a9bGIZpYgcQY9zWu31aDoe5dvtzsU2ON1pgABYfrWDQFpNMQHMGneuCtE5e4uNKnfRXQs9YnkYtVILJW36Pu6mpCEK084EIQgBCEIAQhCAEIQgBCkBWlg2ZtMwqyMho3yPoxjetx0HauOSW5bTozqu0E34FUhdjd/yePk9PM5mJv1Y65XUafu1XSWP5MYmCrgJHfZLnNZ2uoa9jR1qp1o9D0YcJrv3rR8X6HlYaToNegKzsdlnIa3A6gNQ+mAjmKnQhenM2HpoJIoR9mGH2uJqe1b4djWt/35enC1rfeqpVm9kejQ4PTi7zqP5I47Z3ZSMyOfaHQ+S0lrXSMwY+ALa+V01oOveHpbJOSQ+R5B/cWqzCNvQGFzT3kldT+yEJNXPneeZc3+1bBsnZv5h63/4XFWn3GiXCsK+srfIpHWAZRy4oZZGMb5YlDcTubgxxLdOROtezl5ReAc4Z0bBU/V/ONGdAxnEO9ehfslZv5v4m/wBqYjuKNu50/wD2kexOdPuIeyML2yPMTdtqe6rp4SRrhfaA5h6N/vVlYrDOfJMcL3DXFBaXtJGmtASP/V6B9DRccw9crz71IumH+LtfX2rvOn3HPZOF/t5r0OBlsdqB0bOz/ls8re55r4rfYhPjDHgOL64T5EZbTU4gHEGvQQu4+joPs4uxp8aLJlkjG5rG9Wp8KJzp9xz2Rhv7ea9DmPo2XkPxM+Kj6Pl+z4t+K6sQxjfU9ZoPBb44W8GtaPVBPipKtLuIS4Rh11l9PQ40WGX7LvAq0whtkAk8igfixaUq52/vHerKe75K1a+MnhiaWf01XOXxcNulOpicwahkcmEV5nFSpVc6kpKzRswfD6OHk5Rk3dW1/wCHAW27sJe+pNXuLcO7ynGmvUUQ3aKamvUujtdgkszaTNw466ktcKaDeKg8e9UcxEZow4mnd0a7v1zUVUlI7PAUKElK2j/O3UfjsbY35eIsbpicQXVdTeQN41PYrt+zz2RfOGPjcGgvrG4jQa4mk8ejRcq63OO8169famLJf8kQc1tCyRpa+N3mOqKV6D0qOVs1LE0qS/boh69toZ5AQ95cHNLS2jaUO+gA03Lh5RRzh0n2q0ntFCA7iaGmtOlVk/nO9Y+1aqMXHc+a4riI1msvQ1oQhXnjAhCEB0w2bHJZjZscl3Iu8LIWAIDhhs0OSzGzQ5LuBYApFhCA4gbNDl4Jmw7HmY0Y3QGjnnRg6K8T0CpXR3mRFDK9oBc36tgIqM1w4jiGg4qcdyrbDZpoI2Psr5AQ2sjTidHiGhDmu0NabxSiqlJvSJ6FGnTpNSrq6avbu6N+i8S2u7YtkWoayvGWYV/BCDr9933VcxXVECC+s7h5ploWN9SMUa3uWN2XgZ4myOGFxqHsrUNe0lrgDyqE1mcljb11PsKcVkWTbpbRDAeBv7ANwUGZL1U1XLk8iN+ajNWiqiqXGRDGcsTaFpopDUudyozzlGaUBignkgsialBI6+v4KA0lQ+RjfOc1vrOaPahx2Mi4rBzqe4c1pdetnG+aH/tj+KW+nbL5zpo+jyq0HLRdsyPNgt2ixjdTXefAdSzMzkrZLwhl/wDlJHJTeGuBI7N63SSAb02JK0tVqZmU80pare1gJcQABUkmgA5lJW29wKgLgtpL/MhLKnA0+VT0nfAJFORXXrQoRvI27UbSm0uDWVETCcPNzjxp7FQGSvPqoUXfeALwHtbv8kgUIPInj2q+EIOGgoKHrJ0qStKhl0PnZYp17zuU0cD3bhhHEu4DmkrTN9kmg3HcT0roLe8NpGN5PldnBVk11lzRhriaaUArVdi1cqrU6koXRtkhZ8wkdhGY21ROEvp5eW9pZXliLT2J2z7PhzGup5zQe9KXjaGNsrYNcwhr3CmhGMka9RC9Bu66yyGJrvObGwO9amvjVWo82r7z8TizsyOSxOzQ5LvTYAsTYApFJwX7NDkhd59HjkhAWghUiFM4FOBAL5K0WiYNxUoSxhe/7LG0Jq49NDQbz0DVMW+UxwyyNGIxxveG8y1pPuXPXVebZrJJG11ZpGS48XnGRwOp6Nw7FTVqZdj1eG4KOIk3PZdO0Qtlpd8zheQ4F0r5MRFGukeHPbxr0JkXvaIsxpeYm2moI3aOo1wAFSdKb9Vlc00VqsvzaTyXNaGOG5zXN81w6dB7EzarGcyF8oOKNjQ6TTBI5oLagVq3gaEc9Sq6c4pa7o3Y7BVatWLhrGVvl0GrPFJC3LYxrmhz6OzaEguJrQt03rZ86m/cuPqyRH2kLV84Ui0FZm76n0sKKhFRi9EZ/P3jfDMOrKd7HlH0qOLJ2/8ADKf6QVLZSQTuAoCdTqTQDQE1JWbpCCQaVBINCCKjQ6hOl7HE05OCkrroa/pmIb3FvrskZ/UAtkd7QHdLEejMZXuqsmzrMhrvOAPWAfauXR1xkuw2xyh24g9RBW5qQ+ibO7fFF15bAe8BUV+XpZrM7JgbJJaXHC2KGedjWuO7Hhd4exTSvsZ6tVU45pWSOlvC8YoGYpXBg6d56GjeSufn2nlk/wBOxrG1pmTEF9OYjHvK591nkeXvnfmSABuY7G9ra0BY2vKp7RvXa7O/M2WRzZqiQMw0O7FvqRyLSNOlaY0Utz5vEcWnJ5aWi7epzF4WiQir5J5QTSmMRMHWxm7nSp0TVp2Ue2JloEYDXEAGmOpIBrV1a6EHqKTlc0vDAMW7DGWlziKU3DXdTXt0V1d9qc+sUswiDNcgjDOBzwuGg6RVWNxgYIU8Rin1fi9DRcuzNXiS0ubDC4GhOIF9dwYwauPQBVbptmIA7E5z2RtNWl5pM4dDASGDrqegLC27QRQVy9XUoZXOxPI5YjuHQNFy1v2pLidS7qWdzk3+09qlgKFBJ1mm/wA8/wA0O0fe8MTcELQBz3knmTvJ6VT2+/8AeSaLk/n08mjGnXcaV8U9DsrO4ZlodlM5v849TVDL8TPRjiZSVqMdPJeZot9+ufVsdel/Hs5K32IfZrOJp7VFHaXHLhZDK3E1jXHy3kbq0wgdZVNJNG05dmG7R1odQu+5wb2Kzsl3n6PttpBpkSCPrq1ocTzNZPBaKaPBx9Rtau7OY2nu9lntc0cVcoOEkNdSI3tD2AniQHAV6FdR2nRjhxhDgP4iWj21Vbtg6s0Z5wNr2PePYAmbGKwtPEQHDyBxOFT1Cp7FKoZcC1mkn2f7EZ5C53Pl8V0NmsuCJpLnCV7CWx1aGxsI897qVBoa89Qqe7bCXurTyQe88lsvq9A2sbTiJNZHcXHl1frmq0rnoyqqCbe49HZBPaLsDwMBjYxwG5zY5ZnuPavS8IXlWzd7F0sLnD/TRyNaebpHHuoHOXcwXvVaUeBJ3bLzLCjKSUVuqmWWiqETZkoU5iEA1RFFKlARhB0OoO8cxyXjNtj+aSyNa8jLle1lKhzWhxAFeOi9mxLzTbqzWeScviIxEfWP/wBvMBpQHieZHFVzV1qbcJKUZNx3K1l4vcWztpmcXt82T128+fPxXTwXuJWN8qpA8wuqWniKb159M2SOOlS3C+tQd4cOB7PFLNvGTicXrAHx3qrkp7HqQ4rKk7TVz1Fsy2tlXmcF/St3OcOp5p3GoT0W1sw3kO62tP8ATRVuhI30+M0XvdHf4zwc9oO8NcWg9dFtY8cFw0e2jxvaw/jb8UzHtsOLO6QH2hRdOZop8Qwt3JNJvfQ7Vsi2tmXGt2zj4skHVhPvWY2xh/mDraPioctmlY6i/wCSLfaG/ZwDDZGuMjh5cwBwxg8Gndi9nXupbhuSeJzpDGXyurR5r5IO+hI3nif8rM7XR8HEfdcsDtSw75HjqjcfaQpxzx2MVeOFru9SV/nZF+25ZXavymVrUvJcaneaAjXpR9GWWM4pZi8j0Y/IH5de8rnTtBZz5z539GjB7Ctse0tjbqIQ7pkL3+B08FJymyqFHBQ91R+bv97l5+0EMdW2SLyjxDcTieZpqVT3lYbday05UgINWyOAaW9VdVvZ8oLGCjGxsHINoO5YSfKcRu19Vqioy6IuqV6FrSmreJhB8ndpeayu7K/BXdi+TyGPWTWnU0d5qVzc/wAqNo9AH7xA8Aqe27dWyXznAD7IBp7VZy5syfrsHTemr8L/AHPQLZeFksbTlhmIcR8d5XFXrfctqcRUhniRy6lV5rpDieSeg7h2JqLRI07bjEY6VRZY6I3QxhjSeQJ8F10l1yR3SxlH4bY62Pkp5tGxOfG5w6ooyPWXG2x4Ebq7iWtPUXAHwqvYtt7yghss1gAfn5DnR4W/Usbg3F1dDgw0FOI6VoieBiXqkeDXvbTMYnkAHKoQN2ksivbvsTn2eEA0D2gOd9ljXvLifxN71zVpZ5QaPRa0d4xe8pq1Xq90UdnYSGNbR9PTdUk9n65LslchRqcu7LS9doGMbk2alAKGTh0kcz0qlsdgdKeOu87ymruuYvILu5dXYLtDQKBdSsVTqSm9Ra6bnbGKDedSTvKvbPZlnZ7OrGGFdIGMEKeiiUxRppjEBgI1KYDEIDJz1qfOtUsiRnmKAqdsr5kZG1kZwiXEHyDeAKeSDwrU9yq71uVs8ERioXMiY1ragB7Kc+Dq1Petm0V4UYWlocDwOoXLWHaPAaAlgr5jqvj7OLVROMr3R6+DxNFQ5c1bvFbVY3xtex2YBSoje06EEajsqqkhdz9OxyijwCB1PA6iN3gk57FZZNQ4M50cCB2FcU2t0TrYKFTWnI5MFSSr+Ow2UemXHnhwjxCHXTG7zHtPQR8FPmIzLAya3RQByMX6/wDVbyXC7gAfVcEtJdDhvDh1grueJB4Osugj+v1RTjPT3lbn2BwWgghSTTKJQnT95WMsZ5lbIpTWh960l/60KGHUdYRoRqNNalriAFTQCiRtJDjXd0LfiFBi15a+5YOlZyr3lVRVj0a81OOVtIWBRQrd86aNzfD/ACj5/wAhTuHuVl32GHLTW8voYsszjuB7lsbYzxp1V1Wp1scf0T7Vix7id5SzJKVJOyTZaRJqJJxO4CpPIK0sl1yP1ccDeW9x9wVd7HoKLlshG+X/AFWEfaaT1a699F6tttK11khtmIUt1mZLUEYsLmMdKcO8BgaxvXouMgsDA0swgtcKOB1xeseKpNoLVaI42WJszn2Vp+rhOGseJxfll1KkVJcATQVrQFShNPQy4vCziuZ0OfkcZHuP2nE05VO5XV13TxPes7uucChO9dDZbMAKBWnmk2SygblZwQrCGJOxRoDbDGnImLVGxNRtQG2NqYYFqYFuYgM0KVCAVkjSc0CtHMWp8SA5u3Xa14o4VXI3psdvdH3L0uSzJSWxIDx20XTNEdWnTiKrR86kG8n7wr7V63PdoPBVdq2ejdvaO5DqbWx5u+2SH0nU5A0HcFLbY/nX1gHe1djaNkYzuFOpVk+yNPNJ7UGZop471eP8OcPfRNQ3+4cXdtHfBRNs5K3dqkpbvkbvaVFxTLo4irHaTOlst7RyiklPW/zw7VqfcrX6hzD16LmQXNPFp7luZbnDl/T7KKt0uw3w4imrVI3L07Lk7sJ6nKBsg/gPzNVXHfTxxd2O+IKZj2lkHpO7Q0+8KOWa6lyxGCl70foWLtlpabq9BAJ9i1/s7MP9v8hWpm1sg9LvafcUwzbOQcW/n+CjaaL+bgpbml2z8vGP8rvitf7NSfuz3O+KsWbbv/h/Efgs/wBun/w/i/wn+Q7bAPqivZstL+78He8puDZd3p0aOI3eAUybcyHi38x9yrp9qXu4nsb7yfclqjO83A09UdBDYYot1CfDuWEt6MbXWpHBuvfwHauSnvh7un1iT4aBKSTudoSTyHDuCkqT6lFTikFpTidLaL+c7yYxXqOna74d6LHdxLg+Q4neiB5ra8hz6VWXXZpDSgK62wWBwAqroxUdjya2JqVn+9mUFnT8MC2w2ZORWdSM5riiTccazjhTDIkBjGxMMahrFta1ADQtrQhrVkAgJQpQgIRRQhAQWLB0S2KUAq6zrS+yKwUYUBUvsAS8l2jkr0sWBiQHOSXUOSWkucHguqMCwNmCA4ufZuN29o7lWz7FRndVvUvQzZAsDYwgPMJthnei7vScmxs43UK9YNhCwNgCA8hfsvaR6NVpdcVoHoFewm7wsTdw5IDxs3VMPQd3LH6Nl+w7uXshu0clH0YOQ7kB48265j6Du5b4tn53eiQvWhdo5BZiwDkgPMrNsdK7ztFd2HY9jd+q7UWJZiyICjs10tbuCdjsisxZlsbAgEWWZb2QJoRLMRoDQ2JbWsW0MWQagNYYsw1ZUU0QAApQhACEVQgMaoUIQEoUKUAIQhACmqhCAlChCAKIwoQgDCowKUIDHLRlLJTVAa8pRlLbVFUBqykZS21QgNeWjLWxCAwwKcKyQgIwoopQgBCEIAQhFUAIUIQEoUIQEIQhACEIQAhCEAKUIQAhCEAIQhACEIQAhCEAIQhACEIQAhCEAIQhACEIQAhCEAIQhACEIQAhCEB//9k="/>
        <xdr:cNvSpPr>
          <a:spLocks noChangeAspect="1" noChangeArrowheads="1"/>
        </xdr:cNvSpPr>
      </xdr:nvSpPr>
      <xdr:spPr bwMode="auto">
        <a:xfrm>
          <a:off x="9740900" y="5753100"/>
          <a:ext cx="4165600" cy="1625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rtlCol="0"/>
        <a:lstStyle/>
        <a:p>
          <a:pPr algn="ctr"/>
          <a:endParaRPr lang="en-US"/>
        </a:p>
      </xdr:txBody>
    </xdr:sp>
    <xdr:clientData/>
  </xdr:twoCellAnchor>
  <xdr:twoCellAnchor>
    <xdr:from>
      <xdr:col>8</xdr:col>
      <xdr:colOff>76200</xdr:colOff>
      <xdr:row>54</xdr:row>
      <xdr:rowOff>114300</xdr:rowOff>
    </xdr:from>
    <xdr:to>
      <xdr:col>22</xdr:col>
      <xdr:colOff>635000</xdr:colOff>
      <xdr:row>72</xdr:row>
      <xdr:rowOff>0</xdr:rowOff>
    </xdr:to>
    <xdr:sp macro="" textlink="">
      <xdr:nvSpPr>
        <xdr:cNvPr id="5" name="TextBox 4"/>
        <xdr:cNvSpPr txBox="1"/>
      </xdr:nvSpPr>
      <xdr:spPr>
        <a:xfrm>
          <a:off x="6007100" y="9486900"/>
          <a:ext cx="14147800" cy="2857500"/>
        </a:xfrm>
        <a:prstGeom prst="rect">
          <a:avLst/>
        </a:prstGeom>
        <a:solidFill>
          <a:srgbClr val="CCFFCC"/>
        </a:solidFill>
        <a:ln w="9525" cmpd="sng">
          <a:solidFill>
            <a:schemeClr val="lt1">
              <a:shade val="50000"/>
            </a:schemeClr>
          </a:solidFill>
        </a:ln>
        <a:effectLst>
          <a:glow rad="101600">
            <a:schemeClr val="accent2">
              <a:lumMod val="20000"/>
              <a:lumOff val="80000"/>
              <a:alpha val="75000"/>
            </a:schemeClr>
          </a:glow>
          <a:outerShdw blurRad="50800" dist="38100" dir="2700000" algn="tl" rotWithShape="0">
            <a:srgbClr val="000000">
              <a:alpha val="43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a:bevelB w="38100" h="38100"/>
          </a:sp3d>
        </a:bodyPr>
        <a:lstStyle/>
        <a:p>
          <a:r>
            <a:rPr lang="en-US" sz="1400" b="1" baseline="0">
              <a:latin typeface="Helvetica"/>
              <a:cs typeface="Helvetica"/>
            </a:rPr>
            <a:t>Reflection Paragraph</a:t>
          </a:r>
          <a:r>
            <a:rPr lang="en-US" sz="1400" baseline="0">
              <a:latin typeface="Helvetica"/>
              <a:cs typeface="Helvetica"/>
            </a:rPr>
            <a:t>:</a:t>
          </a:r>
        </a:p>
        <a:p>
          <a:endParaRPr lang="en-US" sz="1400" baseline="0">
            <a:latin typeface="Helvetica"/>
            <a:cs typeface="Helvetica"/>
          </a:endParaRPr>
        </a:p>
        <a:p>
          <a:r>
            <a:rPr lang="en-US" sz="1400" baseline="0">
              <a:latin typeface="Helvetica"/>
              <a:cs typeface="Helvetica"/>
            </a:rPr>
            <a:t>(</a:t>
          </a:r>
          <a:r>
            <a:rPr lang="en-US" sz="1400" i="1" baseline="0">
              <a:latin typeface="Helvetica"/>
              <a:cs typeface="Helvetica"/>
            </a:rPr>
            <a:t>Briefly summarize summarize the insights you have gained as you worked through this vehicle loan spreadsheet. Comment on any surprises you had while learning how to find a vehicle, setting up the loan, making decisions, etc.</a:t>
          </a:r>
          <a:r>
            <a:rPr lang="en-US" sz="1400" baseline="0">
              <a:latin typeface="Helvetica"/>
              <a:cs typeface="Helvetica"/>
            </a:rPr>
            <a:t>)</a:t>
          </a:r>
        </a:p>
        <a:p>
          <a:endParaRPr lang="en-US" sz="1400" baseline="0">
            <a:latin typeface="Helvetica"/>
            <a:cs typeface="Helvetica"/>
          </a:endParaRPr>
        </a:p>
        <a:p>
          <a:endParaRPr lang="en-US" sz="1400" baseline="0">
            <a:latin typeface="Helvetica"/>
            <a:cs typeface="Helvetica"/>
          </a:endParaRPr>
        </a:p>
        <a:p>
          <a:r>
            <a:rPr lang="en-US" sz="1400" baseline="0">
              <a:latin typeface="Helvetica"/>
              <a:cs typeface="Helvetica"/>
            </a:rPr>
            <a:t>Start here . . .</a:t>
          </a:r>
        </a:p>
        <a:p>
          <a:endParaRPr lang="en-US" sz="1400" baseline="0">
            <a:latin typeface="Helvetica"/>
            <a:cs typeface="Helvetica"/>
          </a:endParaRPr>
        </a:p>
        <a:p>
          <a:endParaRPr lang="en-US" sz="1400" baseline="0">
            <a:latin typeface="Helvetica"/>
            <a:cs typeface="Helvetica"/>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0</xdr:colOff>
      <xdr:row>38</xdr:row>
      <xdr:rowOff>0</xdr:rowOff>
    </xdr:from>
    <xdr:to>
      <xdr:col>21</xdr:col>
      <xdr:colOff>279400</xdr:colOff>
      <xdr:row>47</xdr:row>
      <xdr:rowOff>139700</xdr:rowOff>
    </xdr:to>
    <xdr:sp macro="" textlink="">
      <xdr:nvSpPr>
        <xdr:cNvPr id="2" name="rg_hi" descr="data:image/jpeg;base64,/9j/4AAQSkZJRgABAQAAAQABAAD/2wCEAAkGBhAQEBAPDxQQDxAPDw8PDg0PEA8PDxAPFBAVFBUQEhIXHCYeFxkjGRQUHy8gIycpLC0tFR4xNTAqNSYrLCkBCQoKDgwOGg8PGiokHyQuLDUsMC4sNS0tKiksKSwsLCwsLCwpNSwtLSksKSwsLCwsLCwsLCwsLCkuKSwpNS0sKf/AABEIAMIBAwMBIgACEQEDEQH/xAAbAAACAgMBAAAAAAAAAAAAAAAABAEFAgMGB//EAEMQAAEDAQUEBQcJBwUBAAAAAAEAAgMRBAUSEyEGMUFRYXGBkaEiMkJyscHRBxQVI1KCkqLwFlNiY7LS4TRDg5PxM//EABoBAQADAQEBAAAAAAAAAAAAAAACAwQBBQb/xAAyEQACAQIEAwUHBAMAAAAAAAAAAQIDEQQSITEFE0FRYXGR0RUyUoGhsfAUIkJiI8Hx/9oADAMBAAIRAxEAPwDgMxTmJTMU5qAbzFOYlM1GagG81TmpTNU5qAbzVOak81TmoBvNU5qTzVOagG81TmpPNRmoBzORmpTNRmoBzNRmpPNRmoBzNRmpPNRmoBzNUZqUzUZqAbzUZqUzVGagG81GalM1GagGs1GalM1GagGs1RmpXNUZqAazFGYls1RmoBrMUZiVzUZiAZzEJXMQgFc1TmpTMRmIBvNU5iUzEZiAczEZiUzEZiAczEZiTzFOYgG8xTmJPNRmoBzMRmJTNRmoBzMRmJPNRmoBzMRmpTNRmoBvNRmpTNRmoBvMRmJPNRmoBvNRmJTNRmoBvMRmJTNUZiAbzEZiUzEZiAazEZiUzEZiAazEZqUzEZiAazVGalsxRmIBrMUJbMQgFMxGYlsSMSAazUZqWxIxoBrNRmpXGjGgGs1TmpTGjGgG81GalcaMxAN5qM1KZiMxAN5qM1KZiMxAN5qM1KZiMxAN5qM1KZi3wWWV+jGPf6rXO9iXsSjFy0SubM1GarCz7HXhJ5tnlpzcMA/Mn4/k3vE742N9aaMewqOePaXrCV3/AAfkUGajNXSD5MLw/kf9zUH5MLw4CE9UzVzPHtJfoq/ws5vNUZqv5fk3vJv+0HerJG73qqt+zVsg/wDrDIyu4kaHq5ruePaReFrL+D8hXNRmpZxI0NQRwO9RjUjMM5qM1K40Y0A1mqM1LYkYkAzmqM1L4lGJAM5qEtiQgIQhCAEIQgBCEIAQhCAEIQgBCFd3RsubQwPzrPFiJAbI5+LQ7zRpAXG0tyynSnVeWCuykQmLdZMp7mYmSU9OMktPVUA+Cttn9kZrUQ7WOL94RVzh/A3j1mg6a6Jc5y5XylPZLG+VwZG0vceA4DiSeAHM6BdbcvyeveQ604w37EeBpP3nbuxpXb3Ls/FZWYY2U3Fzj5TnEbi51PKPcBwAT8loAXbXO5owemv2/PHyKux3DZIAMuywVHpSyPkd11LSnTesjBRjIWDk3EB4AJe02tIyTqPKiaVxCvFWi7LwXoWL77m/ldzz71q+nJeUX4X/ANyrMajEnKh2D2jifj+i9C0+n5fsx/hf/cg7RyfYj/P8VWYlCcqPYPaGJ+NlkdqZRuYzqxPHit20ltEl3TSD04cTQ4Vwu4doKpsKtXRh1gcw8RKOzMcVTVgopNHp8OxNWvKUJu+mh5hd1r+saZQx43DNY2Rv3geHVRX019Na7Ay77C52gw5VSelo4hcxBGXOazQEuDancCTSpXYusF3iNoltchezc9kQB6gCTX/C7OyasUYNzqwkpdOrt5a/n0FZL8nYKm7LIxoFS51kdQdZWiTbK0M1+ZWOOnE2Rw96ubLf8D2us7i+SEUwTyRBr2u4AgHym79+5XV02+yz0hIpIPJDyA1svSAAMJ/hp3qvmRvZo3rA15RzQqJ/I5Cwbe5jxFaoLLkSVjkMcWBzQ7TFWp0C5a9bGIZpYgcQY9zWu31aDoe5dvtzsU2ON1pgABYfrWDQFpNMQHMGneuCtE5e4uNKnfRXQs9YnkYtVILJW36Pu6mpCEK084EIQgBCEIAQhCAEIQgBCkBWlg2ZtMwqyMho3yPoxjetx0HauOSW5bTozqu0E34FUhdjd/yePk9PM5mJv1Y65XUafu1XSWP5MYmCrgJHfZLnNZ2uoa9jR1qp1o9D0YcJrv3rR8X6HlYaToNegKzsdlnIa3A6gNQ+mAjmKnQhenM2HpoJIoR9mGH2uJqe1b4djWt/35enC1rfeqpVm9kejQ4PTi7zqP5I47Z3ZSMyOfaHQ+S0lrXSMwY+ALa+V01oOveHpbJOSQ+R5B/cWqzCNvQGFzT3kldT+yEJNXPneeZc3+1bBsnZv5h63/4XFWn3GiXCsK+srfIpHWAZRy4oZZGMb5YlDcTubgxxLdOROtezl5ReAc4Z0bBU/V/ONGdAxnEO9ehfslZv5v4m/wBqYjuKNu50/wD2kexOdPuIeyML2yPMTdtqe6rp4SRrhfaA5h6N/vVlYrDOfJMcL3DXFBaXtJGmtASP/V6B9DRccw9crz71IumH+LtfX2rvOn3HPZOF/t5r0OBlsdqB0bOz/ls8re55r4rfYhPjDHgOL64T5EZbTU4gHEGvQQu4+joPs4uxp8aLJlkjG5rG9Wp8KJzp9xz2Rhv7ea9DmPo2XkPxM+Kj6Pl+z4t+K6sQxjfU9ZoPBb44W8GtaPVBPipKtLuIS4Rh11l9PQ40WGX7LvAq0whtkAk8igfixaUq52/vHerKe75K1a+MnhiaWf01XOXxcNulOpicwahkcmEV5nFSpVc6kpKzRswfD6OHk5Rk3dW1/wCHAW27sJe+pNXuLcO7ynGmvUUQ3aKamvUujtdgkszaTNw466ktcKaDeKg8e9UcxEZow4mnd0a7v1zUVUlI7PAUKElK2j/O3UfjsbY35eIsbpicQXVdTeQN41PYrt+zz2RfOGPjcGgvrG4jQa4mk8ejRcq63OO8169famLJf8kQc1tCyRpa+N3mOqKV6D0qOVs1LE0qS/boh69toZ5AQ95cHNLS2jaUO+gA03Lh5RRzh0n2q0ntFCA7iaGmtOlVk/nO9Y+1aqMXHc+a4riI1msvQ1oQhXnjAhCEB0w2bHJZjZscl3Iu8LIWAIDhhs0OSzGzQ5LuBYApFhCA4gbNDl4Jmw7HmY0Y3QGjnnRg6K8T0CpXR3mRFDK9oBc36tgIqM1w4jiGg4qcdyrbDZpoI2Psr5AQ2sjTidHiGhDmu0NabxSiqlJvSJ6FGnTpNSrq6avbu6N+i8S2u7YtkWoayvGWYV/BCDr9933VcxXVECC+s7h5ploWN9SMUa3uWN2XgZ4myOGFxqHsrUNe0lrgDyqE1mcljb11PsKcVkWTbpbRDAeBv7ANwUGZL1U1XLk8iN+ajNWiqiqXGRDGcsTaFpopDUudyozzlGaUBignkgsialBI6+v4KA0lQ+RjfOc1vrOaPahx2Mi4rBzqe4c1pdetnG+aH/tj+KW+nbL5zpo+jyq0HLRdsyPNgt2ixjdTXefAdSzMzkrZLwhl/wDlJHJTeGuBI7N63SSAb02JK0tVqZmU80pare1gJcQABUkmgA5lJW29wKgLgtpL/MhLKnA0+VT0nfAJFORXXrQoRvI27UbSm0uDWVETCcPNzjxp7FQGSvPqoUXfeALwHtbv8kgUIPInj2q+EIOGgoKHrJ0qStKhl0PnZYp17zuU0cD3bhhHEu4DmkrTN9kmg3HcT0roLe8NpGN5PldnBVk11lzRhriaaUArVdi1cqrU6koXRtkhZ8wkdhGY21ROEvp5eW9pZXliLT2J2z7PhzGup5zQe9KXjaGNsrYNcwhr3CmhGMka9RC9Bu66yyGJrvObGwO9amvjVWo82r7z8TizsyOSxOzQ5LvTYAsTYApFJwX7NDkhd59HjkhAWghUiFM4FOBAL5K0WiYNxUoSxhe/7LG0Jq49NDQbz0DVMW+UxwyyNGIxxveG8y1pPuXPXVebZrJJG11ZpGS48XnGRwOp6Nw7FTVqZdj1eG4KOIk3PZdO0Qtlpd8zheQ4F0r5MRFGukeHPbxr0JkXvaIsxpeYm2moI3aOo1wAFSdKb9Vlc00VqsvzaTyXNaGOG5zXN81w6dB7EzarGcyF8oOKNjQ6TTBI5oLagVq3gaEc9Sq6c4pa7o3Y7BVatWLhrGVvl0GrPFJC3LYxrmhz6OzaEguJrQt03rZ86m/cuPqyRH2kLV84Ui0FZm76n0sKKhFRi9EZ/P3jfDMOrKd7HlH0qOLJ2/8ADKf6QVLZSQTuAoCdTqTQDQE1JWbpCCQaVBINCCKjQ6hOl7HE05OCkrroa/pmIb3FvrskZ/UAtkd7QHdLEejMZXuqsmzrMhrvOAPWAfauXR1xkuw2xyh24g9RBW5qQ+ibO7fFF15bAe8BUV+XpZrM7JgbJJaXHC2KGedjWuO7Hhd4exTSvsZ6tVU45pWSOlvC8YoGYpXBg6d56GjeSufn2nlk/wBOxrG1pmTEF9OYjHvK591nkeXvnfmSABuY7G9ra0BY2vKp7RvXa7O/M2WRzZqiQMw0O7FvqRyLSNOlaY0Utz5vEcWnJ5aWi7epzF4WiQir5J5QTSmMRMHWxm7nSp0TVp2Ue2JloEYDXEAGmOpIBrV1a6EHqKTlc0vDAMW7DGWlziKU3DXdTXt0V1d9qc+sUswiDNcgjDOBzwuGg6RVWNxgYIU8Rin1fi9DRcuzNXiS0ubDC4GhOIF9dwYwauPQBVbptmIA7E5z2RtNWl5pM4dDASGDrqegLC27QRQVy9XUoZXOxPI5YjuHQNFy1v2pLidS7qWdzk3+09qlgKFBJ1mm/wA8/wA0O0fe8MTcELQBz3knmTvJ6VT2+/8AeSaLk/n08mjGnXcaV8U9DsrO4ZlodlM5v849TVDL8TPRjiZSVqMdPJeZot9+ufVsdel/Hs5K32IfZrOJp7VFHaXHLhZDK3E1jXHy3kbq0wgdZVNJNG05dmG7R1odQu+5wb2Kzsl3n6PttpBpkSCPrq1ocTzNZPBaKaPBx9Rtau7OY2nu9lntc0cVcoOEkNdSI3tD2AniQHAV6FdR2nRjhxhDgP4iWj21Vbtg6s0Z5wNr2PePYAmbGKwtPEQHDyBxOFT1Cp7FKoZcC1mkn2f7EZ5C53Pl8V0NmsuCJpLnCV7CWx1aGxsI897qVBoa89Qqe7bCXurTyQe88lsvq9A2sbTiJNZHcXHl1frmq0rnoyqqCbe49HZBPaLsDwMBjYxwG5zY5ZnuPavS8IXlWzd7F0sLnD/TRyNaebpHHuoHOXcwXvVaUeBJ3bLzLCjKSUVuqmWWiqETZkoU5iEA1RFFKlARhB0OoO8cxyXjNtj+aSyNa8jLle1lKhzWhxAFeOi9mxLzTbqzWeScviIxEfWP/wBvMBpQHieZHFVzV1qbcJKUZNx3K1l4vcWztpmcXt82T128+fPxXTwXuJWN8qpA8wuqWniKb159M2SOOlS3C+tQd4cOB7PFLNvGTicXrAHx3qrkp7HqQ4rKk7TVz1Fsy2tlXmcF/St3OcOp5p3GoT0W1sw3kO62tP8ATRVuhI30+M0XvdHf4zwc9oO8NcWg9dFtY8cFw0e2jxvaw/jb8UzHtsOLO6QH2hRdOZop8Qwt3JNJvfQ7Vsi2tmXGt2zj4skHVhPvWY2xh/mDraPioctmlY6i/wCSLfaG/ZwDDZGuMjh5cwBwxg8Gndi9nXupbhuSeJzpDGXyurR5r5IO+hI3nif8rM7XR8HEfdcsDtSw75HjqjcfaQpxzx2MVeOFru9SV/nZF+25ZXavymVrUvJcaneaAjXpR9GWWM4pZi8j0Y/IH5de8rnTtBZz5z539GjB7Ctse0tjbqIQ7pkL3+B08FJymyqFHBQ91R+bv97l5+0EMdW2SLyjxDcTieZpqVT3lYbday05UgINWyOAaW9VdVvZ8oLGCjGxsHINoO5YSfKcRu19Vqioy6IuqV6FrSmreJhB8ndpeayu7K/BXdi+TyGPWTWnU0d5qVzc/wAqNo9AH7xA8Aqe27dWyXznAD7IBp7VZy5syfrsHTemr8L/AHPQLZeFksbTlhmIcR8d5XFXrfctqcRUhniRy6lV5rpDieSeg7h2JqLRI07bjEY6VRZY6I3QxhjSeQJ8F10l1yR3SxlH4bY62Pkp5tGxOfG5w6ooyPWXG2x4Ebq7iWtPUXAHwqvYtt7yghss1gAfn5DnR4W/Usbg3F1dDgw0FOI6VoieBiXqkeDXvbTMYnkAHKoQN2ksivbvsTn2eEA0D2gOd9ljXvLifxN71zVpZ5QaPRa0d4xe8pq1Xq90UdnYSGNbR9PTdUk9n65LslchRqcu7LS9doGMbk2alAKGTh0kcz0qlsdgdKeOu87ymruuYvILu5dXYLtDQKBdSsVTqSm9Ra6bnbGKDedSTvKvbPZlnZ7OrGGFdIGMEKeiiUxRppjEBgI1KYDEIDJz1qfOtUsiRnmKAqdsr5kZG1kZwiXEHyDeAKeSDwrU9yq71uVs8ERioXMiY1ragB7Kc+Dq1Petm0V4UYWlocDwOoXLWHaPAaAlgr5jqvj7OLVROMr3R6+DxNFQ5c1bvFbVY3xtex2YBSoje06EEajsqqkhdz9OxyijwCB1PA6iN3gk57FZZNQ4M50cCB2FcU2t0TrYKFTWnI5MFSSr+Ow2UemXHnhwjxCHXTG7zHtPQR8FPmIzLAya3RQByMX6/wDVbyXC7gAfVcEtJdDhvDh1grueJB4Osugj+v1RTjPT3lbn2BwWgghSTTKJQnT95WMsZ5lbIpTWh960l/60KGHUdYRoRqNNalriAFTQCiRtJDjXd0LfiFBi15a+5YOlZyr3lVRVj0a81OOVtIWBRQrd86aNzfD/ACj5/wAhTuHuVl32GHLTW8voYsszjuB7lsbYzxp1V1Wp1scf0T7Vix7id5SzJKVJOyTZaRJqJJxO4CpPIK0sl1yP1ccDeW9x9wVd7HoKLlshG+X/AFWEfaaT1a699F6tttK11khtmIUt1mZLUEYsLmMdKcO8BgaxvXouMgsDA0swgtcKOB1xeseKpNoLVaI42WJszn2Vp+rhOGseJxfll1KkVJcATQVrQFShNPQy4vCziuZ0OfkcZHuP2nE05VO5XV13TxPes7uucChO9dDZbMAKBWnmk2SygblZwQrCGJOxRoDbDGnImLVGxNRtQG2NqYYFqYFuYgM0KVCAVkjSc0CtHMWp8SA5u3Xa14o4VXI3psdvdH3L0uSzJSWxIDx20XTNEdWnTiKrR86kG8n7wr7V63PdoPBVdq2ejdvaO5DqbWx5u+2SH0nU5A0HcFLbY/nX1gHe1djaNkYzuFOpVk+yNPNJ7UGZop471eP8OcPfRNQ3+4cXdtHfBRNs5K3dqkpbvkbvaVFxTLo4irHaTOlst7RyiklPW/zw7VqfcrX6hzD16LmQXNPFp7luZbnDl/T7KKt0uw3w4imrVI3L07Lk7sJ6nKBsg/gPzNVXHfTxxd2O+IKZj2lkHpO7Q0+8KOWa6lyxGCl70foWLtlpabq9BAJ9i1/s7MP9v8hWpm1sg9LvafcUwzbOQcW/n+CjaaL+bgpbml2z8vGP8rvitf7NSfuz3O+KsWbbv/h/Efgs/wBun/w/i/wn+Q7bAPqivZstL+78He8puDZd3p0aOI3eAUybcyHi38x9yrp9qXu4nsb7yfclqjO83A09UdBDYYot1CfDuWEt6MbXWpHBuvfwHauSnvh7un1iT4aBKSTudoSTyHDuCkqT6lFTikFpTidLaL+c7yYxXqOna74d6LHdxLg+Q4neiB5ra8hz6VWXXZpDSgK62wWBwAqroxUdjya2JqVn+9mUFnT8MC2w2ZORWdSM5riiTccazjhTDIkBjGxMMahrFta1ADQtrQhrVkAgJQpQgIRRQhAQWLB0S2KUAq6zrS+yKwUYUBUvsAS8l2jkr0sWBiQHOSXUOSWkucHguqMCwNmCA4ufZuN29o7lWz7FRndVvUvQzZAsDYwgPMJthnei7vScmxs43UK9YNhCwNgCA8hfsvaR6NVpdcVoHoFewm7wsTdw5IDxs3VMPQd3LH6Nl+w7uXshu0clH0YOQ7kB48265j6Du5b4tn53eiQvWhdo5BZiwDkgPMrNsdK7ztFd2HY9jd+q7UWJZiyICjs10tbuCdjsisxZlsbAgEWWZb2QJoRLMRoDQ2JbWsW0MWQagNYYsw1ZUU0QAApQhACEVQgMaoUIQEoUKUAIQhACmqhCAlChCAKIwoQgDCowKUIDHLRlLJTVAa8pRlLbVFUBqykZS21QgNeWjLWxCAwwKcKyQgIwoopQgBCEIAQhFUAIUIQEoUIQEIQhACEIQAhCEAKUIQAhCEAIQhACEIQAhCEAIQhACEIQAhCEAIQhACEIQAhCEAIQhACEIQAhCEB//9k="/>
        <xdr:cNvSpPr>
          <a:spLocks noChangeAspect="1" noChangeArrowheads="1"/>
        </xdr:cNvSpPr>
      </xdr:nvSpPr>
      <xdr:spPr bwMode="auto">
        <a:xfrm>
          <a:off x="15201900" y="7010400"/>
          <a:ext cx="3213100" cy="1625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rtlCol="0"/>
        <a:lstStyle/>
        <a:p>
          <a:pPr algn="ctr"/>
          <a:endParaRPr lang="en-US"/>
        </a:p>
      </xdr:txBody>
    </xdr:sp>
    <xdr:clientData/>
  </xdr:twoCellAnchor>
  <xdr:twoCellAnchor>
    <xdr:from>
      <xdr:col>13</xdr:col>
      <xdr:colOff>330200</xdr:colOff>
      <xdr:row>71</xdr:row>
      <xdr:rowOff>114300</xdr:rowOff>
    </xdr:from>
    <xdr:to>
      <xdr:col>28</xdr:col>
      <xdr:colOff>38100</xdr:colOff>
      <xdr:row>89</xdr:row>
      <xdr:rowOff>0</xdr:rowOff>
    </xdr:to>
    <xdr:sp macro="" textlink="">
      <xdr:nvSpPr>
        <xdr:cNvPr id="4" name="TextBox 3"/>
        <xdr:cNvSpPr txBox="1"/>
      </xdr:nvSpPr>
      <xdr:spPr>
        <a:xfrm>
          <a:off x="10718800" y="12306300"/>
          <a:ext cx="14300200" cy="2857500"/>
        </a:xfrm>
        <a:prstGeom prst="rect">
          <a:avLst/>
        </a:prstGeom>
        <a:solidFill>
          <a:srgbClr val="CCFFCC"/>
        </a:solidFill>
        <a:ln w="9525" cmpd="sng">
          <a:solidFill>
            <a:schemeClr val="lt1">
              <a:shade val="50000"/>
            </a:schemeClr>
          </a:solidFill>
        </a:ln>
        <a:effectLst>
          <a:glow rad="101600">
            <a:srgbClr val="CCFFCC">
              <a:alpha val="75000"/>
            </a:srgbClr>
          </a:glow>
          <a:outerShdw blurRad="50800" dist="38100" dir="2700000" algn="tl" rotWithShape="0">
            <a:srgbClr val="000000">
              <a:alpha val="43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a:bevelB w="38100" h="38100"/>
          </a:sp3d>
        </a:bodyPr>
        <a:lstStyle/>
        <a:p>
          <a:r>
            <a:rPr lang="en-US" sz="1400" b="1" baseline="0">
              <a:latin typeface="Helvetica"/>
              <a:cs typeface="Helvetica"/>
            </a:rPr>
            <a:t>Reflection Paragraph</a:t>
          </a:r>
          <a:r>
            <a:rPr lang="en-US" sz="1400" baseline="0">
              <a:latin typeface="Helvetica"/>
              <a:cs typeface="Helvetica"/>
            </a:rPr>
            <a:t>:</a:t>
          </a:r>
        </a:p>
        <a:p>
          <a:endParaRPr lang="en-US" sz="1400" baseline="0">
            <a:latin typeface="Helvetica"/>
            <a:cs typeface="Helvetica"/>
          </a:endParaRPr>
        </a:p>
        <a:p>
          <a:r>
            <a:rPr lang="en-US" sz="1400" baseline="0">
              <a:latin typeface="Helvetica"/>
              <a:cs typeface="Helvetica"/>
            </a:rPr>
            <a:t>(</a:t>
          </a:r>
          <a:r>
            <a:rPr lang="en-US" sz="1400" i="1" baseline="0">
              <a:latin typeface="Helvetica"/>
              <a:cs typeface="Helvetica"/>
            </a:rPr>
            <a:t>Briefly summarize summarize the insights you have gained as you worked through this amortization schedule. What impacts you the most regarding borrowing money over the long term? What part of the spreadsheet was the most challenging?</a:t>
          </a:r>
          <a:r>
            <a:rPr lang="en-US" sz="1400" baseline="0">
              <a:latin typeface="Helvetica"/>
              <a:cs typeface="Helvetica"/>
            </a:rPr>
            <a:t>)</a:t>
          </a:r>
        </a:p>
        <a:p>
          <a:endParaRPr lang="en-US" sz="1400" baseline="0">
            <a:latin typeface="Helvetica"/>
            <a:cs typeface="Helvetica"/>
          </a:endParaRPr>
        </a:p>
        <a:p>
          <a:endParaRPr lang="en-US" sz="1400" baseline="0">
            <a:latin typeface="Helvetica"/>
            <a:cs typeface="Helvetica"/>
          </a:endParaRPr>
        </a:p>
        <a:p>
          <a:r>
            <a:rPr lang="en-US" sz="1400" baseline="0">
              <a:latin typeface="Helvetica"/>
              <a:cs typeface="Helvetica"/>
            </a:rPr>
            <a:t>Start here . . .</a:t>
          </a:r>
        </a:p>
        <a:p>
          <a:endParaRPr lang="en-US" sz="1400" baseline="0">
            <a:latin typeface="Helvetica"/>
            <a:cs typeface="Helvetica"/>
          </a:endParaRPr>
        </a:p>
        <a:p>
          <a:endParaRPr lang="en-US" sz="1400" baseline="0">
            <a:latin typeface="Helvetica"/>
            <a:cs typeface="Helvetic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673100</xdr:colOff>
      <xdr:row>25</xdr:row>
      <xdr:rowOff>88900</xdr:rowOff>
    </xdr:from>
    <xdr:to>
      <xdr:col>5</xdr:col>
      <xdr:colOff>25400</xdr:colOff>
      <xdr:row>42</xdr:row>
      <xdr:rowOff>25400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12700</xdr:colOff>
      <xdr:row>2</xdr:row>
      <xdr:rowOff>76200</xdr:rowOff>
    </xdr:from>
    <xdr:to>
      <xdr:col>12</xdr:col>
      <xdr:colOff>762000</xdr:colOff>
      <xdr:row>31</xdr:row>
      <xdr:rowOff>88900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V109"/>
  <sheetViews>
    <sheetView zoomScale="130" zoomScaleNormal="130" zoomScalePageLayoutView="130" workbookViewId="0"/>
  </sheetViews>
  <sheetFormatPr defaultColWidth="12.875" defaultRowHeight="12.75"/>
  <cols>
    <col min="1" max="1" width="6.875" style="1" customWidth="1"/>
    <col min="2" max="2" width="21.875" style="42" customWidth="1"/>
    <col min="3" max="3" width="14.875" style="42" customWidth="1"/>
    <col min="4" max="4" width="2.875" style="42" customWidth="1"/>
    <col min="5" max="5" width="21" style="42" customWidth="1"/>
    <col min="6" max="6" width="15.375" style="42" customWidth="1"/>
    <col min="7" max="7" width="3" style="42" customWidth="1"/>
    <col min="8" max="8" width="19.375" style="42" customWidth="1"/>
    <col min="9" max="9" width="14.875" style="42" customWidth="1"/>
    <col min="10" max="22" width="12.875" style="1"/>
    <col min="23" max="16384" width="12.875" style="42"/>
  </cols>
  <sheetData>
    <row r="1" spans="2:22" s="1" customFormat="1"/>
    <row r="2" spans="2:22">
      <c r="B2" s="346" t="s">
        <v>0</v>
      </c>
      <c r="C2" s="347"/>
      <c r="D2" s="347"/>
      <c r="E2" s="347"/>
      <c r="F2" s="347"/>
      <c r="G2" s="347"/>
      <c r="H2" s="347"/>
      <c r="I2" s="348"/>
    </row>
    <row r="3" spans="2:22">
      <c r="B3" s="349" t="s">
        <v>1</v>
      </c>
      <c r="C3" s="350"/>
      <c r="D3" s="350"/>
      <c r="E3" s="350"/>
      <c r="F3" s="350"/>
      <c r="G3" s="350"/>
      <c r="H3" s="350"/>
      <c r="I3" s="351"/>
    </row>
    <row r="4" spans="2:22" s="1" customFormat="1">
      <c r="H4" s="2"/>
    </row>
    <row r="5" spans="2:22">
      <c r="B5" s="3" t="s">
        <v>2</v>
      </c>
      <c r="C5" s="4">
        <v>0.04</v>
      </c>
      <c r="D5" s="1"/>
      <c r="E5" s="3" t="s">
        <v>2</v>
      </c>
      <c r="F5" s="4">
        <v>0.18</v>
      </c>
      <c r="G5" s="1"/>
      <c r="H5" s="3" t="s">
        <v>2</v>
      </c>
      <c r="I5" s="5">
        <v>0.08</v>
      </c>
    </row>
    <row r="6" spans="2:22">
      <c r="B6" s="6" t="s">
        <v>211</v>
      </c>
      <c r="C6" s="7">
        <v>12</v>
      </c>
      <c r="D6" s="1"/>
      <c r="E6" s="6" t="s">
        <v>211</v>
      </c>
      <c r="F6" s="7">
        <v>12</v>
      </c>
      <c r="G6" s="1"/>
      <c r="H6" s="6" t="s">
        <v>211</v>
      </c>
      <c r="I6" s="7">
        <v>4</v>
      </c>
    </row>
    <row r="7" spans="2:22">
      <c r="B7" s="6" t="s">
        <v>4</v>
      </c>
      <c r="C7" s="8">
        <v>150000</v>
      </c>
      <c r="D7" s="1"/>
      <c r="E7" s="6" t="s">
        <v>4</v>
      </c>
      <c r="F7" s="8">
        <v>1200</v>
      </c>
      <c r="G7" s="1"/>
      <c r="H7" s="6" t="s">
        <v>5</v>
      </c>
      <c r="I7" s="9">
        <v>-25</v>
      </c>
    </row>
    <row r="8" spans="2:22">
      <c r="B8" s="6" t="s">
        <v>5</v>
      </c>
      <c r="C8" s="8">
        <v>-716.12</v>
      </c>
      <c r="D8" s="1"/>
      <c r="E8" s="6" t="s">
        <v>5</v>
      </c>
      <c r="F8" s="9">
        <v>-24</v>
      </c>
      <c r="G8" s="1"/>
      <c r="H8" s="6" t="s">
        <v>4</v>
      </c>
      <c r="I8" s="8">
        <v>-250</v>
      </c>
    </row>
    <row r="9" spans="2:22" ht="13.5" thickBot="1">
      <c r="B9" s="6" t="s">
        <v>6</v>
      </c>
      <c r="C9" s="9">
        <v>15</v>
      </c>
      <c r="D9" s="1"/>
      <c r="E9" s="6" t="s">
        <v>7</v>
      </c>
      <c r="F9" s="9">
        <v>0</v>
      </c>
      <c r="G9" s="1"/>
      <c r="H9" s="6" t="s">
        <v>6</v>
      </c>
      <c r="I9" s="9">
        <v>45</v>
      </c>
    </row>
    <row r="10" spans="2:22" ht="13.5" thickBot="1">
      <c r="B10" s="10" t="s">
        <v>8</v>
      </c>
      <c r="C10" s="11">
        <f>FV(C5/C6,C6*C9,C8,C7)</f>
        <v>-96814.923687819304</v>
      </c>
      <c r="D10" s="1"/>
      <c r="E10" s="12" t="s">
        <v>9</v>
      </c>
      <c r="F10" s="13">
        <f>(NPER(F5/F6,F8,F7,F9))/F6</f>
        <v>7.75925427180103</v>
      </c>
      <c r="G10" s="1"/>
      <c r="H10" s="12" t="s">
        <v>10</v>
      </c>
      <c r="I10" s="11">
        <f>FV(I5/I6,I9*I6,I7,I8)+I7*I6*I9+I8</f>
        <v>46981.24703548367</v>
      </c>
    </row>
    <row r="11" spans="2:22" s="1" customFormat="1"/>
    <row r="12" spans="2:22" s="1" customFormat="1">
      <c r="H12" s="2"/>
    </row>
    <row r="13" spans="2:22">
      <c r="B13" s="3" t="s">
        <v>2</v>
      </c>
      <c r="C13" s="4">
        <v>0.04</v>
      </c>
      <c r="D13" s="1"/>
      <c r="E13" s="3" t="s">
        <v>2</v>
      </c>
      <c r="F13" s="4">
        <v>0.04</v>
      </c>
      <c r="G13" s="1"/>
      <c r="H13" s="3" t="s">
        <v>2</v>
      </c>
      <c r="I13" s="5">
        <v>0.09</v>
      </c>
    </row>
    <row r="14" spans="2:22">
      <c r="B14" s="6" t="s">
        <v>211</v>
      </c>
      <c r="C14" s="14">
        <v>12</v>
      </c>
      <c r="D14" s="1"/>
      <c r="E14" s="6" t="s">
        <v>211</v>
      </c>
      <c r="F14" s="7">
        <v>12</v>
      </c>
      <c r="G14" s="1"/>
      <c r="H14" s="6" t="s">
        <v>211</v>
      </c>
      <c r="I14" s="7">
        <v>12</v>
      </c>
    </row>
    <row r="15" spans="2:22">
      <c r="B15" s="6" t="s">
        <v>4</v>
      </c>
      <c r="C15" s="9">
        <v>250000</v>
      </c>
      <c r="D15" s="1"/>
      <c r="E15" s="6" t="s">
        <v>7</v>
      </c>
      <c r="F15" s="8">
        <v>0</v>
      </c>
      <c r="G15" s="1"/>
      <c r="H15" s="6" t="s">
        <v>11</v>
      </c>
      <c r="I15" s="9">
        <v>360</v>
      </c>
    </row>
    <row r="16" spans="2:22">
      <c r="B16" s="6" t="s">
        <v>7</v>
      </c>
      <c r="C16" s="9">
        <v>0</v>
      </c>
      <c r="D16" s="1"/>
      <c r="E16" s="6" t="s">
        <v>5</v>
      </c>
      <c r="F16" s="8">
        <v>-1000</v>
      </c>
      <c r="G16" s="1"/>
      <c r="H16" s="6" t="s">
        <v>4</v>
      </c>
      <c r="I16" s="8">
        <v>60000</v>
      </c>
      <c r="V16" s="1" t="s">
        <v>212</v>
      </c>
    </row>
    <row r="17" spans="2:10" ht="13.5" thickBot="1">
      <c r="B17" s="6" t="s">
        <v>6</v>
      </c>
      <c r="C17" s="9">
        <v>30</v>
      </c>
      <c r="D17" s="1"/>
      <c r="E17" s="6" t="s">
        <v>6</v>
      </c>
      <c r="F17" s="9">
        <v>30</v>
      </c>
      <c r="G17" s="1"/>
      <c r="H17" s="6" t="s">
        <v>6</v>
      </c>
      <c r="I17" s="9">
        <v>30</v>
      </c>
    </row>
    <row r="18" spans="2:10" ht="13.5" thickBot="1">
      <c r="B18" s="12" t="s">
        <v>12</v>
      </c>
      <c r="C18" s="11">
        <f>PMT(C13/C14,C17*C14,C15,C16)</f>
        <v>-1193.5382386636488</v>
      </c>
      <c r="D18" s="1"/>
      <c r="E18" s="12" t="s">
        <v>13</v>
      </c>
      <c r="F18" s="11">
        <f>PV(F13/F14,F17*F14,F16,F15)</f>
        <v>209461.24045419547</v>
      </c>
      <c r="G18" s="1"/>
      <c r="H18" s="12" t="s">
        <v>14</v>
      </c>
      <c r="I18" s="11">
        <f>CUMIPMT(I13/I14,I15,I16,1,I17*I14,0)</f>
        <v>-113798.48526007307</v>
      </c>
    </row>
    <row r="19" spans="2:10" s="1" customFormat="1"/>
    <row r="20" spans="2:10" s="1" customFormat="1"/>
    <row r="21" spans="2:10">
      <c r="B21" s="3" t="s">
        <v>2</v>
      </c>
      <c r="C21" s="4">
        <v>3.2500000000000001E-2</v>
      </c>
      <c r="D21" s="1"/>
      <c r="E21" s="3" t="s">
        <v>15</v>
      </c>
      <c r="F21" s="4">
        <v>3.2899999999999999E-2</v>
      </c>
      <c r="G21" s="1"/>
      <c r="H21" s="1"/>
      <c r="I21" s="1"/>
    </row>
    <row r="22" spans="2:10" ht="13.5" thickBot="1">
      <c r="B22" s="6" t="s">
        <v>211</v>
      </c>
      <c r="C22" s="9">
        <v>4</v>
      </c>
      <c r="D22" s="1"/>
      <c r="E22" s="6" t="s">
        <v>211</v>
      </c>
      <c r="F22" s="9">
        <v>4</v>
      </c>
      <c r="G22" s="1"/>
      <c r="H22" s="1"/>
      <c r="I22" s="1"/>
    </row>
    <row r="23" spans="2:10" ht="13.5" thickBot="1">
      <c r="B23" s="12" t="s">
        <v>16</v>
      </c>
      <c r="C23" s="15">
        <f>(1+C21/C22)^C22-1</f>
        <v>3.2898243615875122E-2</v>
      </c>
      <c r="D23" s="1"/>
      <c r="E23" s="12" t="s">
        <v>17</v>
      </c>
      <c r="F23" s="15">
        <f>F22*((1+F21)^(1/F22)-1)</f>
        <v>3.2501714257554326E-2</v>
      </c>
      <c r="G23" s="1"/>
      <c r="H23" s="16"/>
      <c r="I23" s="16"/>
    </row>
    <row r="24" spans="2:10" s="1" customFormat="1"/>
    <row r="25" spans="2:10" s="1" customFormat="1"/>
    <row r="26" spans="2:10" s="1" customFormat="1">
      <c r="B26" s="352" t="s">
        <v>18</v>
      </c>
      <c r="C26" s="353"/>
      <c r="D26" s="353"/>
      <c r="E26" s="353"/>
      <c r="F26" s="353"/>
      <c r="G26" s="353"/>
      <c r="H26" s="353"/>
      <c r="I26" s="353"/>
      <c r="J26" s="353"/>
    </row>
    <row r="27" spans="2:10" s="1" customFormat="1">
      <c r="B27" s="353"/>
      <c r="C27" s="353"/>
      <c r="D27" s="353"/>
      <c r="E27" s="353"/>
      <c r="F27" s="353"/>
      <c r="G27" s="353"/>
      <c r="H27" s="353"/>
      <c r="I27" s="353"/>
      <c r="J27" s="353"/>
    </row>
    <row r="28" spans="2:10" s="1" customFormat="1"/>
    <row r="29" spans="2:10" s="1" customFormat="1" ht="13.5" thickBot="1">
      <c r="B29" s="17" t="s">
        <v>19</v>
      </c>
      <c r="C29" s="18"/>
      <c r="D29" s="18"/>
      <c r="E29" s="18"/>
      <c r="F29" s="18"/>
      <c r="G29" s="18"/>
      <c r="H29" s="18"/>
    </row>
    <row r="30" spans="2:10">
      <c r="B30" s="19" t="s">
        <v>20</v>
      </c>
      <c r="C30" s="20" t="s">
        <v>21</v>
      </c>
      <c r="D30" s="21"/>
      <c r="E30" s="22"/>
      <c r="F30" s="23"/>
      <c r="G30" s="1"/>
      <c r="H30" s="1"/>
      <c r="I30" s="1"/>
    </row>
    <row r="31" spans="2:10">
      <c r="B31" s="24" t="s">
        <v>22</v>
      </c>
      <c r="C31" s="25" t="s">
        <v>210</v>
      </c>
      <c r="D31" s="26"/>
      <c r="E31" s="27"/>
      <c r="F31" s="28"/>
      <c r="G31" s="29"/>
      <c r="H31" s="29"/>
      <c r="I31" s="1"/>
    </row>
    <row r="32" spans="2:10">
      <c r="B32" s="24" t="s">
        <v>23</v>
      </c>
      <c r="C32" s="30" t="s">
        <v>24</v>
      </c>
      <c r="D32" s="26"/>
      <c r="E32" s="27"/>
      <c r="F32" s="28"/>
      <c r="G32" s="29"/>
      <c r="H32" s="29"/>
      <c r="I32" s="1"/>
    </row>
    <row r="33" spans="2:9">
      <c r="B33" s="24" t="s">
        <v>25</v>
      </c>
      <c r="C33" s="30" t="s">
        <v>26</v>
      </c>
      <c r="D33" s="26"/>
      <c r="E33" s="27"/>
      <c r="F33" s="28"/>
      <c r="G33" s="29"/>
      <c r="H33" s="29"/>
      <c r="I33" s="1"/>
    </row>
    <row r="34" spans="2:9">
      <c r="B34" s="24" t="s">
        <v>27</v>
      </c>
      <c r="C34" s="25" t="s">
        <v>28</v>
      </c>
      <c r="D34" s="26"/>
      <c r="E34" s="27"/>
      <c r="F34" s="28"/>
      <c r="G34" s="29"/>
      <c r="H34" s="29"/>
      <c r="I34" s="1"/>
    </row>
    <row r="35" spans="2:9">
      <c r="B35" s="24" t="s">
        <v>29</v>
      </c>
      <c r="C35" s="25" t="s">
        <v>30</v>
      </c>
      <c r="D35" s="26"/>
      <c r="E35" s="27"/>
      <c r="F35" s="31"/>
      <c r="G35" s="1"/>
      <c r="H35" s="1"/>
      <c r="I35" s="1"/>
    </row>
    <row r="36" spans="2:9">
      <c r="B36" s="24" t="s">
        <v>31</v>
      </c>
      <c r="C36" s="25" t="s">
        <v>32</v>
      </c>
      <c r="D36" s="26"/>
      <c r="E36" s="27"/>
      <c r="F36" s="31"/>
      <c r="G36" s="1"/>
      <c r="H36" s="1"/>
      <c r="I36" s="1"/>
    </row>
    <row r="37" spans="2:9" ht="13.5" thickBot="1">
      <c r="B37" s="32" t="s">
        <v>33</v>
      </c>
      <c r="C37" s="33" t="s">
        <v>34</v>
      </c>
      <c r="D37" s="34"/>
      <c r="E37" s="35"/>
      <c r="F37" s="36"/>
      <c r="G37" s="1"/>
      <c r="H37" s="1"/>
      <c r="I37" s="1"/>
    </row>
    <row r="38" spans="2:9" s="1" customFormat="1">
      <c r="B38" s="37"/>
    </row>
    <row r="39" spans="2:9" s="1" customFormat="1"/>
    <row r="40" spans="2:9" s="1" customFormat="1"/>
    <row r="41" spans="2:9" s="1" customFormat="1"/>
    <row r="42" spans="2:9" s="1" customFormat="1"/>
    <row r="43" spans="2:9" s="1" customFormat="1"/>
    <row r="44" spans="2:9" s="1" customFormat="1"/>
    <row r="45" spans="2:9" s="1" customFormat="1"/>
    <row r="46" spans="2:9" s="1" customFormat="1"/>
    <row r="47" spans="2:9" s="1" customFormat="1"/>
    <row r="48" spans="2:9" s="1" customFormat="1"/>
    <row r="49" spans="1:14" s="1" customFormat="1"/>
    <row r="50" spans="1:14" s="1" customFormat="1"/>
    <row r="51" spans="1:14" s="1" customFormat="1">
      <c r="A51" s="38"/>
    </row>
    <row r="52" spans="1:14" s="1" customFormat="1">
      <c r="A52" s="38"/>
    </row>
    <row r="53" spans="1:14" s="1" customFormat="1">
      <c r="A53" s="38"/>
    </row>
    <row r="54" spans="1:14" s="1" customFormat="1">
      <c r="A54" s="38"/>
    </row>
    <row r="55" spans="1:14" s="1" customFormat="1">
      <c r="A55" s="38"/>
    </row>
    <row r="56" spans="1:14" s="1" customFormat="1">
      <c r="A56" s="38"/>
      <c r="B56" s="38"/>
      <c r="C56" s="38"/>
    </row>
    <row r="57" spans="1:14" s="1" customFormat="1"/>
    <row r="58" spans="1:14" s="1" customFormat="1"/>
    <row r="59" spans="1:14" s="1" customFormat="1"/>
    <row r="60" spans="1:14" s="1" customFormat="1"/>
    <row r="61" spans="1:14" s="1" customFormat="1"/>
    <row r="62" spans="1:14" s="1" customFormat="1"/>
    <row r="63" spans="1:14" s="1" customFormat="1" ht="22.5">
      <c r="B63" s="39" t="s">
        <v>35</v>
      </c>
      <c r="C63" s="40"/>
      <c r="D63" s="40"/>
      <c r="E63" s="40"/>
      <c r="F63" s="40"/>
      <c r="G63" s="40"/>
      <c r="H63" s="40"/>
      <c r="I63" s="40"/>
      <c r="J63" s="40"/>
      <c r="K63" s="40"/>
      <c r="L63" s="40"/>
      <c r="M63" s="40"/>
      <c r="N63" s="40"/>
    </row>
    <row r="64" spans="1:14" s="1" customFormat="1">
      <c r="B64" s="40"/>
      <c r="C64" s="40"/>
      <c r="D64" s="40"/>
      <c r="E64" s="40"/>
      <c r="F64" s="40"/>
      <c r="G64" s="40"/>
      <c r="H64" s="40"/>
      <c r="I64" s="40"/>
      <c r="J64" s="40"/>
      <c r="K64" s="40"/>
      <c r="L64" s="40"/>
      <c r="M64" s="40"/>
      <c r="N64" s="40"/>
    </row>
    <row r="65" spans="2:14" s="1" customFormat="1" ht="15">
      <c r="B65" s="41" t="s">
        <v>36</v>
      </c>
      <c r="C65" s="40"/>
      <c r="D65" s="40"/>
      <c r="E65" s="40"/>
      <c r="F65" s="40"/>
      <c r="G65" s="40"/>
      <c r="H65" s="40"/>
      <c r="I65" s="40"/>
      <c r="J65" s="40"/>
      <c r="K65" s="40"/>
      <c r="L65" s="40"/>
      <c r="M65" s="40"/>
      <c r="N65" s="40"/>
    </row>
    <row r="66" spans="2:14" s="1" customFormat="1" ht="15">
      <c r="B66" s="41" t="s">
        <v>37</v>
      </c>
      <c r="C66" s="40"/>
      <c r="D66" s="40"/>
      <c r="E66" s="40"/>
      <c r="F66" s="40"/>
      <c r="G66" s="40"/>
      <c r="H66" s="40"/>
      <c r="I66" s="40"/>
      <c r="J66" s="40"/>
      <c r="K66" s="40"/>
      <c r="L66" s="40"/>
      <c r="M66" s="40"/>
      <c r="N66" s="40"/>
    </row>
    <row r="67" spans="2:14" s="1" customFormat="1" ht="15">
      <c r="B67" s="41" t="s">
        <v>38</v>
      </c>
      <c r="C67" s="40"/>
      <c r="D67" s="40"/>
      <c r="E67" s="40"/>
      <c r="F67" s="40"/>
      <c r="G67" s="40"/>
      <c r="H67" s="40"/>
      <c r="I67" s="40"/>
      <c r="J67" s="40"/>
      <c r="K67" s="40"/>
      <c r="L67" s="40"/>
      <c r="M67" s="40"/>
      <c r="N67" s="40"/>
    </row>
    <row r="68" spans="2:14" s="1" customFormat="1" ht="15">
      <c r="B68" s="41" t="s">
        <v>39</v>
      </c>
      <c r="C68" s="40"/>
      <c r="D68" s="40"/>
      <c r="E68" s="40"/>
      <c r="F68" s="40"/>
      <c r="G68" s="40"/>
      <c r="H68" s="40"/>
      <c r="I68" s="40"/>
      <c r="J68" s="40"/>
      <c r="K68" s="40"/>
      <c r="L68" s="40"/>
      <c r="M68" s="40"/>
      <c r="N68" s="40"/>
    </row>
    <row r="69" spans="2:14" s="1" customFormat="1"/>
    <row r="70" spans="2:14" s="1" customFormat="1"/>
    <row r="71" spans="2:14" s="1" customFormat="1"/>
    <row r="72" spans="2:14" s="1" customFormat="1"/>
    <row r="73" spans="2:14" s="1" customFormat="1"/>
    <row r="74" spans="2:14" s="1" customFormat="1"/>
    <row r="75" spans="2:14" s="1" customFormat="1"/>
    <row r="76" spans="2:14" s="1" customFormat="1"/>
    <row r="77" spans="2:14" s="1" customFormat="1"/>
    <row r="78" spans="2:14" s="1" customFormat="1"/>
    <row r="79" spans="2:14" s="1" customFormat="1"/>
    <row r="80" spans="2:14" s="1" customFormat="1"/>
    <row r="81" s="1" customFormat="1"/>
    <row r="82" s="1" customFormat="1"/>
    <row r="83" s="1" customFormat="1"/>
    <row r="84" s="1" customFormat="1"/>
    <row r="85" s="1" customFormat="1"/>
    <row r="86" s="1" customFormat="1"/>
    <row r="87" s="1" customFormat="1"/>
    <row r="88" s="1" customFormat="1"/>
    <row r="89" s="1" customFormat="1"/>
    <row r="90" s="1" customFormat="1"/>
    <row r="91" s="1" customFormat="1"/>
    <row r="92" s="1" customFormat="1"/>
    <row r="93" s="1" customFormat="1"/>
    <row r="94" s="1" customFormat="1"/>
    <row r="95" s="1" customFormat="1"/>
    <row r="96" s="1" customFormat="1"/>
    <row r="97" s="1" customFormat="1"/>
    <row r="98" s="1" customFormat="1"/>
    <row r="99" s="1" customFormat="1"/>
    <row r="100" s="1" customFormat="1"/>
    <row r="101" s="1" customFormat="1"/>
    <row r="102" s="1" customFormat="1"/>
    <row r="103" s="1" customFormat="1"/>
    <row r="104" s="1" customFormat="1"/>
    <row r="105" s="1" customFormat="1"/>
    <row r="106" s="1" customFormat="1"/>
    <row r="107" s="1" customFormat="1"/>
    <row r="108" s="1" customFormat="1"/>
    <row r="109" s="1" customFormat="1"/>
  </sheetData>
  <sheetProtection password="CA57" sheet="1" objects="1" scenarios="1" formatCells="0"/>
  <mergeCells count="3">
    <mergeCell ref="B2:I2"/>
    <mergeCell ref="B3:I3"/>
    <mergeCell ref="B26:J27"/>
  </mergeCells>
  <pageMargins left="0.5" right="0.5" top="0.5" bottom="0.5" header="0.5" footer="0.5"/>
  <pageSetup orientation="landscape"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8"/>
  <sheetViews>
    <sheetView workbookViewId="0"/>
  </sheetViews>
  <sheetFormatPr defaultColWidth="11" defaultRowHeight="15.75"/>
  <sheetData>
    <row r="1" spans="1:12" s="44" customFormat="1">
      <c r="A1" s="43"/>
      <c r="B1" s="354" t="s">
        <v>40</v>
      </c>
      <c r="C1" s="354"/>
      <c r="D1" s="354"/>
      <c r="E1" s="354"/>
      <c r="F1" s="354"/>
      <c r="G1" s="43"/>
      <c r="H1" s="43"/>
      <c r="I1" s="43"/>
      <c r="J1" s="43"/>
      <c r="K1" s="43"/>
      <c r="L1" s="43"/>
    </row>
    <row r="2" spans="1:12" s="44" customFormat="1" ht="16.5" thickBot="1">
      <c r="A2" s="43"/>
      <c r="B2" s="45"/>
      <c r="C2" s="45"/>
      <c r="D2" s="45"/>
      <c r="E2" s="45"/>
      <c r="F2" s="45"/>
      <c r="G2" s="45"/>
      <c r="H2" s="43"/>
      <c r="I2" s="45"/>
      <c r="J2" s="43"/>
      <c r="K2" s="43"/>
      <c r="L2" s="43"/>
    </row>
    <row r="3" spans="1:12" s="44" customFormat="1">
      <c r="A3" s="43"/>
      <c r="B3" s="46" t="s">
        <v>41</v>
      </c>
      <c r="C3" s="47" t="s">
        <v>42</v>
      </c>
      <c r="D3" s="48"/>
      <c r="E3" s="45"/>
      <c r="F3" s="45"/>
      <c r="G3" s="45"/>
      <c r="H3" s="45"/>
      <c r="I3" s="45"/>
      <c r="J3" s="43"/>
      <c r="K3" s="43"/>
      <c r="L3" s="43"/>
    </row>
    <row r="4" spans="1:12" s="44" customFormat="1">
      <c r="A4" s="43"/>
      <c r="B4" s="45"/>
      <c r="C4" s="49" t="s">
        <v>3</v>
      </c>
      <c r="D4" s="50"/>
      <c r="E4" s="45"/>
      <c r="F4" s="51"/>
      <c r="G4" s="51"/>
      <c r="H4" s="51"/>
      <c r="I4" s="45"/>
      <c r="J4" s="43"/>
      <c r="K4" s="43"/>
      <c r="L4" s="43"/>
    </row>
    <row r="5" spans="1:12" s="44" customFormat="1">
      <c r="A5" s="43"/>
      <c r="B5" s="52"/>
      <c r="C5" s="49" t="s">
        <v>2</v>
      </c>
      <c r="D5" s="53"/>
      <c r="E5" s="45"/>
      <c r="F5" s="54"/>
      <c r="G5" s="54"/>
      <c r="H5" s="54"/>
      <c r="I5" s="45"/>
      <c r="J5" s="43"/>
      <c r="K5" s="43"/>
      <c r="L5" s="43"/>
    </row>
    <row r="6" spans="1:12" s="44" customFormat="1" ht="16.5" thickBot="1">
      <c r="A6" s="43"/>
      <c r="B6" s="52"/>
      <c r="C6" s="55" t="s">
        <v>5</v>
      </c>
      <c r="D6" s="56"/>
      <c r="E6" s="45"/>
      <c r="F6" s="54"/>
      <c r="G6" s="54"/>
      <c r="H6" s="43"/>
      <c r="I6" s="43"/>
      <c r="J6" s="43"/>
      <c r="K6" s="43"/>
      <c r="L6" s="43"/>
    </row>
    <row r="7" spans="1:12" s="44" customFormat="1" ht="16.5" thickBot="1">
      <c r="A7" s="43"/>
      <c r="B7" s="52"/>
      <c r="C7" s="52"/>
      <c r="D7" s="43"/>
      <c r="E7" s="45"/>
      <c r="F7" s="54"/>
      <c r="G7" s="54"/>
      <c r="H7" s="43"/>
      <c r="I7" s="43"/>
      <c r="J7" s="43"/>
      <c r="K7" s="43"/>
      <c r="L7" s="43"/>
    </row>
    <row r="8" spans="1:12" s="44" customFormat="1">
      <c r="A8" s="43"/>
      <c r="B8" s="57" t="s">
        <v>43</v>
      </c>
      <c r="C8" s="58" t="s">
        <v>42</v>
      </c>
      <c r="D8" s="58" t="s">
        <v>44</v>
      </c>
      <c r="E8" s="58" t="s">
        <v>5</v>
      </c>
      <c r="F8" s="59" t="s">
        <v>45</v>
      </c>
      <c r="G8" s="60"/>
      <c r="H8" s="43"/>
      <c r="I8" s="43"/>
      <c r="J8" s="43"/>
      <c r="K8" s="43"/>
      <c r="L8" s="43"/>
    </row>
    <row r="9" spans="1:12" s="44" customFormat="1">
      <c r="A9" s="43"/>
      <c r="B9" s="61"/>
      <c r="C9" s="62"/>
      <c r="D9" s="62"/>
      <c r="E9" s="62"/>
      <c r="F9" s="63"/>
      <c r="G9" s="64"/>
      <c r="H9" s="43"/>
      <c r="I9" s="43"/>
      <c r="J9" s="43"/>
      <c r="K9" s="43"/>
      <c r="L9" s="43"/>
    </row>
    <row r="10" spans="1:12" s="44" customFormat="1">
      <c r="A10" s="43"/>
      <c r="B10" s="61"/>
      <c r="C10" s="62"/>
      <c r="D10" s="62"/>
      <c r="E10" s="62"/>
      <c r="F10" s="63"/>
      <c r="G10" s="64"/>
      <c r="H10" s="43"/>
      <c r="I10" s="43"/>
      <c r="J10" s="43"/>
      <c r="K10" s="43"/>
      <c r="L10" s="43"/>
    </row>
    <row r="11" spans="1:12" s="44" customFormat="1">
      <c r="A11" s="43"/>
      <c r="B11" s="61"/>
      <c r="C11" s="62"/>
      <c r="D11" s="62"/>
      <c r="E11" s="62"/>
      <c r="F11" s="63"/>
      <c r="G11" s="64"/>
      <c r="H11" s="43"/>
      <c r="I11" s="43"/>
      <c r="J11" s="43"/>
      <c r="K11" s="43"/>
      <c r="L11" s="43"/>
    </row>
    <row r="12" spans="1:12" s="44" customFormat="1">
      <c r="A12" s="43"/>
      <c r="B12" s="61"/>
      <c r="C12" s="62"/>
      <c r="D12" s="62"/>
      <c r="E12" s="62"/>
      <c r="F12" s="63"/>
      <c r="G12" s="64"/>
      <c r="H12" s="43"/>
      <c r="I12" s="43"/>
      <c r="J12" s="43"/>
      <c r="K12" s="43"/>
      <c r="L12" s="43"/>
    </row>
    <row r="13" spans="1:12" s="44" customFormat="1">
      <c r="A13" s="43"/>
      <c r="B13" s="61"/>
      <c r="C13" s="62"/>
      <c r="D13" s="62"/>
      <c r="E13" s="62"/>
      <c r="F13" s="63"/>
      <c r="G13" s="64"/>
      <c r="H13" s="43"/>
      <c r="I13" s="43"/>
      <c r="J13" s="43"/>
      <c r="K13" s="43"/>
      <c r="L13" s="43"/>
    </row>
    <row r="14" spans="1:12" s="44" customFormat="1">
      <c r="A14" s="43"/>
      <c r="B14" s="61"/>
      <c r="C14" s="62"/>
      <c r="D14" s="62"/>
      <c r="E14" s="62"/>
      <c r="F14" s="63"/>
      <c r="G14" s="64"/>
      <c r="H14" s="43"/>
      <c r="I14" s="43"/>
      <c r="J14" s="43"/>
      <c r="K14" s="43"/>
      <c r="L14" s="43"/>
    </row>
    <row r="15" spans="1:12" s="44" customFormat="1">
      <c r="A15" s="43"/>
      <c r="B15" s="61"/>
      <c r="C15" s="62"/>
      <c r="D15" s="62"/>
      <c r="E15" s="62"/>
      <c r="F15" s="63"/>
      <c r="G15" s="64"/>
      <c r="H15" s="43"/>
      <c r="I15" s="43"/>
      <c r="J15" s="43"/>
      <c r="K15" s="43"/>
      <c r="L15" s="43"/>
    </row>
    <row r="16" spans="1:12" s="44" customFormat="1">
      <c r="A16" s="43"/>
      <c r="B16" s="65"/>
      <c r="C16" s="66"/>
      <c r="D16" s="66"/>
      <c r="E16" s="66"/>
      <c r="F16" s="67"/>
      <c r="G16" s="64"/>
      <c r="H16" s="43"/>
      <c r="I16" s="43"/>
      <c r="J16" s="43"/>
      <c r="K16" s="43"/>
      <c r="L16" s="43"/>
    </row>
    <row r="17" spans="1:12" s="44" customFormat="1">
      <c r="A17" s="43"/>
      <c r="B17" s="65"/>
      <c r="C17" s="66"/>
      <c r="D17" s="66"/>
      <c r="E17" s="66"/>
      <c r="F17" s="68"/>
      <c r="G17" s="64"/>
      <c r="H17" s="45" t="s">
        <v>46</v>
      </c>
      <c r="I17" s="43"/>
      <c r="J17" s="43"/>
      <c r="K17" s="43"/>
      <c r="L17" s="43"/>
    </row>
    <row r="18" spans="1:12" s="44" customFormat="1">
      <c r="A18" s="43"/>
      <c r="B18" s="65"/>
      <c r="C18" s="66"/>
      <c r="D18" s="66"/>
      <c r="E18" s="66"/>
      <c r="F18" s="67"/>
      <c r="G18" s="64"/>
      <c r="H18" s="69" t="s">
        <v>47</v>
      </c>
      <c r="I18" s="69"/>
      <c r="J18" s="43"/>
      <c r="K18" s="43"/>
      <c r="L18" s="43"/>
    </row>
    <row r="19" spans="1:12" s="44" customFormat="1">
      <c r="A19" s="43"/>
      <c r="B19" s="65"/>
      <c r="C19" s="66"/>
      <c r="D19" s="66"/>
      <c r="E19" s="66"/>
      <c r="F19" s="67"/>
      <c r="G19" s="64"/>
      <c r="H19" s="45"/>
      <c r="I19" s="43"/>
      <c r="J19" s="43"/>
      <c r="K19" s="43"/>
      <c r="L19" s="43"/>
    </row>
    <row r="20" spans="1:12" s="44" customFormat="1">
      <c r="A20" s="43"/>
      <c r="B20" s="65"/>
      <c r="C20" s="66"/>
      <c r="D20" s="66"/>
      <c r="E20" s="66"/>
      <c r="F20" s="67"/>
      <c r="G20" s="64"/>
      <c r="H20" s="45"/>
      <c r="I20" s="43"/>
      <c r="J20" s="43"/>
      <c r="K20" s="43"/>
      <c r="L20" s="43"/>
    </row>
    <row r="21" spans="1:12" s="44" customFormat="1">
      <c r="A21" s="43"/>
      <c r="B21" s="65"/>
      <c r="C21" s="66"/>
      <c r="D21" s="66"/>
      <c r="E21" s="66"/>
      <c r="F21" s="67"/>
      <c r="G21" s="64"/>
      <c r="H21" s="45"/>
      <c r="I21" s="43"/>
      <c r="J21" s="43"/>
      <c r="K21" s="43"/>
      <c r="L21" s="43"/>
    </row>
    <row r="22" spans="1:12" s="44" customFormat="1">
      <c r="A22" s="43"/>
      <c r="B22" s="65"/>
      <c r="C22" s="66"/>
      <c r="D22" s="66"/>
      <c r="E22" s="66"/>
      <c r="F22" s="67"/>
      <c r="G22" s="64"/>
      <c r="H22" s="45"/>
      <c r="I22" s="45"/>
      <c r="J22" s="43"/>
      <c r="K22" s="43"/>
      <c r="L22" s="43"/>
    </row>
    <row r="23" spans="1:12" s="44" customFormat="1">
      <c r="A23" s="43"/>
      <c r="B23" s="65"/>
      <c r="C23" s="66"/>
      <c r="D23" s="66"/>
      <c r="E23" s="66"/>
      <c r="F23" s="67"/>
      <c r="G23" s="64"/>
      <c r="H23" s="43"/>
      <c r="I23" s="43"/>
      <c r="J23" s="43"/>
      <c r="K23" s="43"/>
      <c r="L23" s="43"/>
    </row>
    <row r="24" spans="1:12" s="44" customFormat="1">
      <c r="A24" s="43"/>
      <c r="B24" s="65"/>
      <c r="C24" s="66"/>
      <c r="D24" s="66"/>
      <c r="E24" s="66"/>
      <c r="F24" s="67"/>
      <c r="G24" s="64"/>
      <c r="H24" s="43"/>
      <c r="I24" s="43"/>
      <c r="J24" s="43"/>
      <c r="K24" s="43"/>
      <c r="L24" s="43"/>
    </row>
    <row r="25" spans="1:12" s="44" customFormat="1">
      <c r="A25" s="43"/>
      <c r="B25" s="65"/>
      <c r="C25" s="66"/>
      <c r="D25" s="66"/>
      <c r="E25" s="66"/>
      <c r="F25" s="67"/>
      <c r="G25" s="64"/>
      <c r="H25" s="43"/>
      <c r="I25" s="43"/>
      <c r="J25" s="43"/>
      <c r="K25" s="43"/>
      <c r="L25" s="43"/>
    </row>
    <row r="26" spans="1:12" s="44" customFormat="1">
      <c r="A26" s="43"/>
      <c r="B26" s="65"/>
      <c r="C26" s="66"/>
      <c r="D26" s="66"/>
      <c r="E26" s="66"/>
      <c r="F26" s="67"/>
      <c r="G26" s="64"/>
      <c r="H26" s="43"/>
      <c r="I26" s="43"/>
      <c r="J26" s="43"/>
      <c r="K26" s="43"/>
      <c r="L26" s="43"/>
    </row>
    <row r="27" spans="1:12" s="44" customFormat="1">
      <c r="A27" s="43"/>
      <c r="B27" s="65"/>
      <c r="C27" s="66"/>
      <c r="D27" s="66"/>
      <c r="E27" s="66"/>
      <c r="F27" s="67"/>
      <c r="G27" s="64"/>
      <c r="H27" s="43"/>
      <c r="I27" s="43"/>
      <c r="J27" s="43"/>
      <c r="K27" s="43"/>
      <c r="L27" s="43"/>
    </row>
    <row r="28" spans="1:12" s="44" customFormat="1">
      <c r="A28" s="43"/>
      <c r="B28" s="65"/>
      <c r="C28" s="66"/>
      <c r="D28" s="66"/>
      <c r="E28" s="66"/>
      <c r="F28" s="67"/>
      <c r="G28" s="64"/>
      <c r="H28" s="43"/>
      <c r="I28" s="43"/>
      <c r="J28" s="43"/>
      <c r="K28" s="43"/>
      <c r="L28" s="43"/>
    </row>
    <row r="29" spans="1:12" s="44" customFormat="1">
      <c r="A29" s="43"/>
      <c r="B29" s="65"/>
      <c r="C29" s="66"/>
      <c r="D29" s="66"/>
      <c r="E29" s="66"/>
      <c r="F29" s="67"/>
      <c r="G29" s="64"/>
      <c r="H29" s="43"/>
      <c r="I29" s="43"/>
      <c r="J29" s="43"/>
      <c r="K29" s="43"/>
      <c r="L29" s="43"/>
    </row>
    <row r="30" spans="1:12" s="44" customFormat="1">
      <c r="A30" s="43"/>
      <c r="B30" s="65"/>
      <c r="C30" s="66"/>
      <c r="D30" s="66"/>
      <c r="E30" s="66"/>
      <c r="F30" s="67"/>
      <c r="G30" s="64"/>
      <c r="H30" s="43"/>
      <c r="I30" s="43"/>
      <c r="J30" s="43"/>
      <c r="K30" s="43"/>
      <c r="L30" s="43"/>
    </row>
    <row r="31" spans="1:12" s="44" customFormat="1">
      <c r="A31" s="43"/>
      <c r="B31" s="65"/>
      <c r="C31" s="66"/>
      <c r="D31" s="66"/>
      <c r="E31" s="66"/>
      <c r="F31" s="67"/>
      <c r="G31" s="64"/>
      <c r="H31" s="43"/>
      <c r="I31" s="43"/>
      <c r="J31" s="43"/>
      <c r="K31" s="43"/>
      <c r="L31" s="43"/>
    </row>
    <row r="32" spans="1:12" s="44" customFormat="1">
      <c r="A32" s="43"/>
      <c r="B32" s="65"/>
      <c r="C32" s="66"/>
      <c r="D32" s="66"/>
      <c r="E32" s="66"/>
      <c r="F32" s="67"/>
      <c r="G32" s="64"/>
      <c r="H32" s="43"/>
      <c r="I32" s="43"/>
      <c r="J32" s="43"/>
      <c r="K32" s="43"/>
      <c r="L32" s="43"/>
    </row>
    <row r="33" spans="1:12" s="44" customFormat="1">
      <c r="A33" s="43"/>
      <c r="B33" s="65"/>
      <c r="C33" s="66"/>
      <c r="D33" s="66"/>
      <c r="E33" s="66"/>
      <c r="F33" s="67"/>
      <c r="G33" s="64"/>
      <c r="H33" s="43"/>
      <c r="I33" s="43"/>
      <c r="J33" s="43"/>
      <c r="K33" s="43"/>
      <c r="L33" s="43"/>
    </row>
    <row r="34" spans="1:12" s="44" customFormat="1">
      <c r="A34" s="43"/>
      <c r="B34" s="65"/>
      <c r="C34" s="66"/>
      <c r="D34" s="66"/>
      <c r="E34" s="66"/>
      <c r="F34" s="67"/>
      <c r="G34" s="64"/>
      <c r="H34" s="43"/>
      <c r="I34" s="43"/>
      <c r="J34" s="43"/>
      <c r="K34" s="43"/>
      <c r="L34" s="43"/>
    </row>
    <row r="35" spans="1:12" s="44" customFormat="1">
      <c r="A35" s="43"/>
      <c r="B35" s="65"/>
      <c r="C35" s="66"/>
      <c r="D35" s="66"/>
      <c r="E35" s="66"/>
      <c r="F35" s="67"/>
      <c r="G35" s="64"/>
      <c r="H35" s="43"/>
      <c r="I35" s="43"/>
      <c r="J35" s="43"/>
      <c r="K35" s="43"/>
      <c r="L35" s="43"/>
    </row>
    <row r="36" spans="1:12" s="44" customFormat="1">
      <c r="A36" s="43"/>
      <c r="B36" s="65"/>
      <c r="C36" s="66"/>
      <c r="D36" s="66"/>
      <c r="E36" s="66"/>
      <c r="F36" s="67"/>
      <c r="G36" s="64"/>
      <c r="H36" s="43"/>
      <c r="I36" s="43"/>
      <c r="J36" s="43"/>
      <c r="K36" s="43"/>
      <c r="L36" s="43"/>
    </row>
    <row r="37" spans="1:12" s="44" customFormat="1">
      <c r="A37" s="43"/>
      <c r="B37" s="61"/>
      <c r="C37" s="62"/>
      <c r="D37" s="62"/>
      <c r="E37" s="62"/>
      <c r="F37" s="63"/>
      <c r="G37" s="64"/>
      <c r="H37" s="43"/>
      <c r="I37" s="43"/>
      <c r="J37" s="43"/>
      <c r="K37" s="43"/>
      <c r="L37" s="43"/>
    </row>
    <row r="38" spans="1:12" s="44" customFormat="1">
      <c r="A38" s="43"/>
      <c r="B38" s="61"/>
      <c r="C38" s="62"/>
      <c r="D38" s="62"/>
      <c r="E38" s="62"/>
      <c r="F38" s="63"/>
      <c r="G38" s="64"/>
      <c r="H38" s="43"/>
      <c r="I38" s="43"/>
      <c r="J38" s="43"/>
      <c r="K38" s="43"/>
      <c r="L38" s="43"/>
    </row>
    <row r="39" spans="1:12" s="44" customFormat="1">
      <c r="A39" s="43"/>
      <c r="B39" s="61"/>
      <c r="C39" s="62"/>
      <c r="D39" s="62"/>
      <c r="E39" s="62"/>
      <c r="F39" s="63"/>
      <c r="G39" s="64"/>
      <c r="H39" s="43"/>
      <c r="I39" s="43"/>
      <c r="J39" s="43"/>
      <c r="K39" s="43"/>
      <c r="L39" s="43"/>
    </row>
    <row r="40" spans="1:12" s="44" customFormat="1">
      <c r="A40" s="43"/>
      <c r="B40" s="61"/>
      <c r="C40" s="62"/>
      <c r="D40" s="62"/>
      <c r="E40" s="62"/>
      <c r="F40" s="63"/>
      <c r="G40" s="64"/>
      <c r="H40" s="43"/>
      <c r="I40" s="43"/>
      <c r="J40" s="43"/>
      <c r="K40" s="43"/>
      <c r="L40" s="43"/>
    </row>
    <row r="41" spans="1:12" s="44" customFormat="1">
      <c r="A41" s="43"/>
      <c r="B41" s="61"/>
      <c r="C41" s="62"/>
      <c r="D41" s="62"/>
      <c r="E41" s="62"/>
      <c r="F41" s="63"/>
      <c r="G41" s="64"/>
      <c r="H41" s="43"/>
      <c r="I41" s="43"/>
      <c r="J41" s="43"/>
      <c r="K41" s="43"/>
      <c r="L41" s="43"/>
    </row>
    <row r="42" spans="1:12" s="44" customFormat="1">
      <c r="A42" s="43"/>
      <c r="B42" s="61"/>
      <c r="C42" s="62"/>
      <c r="D42" s="62"/>
      <c r="E42" s="62"/>
      <c r="F42" s="63"/>
      <c r="G42" s="64"/>
      <c r="H42" s="43"/>
      <c r="I42" s="43"/>
      <c r="J42" s="43"/>
      <c r="K42" s="43"/>
      <c r="L42" s="43"/>
    </row>
    <row r="43" spans="1:12" s="44" customFormat="1">
      <c r="A43" s="43"/>
      <c r="B43" s="61"/>
      <c r="C43" s="62"/>
      <c r="D43" s="62"/>
      <c r="E43" s="62"/>
      <c r="F43" s="63"/>
      <c r="G43" s="64"/>
      <c r="H43" s="43"/>
      <c r="I43" s="43"/>
      <c r="J43" s="43"/>
      <c r="K43" s="43"/>
      <c r="L43" s="43"/>
    </row>
    <row r="44" spans="1:12" s="44" customFormat="1" ht="16.5" thickBot="1">
      <c r="A44" s="43"/>
      <c r="B44" s="70"/>
      <c r="C44" s="71"/>
      <c r="D44" s="71"/>
      <c r="E44" s="71"/>
      <c r="F44" s="72"/>
      <c r="G44" s="64"/>
      <c r="H44" s="43"/>
      <c r="I44" s="73"/>
      <c r="J44" s="43"/>
      <c r="K44" s="43"/>
      <c r="L44" s="43"/>
    </row>
    <row r="45" spans="1:12" s="44" customFormat="1" ht="16.5" thickBot="1">
      <c r="A45" s="43"/>
      <c r="B45" s="45"/>
      <c r="C45" s="64"/>
      <c r="D45" s="74"/>
      <c r="E45" s="45"/>
      <c r="F45" s="45"/>
      <c r="G45" s="45"/>
      <c r="H45" s="43"/>
      <c r="I45" s="43"/>
      <c r="J45" s="43"/>
      <c r="K45" s="43"/>
      <c r="L45" s="43"/>
    </row>
    <row r="46" spans="1:12" s="44" customFormat="1" ht="16.5" thickTop="1">
      <c r="A46" s="43"/>
      <c r="B46" s="43"/>
      <c r="C46" s="43"/>
      <c r="D46" s="43"/>
      <c r="E46" s="43"/>
      <c r="F46" s="45"/>
      <c r="G46" s="45"/>
      <c r="H46" s="43"/>
      <c r="I46" s="43"/>
      <c r="J46" s="43"/>
      <c r="K46" s="43"/>
      <c r="L46" s="43"/>
    </row>
    <row r="47" spans="1:12" s="44" customFormat="1">
      <c r="A47" s="43"/>
      <c r="B47" s="52" t="s">
        <v>46</v>
      </c>
      <c r="C47" s="75"/>
      <c r="D47" s="45"/>
      <c r="E47" s="45"/>
      <c r="F47" s="45"/>
      <c r="G47" s="45"/>
      <c r="H47" s="43"/>
      <c r="I47" s="43"/>
      <c r="J47" s="43"/>
      <c r="K47" s="43"/>
      <c r="L47" s="43"/>
    </row>
    <row r="48" spans="1:12" s="44" customFormat="1">
      <c r="A48" s="43"/>
      <c r="B48" s="69" t="s">
        <v>48</v>
      </c>
      <c r="C48" s="69"/>
      <c r="D48" s="43"/>
      <c r="E48" s="45"/>
      <c r="F48" s="45"/>
      <c r="G48" s="45"/>
      <c r="H48" s="43"/>
      <c r="I48" s="43"/>
      <c r="J48" s="43"/>
      <c r="K48" s="43"/>
      <c r="L48" s="43"/>
    </row>
    <row r="49" spans="1:12" s="44" customFormat="1">
      <c r="A49" s="43"/>
      <c r="B49" s="45"/>
      <c r="C49" s="43"/>
      <c r="D49" s="45"/>
      <c r="E49" s="45"/>
      <c r="F49" s="45"/>
      <c r="G49" s="45"/>
      <c r="H49" s="43"/>
      <c r="I49" s="43"/>
      <c r="J49" s="43"/>
      <c r="K49" s="43"/>
      <c r="L49" s="43"/>
    </row>
    <row r="50" spans="1:12" s="44" customFormat="1">
      <c r="A50" s="43"/>
      <c r="B50" s="43"/>
      <c r="C50" s="43"/>
      <c r="D50" s="43"/>
      <c r="E50" s="43"/>
      <c r="F50" s="45"/>
      <c r="G50" s="45"/>
      <c r="H50" s="43"/>
      <c r="I50" s="43"/>
      <c r="J50" s="43"/>
      <c r="K50" s="43"/>
      <c r="L50" s="43"/>
    </row>
    <row r="51" spans="1:12" s="44" customFormat="1">
      <c r="A51" s="43"/>
      <c r="B51" s="52" t="s">
        <v>46</v>
      </c>
      <c r="C51" s="75"/>
      <c r="D51" s="45"/>
      <c r="E51" s="45"/>
      <c r="F51" s="45"/>
      <c r="G51" s="45"/>
      <c r="H51" s="43"/>
      <c r="I51" s="43"/>
      <c r="J51" s="43"/>
      <c r="K51" s="43"/>
      <c r="L51" s="43"/>
    </row>
    <row r="52" spans="1:12" s="44" customFormat="1">
      <c r="A52" s="43"/>
      <c r="B52" s="69" t="s">
        <v>49</v>
      </c>
      <c r="C52" s="69"/>
      <c r="D52" s="43"/>
      <c r="E52" s="45"/>
      <c r="F52" s="45"/>
      <c r="G52" s="45"/>
      <c r="H52" s="43"/>
      <c r="I52" s="43"/>
      <c r="J52" s="43"/>
      <c r="K52" s="43"/>
      <c r="L52" s="43"/>
    </row>
    <row r="53" spans="1:12" s="44" customFormat="1">
      <c r="A53" s="43"/>
      <c r="B53" s="76"/>
      <c r="C53" s="45"/>
      <c r="D53" s="45"/>
      <c r="E53" s="45"/>
      <c r="F53" s="45"/>
      <c r="G53" s="45"/>
      <c r="H53" s="43"/>
      <c r="I53" s="43"/>
      <c r="J53" s="43"/>
      <c r="K53" s="43"/>
      <c r="L53" s="43"/>
    </row>
    <row r="54" spans="1:12" s="44" customFormat="1">
      <c r="A54" s="43"/>
      <c r="B54" s="45"/>
      <c r="C54" s="45"/>
      <c r="D54" s="45"/>
      <c r="E54" s="45"/>
      <c r="F54" s="45"/>
      <c r="G54" s="45"/>
      <c r="H54" s="43"/>
      <c r="I54" s="43"/>
      <c r="J54" s="43"/>
      <c r="K54" s="43"/>
      <c r="L54" s="43"/>
    </row>
    <row r="55" spans="1:12" s="44" customFormat="1"/>
    <row r="56" spans="1:12" s="44" customFormat="1"/>
    <row r="57" spans="1:12" s="44" customFormat="1"/>
    <row r="58" spans="1:12" s="44" customFormat="1"/>
    <row r="59" spans="1:12" s="44" customFormat="1"/>
    <row r="60" spans="1:12" s="44" customFormat="1"/>
    <row r="61" spans="1:12" s="44" customFormat="1"/>
    <row r="62" spans="1:12" s="44" customFormat="1"/>
    <row r="63" spans="1:12" s="44" customFormat="1"/>
    <row r="64" spans="1:12" s="44" customFormat="1"/>
    <row r="65" s="44" customFormat="1"/>
    <row r="66" s="44" customFormat="1"/>
    <row r="67" s="44" customFormat="1"/>
    <row r="68" s="44" customFormat="1"/>
    <row r="69" s="44" customFormat="1"/>
    <row r="70" s="44" customFormat="1"/>
    <row r="71" s="44" customFormat="1"/>
    <row r="72" s="44" customFormat="1"/>
    <row r="73" s="44" customFormat="1"/>
    <row r="74" s="44" customFormat="1"/>
    <row r="75" s="44" customFormat="1"/>
    <row r="76" s="44" customFormat="1"/>
    <row r="77" s="44" customFormat="1"/>
    <row r="78" s="44" customFormat="1"/>
    <row r="79" s="44" customFormat="1"/>
    <row r="80" s="44" customFormat="1"/>
    <row r="81" s="44" customFormat="1"/>
    <row r="82" s="44" customFormat="1"/>
    <row r="83" s="44" customFormat="1"/>
    <row r="84" s="44" customFormat="1"/>
    <row r="85" s="44" customFormat="1"/>
    <row r="86" s="44" customFormat="1"/>
    <row r="87" s="44" customFormat="1"/>
    <row r="88" s="44" customFormat="1"/>
    <row r="89" s="44" customFormat="1"/>
    <row r="90" s="44" customFormat="1"/>
    <row r="91" s="44" customFormat="1"/>
    <row r="92" s="44" customFormat="1"/>
    <row r="93" s="44" customFormat="1"/>
    <row r="94" s="44" customFormat="1"/>
    <row r="95" s="44" customFormat="1"/>
    <row r="96" s="44" customFormat="1"/>
    <row r="97" s="44" customFormat="1"/>
    <row r="98" s="44" customFormat="1"/>
    <row r="99" s="44" customFormat="1"/>
    <row r="100" s="44" customFormat="1"/>
    <row r="101" s="44" customFormat="1"/>
    <row r="102" s="44" customFormat="1"/>
    <row r="103" s="44" customFormat="1"/>
    <row r="104" s="44" customFormat="1"/>
    <row r="105" s="44" customFormat="1"/>
    <row r="106" s="44" customFormat="1"/>
    <row r="107" s="44" customFormat="1"/>
    <row r="108" s="44" customFormat="1"/>
    <row r="109" s="44" customFormat="1"/>
    <row r="110" s="44" customFormat="1"/>
    <row r="111" s="44" customFormat="1"/>
    <row r="112" s="44" customFormat="1"/>
    <row r="113" s="44" customFormat="1"/>
    <row r="114" s="44" customFormat="1"/>
    <row r="115" s="44" customFormat="1"/>
    <row r="116" s="44" customFormat="1"/>
    <row r="117" s="44" customFormat="1"/>
    <row r="118" s="44" customFormat="1"/>
    <row r="119" s="44" customFormat="1"/>
    <row r="120" s="44" customFormat="1"/>
    <row r="121" s="44" customFormat="1"/>
    <row r="122" s="44" customFormat="1"/>
    <row r="123" s="44" customFormat="1"/>
    <row r="124" s="44" customFormat="1"/>
    <row r="125" s="44" customFormat="1"/>
    <row r="126" s="44" customFormat="1"/>
    <row r="127" s="44" customFormat="1"/>
    <row r="128" s="44" customFormat="1"/>
    <row r="129" s="44" customFormat="1"/>
    <row r="130" s="44" customFormat="1"/>
    <row r="131" s="44" customFormat="1"/>
    <row r="132" s="44" customFormat="1"/>
    <row r="133" s="44" customFormat="1"/>
    <row r="134" s="44" customFormat="1"/>
    <row r="135" s="44" customFormat="1"/>
    <row r="136" s="44" customFormat="1"/>
    <row r="137" s="44" customFormat="1"/>
    <row r="138" s="44" customFormat="1"/>
    <row r="139" s="44" customFormat="1"/>
    <row r="140" s="44" customFormat="1"/>
    <row r="141" s="44" customFormat="1"/>
    <row r="142" s="44" customFormat="1"/>
    <row r="143" s="44" customFormat="1"/>
    <row r="144" s="44" customFormat="1"/>
    <row r="145" s="44" customFormat="1"/>
    <row r="146" s="44" customFormat="1"/>
    <row r="147" s="44" customFormat="1"/>
    <row r="148" s="44" customFormat="1"/>
    <row r="149" s="44" customFormat="1"/>
    <row r="150" s="44" customFormat="1"/>
    <row r="151" s="44" customFormat="1"/>
    <row r="152" s="44" customFormat="1"/>
    <row r="153" s="44" customFormat="1"/>
    <row r="154" s="44" customFormat="1"/>
    <row r="155" s="44" customFormat="1"/>
    <row r="156" s="44" customFormat="1"/>
    <row r="157" s="44" customFormat="1"/>
    <row r="158" s="44" customFormat="1"/>
    <row r="159" s="44" customFormat="1"/>
    <row r="160" s="44" customFormat="1"/>
    <row r="161" s="44" customFormat="1"/>
    <row r="162" s="44" customFormat="1"/>
    <row r="163" s="44" customFormat="1"/>
    <row r="164" s="44" customFormat="1"/>
    <row r="165" s="44" customFormat="1"/>
    <row r="166" s="44" customFormat="1"/>
    <row r="167" s="44" customFormat="1"/>
    <row r="168" s="44" customFormat="1"/>
    <row r="169" s="44" customFormat="1"/>
    <row r="170" s="44" customFormat="1"/>
    <row r="171" s="44" customFormat="1"/>
    <row r="172" s="44" customFormat="1"/>
    <row r="173" s="44" customFormat="1"/>
    <row r="174" s="44" customFormat="1"/>
    <row r="175" s="44" customFormat="1"/>
    <row r="176" s="44" customFormat="1"/>
    <row r="177" s="44" customFormat="1"/>
    <row r="178" s="44" customFormat="1"/>
    <row r="179" s="44" customFormat="1"/>
    <row r="180" s="44" customFormat="1"/>
    <row r="181" s="44" customFormat="1"/>
    <row r="182" s="44" customFormat="1"/>
    <row r="183" s="44" customFormat="1"/>
    <row r="184" s="44" customFormat="1"/>
    <row r="185" s="44" customFormat="1"/>
    <row r="186" s="44" customFormat="1"/>
    <row r="187" s="44" customFormat="1"/>
    <row r="188" s="44" customFormat="1"/>
    <row r="189" s="44" customFormat="1"/>
    <row r="190" s="44" customFormat="1"/>
    <row r="191" s="44" customFormat="1"/>
    <row r="192" s="44" customFormat="1"/>
    <row r="193" s="44" customFormat="1"/>
    <row r="194" s="44" customFormat="1"/>
    <row r="195" s="44" customFormat="1"/>
    <row r="196" s="44" customFormat="1"/>
    <row r="197" s="44" customFormat="1"/>
    <row r="198" s="44" customFormat="1"/>
    <row r="199" s="44" customFormat="1"/>
    <row r="200" s="44" customFormat="1"/>
    <row r="201" s="44" customFormat="1"/>
    <row r="202" s="44" customFormat="1"/>
    <row r="203" s="44" customFormat="1"/>
    <row r="204" s="44" customFormat="1"/>
    <row r="205" s="44" customFormat="1"/>
    <row r="206" s="44" customFormat="1"/>
    <row r="207" s="44" customFormat="1"/>
    <row r="208" s="44" customFormat="1"/>
    <row r="209" s="44" customFormat="1"/>
    <row r="210" s="44" customFormat="1"/>
    <row r="211" s="44" customFormat="1"/>
    <row r="212" s="44" customFormat="1"/>
    <row r="213" s="44" customFormat="1"/>
    <row r="214" s="44" customFormat="1"/>
    <row r="215" s="44" customFormat="1"/>
    <row r="216" s="44" customFormat="1"/>
    <row r="217" s="44" customFormat="1"/>
    <row r="218" s="44" customFormat="1"/>
    <row r="219" s="44" customFormat="1"/>
    <row r="220" s="44" customFormat="1"/>
    <row r="221" s="44" customFormat="1"/>
    <row r="222" s="44" customFormat="1"/>
    <row r="223" s="44" customFormat="1"/>
    <row r="224" s="44" customFormat="1"/>
    <row r="225" s="44" customFormat="1"/>
    <row r="226" s="44" customFormat="1"/>
    <row r="227" s="44" customFormat="1"/>
    <row r="228" s="44" customFormat="1"/>
    <row r="229" s="44" customFormat="1"/>
    <row r="230" s="44" customFormat="1"/>
    <row r="231" s="44" customFormat="1"/>
    <row r="232" s="44" customFormat="1"/>
    <row r="233" s="44" customFormat="1"/>
    <row r="234" s="44" customFormat="1"/>
    <row r="235" s="44" customFormat="1"/>
    <row r="236" s="44" customFormat="1"/>
    <row r="237" s="44" customFormat="1"/>
    <row r="238" s="44" customFormat="1"/>
    <row r="239" s="44" customFormat="1"/>
    <row r="240" s="44" customFormat="1"/>
    <row r="241" s="44" customFormat="1"/>
    <row r="242" s="44" customFormat="1"/>
    <row r="243" s="44" customFormat="1"/>
    <row r="244" s="44" customFormat="1"/>
    <row r="245" s="44" customFormat="1"/>
    <row r="246" s="44" customFormat="1"/>
    <row r="247" s="44" customFormat="1"/>
    <row r="248" s="44" customFormat="1"/>
    <row r="249" s="44" customFormat="1"/>
    <row r="250" s="44" customFormat="1"/>
    <row r="251" s="44" customFormat="1"/>
    <row r="252" s="44" customFormat="1"/>
    <row r="253" s="44" customFormat="1"/>
    <row r="254" s="44" customFormat="1"/>
    <row r="255" s="44" customFormat="1"/>
    <row r="256" s="44" customFormat="1"/>
    <row r="257" s="44" customFormat="1"/>
    <row r="258" s="44" customFormat="1"/>
    <row r="259" s="44" customFormat="1"/>
    <row r="260" s="44" customFormat="1"/>
    <row r="261" s="44" customFormat="1"/>
    <row r="262" s="44" customFormat="1"/>
    <row r="263" s="44" customFormat="1"/>
    <row r="264" s="44" customFormat="1"/>
    <row r="265" s="44" customFormat="1"/>
    <row r="266" s="44" customFormat="1"/>
    <row r="267" s="44" customFormat="1"/>
    <row r="268" s="44" customFormat="1"/>
    <row r="269" s="44" customFormat="1"/>
    <row r="270" s="44" customFormat="1"/>
    <row r="271" s="44" customFormat="1"/>
    <row r="272" s="44" customFormat="1"/>
    <row r="273" s="44" customFormat="1"/>
    <row r="274" s="44" customFormat="1"/>
    <row r="275" s="44" customFormat="1"/>
    <row r="276" s="44" customFormat="1"/>
    <row r="277" s="44" customFormat="1"/>
    <row r="278" s="44" customFormat="1"/>
    <row r="279" s="44" customFormat="1"/>
    <row r="280" s="44" customFormat="1"/>
    <row r="281" s="44" customFormat="1"/>
    <row r="282" s="44" customFormat="1"/>
    <row r="283" s="44" customFormat="1"/>
    <row r="284" s="44" customFormat="1"/>
    <row r="285" s="44" customFormat="1"/>
    <row r="286" s="44" customFormat="1"/>
    <row r="287" s="44" customFormat="1"/>
    <row r="288" s="44" customFormat="1"/>
  </sheetData>
  <mergeCells count="1">
    <mergeCell ref="B1:F1"/>
  </mergeCells>
  <pageMargins left="0.75" right="0.75" top="1" bottom="1" header="0.5" footer="0.5"/>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0"/>
  <sheetViews>
    <sheetView topLeftCell="A16" workbookViewId="0">
      <selection activeCell="K6" sqref="K6"/>
    </sheetView>
  </sheetViews>
  <sheetFormatPr defaultColWidth="11" defaultRowHeight="15.75"/>
  <cols>
    <col min="1" max="1" width="5.125" customWidth="1"/>
    <col min="12" max="12" width="5" style="44" customWidth="1"/>
  </cols>
  <sheetData>
    <row r="1" spans="2:16" s="44" customFormat="1"/>
    <row r="2" spans="2:16">
      <c r="B2" s="357" t="s">
        <v>209</v>
      </c>
      <c r="C2" s="358"/>
      <c r="D2" s="358"/>
      <c r="E2" s="358"/>
      <c r="F2" s="359"/>
      <c r="G2" s="44"/>
      <c r="H2" s="370" t="s">
        <v>50</v>
      </c>
      <c r="I2" s="370"/>
      <c r="J2" s="370"/>
      <c r="K2" s="370"/>
      <c r="L2" s="78"/>
      <c r="M2" s="371" t="s">
        <v>51</v>
      </c>
      <c r="N2" s="372"/>
      <c r="O2" s="372"/>
      <c r="P2" s="372"/>
    </row>
    <row r="3" spans="2:16">
      <c r="B3" s="360"/>
      <c r="C3" s="361"/>
      <c r="D3" s="361"/>
      <c r="E3" s="361"/>
      <c r="F3" s="362"/>
      <c r="G3" s="44"/>
      <c r="H3" s="355" t="s">
        <v>52</v>
      </c>
      <c r="I3" s="355"/>
      <c r="J3" s="355"/>
      <c r="K3" s="79">
        <v>45</v>
      </c>
      <c r="L3" s="78"/>
      <c r="M3" s="373" t="s">
        <v>53</v>
      </c>
      <c r="N3" s="355"/>
      <c r="O3" s="355"/>
      <c r="P3" s="80">
        <v>0</v>
      </c>
    </row>
    <row r="4" spans="2:16">
      <c r="B4" s="360"/>
      <c r="C4" s="361"/>
      <c r="D4" s="361"/>
      <c r="E4" s="361"/>
      <c r="F4" s="362"/>
      <c r="G4" s="44"/>
      <c r="H4" s="355" t="s">
        <v>54</v>
      </c>
      <c r="I4" s="355"/>
      <c r="J4" s="355"/>
      <c r="K4" s="81">
        <v>35</v>
      </c>
      <c r="L4" s="78"/>
      <c r="M4" s="373" t="s">
        <v>55</v>
      </c>
      <c r="N4" s="355"/>
      <c r="O4" s="355"/>
      <c r="P4" s="82">
        <v>24</v>
      </c>
    </row>
    <row r="5" spans="2:16">
      <c r="B5" s="360"/>
      <c r="C5" s="361"/>
      <c r="D5" s="361"/>
      <c r="E5" s="361"/>
      <c r="F5" s="362"/>
      <c r="G5" s="44"/>
      <c r="H5" s="355" t="s">
        <v>56</v>
      </c>
      <c r="I5" s="355"/>
      <c r="J5" s="355"/>
      <c r="K5" s="81">
        <v>2018</v>
      </c>
      <c r="L5" s="78"/>
      <c r="M5" s="366" t="s">
        <v>57</v>
      </c>
      <c r="N5" s="355"/>
      <c r="O5" s="355"/>
      <c r="P5" s="83">
        <v>7.0000000000000007E-2</v>
      </c>
    </row>
    <row r="6" spans="2:16">
      <c r="B6" s="360"/>
      <c r="C6" s="361"/>
      <c r="D6" s="361"/>
      <c r="E6" s="361"/>
      <c r="F6" s="362"/>
      <c r="G6" s="44"/>
      <c r="H6" s="366" t="s">
        <v>58</v>
      </c>
      <c r="I6" s="355"/>
      <c r="J6" s="355"/>
      <c r="K6" s="81">
        <f>K5+K3-1</f>
        <v>2062</v>
      </c>
      <c r="L6" s="78"/>
      <c r="M6" s="355" t="s">
        <v>59</v>
      </c>
      <c r="N6" s="355"/>
      <c r="O6" s="355"/>
      <c r="P6" s="84">
        <v>0.01</v>
      </c>
    </row>
    <row r="7" spans="2:16">
      <c r="B7" s="360"/>
      <c r="C7" s="361"/>
      <c r="D7" s="361"/>
      <c r="E7" s="361"/>
      <c r="F7" s="362"/>
      <c r="G7" s="44"/>
      <c r="H7" s="355" t="s">
        <v>60</v>
      </c>
      <c r="I7" s="355"/>
      <c r="J7" s="355"/>
      <c r="K7" s="85">
        <v>45000</v>
      </c>
      <c r="L7" s="78"/>
      <c r="M7" s="367" t="s">
        <v>61</v>
      </c>
      <c r="N7" s="368"/>
      <c r="O7" s="369"/>
      <c r="P7" s="86">
        <v>0.02</v>
      </c>
    </row>
    <row r="8" spans="2:16">
      <c r="B8" s="363"/>
      <c r="C8" s="364"/>
      <c r="D8" s="364"/>
      <c r="E8" s="364"/>
      <c r="F8" s="365"/>
      <c r="G8" s="44"/>
      <c r="H8" s="355" t="s">
        <v>62</v>
      </c>
      <c r="I8" s="355"/>
      <c r="J8" s="355"/>
      <c r="K8" s="87">
        <v>2.5000000000000001E-2</v>
      </c>
      <c r="L8" s="78"/>
      <c r="M8" s="356" t="s">
        <v>63</v>
      </c>
      <c r="N8" s="355"/>
      <c r="O8" s="355"/>
      <c r="P8" s="86">
        <v>0.02</v>
      </c>
    </row>
    <row r="9" spans="2:16" s="44" customFormat="1"/>
    <row r="10" spans="2:16" s="44" customFormat="1"/>
    <row r="11" spans="2:16">
      <c r="B11" s="88"/>
      <c r="C11" s="89"/>
      <c r="D11" s="89"/>
      <c r="E11" s="90" t="s">
        <v>64</v>
      </c>
      <c r="F11" s="90" t="s">
        <v>65</v>
      </c>
      <c r="G11" s="91" t="s">
        <v>65</v>
      </c>
      <c r="H11" s="91" t="s">
        <v>65</v>
      </c>
      <c r="I11" s="91" t="s">
        <v>65</v>
      </c>
      <c r="J11" s="91" t="s">
        <v>64</v>
      </c>
      <c r="K11" s="92" t="s">
        <v>65</v>
      </c>
      <c r="L11" s="93"/>
      <c r="M11" s="94" t="s">
        <v>64</v>
      </c>
      <c r="N11" s="95" t="s">
        <v>64</v>
      </c>
      <c r="O11" s="95" t="s">
        <v>64</v>
      </c>
      <c r="P11" s="92" t="s">
        <v>66</v>
      </c>
    </row>
    <row r="12" spans="2:16">
      <c r="B12" s="96" t="s">
        <v>67</v>
      </c>
      <c r="C12" s="97" t="s">
        <v>68</v>
      </c>
      <c r="D12" s="97" t="s">
        <v>69</v>
      </c>
      <c r="E12" s="98" t="s">
        <v>70</v>
      </c>
      <c r="F12" s="98" t="s">
        <v>71</v>
      </c>
      <c r="G12" s="99" t="s">
        <v>72</v>
      </c>
      <c r="H12" s="99" t="s">
        <v>73</v>
      </c>
      <c r="I12" s="99" t="s">
        <v>74</v>
      </c>
      <c r="J12" s="99" t="s">
        <v>70</v>
      </c>
      <c r="K12" s="100" t="s">
        <v>75</v>
      </c>
      <c r="L12" s="93"/>
      <c r="M12" s="101" t="s">
        <v>42</v>
      </c>
      <c r="N12" s="102" t="s">
        <v>44</v>
      </c>
      <c r="O12" s="102" t="s">
        <v>76</v>
      </c>
      <c r="P12" s="103" t="s">
        <v>77</v>
      </c>
    </row>
    <row r="13" spans="2:16">
      <c r="B13" s="104" t="s">
        <v>78</v>
      </c>
      <c r="C13" s="105" t="s">
        <v>79</v>
      </c>
      <c r="D13" s="105" t="s">
        <v>79</v>
      </c>
      <c r="E13" s="106" t="s">
        <v>80</v>
      </c>
      <c r="F13" s="106" t="s">
        <v>81</v>
      </c>
      <c r="G13" s="107" t="s">
        <v>82</v>
      </c>
      <c r="H13" s="107" t="s">
        <v>82</v>
      </c>
      <c r="I13" s="107" t="s">
        <v>83</v>
      </c>
      <c r="J13" s="107" t="s">
        <v>83</v>
      </c>
      <c r="K13" s="108" t="s">
        <v>84</v>
      </c>
      <c r="L13" s="93"/>
      <c r="M13" s="109" t="s">
        <v>85</v>
      </c>
      <c r="N13" s="110" t="s">
        <v>85</v>
      </c>
      <c r="O13" s="110" t="s">
        <v>85</v>
      </c>
      <c r="P13" s="108" t="s">
        <v>86</v>
      </c>
    </row>
    <row r="14" spans="2:16">
      <c r="B14" s="111"/>
      <c r="C14" s="112">
        <v>0</v>
      </c>
      <c r="D14" s="113"/>
      <c r="E14" s="114"/>
      <c r="F14" s="115"/>
      <c r="G14" s="115"/>
      <c r="H14" s="115"/>
      <c r="I14" s="113"/>
      <c r="J14" s="116"/>
      <c r="K14" s="117"/>
      <c r="L14" s="118"/>
      <c r="M14" s="119">
        <f>P3</f>
        <v>0</v>
      </c>
      <c r="N14" s="114">
        <v>0</v>
      </c>
      <c r="O14" s="120">
        <f>M14</f>
        <v>0</v>
      </c>
      <c r="P14" s="117"/>
    </row>
    <row r="15" spans="2:16">
      <c r="B15" s="121">
        <f>K4</f>
        <v>35</v>
      </c>
      <c r="C15" s="122">
        <v>1</v>
      </c>
      <c r="D15" s="122">
        <f>K5</f>
        <v>2018</v>
      </c>
      <c r="E15" s="123"/>
      <c r="F15" s="124" t="s">
        <v>87</v>
      </c>
      <c r="G15" s="124">
        <f>P7</f>
        <v>0.02</v>
      </c>
      <c r="H15" s="124">
        <f>P8</f>
        <v>0.02</v>
      </c>
      <c r="I15" s="125">
        <f>G15+H15</f>
        <v>0.04</v>
      </c>
      <c r="J15" s="126"/>
      <c r="K15" s="127">
        <f>P5</f>
        <v>7.0000000000000007E-2</v>
      </c>
      <c r="L15" s="118"/>
      <c r="M15" s="128"/>
      <c r="N15" s="126"/>
      <c r="O15" s="129"/>
      <c r="P15" s="130"/>
    </row>
    <row r="16" spans="2:16">
      <c r="B16" s="121">
        <f>B15+1</f>
        <v>36</v>
      </c>
      <c r="C16" s="122">
        <v>2</v>
      </c>
      <c r="D16" s="122"/>
      <c r="E16" s="126"/>
      <c r="F16" s="124"/>
      <c r="G16" s="124">
        <f>G15</f>
        <v>0.02</v>
      </c>
      <c r="H16" s="124">
        <f>H15</f>
        <v>0.02</v>
      </c>
      <c r="I16" s="125"/>
      <c r="J16" s="126"/>
      <c r="K16" s="127">
        <f>K15</f>
        <v>7.0000000000000007E-2</v>
      </c>
      <c r="L16" s="118"/>
      <c r="M16" s="128"/>
      <c r="N16" s="126"/>
      <c r="O16" s="129"/>
      <c r="P16" s="130"/>
    </row>
    <row r="17" spans="2:16">
      <c r="B17" s="121">
        <f t="shared" ref="B17:B80" si="0">B16+1</f>
        <v>37</v>
      </c>
      <c r="C17" s="122">
        <v>3</v>
      </c>
      <c r="D17" s="122"/>
      <c r="E17" s="126"/>
      <c r="F17" s="124"/>
      <c r="G17" s="124">
        <f t="shared" ref="G17:H32" si="1">G16</f>
        <v>0.02</v>
      </c>
      <c r="H17" s="124">
        <f t="shared" si="1"/>
        <v>0.02</v>
      </c>
      <c r="I17" s="125"/>
      <c r="J17" s="126"/>
      <c r="K17" s="127">
        <f t="shared" ref="K17:K80" si="2">K16</f>
        <v>7.0000000000000007E-2</v>
      </c>
      <c r="L17" s="118"/>
      <c r="M17" s="128"/>
      <c r="N17" s="126"/>
      <c r="O17" s="129"/>
      <c r="P17" s="130"/>
    </row>
    <row r="18" spans="2:16">
      <c r="B18" s="121">
        <f t="shared" si="0"/>
        <v>38</v>
      </c>
      <c r="C18" s="122">
        <v>4</v>
      </c>
      <c r="D18" s="122"/>
      <c r="E18" s="126"/>
      <c r="F18" s="124"/>
      <c r="G18" s="124">
        <f t="shared" si="1"/>
        <v>0.02</v>
      </c>
      <c r="H18" s="124">
        <f t="shared" si="1"/>
        <v>0.02</v>
      </c>
      <c r="I18" s="125"/>
      <c r="J18" s="126"/>
      <c r="K18" s="127">
        <f t="shared" si="2"/>
        <v>7.0000000000000007E-2</v>
      </c>
      <c r="L18" s="118"/>
      <c r="M18" s="128"/>
      <c r="N18" s="126"/>
      <c r="O18" s="129"/>
      <c r="P18" s="130"/>
    </row>
    <row r="19" spans="2:16">
      <c r="B19" s="121">
        <f t="shared" si="0"/>
        <v>39</v>
      </c>
      <c r="C19" s="122">
        <v>5</v>
      </c>
      <c r="D19" s="122"/>
      <c r="E19" s="126"/>
      <c r="F19" s="124"/>
      <c r="G19" s="124">
        <f t="shared" si="1"/>
        <v>0.02</v>
      </c>
      <c r="H19" s="124">
        <f t="shared" si="1"/>
        <v>0.02</v>
      </c>
      <c r="I19" s="125"/>
      <c r="J19" s="126"/>
      <c r="K19" s="127">
        <f t="shared" si="2"/>
        <v>7.0000000000000007E-2</v>
      </c>
      <c r="L19" s="118"/>
      <c r="M19" s="128"/>
      <c r="N19" s="126"/>
      <c r="O19" s="129"/>
      <c r="P19" s="130"/>
    </row>
    <row r="20" spans="2:16">
      <c r="B20" s="121">
        <f t="shared" si="0"/>
        <v>40</v>
      </c>
      <c r="C20" s="122">
        <v>6</v>
      </c>
      <c r="D20" s="122"/>
      <c r="E20" s="126"/>
      <c r="F20" s="124"/>
      <c r="G20" s="124">
        <f t="shared" si="1"/>
        <v>0.02</v>
      </c>
      <c r="H20" s="124">
        <f t="shared" si="1"/>
        <v>0.02</v>
      </c>
      <c r="I20" s="125"/>
      <c r="J20" s="126"/>
      <c r="K20" s="127">
        <f t="shared" si="2"/>
        <v>7.0000000000000007E-2</v>
      </c>
      <c r="L20" s="118"/>
      <c r="M20" s="128"/>
      <c r="N20" s="126"/>
      <c r="O20" s="129"/>
      <c r="P20" s="130"/>
    </row>
    <row r="21" spans="2:16">
      <c r="B21" s="121">
        <f t="shared" si="0"/>
        <v>41</v>
      </c>
      <c r="C21" s="122">
        <v>7</v>
      </c>
      <c r="D21" s="122"/>
      <c r="E21" s="126"/>
      <c r="F21" s="124"/>
      <c r="G21" s="124">
        <f t="shared" si="1"/>
        <v>0.02</v>
      </c>
      <c r="H21" s="124">
        <f t="shared" si="1"/>
        <v>0.02</v>
      </c>
      <c r="I21" s="125"/>
      <c r="J21" s="126"/>
      <c r="K21" s="127">
        <f t="shared" si="2"/>
        <v>7.0000000000000007E-2</v>
      </c>
      <c r="L21" s="118"/>
      <c r="M21" s="128"/>
      <c r="N21" s="126"/>
      <c r="O21" s="129"/>
      <c r="P21" s="130"/>
    </row>
    <row r="22" spans="2:16">
      <c r="B22" s="121">
        <f t="shared" si="0"/>
        <v>42</v>
      </c>
      <c r="C22" s="122">
        <v>8</v>
      </c>
      <c r="D22" s="122"/>
      <c r="E22" s="126"/>
      <c r="F22" s="124"/>
      <c r="G22" s="124">
        <f t="shared" si="1"/>
        <v>0.02</v>
      </c>
      <c r="H22" s="124">
        <f t="shared" si="1"/>
        <v>0.02</v>
      </c>
      <c r="I22" s="125"/>
      <c r="J22" s="126"/>
      <c r="K22" s="127">
        <f t="shared" si="2"/>
        <v>7.0000000000000007E-2</v>
      </c>
      <c r="L22" s="118"/>
      <c r="M22" s="128"/>
      <c r="N22" s="126"/>
      <c r="O22" s="129"/>
      <c r="P22" s="130"/>
    </row>
    <row r="23" spans="2:16">
      <c r="B23" s="121">
        <f t="shared" si="0"/>
        <v>43</v>
      </c>
      <c r="C23" s="122">
        <v>9</v>
      </c>
      <c r="D23" s="122"/>
      <c r="E23" s="126"/>
      <c r="F23" s="124"/>
      <c r="G23" s="124">
        <f t="shared" si="1"/>
        <v>0.02</v>
      </c>
      <c r="H23" s="124">
        <f t="shared" si="1"/>
        <v>0.02</v>
      </c>
      <c r="I23" s="125"/>
      <c r="J23" s="126"/>
      <c r="K23" s="127">
        <f t="shared" si="2"/>
        <v>7.0000000000000007E-2</v>
      </c>
      <c r="L23" s="118"/>
      <c r="M23" s="128"/>
      <c r="N23" s="126"/>
      <c r="O23" s="129"/>
      <c r="P23" s="130"/>
    </row>
    <row r="24" spans="2:16">
      <c r="B24" s="121">
        <f t="shared" si="0"/>
        <v>44</v>
      </c>
      <c r="C24" s="122">
        <v>10</v>
      </c>
      <c r="D24" s="122"/>
      <c r="E24" s="126"/>
      <c r="F24" s="124"/>
      <c r="G24" s="124">
        <f t="shared" si="1"/>
        <v>0.02</v>
      </c>
      <c r="H24" s="124">
        <f t="shared" si="1"/>
        <v>0.02</v>
      </c>
      <c r="I24" s="125"/>
      <c r="J24" s="126"/>
      <c r="K24" s="127">
        <f t="shared" si="2"/>
        <v>7.0000000000000007E-2</v>
      </c>
      <c r="L24" s="118"/>
      <c r="M24" s="128"/>
      <c r="N24" s="126"/>
      <c r="O24" s="129"/>
      <c r="P24" s="130"/>
    </row>
    <row r="25" spans="2:16">
      <c r="B25" s="121">
        <f t="shared" si="0"/>
        <v>45</v>
      </c>
      <c r="C25" s="122">
        <v>11</v>
      </c>
      <c r="D25" s="122"/>
      <c r="E25" s="126"/>
      <c r="F25" s="124"/>
      <c r="G25" s="124">
        <f t="shared" si="1"/>
        <v>0.02</v>
      </c>
      <c r="H25" s="124">
        <f t="shared" si="1"/>
        <v>0.02</v>
      </c>
      <c r="I25" s="125"/>
      <c r="J25" s="126"/>
      <c r="K25" s="127">
        <f t="shared" si="2"/>
        <v>7.0000000000000007E-2</v>
      </c>
      <c r="L25" s="118"/>
      <c r="M25" s="128"/>
      <c r="N25" s="126"/>
      <c r="O25" s="129"/>
      <c r="P25" s="130"/>
    </row>
    <row r="26" spans="2:16">
      <c r="B26" s="121">
        <f t="shared" si="0"/>
        <v>46</v>
      </c>
      <c r="C26" s="122">
        <v>12</v>
      </c>
      <c r="D26" s="122"/>
      <c r="E26" s="126"/>
      <c r="F26" s="124"/>
      <c r="G26" s="124">
        <f t="shared" si="1"/>
        <v>0.02</v>
      </c>
      <c r="H26" s="124">
        <f t="shared" si="1"/>
        <v>0.02</v>
      </c>
      <c r="I26" s="125"/>
      <c r="J26" s="126"/>
      <c r="K26" s="127">
        <f t="shared" si="2"/>
        <v>7.0000000000000007E-2</v>
      </c>
      <c r="L26" s="118"/>
      <c r="M26" s="128"/>
      <c r="N26" s="126"/>
      <c r="O26" s="129"/>
      <c r="P26" s="130"/>
    </row>
    <row r="27" spans="2:16">
      <c r="B27" s="121">
        <f t="shared" si="0"/>
        <v>47</v>
      </c>
      <c r="C27" s="122">
        <v>13</v>
      </c>
      <c r="D27" s="122"/>
      <c r="E27" s="126"/>
      <c r="F27" s="124"/>
      <c r="G27" s="124">
        <f t="shared" si="1"/>
        <v>0.02</v>
      </c>
      <c r="H27" s="124">
        <f t="shared" si="1"/>
        <v>0.02</v>
      </c>
      <c r="I27" s="125"/>
      <c r="J27" s="126"/>
      <c r="K27" s="127">
        <f t="shared" si="2"/>
        <v>7.0000000000000007E-2</v>
      </c>
      <c r="L27" s="118"/>
      <c r="M27" s="128"/>
      <c r="N27" s="126"/>
      <c r="O27" s="129"/>
      <c r="P27" s="130"/>
    </row>
    <row r="28" spans="2:16">
      <c r="B28" s="121">
        <f t="shared" si="0"/>
        <v>48</v>
      </c>
      <c r="C28" s="122">
        <v>14</v>
      </c>
      <c r="D28" s="122"/>
      <c r="E28" s="126"/>
      <c r="F28" s="124"/>
      <c r="G28" s="124">
        <f t="shared" si="1"/>
        <v>0.02</v>
      </c>
      <c r="H28" s="124">
        <f t="shared" si="1"/>
        <v>0.02</v>
      </c>
      <c r="I28" s="125"/>
      <c r="J28" s="126"/>
      <c r="K28" s="127">
        <f t="shared" si="2"/>
        <v>7.0000000000000007E-2</v>
      </c>
      <c r="L28" s="118"/>
      <c r="M28" s="128"/>
      <c r="N28" s="126"/>
      <c r="O28" s="129"/>
      <c r="P28" s="130"/>
    </row>
    <row r="29" spans="2:16">
      <c r="B29" s="121">
        <f t="shared" si="0"/>
        <v>49</v>
      </c>
      <c r="C29" s="122">
        <v>15</v>
      </c>
      <c r="D29" s="122"/>
      <c r="E29" s="126"/>
      <c r="F29" s="124"/>
      <c r="G29" s="124">
        <f t="shared" si="1"/>
        <v>0.02</v>
      </c>
      <c r="H29" s="124">
        <f t="shared" si="1"/>
        <v>0.02</v>
      </c>
      <c r="I29" s="125"/>
      <c r="J29" s="126"/>
      <c r="K29" s="127">
        <f t="shared" si="2"/>
        <v>7.0000000000000007E-2</v>
      </c>
      <c r="L29" s="118"/>
      <c r="M29" s="128"/>
      <c r="N29" s="126"/>
      <c r="O29" s="129"/>
      <c r="P29" s="130"/>
    </row>
    <row r="30" spans="2:16">
      <c r="B30" s="121">
        <f t="shared" si="0"/>
        <v>50</v>
      </c>
      <c r="C30" s="122">
        <v>16</v>
      </c>
      <c r="D30" s="122"/>
      <c r="E30" s="126"/>
      <c r="F30" s="124"/>
      <c r="G30" s="124">
        <f t="shared" si="1"/>
        <v>0.02</v>
      </c>
      <c r="H30" s="124">
        <f t="shared" si="1"/>
        <v>0.02</v>
      </c>
      <c r="I30" s="125"/>
      <c r="J30" s="126"/>
      <c r="K30" s="127">
        <f t="shared" si="2"/>
        <v>7.0000000000000007E-2</v>
      </c>
      <c r="L30" s="118"/>
      <c r="M30" s="128"/>
      <c r="N30" s="126"/>
      <c r="O30" s="129"/>
      <c r="P30" s="130"/>
    </row>
    <row r="31" spans="2:16">
      <c r="B31" s="121">
        <f t="shared" si="0"/>
        <v>51</v>
      </c>
      <c r="C31" s="122">
        <v>17</v>
      </c>
      <c r="D31" s="122"/>
      <c r="E31" s="126"/>
      <c r="F31" s="124"/>
      <c r="G31" s="124">
        <f t="shared" si="1"/>
        <v>0.02</v>
      </c>
      <c r="H31" s="124">
        <f t="shared" si="1"/>
        <v>0.02</v>
      </c>
      <c r="I31" s="125"/>
      <c r="J31" s="126"/>
      <c r="K31" s="127">
        <f t="shared" si="2"/>
        <v>7.0000000000000007E-2</v>
      </c>
      <c r="L31" s="118"/>
      <c r="M31" s="128"/>
      <c r="N31" s="126"/>
      <c r="O31" s="129"/>
      <c r="P31" s="130"/>
    </row>
    <row r="32" spans="2:16">
      <c r="B32" s="121">
        <f t="shared" si="0"/>
        <v>52</v>
      </c>
      <c r="C32" s="122">
        <v>18</v>
      </c>
      <c r="D32" s="132"/>
      <c r="E32" s="123"/>
      <c r="F32" s="133"/>
      <c r="G32" s="124">
        <f t="shared" si="1"/>
        <v>0.02</v>
      </c>
      <c r="H32" s="124">
        <f t="shared" si="1"/>
        <v>0.02</v>
      </c>
      <c r="I32" s="134"/>
      <c r="J32" s="123"/>
      <c r="K32" s="127">
        <f t="shared" si="2"/>
        <v>7.0000000000000007E-2</v>
      </c>
      <c r="L32" s="118"/>
      <c r="M32" s="135"/>
      <c r="N32" s="123"/>
      <c r="O32" s="129"/>
      <c r="P32" s="130"/>
    </row>
    <row r="33" spans="2:16">
      <c r="B33" s="121">
        <f t="shared" si="0"/>
        <v>53</v>
      </c>
      <c r="C33" s="122">
        <v>19</v>
      </c>
      <c r="D33" s="122"/>
      <c r="E33" s="126"/>
      <c r="F33" s="124"/>
      <c r="G33" s="124">
        <f t="shared" ref="G33:H48" si="3">G32</f>
        <v>0.02</v>
      </c>
      <c r="H33" s="124">
        <f t="shared" si="3"/>
        <v>0.02</v>
      </c>
      <c r="I33" s="125"/>
      <c r="J33" s="126"/>
      <c r="K33" s="127">
        <f t="shared" si="2"/>
        <v>7.0000000000000007E-2</v>
      </c>
      <c r="L33" s="118"/>
      <c r="M33" s="128"/>
      <c r="N33" s="126"/>
      <c r="O33" s="129"/>
      <c r="P33" s="130"/>
    </row>
    <row r="34" spans="2:16">
      <c r="B34" s="121">
        <f t="shared" si="0"/>
        <v>54</v>
      </c>
      <c r="C34" s="122">
        <v>20</v>
      </c>
      <c r="D34" s="122"/>
      <c r="E34" s="126"/>
      <c r="F34" s="124"/>
      <c r="G34" s="124">
        <f t="shared" si="3"/>
        <v>0.02</v>
      </c>
      <c r="H34" s="124">
        <f t="shared" si="3"/>
        <v>0.02</v>
      </c>
      <c r="I34" s="125"/>
      <c r="J34" s="126"/>
      <c r="K34" s="127">
        <f t="shared" si="2"/>
        <v>7.0000000000000007E-2</v>
      </c>
      <c r="L34" s="118"/>
      <c r="M34" s="128"/>
      <c r="N34" s="126"/>
      <c r="O34" s="129"/>
      <c r="P34" s="130"/>
    </row>
    <row r="35" spans="2:16">
      <c r="B35" s="121">
        <f t="shared" si="0"/>
        <v>55</v>
      </c>
      <c r="C35" s="122">
        <v>21</v>
      </c>
      <c r="D35" s="122"/>
      <c r="E35" s="126"/>
      <c r="F35" s="124"/>
      <c r="G35" s="124">
        <f t="shared" si="3"/>
        <v>0.02</v>
      </c>
      <c r="H35" s="124">
        <f t="shared" si="3"/>
        <v>0.02</v>
      </c>
      <c r="I35" s="125"/>
      <c r="J35" s="126"/>
      <c r="K35" s="127">
        <f t="shared" si="2"/>
        <v>7.0000000000000007E-2</v>
      </c>
      <c r="L35" s="118"/>
      <c r="M35" s="128"/>
      <c r="N35" s="126"/>
      <c r="O35" s="129"/>
      <c r="P35" s="130"/>
    </row>
    <row r="36" spans="2:16">
      <c r="B36" s="121">
        <f t="shared" si="0"/>
        <v>56</v>
      </c>
      <c r="C36" s="122">
        <v>22</v>
      </c>
      <c r="D36" s="122"/>
      <c r="E36" s="126"/>
      <c r="F36" s="124"/>
      <c r="G36" s="124">
        <f t="shared" si="3"/>
        <v>0.02</v>
      </c>
      <c r="H36" s="124">
        <f t="shared" si="3"/>
        <v>0.02</v>
      </c>
      <c r="I36" s="125"/>
      <c r="J36" s="126"/>
      <c r="K36" s="127">
        <f t="shared" si="2"/>
        <v>7.0000000000000007E-2</v>
      </c>
      <c r="L36" s="118"/>
      <c r="M36" s="128"/>
      <c r="N36" s="126"/>
      <c r="O36" s="129"/>
      <c r="P36" s="130"/>
    </row>
    <row r="37" spans="2:16">
      <c r="B37" s="121">
        <f t="shared" si="0"/>
        <v>57</v>
      </c>
      <c r="C37" s="122">
        <v>23</v>
      </c>
      <c r="D37" s="122"/>
      <c r="E37" s="126"/>
      <c r="F37" s="124"/>
      <c r="G37" s="124">
        <f t="shared" si="3"/>
        <v>0.02</v>
      </c>
      <c r="H37" s="124">
        <f t="shared" si="3"/>
        <v>0.02</v>
      </c>
      <c r="I37" s="125"/>
      <c r="J37" s="126"/>
      <c r="K37" s="127">
        <f t="shared" si="2"/>
        <v>7.0000000000000007E-2</v>
      </c>
      <c r="L37" s="118"/>
      <c r="M37" s="128"/>
      <c r="N37" s="126"/>
      <c r="O37" s="129"/>
      <c r="P37" s="130"/>
    </row>
    <row r="38" spans="2:16">
      <c r="B38" s="121">
        <f t="shared" si="0"/>
        <v>58</v>
      </c>
      <c r="C38" s="122">
        <v>24</v>
      </c>
      <c r="D38" s="122"/>
      <c r="E38" s="126"/>
      <c r="F38" s="124"/>
      <c r="G38" s="124">
        <f t="shared" si="3"/>
        <v>0.02</v>
      </c>
      <c r="H38" s="124">
        <f t="shared" si="3"/>
        <v>0.02</v>
      </c>
      <c r="I38" s="125"/>
      <c r="J38" s="126"/>
      <c r="K38" s="127">
        <f t="shared" si="2"/>
        <v>7.0000000000000007E-2</v>
      </c>
      <c r="L38" s="118"/>
      <c r="M38" s="128"/>
      <c r="N38" s="126"/>
      <c r="O38" s="129"/>
      <c r="P38" s="130"/>
    </row>
    <row r="39" spans="2:16">
      <c r="B39" s="121">
        <f t="shared" si="0"/>
        <v>59</v>
      </c>
      <c r="C39" s="122">
        <v>25</v>
      </c>
      <c r="D39" s="122"/>
      <c r="E39" s="126"/>
      <c r="F39" s="124"/>
      <c r="G39" s="124">
        <f t="shared" si="3"/>
        <v>0.02</v>
      </c>
      <c r="H39" s="124">
        <f t="shared" si="3"/>
        <v>0.02</v>
      </c>
      <c r="I39" s="125"/>
      <c r="J39" s="126"/>
      <c r="K39" s="127">
        <f t="shared" si="2"/>
        <v>7.0000000000000007E-2</v>
      </c>
      <c r="L39" s="118"/>
      <c r="M39" s="128"/>
      <c r="N39" s="126"/>
      <c r="O39" s="129"/>
      <c r="P39" s="130"/>
    </row>
    <row r="40" spans="2:16">
      <c r="B40" s="121">
        <f t="shared" si="0"/>
        <v>60</v>
      </c>
      <c r="C40" s="122">
        <v>26</v>
      </c>
      <c r="D40" s="122"/>
      <c r="E40" s="126"/>
      <c r="F40" s="124"/>
      <c r="G40" s="124">
        <f t="shared" si="3"/>
        <v>0.02</v>
      </c>
      <c r="H40" s="124">
        <f t="shared" si="3"/>
        <v>0.02</v>
      </c>
      <c r="I40" s="125"/>
      <c r="J40" s="126"/>
      <c r="K40" s="127">
        <f t="shared" si="2"/>
        <v>7.0000000000000007E-2</v>
      </c>
      <c r="L40" s="118"/>
      <c r="M40" s="128"/>
      <c r="N40" s="126"/>
      <c r="O40" s="129"/>
      <c r="P40" s="130"/>
    </row>
    <row r="41" spans="2:16">
      <c r="B41" s="121">
        <f t="shared" si="0"/>
        <v>61</v>
      </c>
      <c r="C41" s="122">
        <v>27</v>
      </c>
      <c r="D41" s="122"/>
      <c r="E41" s="126"/>
      <c r="F41" s="124"/>
      <c r="G41" s="124">
        <f t="shared" si="3"/>
        <v>0.02</v>
      </c>
      <c r="H41" s="124">
        <f t="shared" si="3"/>
        <v>0.02</v>
      </c>
      <c r="I41" s="125"/>
      <c r="J41" s="126"/>
      <c r="K41" s="127">
        <f t="shared" si="2"/>
        <v>7.0000000000000007E-2</v>
      </c>
      <c r="L41" s="118"/>
      <c r="M41" s="128"/>
      <c r="N41" s="126"/>
      <c r="O41" s="129"/>
      <c r="P41" s="130"/>
    </row>
    <row r="42" spans="2:16">
      <c r="B42" s="121">
        <f t="shared" si="0"/>
        <v>62</v>
      </c>
      <c r="C42" s="122">
        <v>28</v>
      </c>
      <c r="D42" s="122"/>
      <c r="E42" s="126"/>
      <c r="F42" s="124"/>
      <c r="G42" s="124">
        <f t="shared" si="3"/>
        <v>0.02</v>
      </c>
      <c r="H42" s="124">
        <f t="shared" si="3"/>
        <v>0.02</v>
      </c>
      <c r="I42" s="125"/>
      <c r="J42" s="126"/>
      <c r="K42" s="127">
        <f t="shared" si="2"/>
        <v>7.0000000000000007E-2</v>
      </c>
      <c r="L42" s="118"/>
      <c r="M42" s="128"/>
      <c r="N42" s="126"/>
      <c r="O42" s="129"/>
      <c r="P42" s="130"/>
    </row>
    <row r="43" spans="2:16">
      <c r="B43" s="121">
        <f t="shared" si="0"/>
        <v>63</v>
      </c>
      <c r="C43" s="122">
        <v>29</v>
      </c>
      <c r="D43" s="122"/>
      <c r="E43" s="126"/>
      <c r="F43" s="124"/>
      <c r="G43" s="124">
        <f t="shared" si="3"/>
        <v>0.02</v>
      </c>
      <c r="H43" s="124">
        <f t="shared" si="3"/>
        <v>0.02</v>
      </c>
      <c r="I43" s="125"/>
      <c r="J43" s="126"/>
      <c r="K43" s="127">
        <f t="shared" si="2"/>
        <v>7.0000000000000007E-2</v>
      </c>
      <c r="L43" s="118"/>
      <c r="M43" s="128"/>
      <c r="N43" s="126"/>
      <c r="O43" s="129"/>
      <c r="P43" s="130"/>
    </row>
    <row r="44" spans="2:16">
      <c r="B44" s="121">
        <f t="shared" si="0"/>
        <v>64</v>
      </c>
      <c r="C44" s="122">
        <v>30</v>
      </c>
      <c r="D44" s="122"/>
      <c r="E44" s="126"/>
      <c r="F44" s="124"/>
      <c r="G44" s="124">
        <f t="shared" si="3"/>
        <v>0.02</v>
      </c>
      <c r="H44" s="124">
        <f t="shared" si="3"/>
        <v>0.02</v>
      </c>
      <c r="I44" s="125"/>
      <c r="J44" s="126"/>
      <c r="K44" s="127">
        <f t="shared" si="2"/>
        <v>7.0000000000000007E-2</v>
      </c>
      <c r="L44" s="118"/>
      <c r="M44" s="128"/>
      <c r="N44" s="126"/>
      <c r="O44" s="129"/>
      <c r="P44" s="130"/>
    </row>
    <row r="45" spans="2:16">
      <c r="B45" s="121">
        <f t="shared" si="0"/>
        <v>65</v>
      </c>
      <c r="C45" s="122">
        <v>31</v>
      </c>
      <c r="D45" s="122"/>
      <c r="E45" s="126"/>
      <c r="F45" s="124"/>
      <c r="G45" s="124">
        <f t="shared" si="3"/>
        <v>0.02</v>
      </c>
      <c r="H45" s="124">
        <f t="shared" si="3"/>
        <v>0.02</v>
      </c>
      <c r="I45" s="125"/>
      <c r="J45" s="126"/>
      <c r="K45" s="127">
        <f t="shared" si="2"/>
        <v>7.0000000000000007E-2</v>
      </c>
      <c r="L45" s="118"/>
      <c r="M45" s="128"/>
      <c r="N45" s="126"/>
      <c r="O45" s="129"/>
      <c r="P45" s="130"/>
    </row>
    <row r="46" spans="2:16">
      <c r="B46" s="121">
        <f t="shared" si="0"/>
        <v>66</v>
      </c>
      <c r="C46" s="122">
        <v>32</v>
      </c>
      <c r="D46" s="122"/>
      <c r="E46" s="126"/>
      <c r="F46" s="124"/>
      <c r="G46" s="124">
        <f t="shared" si="3"/>
        <v>0.02</v>
      </c>
      <c r="H46" s="124">
        <f t="shared" si="3"/>
        <v>0.02</v>
      </c>
      <c r="I46" s="125"/>
      <c r="J46" s="126"/>
      <c r="K46" s="127">
        <f t="shared" si="2"/>
        <v>7.0000000000000007E-2</v>
      </c>
      <c r="L46" s="118"/>
      <c r="M46" s="128"/>
      <c r="N46" s="126"/>
      <c r="O46" s="129"/>
      <c r="P46" s="130"/>
    </row>
    <row r="47" spans="2:16">
      <c r="B47" s="121">
        <f t="shared" si="0"/>
        <v>67</v>
      </c>
      <c r="C47" s="122">
        <v>33</v>
      </c>
      <c r="D47" s="122"/>
      <c r="E47" s="126"/>
      <c r="F47" s="124"/>
      <c r="G47" s="124">
        <f t="shared" si="3"/>
        <v>0.02</v>
      </c>
      <c r="H47" s="124">
        <f t="shared" si="3"/>
        <v>0.02</v>
      </c>
      <c r="I47" s="125"/>
      <c r="J47" s="126"/>
      <c r="K47" s="127">
        <f t="shared" si="2"/>
        <v>7.0000000000000007E-2</v>
      </c>
      <c r="L47" s="118"/>
      <c r="M47" s="128"/>
      <c r="N47" s="126"/>
      <c r="O47" s="129"/>
      <c r="P47" s="130"/>
    </row>
    <row r="48" spans="2:16">
      <c r="B48" s="121">
        <f t="shared" si="0"/>
        <v>68</v>
      </c>
      <c r="C48" s="122">
        <v>34</v>
      </c>
      <c r="D48" s="122"/>
      <c r="E48" s="126"/>
      <c r="F48" s="124"/>
      <c r="G48" s="124">
        <f t="shared" si="3"/>
        <v>0.02</v>
      </c>
      <c r="H48" s="124">
        <f t="shared" si="3"/>
        <v>0.02</v>
      </c>
      <c r="I48" s="125"/>
      <c r="J48" s="126"/>
      <c r="K48" s="127">
        <f t="shared" si="2"/>
        <v>7.0000000000000007E-2</v>
      </c>
      <c r="L48" s="118"/>
      <c r="M48" s="128"/>
      <c r="N48" s="126"/>
      <c r="O48" s="129"/>
      <c r="P48" s="130"/>
    </row>
    <row r="49" spans="2:16">
      <c r="B49" s="121">
        <f t="shared" si="0"/>
        <v>69</v>
      </c>
      <c r="C49" s="122">
        <v>35</v>
      </c>
      <c r="D49" s="122"/>
      <c r="E49" s="126"/>
      <c r="F49" s="124"/>
      <c r="G49" s="124">
        <f t="shared" ref="G49:H50" si="4">G48</f>
        <v>0.02</v>
      </c>
      <c r="H49" s="124">
        <f t="shared" si="4"/>
        <v>0.02</v>
      </c>
      <c r="I49" s="125"/>
      <c r="J49" s="126"/>
      <c r="K49" s="127">
        <f t="shared" si="2"/>
        <v>7.0000000000000007E-2</v>
      </c>
      <c r="L49" s="118"/>
      <c r="M49" s="128"/>
      <c r="N49" s="126"/>
      <c r="O49" s="129"/>
      <c r="P49" s="130"/>
    </row>
    <row r="50" spans="2:16">
      <c r="B50" s="121">
        <f t="shared" si="0"/>
        <v>70</v>
      </c>
      <c r="C50" s="122">
        <v>36</v>
      </c>
      <c r="D50" s="122"/>
      <c r="E50" s="126"/>
      <c r="F50" s="124"/>
      <c r="G50" s="124">
        <f t="shared" si="4"/>
        <v>0.02</v>
      </c>
      <c r="H50" s="124">
        <f t="shared" si="4"/>
        <v>0.02</v>
      </c>
      <c r="I50" s="125"/>
      <c r="J50" s="126"/>
      <c r="K50" s="127">
        <f t="shared" si="2"/>
        <v>7.0000000000000007E-2</v>
      </c>
      <c r="L50" s="118"/>
      <c r="M50" s="128"/>
      <c r="N50" s="126"/>
      <c r="O50" s="129"/>
      <c r="P50" s="130"/>
    </row>
    <row r="51" spans="2:16">
      <c r="B51" s="121">
        <f t="shared" si="0"/>
        <v>71</v>
      </c>
      <c r="C51" s="122">
        <v>37</v>
      </c>
      <c r="D51" s="122"/>
      <c r="E51" s="126"/>
      <c r="F51" s="124"/>
      <c r="G51" s="124">
        <f t="shared" ref="G51:H51" si="5">G50</f>
        <v>0.02</v>
      </c>
      <c r="H51" s="124">
        <f t="shared" si="5"/>
        <v>0.02</v>
      </c>
      <c r="I51" s="125"/>
      <c r="J51" s="126"/>
      <c r="K51" s="127">
        <f t="shared" si="2"/>
        <v>7.0000000000000007E-2</v>
      </c>
      <c r="M51" s="128"/>
      <c r="N51" s="126"/>
      <c r="O51" s="129"/>
      <c r="P51" s="130"/>
    </row>
    <row r="52" spans="2:16">
      <c r="B52" s="121">
        <f t="shared" si="0"/>
        <v>72</v>
      </c>
      <c r="C52" s="122">
        <v>38</v>
      </c>
      <c r="D52" s="122"/>
      <c r="E52" s="126"/>
      <c r="F52" s="124"/>
      <c r="G52" s="124">
        <f t="shared" ref="G52:H52" si="6">G51</f>
        <v>0.02</v>
      </c>
      <c r="H52" s="124">
        <f t="shared" si="6"/>
        <v>0.02</v>
      </c>
      <c r="I52" s="125"/>
      <c r="J52" s="126"/>
      <c r="K52" s="127">
        <f t="shared" si="2"/>
        <v>7.0000000000000007E-2</v>
      </c>
      <c r="M52" s="128"/>
      <c r="N52" s="126"/>
      <c r="O52" s="129"/>
      <c r="P52" s="130"/>
    </row>
    <row r="53" spans="2:16">
      <c r="B53" s="121">
        <f t="shared" si="0"/>
        <v>73</v>
      </c>
      <c r="C53" s="122">
        <v>39</v>
      </c>
      <c r="D53" s="122"/>
      <c r="E53" s="126"/>
      <c r="F53" s="124"/>
      <c r="G53" s="124">
        <f t="shared" ref="G53:H53" si="7">G52</f>
        <v>0.02</v>
      </c>
      <c r="H53" s="124">
        <f t="shared" si="7"/>
        <v>0.02</v>
      </c>
      <c r="I53" s="125"/>
      <c r="J53" s="126"/>
      <c r="K53" s="127">
        <f t="shared" si="2"/>
        <v>7.0000000000000007E-2</v>
      </c>
      <c r="M53" s="128"/>
      <c r="N53" s="126"/>
      <c r="O53" s="129"/>
      <c r="P53" s="130"/>
    </row>
    <row r="54" spans="2:16">
      <c r="B54" s="121">
        <f t="shared" si="0"/>
        <v>74</v>
      </c>
      <c r="C54" s="122">
        <v>40</v>
      </c>
      <c r="D54" s="122"/>
      <c r="E54" s="126"/>
      <c r="F54" s="124"/>
      <c r="G54" s="124">
        <f t="shared" ref="G54:H54" si="8">G53</f>
        <v>0.02</v>
      </c>
      <c r="H54" s="124">
        <f t="shared" si="8"/>
        <v>0.02</v>
      </c>
      <c r="I54" s="125"/>
      <c r="J54" s="126"/>
      <c r="K54" s="127">
        <f t="shared" si="2"/>
        <v>7.0000000000000007E-2</v>
      </c>
      <c r="M54" s="128"/>
      <c r="N54" s="126"/>
      <c r="O54" s="129"/>
      <c r="P54" s="130"/>
    </row>
    <row r="55" spans="2:16">
      <c r="B55" s="121">
        <f t="shared" si="0"/>
        <v>75</v>
      </c>
      <c r="C55" s="122">
        <v>41</v>
      </c>
      <c r="D55" s="122"/>
      <c r="E55" s="126"/>
      <c r="F55" s="124"/>
      <c r="G55" s="124">
        <f t="shared" ref="G55:H55" si="9">G54</f>
        <v>0.02</v>
      </c>
      <c r="H55" s="124">
        <f t="shared" si="9"/>
        <v>0.02</v>
      </c>
      <c r="I55" s="125"/>
      <c r="J55" s="126"/>
      <c r="K55" s="127">
        <f t="shared" si="2"/>
        <v>7.0000000000000007E-2</v>
      </c>
      <c r="M55" s="128"/>
      <c r="N55" s="126"/>
      <c r="O55" s="129"/>
      <c r="P55" s="130"/>
    </row>
    <row r="56" spans="2:16">
      <c r="B56" s="121">
        <f t="shared" si="0"/>
        <v>76</v>
      </c>
      <c r="C56" s="122">
        <v>42</v>
      </c>
      <c r="D56" s="122"/>
      <c r="E56" s="126"/>
      <c r="F56" s="124"/>
      <c r="G56" s="124">
        <f t="shared" ref="G56:H56" si="10">G55</f>
        <v>0.02</v>
      </c>
      <c r="H56" s="124">
        <f t="shared" si="10"/>
        <v>0.02</v>
      </c>
      <c r="I56" s="125"/>
      <c r="J56" s="126"/>
      <c r="K56" s="127">
        <f t="shared" si="2"/>
        <v>7.0000000000000007E-2</v>
      </c>
      <c r="M56" s="128"/>
      <c r="N56" s="126"/>
      <c r="O56" s="129"/>
      <c r="P56" s="130"/>
    </row>
    <row r="57" spans="2:16">
      <c r="B57" s="121">
        <f t="shared" si="0"/>
        <v>77</v>
      </c>
      <c r="C57" s="122">
        <v>43</v>
      </c>
      <c r="D57" s="122"/>
      <c r="E57" s="126"/>
      <c r="F57" s="124"/>
      <c r="G57" s="124">
        <f t="shared" ref="G57:H57" si="11">G56</f>
        <v>0.02</v>
      </c>
      <c r="H57" s="124">
        <f t="shared" si="11"/>
        <v>0.02</v>
      </c>
      <c r="I57" s="125"/>
      <c r="J57" s="126"/>
      <c r="K57" s="127">
        <f t="shared" si="2"/>
        <v>7.0000000000000007E-2</v>
      </c>
      <c r="M57" s="128"/>
      <c r="N57" s="126"/>
      <c r="O57" s="129"/>
      <c r="P57" s="130"/>
    </row>
    <row r="58" spans="2:16">
      <c r="B58" s="121">
        <f t="shared" si="0"/>
        <v>78</v>
      </c>
      <c r="C58" s="122">
        <v>44</v>
      </c>
      <c r="D58" s="122"/>
      <c r="E58" s="126"/>
      <c r="F58" s="124"/>
      <c r="G58" s="124">
        <f t="shared" ref="G58:H58" si="12">G57</f>
        <v>0.02</v>
      </c>
      <c r="H58" s="124">
        <f t="shared" si="12"/>
        <v>0.02</v>
      </c>
      <c r="I58" s="125"/>
      <c r="J58" s="126"/>
      <c r="K58" s="127">
        <f t="shared" si="2"/>
        <v>7.0000000000000007E-2</v>
      </c>
      <c r="M58" s="128"/>
      <c r="N58" s="126"/>
      <c r="O58" s="129"/>
      <c r="P58" s="130"/>
    </row>
    <row r="59" spans="2:16">
      <c r="B59" s="121">
        <f t="shared" si="0"/>
        <v>79</v>
      </c>
      <c r="C59" s="122">
        <v>45</v>
      </c>
      <c r="D59" s="122"/>
      <c r="E59" s="126"/>
      <c r="F59" s="124"/>
      <c r="G59" s="124">
        <f t="shared" ref="G59:H59" si="13">G58</f>
        <v>0.02</v>
      </c>
      <c r="H59" s="124">
        <f t="shared" si="13"/>
        <v>0.02</v>
      </c>
      <c r="I59" s="125"/>
      <c r="J59" s="126"/>
      <c r="K59" s="127">
        <f t="shared" si="2"/>
        <v>7.0000000000000007E-2</v>
      </c>
      <c r="M59" s="128"/>
      <c r="N59" s="126"/>
      <c r="O59" s="129"/>
      <c r="P59" s="130"/>
    </row>
    <row r="60" spans="2:16">
      <c r="B60" s="121">
        <f t="shared" si="0"/>
        <v>80</v>
      </c>
      <c r="C60" s="122">
        <v>46</v>
      </c>
      <c r="D60" s="122"/>
      <c r="E60" s="126"/>
      <c r="F60" s="124"/>
      <c r="G60" s="124">
        <f t="shared" ref="G60:H60" si="14">G59</f>
        <v>0.02</v>
      </c>
      <c r="H60" s="124">
        <f t="shared" si="14"/>
        <v>0.02</v>
      </c>
      <c r="I60" s="125"/>
      <c r="J60" s="126"/>
      <c r="K60" s="127">
        <f t="shared" si="2"/>
        <v>7.0000000000000007E-2</v>
      </c>
      <c r="M60" s="128"/>
      <c r="N60" s="126"/>
      <c r="O60" s="129"/>
      <c r="P60" s="130"/>
    </row>
    <row r="61" spans="2:16">
      <c r="B61" s="121">
        <f t="shared" si="0"/>
        <v>81</v>
      </c>
      <c r="C61" s="122">
        <v>47</v>
      </c>
      <c r="D61" s="122"/>
      <c r="E61" s="126"/>
      <c r="F61" s="124"/>
      <c r="G61" s="124">
        <f t="shared" ref="G61:H61" si="15">G60</f>
        <v>0.02</v>
      </c>
      <c r="H61" s="124">
        <f t="shared" si="15"/>
        <v>0.02</v>
      </c>
      <c r="I61" s="125"/>
      <c r="J61" s="126"/>
      <c r="K61" s="127">
        <f t="shared" si="2"/>
        <v>7.0000000000000007E-2</v>
      </c>
      <c r="M61" s="128"/>
      <c r="N61" s="126"/>
      <c r="O61" s="129"/>
      <c r="P61" s="130"/>
    </row>
    <row r="62" spans="2:16">
      <c r="B62" s="121">
        <f t="shared" si="0"/>
        <v>82</v>
      </c>
      <c r="C62" s="122">
        <v>48</v>
      </c>
      <c r="D62" s="122"/>
      <c r="E62" s="126"/>
      <c r="F62" s="124"/>
      <c r="G62" s="124">
        <f t="shared" ref="G62:H62" si="16">G61</f>
        <v>0.02</v>
      </c>
      <c r="H62" s="124">
        <f t="shared" si="16"/>
        <v>0.02</v>
      </c>
      <c r="I62" s="125"/>
      <c r="J62" s="126"/>
      <c r="K62" s="127">
        <f t="shared" si="2"/>
        <v>7.0000000000000007E-2</v>
      </c>
      <c r="M62" s="128"/>
      <c r="N62" s="126"/>
      <c r="O62" s="129"/>
      <c r="P62" s="130"/>
    </row>
    <row r="63" spans="2:16">
      <c r="B63" s="121">
        <f t="shared" si="0"/>
        <v>83</v>
      </c>
      <c r="C63" s="122">
        <v>49</v>
      </c>
      <c r="D63" s="122"/>
      <c r="E63" s="126"/>
      <c r="F63" s="124"/>
      <c r="G63" s="124">
        <f t="shared" ref="G63:H63" si="17">G62</f>
        <v>0.02</v>
      </c>
      <c r="H63" s="124">
        <f t="shared" si="17"/>
        <v>0.02</v>
      </c>
      <c r="I63" s="125"/>
      <c r="J63" s="126"/>
      <c r="K63" s="127">
        <f t="shared" si="2"/>
        <v>7.0000000000000007E-2</v>
      </c>
      <c r="M63" s="128"/>
      <c r="N63" s="126"/>
      <c r="O63" s="129"/>
      <c r="P63" s="130"/>
    </row>
    <row r="64" spans="2:16">
      <c r="B64" s="121">
        <f t="shared" si="0"/>
        <v>84</v>
      </c>
      <c r="C64" s="122">
        <v>50</v>
      </c>
      <c r="D64" s="122"/>
      <c r="E64" s="126"/>
      <c r="F64" s="124"/>
      <c r="G64" s="124">
        <f t="shared" ref="G64:H64" si="18">G63</f>
        <v>0.02</v>
      </c>
      <c r="H64" s="124">
        <f t="shared" si="18"/>
        <v>0.02</v>
      </c>
      <c r="I64" s="125"/>
      <c r="J64" s="126"/>
      <c r="K64" s="127">
        <f t="shared" si="2"/>
        <v>7.0000000000000007E-2</v>
      </c>
      <c r="M64" s="128"/>
      <c r="N64" s="126"/>
      <c r="O64" s="129"/>
      <c r="P64" s="130"/>
    </row>
    <row r="65" spans="2:16">
      <c r="B65" s="121">
        <f t="shared" si="0"/>
        <v>85</v>
      </c>
      <c r="C65" s="122">
        <v>51</v>
      </c>
      <c r="D65" s="122"/>
      <c r="E65" s="126"/>
      <c r="F65" s="124"/>
      <c r="G65" s="124">
        <f t="shared" ref="G65:H65" si="19">G64</f>
        <v>0.02</v>
      </c>
      <c r="H65" s="124">
        <f t="shared" si="19"/>
        <v>0.02</v>
      </c>
      <c r="I65" s="125"/>
      <c r="J65" s="126"/>
      <c r="K65" s="127">
        <f t="shared" si="2"/>
        <v>7.0000000000000007E-2</v>
      </c>
      <c r="M65" s="128"/>
      <c r="N65" s="126"/>
      <c r="O65" s="129"/>
      <c r="P65" s="130"/>
    </row>
    <row r="66" spans="2:16">
      <c r="B66" s="121">
        <f t="shared" si="0"/>
        <v>86</v>
      </c>
      <c r="C66" s="122">
        <v>52</v>
      </c>
      <c r="D66" s="122"/>
      <c r="E66" s="126"/>
      <c r="F66" s="124"/>
      <c r="G66" s="124">
        <f t="shared" ref="G66:H66" si="20">G65</f>
        <v>0.02</v>
      </c>
      <c r="H66" s="124">
        <f t="shared" si="20"/>
        <v>0.02</v>
      </c>
      <c r="I66" s="125"/>
      <c r="J66" s="126"/>
      <c r="K66" s="127">
        <f t="shared" si="2"/>
        <v>7.0000000000000007E-2</v>
      </c>
      <c r="M66" s="128"/>
      <c r="N66" s="126"/>
      <c r="O66" s="129"/>
      <c r="P66" s="130"/>
    </row>
    <row r="67" spans="2:16">
      <c r="B67" s="121">
        <f t="shared" si="0"/>
        <v>87</v>
      </c>
      <c r="C67" s="122">
        <v>53</v>
      </c>
      <c r="D67" s="122"/>
      <c r="E67" s="126"/>
      <c r="F67" s="124"/>
      <c r="G67" s="124">
        <f t="shared" ref="G67:H67" si="21">G66</f>
        <v>0.02</v>
      </c>
      <c r="H67" s="124">
        <f t="shared" si="21"/>
        <v>0.02</v>
      </c>
      <c r="I67" s="125"/>
      <c r="J67" s="126"/>
      <c r="K67" s="127">
        <f t="shared" si="2"/>
        <v>7.0000000000000007E-2</v>
      </c>
      <c r="M67" s="128"/>
      <c r="N67" s="126"/>
      <c r="O67" s="129"/>
      <c r="P67" s="130"/>
    </row>
    <row r="68" spans="2:16">
      <c r="B68" s="121">
        <f t="shared" si="0"/>
        <v>88</v>
      </c>
      <c r="C68" s="122">
        <v>54</v>
      </c>
      <c r="D68" s="122"/>
      <c r="E68" s="126"/>
      <c r="F68" s="124"/>
      <c r="G68" s="124">
        <f t="shared" ref="G68:H68" si="22">G67</f>
        <v>0.02</v>
      </c>
      <c r="H68" s="124">
        <f t="shared" si="22"/>
        <v>0.02</v>
      </c>
      <c r="I68" s="125"/>
      <c r="J68" s="126"/>
      <c r="K68" s="127">
        <f t="shared" si="2"/>
        <v>7.0000000000000007E-2</v>
      </c>
      <c r="M68" s="128"/>
      <c r="N68" s="126"/>
      <c r="O68" s="129"/>
      <c r="P68" s="130"/>
    </row>
    <row r="69" spans="2:16">
      <c r="B69" s="121">
        <f t="shared" si="0"/>
        <v>89</v>
      </c>
      <c r="C69" s="122">
        <v>55</v>
      </c>
      <c r="D69" s="122"/>
      <c r="E69" s="126"/>
      <c r="F69" s="124"/>
      <c r="G69" s="124">
        <f t="shared" ref="G69:H69" si="23">G68</f>
        <v>0.02</v>
      </c>
      <c r="H69" s="124">
        <f t="shared" si="23"/>
        <v>0.02</v>
      </c>
      <c r="I69" s="125"/>
      <c r="J69" s="126"/>
      <c r="K69" s="127">
        <f t="shared" si="2"/>
        <v>7.0000000000000007E-2</v>
      </c>
      <c r="M69" s="128"/>
      <c r="N69" s="126"/>
      <c r="O69" s="129"/>
      <c r="P69" s="130"/>
    </row>
    <row r="70" spans="2:16">
      <c r="B70" s="121">
        <f t="shared" si="0"/>
        <v>90</v>
      </c>
      <c r="C70" s="122">
        <v>56</v>
      </c>
      <c r="D70" s="122"/>
      <c r="E70" s="126"/>
      <c r="F70" s="124"/>
      <c r="G70" s="124">
        <f t="shared" ref="G70:H70" si="24">G69</f>
        <v>0.02</v>
      </c>
      <c r="H70" s="124">
        <f t="shared" si="24"/>
        <v>0.02</v>
      </c>
      <c r="I70" s="125"/>
      <c r="J70" s="126"/>
      <c r="K70" s="127">
        <f t="shared" si="2"/>
        <v>7.0000000000000007E-2</v>
      </c>
      <c r="M70" s="128"/>
      <c r="N70" s="126"/>
      <c r="O70" s="129"/>
      <c r="P70" s="130"/>
    </row>
    <row r="71" spans="2:16">
      <c r="B71" s="121">
        <f t="shared" si="0"/>
        <v>91</v>
      </c>
      <c r="C71" s="122">
        <v>57</v>
      </c>
      <c r="D71" s="122"/>
      <c r="E71" s="126"/>
      <c r="F71" s="124"/>
      <c r="G71" s="124">
        <f t="shared" ref="G71:H71" si="25">G70</f>
        <v>0.02</v>
      </c>
      <c r="H71" s="124">
        <f t="shared" si="25"/>
        <v>0.02</v>
      </c>
      <c r="I71" s="125"/>
      <c r="J71" s="126"/>
      <c r="K71" s="127">
        <f t="shared" si="2"/>
        <v>7.0000000000000007E-2</v>
      </c>
      <c r="M71" s="128"/>
      <c r="N71" s="126"/>
      <c r="O71" s="129"/>
      <c r="P71" s="130"/>
    </row>
    <row r="72" spans="2:16">
      <c r="B72" s="121">
        <f t="shared" si="0"/>
        <v>92</v>
      </c>
      <c r="C72" s="122">
        <v>58</v>
      </c>
      <c r="D72" s="122"/>
      <c r="E72" s="126"/>
      <c r="F72" s="124"/>
      <c r="G72" s="124">
        <f t="shared" ref="G72:H72" si="26">G71</f>
        <v>0.02</v>
      </c>
      <c r="H72" s="124">
        <f t="shared" si="26"/>
        <v>0.02</v>
      </c>
      <c r="I72" s="125"/>
      <c r="J72" s="126"/>
      <c r="K72" s="127">
        <f t="shared" si="2"/>
        <v>7.0000000000000007E-2</v>
      </c>
      <c r="M72" s="128"/>
      <c r="N72" s="126"/>
      <c r="O72" s="129"/>
      <c r="P72" s="130"/>
    </row>
    <row r="73" spans="2:16">
      <c r="B73" s="121">
        <f t="shared" si="0"/>
        <v>93</v>
      </c>
      <c r="C73" s="122">
        <v>59</v>
      </c>
      <c r="D73" s="122"/>
      <c r="E73" s="126"/>
      <c r="F73" s="124"/>
      <c r="G73" s="124">
        <f t="shared" ref="G73:H73" si="27">G72</f>
        <v>0.02</v>
      </c>
      <c r="H73" s="124">
        <f t="shared" si="27"/>
        <v>0.02</v>
      </c>
      <c r="I73" s="125"/>
      <c r="J73" s="126"/>
      <c r="K73" s="127">
        <f t="shared" si="2"/>
        <v>7.0000000000000007E-2</v>
      </c>
      <c r="M73" s="128"/>
      <c r="N73" s="126"/>
      <c r="O73" s="129"/>
      <c r="P73" s="130"/>
    </row>
    <row r="74" spans="2:16">
      <c r="B74" s="121">
        <f t="shared" si="0"/>
        <v>94</v>
      </c>
      <c r="C74" s="122">
        <v>60</v>
      </c>
      <c r="D74" s="122"/>
      <c r="E74" s="126"/>
      <c r="F74" s="124"/>
      <c r="G74" s="124">
        <f t="shared" ref="G74:H74" si="28">G73</f>
        <v>0.02</v>
      </c>
      <c r="H74" s="124">
        <f t="shared" si="28"/>
        <v>0.02</v>
      </c>
      <c r="I74" s="125"/>
      <c r="J74" s="126"/>
      <c r="K74" s="127">
        <f t="shared" si="2"/>
        <v>7.0000000000000007E-2</v>
      </c>
      <c r="M74" s="128"/>
      <c r="N74" s="126"/>
      <c r="O74" s="129"/>
      <c r="P74" s="130"/>
    </row>
    <row r="75" spans="2:16">
      <c r="B75" s="121">
        <f t="shared" si="0"/>
        <v>95</v>
      </c>
      <c r="C75" s="122">
        <v>61</v>
      </c>
      <c r="D75" s="122"/>
      <c r="E75" s="126"/>
      <c r="F75" s="124"/>
      <c r="G75" s="124">
        <f t="shared" ref="G75:H75" si="29">G74</f>
        <v>0.02</v>
      </c>
      <c r="H75" s="124">
        <f t="shared" si="29"/>
        <v>0.02</v>
      </c>
      <c r="I75" s="125"/>
      <c r="J75" s="126"/>
      <c r="K75" s="127">
        <f t="shared" si="2"/>
        <v>7.0000000000000007E-2</v>
      </c>
      <c r="M75" s="128"/>
      <c r="N75" s="126"/>
      <c r="O75" s="129"/>
      <c r="P75" s="130"/>
    </row>
    <row r="76" spans="2:16">
      <c r="B76" s="121">
        <f t="shared" si="0"/>
        <v>96</v>
      </c>
      <c r="C76" s="122">
        <v>62</v>
      </c>
      <c r="D76" s="122"/>
      <c r="E76" s="126"/>
      <c r="F76" s="124"/>
      <c r="G76" s="124">
        <f t="shared" ref="G76:H76" si="30">G75</f>
        <v>0.02</v>
      </c>
      <c r="H76" s="124">
        <f t="shared" si="30"/>
        <v>0.02</v>
      </c>
      <c r="I76" s="125"/>
      <c r="J76" s="126"/>
      <c r="K76" s="127">
        <f t="shared" si="2"/>
        <v>7.0000000000000007E-2</v>
      </c>
      <c r="M76" s="128"/>
      <c r="N76" s="126"/>
      <c r="O76" s="129"/>
      <c r="P76" s="130"/>
    </row>
    <row r="77" spans="2:16">
      <c r="B77" s="121">
        <f t="shared" si="0"/>
        <v>97</v>
      </c>
      <c r="C77" s="122">
        <v>63</v>
      </c>
      <c r="D77" s="122"/>
      <c r="E77" s="126"/>
      <c r="F77" s="124"/>
      <c r="G77" s="124">
        <f t="shared" ref="G77:H77" si="31">G76</f>
        <v>0.02</v>
      </c>
      <c r="H77" s="124">
        <f t="shared" si="31"/>
        <v>0.02</v>
      </c>
      <c r="I77" s="125"/>
      <c r="J77" s="126"/>
      <c r="K77" s="127">
        <f t="shared" si="2"/>
        <v>7.0000000000000007E-2</v>
      </c>
      <c r="M77" s="128"/>
      <c r="N77" s="126"/>
      <c r="O77" s="129"/>
      <c r="P77" s="130"/>
    </row>
    <row r="78" spans="2:16">
      <c r="B78" s="121">
        <f t="shared" si="0"/>
        <v>98</v>
      </c>
      <c r="C78" s="122">
        <v>64</v>
      </c>
      <c r="D78" s="122"/>
      <c r="E78" s="126"/>
      <c r="F78" s="124"/>
      <c r="G78" s="124">
        <f t="shared" ref="G78:H78" si="32">G77</f>
        <v>0.02</v>
      </c>
      <c r="H78" s="124">
        <f t="shared" si="32"/>
        <v>0.02</v>
      </c>
      <c r="I78" s="125"/>
      <c r="J78" s="126"/>
      <c r="K78" s="127">
        <f t="shared" si="2"/>
        <v>7.0000000000000007E-2</v>
      </c>
      <c r="M78" s="128"/>
      <c r="N78" s="126"/>
      <c r="O78" s="129"/>
      <c r="P78" s="130"/>
    </row>
    <row r="79" spans="2:16">
      <c r="B79" s="121">
        <f t="shared" si="0"/>
        <v>99</v>
      </c>
      <c r="C79" s="122">
        <v>65</v>
      </c>
      <c r="D79" s="122"/>
      <c r="E79" s="126"/>
      <c r="F79" s="124"/>
      <c r="G79" s="124">
        <f t="shared" ref="G79:H79" si="33">G78</f>
        <v>0.02</v>
      </c>
      <c r="H79" s="124">
        <f t="shared" si="33"/>
        <v>0.02</v>
      </c>
      <c r="I79" s="125"/>
      <c r="J79" s="126"/>
      <c r="K79" s="127">
        <f t="shared" si="2"/>
        <v>7.0000000000000007E-2</v>
      </c>
      <c r="M79" s="128"/>
      <c r="N79" s="126"/>
      <c r="O79" s="129"/>
      <c r="P79" s="130"/>
    </row>
    <row r="80" spans="2:16">
      <c r="B80" s="121">
        <f t="shared" si="0"/>
        <v>100</v>
      </c>
      <c r="C80" s="122">
        <v>66</v>
      </c>
      <c r="D80" s="122"/>
      <c r="E80" s="126"/>
      <c r="F80" s="124"/>
      <c r="G80" s="124">
        <f t="shared" ref="G80:H80" si="34">G79</f>
        <v>0.02</v>
      </c>
      <c r="H80" s="124">
        <f t="shared" si="34"/>
        <v>0.02</v>
      </c>
      <c r="I80" s="125"/>
      <c r="J80" s="126"/>
      <c r="K80" s="127">
        <f t="shared" si="2"/>
        <v>7.0000000000000007E-2</v>
      </c>
      <c r="M80" s="128"/>
      <c r="N80" s="126"/>
      <c r="O80" s="129"/>
      <c r="P80" s="130"/>
    </row>
  </sheetData>
  <mergeCells count="15">
    <mergeCell ref="H8:J8"/>
    <mergeCell ref="M8:O8"/>
    <mergeCell ref="B2:F8"/>
    <mergeCell ref="H5:J5"/>
    <mergeCell ref="M5:O5"/>
    <mergeCell ref="H6:J6"/>
    <mergeCell ref="M6:O6"/>
    <mergeCell ref="H7:J7"/>
    <mergeCell ref="M7:O7"/>
    <mergeCell ref="H2:K2"/>
    <mergeCell ref="M2:P2"/>
    <mergeCell ref="H3:J3"/>
    <mergeCell ref="M3:O3"/>
    <mergeCell ref="H4:J4"/>
    <mergeCell ref="M4:O4"/>
  </mergeCells>
  <conditionalFormatting sqref="B15:P50 B51:K80 M51:P80">
    <cfRule type="expression" dxfId="0" priority="1" stopIfTrue="1">
      <formula>$C15=$K$3</formula>
    </cfRule>
  </conditionalFormatting>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80"/>
  <sheetViews>
    <sheetView workbookViewId="0"/>
  </sheetViews>
  <sheetFormatPr defaultColWidth="12.875" defaultRowHeight="12.75"/>
  <cols>
    <col min="1" max="1" width="4.875" style="131" customWidth="1"/>
    <col min="2" max="2" width="12.875" style="131"/>
    <col min="3" max="3" width="17.375" style="131" bestFit="1" customWidth="1"/>
    <col min="4" max="4" width="13.875" style="131" bestFit="1" customWidth="1"/>
    <col min="5" max="5" width="14.125" style="131" customWidth="1"/>
    <col min="6" max="7" width="5" style="78" customWidth="1"/>
    <col min="8" max="8" width="4.875" style="137" customWidth="1"/>
    <col min="9" max="9" width="21.125" style="137" customWidth="1"/>
    <col min="10" max="11" width="12.875" style="139"/>
    <col min="12" max="12" width="3.125" style="139" customWidth="1"/>
    <col min="13" max="23" width="12.875" style="137"/>
    <col min="24" max="16384" width="12.875" style="131"/>
  </cols>
  <sheetData>
    <row r="1" spans="2:23" ht="21">
      <c r="B1" s="392" t="s">
        <v>88</v>
      </c>
      <c r="C1" s="393"/>
      <c r="D1" s="393"/>
      <c r="E1" s="394"/>
      <c r="I1" s="138"/>
    </row>
    <row r="2" spans="2:23" ht="13.5" thickBot="1">
      <c r="B2" s="140"/>
      <c r="C2" s="141"/>
      <c r="D2" s="142"/>
      <c r="E2" s="143"/>
    </row>
    <row r="3" spans="2:23">
      <c r="B3" s="144" t="s">
        <v>41</v>
      </c>
      <c r="C3" s="145" t="s">
        <v>89</v>
      </c>
      <c r="D3" s="146"/>
      <c r="E3" s="143"/>
      <c r="I3" s="395" t="s">
        <v>90</v>
      </c>
      <c r="J3" s="395"/>
      <c r="K3" s="395"/>
      <c r="L3" s="395"/>
      <c r="M3" s="395"/>
      <c r="N3" s="395"/>
      <c r="O3" s="395"/>
      <c r="P3" s="395"/>
      <c r="Q3" s="395"/>
      <c r="R3" s="395"/>
      <c r="S3" s="395"/>
      <c r="T3" s="395"/>
      <c r="U3" s="395"/>
      <c r="V3" s="395"/>
    </row>
    <row r="4" spans="2:23">
      <c r="B4" s="140"/>
      <c r="C4" s="147" t="s">
        <v>91</v>
      </c>
      <c r="D4" s="148"/>
      <c r="E4" s="143"/>
      <c r="I4" s="395"/>
      <c r="J4" s="395"/>
      <c r="K4" s="395"/>
      <c r="L4" s="395"/>
      <c r="M4" s="395"/>
      <c r="N4" s="395"/>
      <c r="O4" s="395"/>
      <c r="P4" s="395"/>
      <c r="Q4" s="395"/>
      <c r="R4" s="395"/>
      <c r="S4" s="395"/>
      <c r="T4" s="395"/>
      <c r="U4" s="395"/>
      <c r="V4" s="395"/>
    </row>
    <row r="5" spans="2:23">
      <c r="B5" s="140"/>
      <c r="C5" s="147" t="s">
        <v>92</v>
      </c>
      <c r="D5" s="148"/>
      <c r="E5" s="143"/>
      <c r="I5" s="395"/>
      <c r="J5" s="395"/>
      <c r="K5" s="395"/>
      <c r="L5" s="395"/>
      <c r="M5" s="395"/>
      <c r="N5" s="395"/>
      <c r="O5" s="395"/>
      <c r="P5" s="395"/>
      <c r="Q5" s="395"/>
      <c r="R5" s="395"/>
      <c r="S5" s="395"/>
      <c r="T5" s="395"/>
      <c r="U5" s="395"/>
      <c r="V5" s="395"/>
    </row>
    <row r="6" spans="2:23">
      <c r="B6" s="140"/>
      <c r="C6" s="147" t="s">
        <v>93</v>
      </c>
      <c r="D6" s="149"/>
      <c r="E6" s="143"/>
      <c r="I6" s="395"/>
      <c r="J6" s="395"/>
      <c r="K6" s="395"/>
      <c r="L6" s="395"/>
      <c r="M6" s="395"/>
      <c r="N6" s="395"/>
      <c r="O6" s="395"/>
      <c r="P6" s="395"/>
      <c r="Q6" s="395"/>
      <c r="R6" s="395"/>
      <c r="S6" s="395"/>
      <c r="T6" s="395"/>
      <c r="U6" s="395"/>
      <c r="V6" s="395"/>
    </row>
    <row r="7" spans="2:23" ht="13.5" thickBot="1">
      <c r="B7" s="140"/>
      <c r="C7" s="147" t="s">
        <v>2</v>
      </c>
      <c r="D7" s="150"/>
      <c r="E7" s="143"/>
    </row>
    <row r="8" spans="2:23" ht="15.75" thickBot="1">
      <c r="B8" s="140"/>
      <c r="C8" s="147" t="s">
        <v>94</v>
      </c>
      <c r="D8" s="151"/>
      <c r="E8" s="143"/>
      <c r="I8" s="152" t="s">
        <v>95</v>
      </c>
      <c r="J8" s="396"/>
      <c r="K8" s="397"/>
      <c r="L8" s="397"/>
      <c r="M8" s="397"/>
      <c r="N8" s="397"/>
      <c r="O8" s="397"/>
      <c r="P8" s="397"/>
      <c r="Q8" s="397"/>
      <c r="R8" s="397"/>
      <c r="S8" s="397"/>
      <c r="T8" s="397"/>
      <c r="U8" s="397"/>
      <c r="V8" s="398"/>
    </row>
    <row r="9" spans="2:23" ht="13.5" thickBot="1">
      <c r="B9" s="140"/>
      <c r="C9" s="147" t="s">
        <v>5</v>
      </c>
      <c r="D9" s="153"/>
      <c r="E9" s="143"/>
    </row>
    <row r="10" spans="2:23" ht="15.75" thickBot="1">
      <c r="B10" s="140"/>
      <c r="C10" s="154" t="s">
        <v>96</v>
      </c>
      <c r="D10" s="155"/>
      <c r="E10" s="143"/>
      <c r="I10" s="152" t="s">
        <v>97</v>
      </c>
      <c r="J10" s="399"/>
      <c r="K10" s="400"/>
      <c r="L10" s="156"/>
      <c r="M10" s="137" t="s">
        <v>98</v>
      </c>
    </row>
    <row r="11" spans="2:23" ht="15.75" thickBot="1">
      <c r="B11" s="140"/>
      <c r="C11" s="142"/>
      <c r="D11" s="157"/>
      <c r="E11" s="143"/>
      <c r="H11" s="158"/>
      <c r="I11" s="159"/>
      <c r="J11" s="160"/>
      <c r="K11" s="160"/>
      <c r="L11" s="156"/>
      <c r="M11" s="158"/>
      <c r="N11" s="158"/>
      <c r="O11" s="158"/>
      <c r="P11" s="158"/>
      <c r="Q11" s="158"/>
      <c r="R11" s="158"/>
      <c r="S11" s="158"/>
      <c r="T11" s="158"/>
      <c r="U11" s="158"/>
      <c r="V11" s="158"/>
      <c r="W11" s="158"/>
    </row>
    <row r="12" spans="2:23" ht="15.75" thickBot="1">
      <c r="B12" s="140"/>
      <c r="C12" s="142"/>
      <c r="D12" s="142"/>
      <c r="E12" s="161"/>
      <c r="I12" s="152" t="s">
        <v>99</v>
      </c>
      <c r="J12" s="399"/>
      <c r="K12" s="400"/>
      <c r="L12" s="156"/>
      <c r="M12" s="137" t="s">
        <v>100</v>
      </c>
    </row>
    <row r="13" spans="2:23" ht="15.75" thickBot="1">
      <c r="B13" s="162" t="s">
        <v>101</v>
      </c>
      <c r="C13" s="163" t="s">
        <v>44</v>
      </c>
      <c r="D13" s="163" t="s">
        <v>42</v>
      </c>
      <c r="E13" s="164" t="s">
        <v>85</v>
      </c>
      <c r="H13" s="158"/>
      <c r="I13" s="159"/>
      <c r="J13" s="160"/>
      <c r="K13" s="160"/>
      <c r="L13" s="156"/>
      <c r="M13" s="158"/>
      <c r="N13" s="158"/>
      <c r="O13" s="158"/>
      <c r="P13" s="158"/>
      <c r="Q13" s="158"/>
      <c r="R13" s="158"/>
      <c r="S13" s="158"/>
      <c r="T13" s="158"/>
      <c r="U13" s="158"/>
      <c r="V13" s="158"/>
      <c r="W13" s="158"/>
    </row>
    <row r="14" spans="2:23" ht="15.75" thickBot="1">
      <c r="B14" s="165"/>
      <c r="C14" s="166"/>
      <c r="D14" s="166"/>
      <c r="E14" s="167"/>
      <c r="I14" s="152" t="s">
        <v>102</v>
      </c>
      <c r="J14" s="168"/>
      <c r="K14" s="169"/>
      <c r="L14" s="160"/>
    </row>
    <row r="15" spans="2:23" ht="15.75" thickBot="1">
      <c r="B15" s="165"/>
      <c r="C15" s="170"/>
      <c r="D15" s="170"/>
      <c r="E15" s="167"/>
      <c r="H15" s="158"/>
      <c r="I15" s="159"/>
      <c r="J15" s="160"/>
      <c r="K15" s="160"/>
      <c r="L15" s="160"/>
      <c r="M15" s="158"/>
      <c r="N15" s="158"/>
      <c r="O15" s="158"/>
      <c r="P15" s="158"/>
      <c r="Q15" s="158"/>
      <c r="R15" s="158"/>
      <c r="S15" s="158"/>
      <c r="T15" s="158"/>
      <c r="U15" s="158"/>
      <c r="V15" s="158"/>
      <c r="W15" s="158"/>
    </row>
    <row r="16" spans="2:23" ht="15.75" thickBot="1">
      <c r="B16" s="165"/>
      <c r="C16" s="170"/>
      <c r="D16" s="170"/>
      <c r="E16" s="167"/>
      <c r="I16" s="152" t="s">
        <v>103</v>
      </c>
      <c r="J16" s="171"/>
      <c r="K16" s="172"/>
      <c r="L16" s="173"/>
    </row>
    <row r="17" spans="2:23" ht="15.75" thickBot="1">
      <c r="B17" s="165"/>
      <c r="C17" s="170"/>
      <c r="D17" s="170"/>
      <c r="E17" s="167"/>
      <c r="H17" s="158"/>
      <c r="I17" s="159"/>
      <c r="J17" s="160"/>
      <c r="K17" s="160"/>
      <c r="L17" s="160"/>
      <c r="M17" s="158"/>
      <c r="N17" s="158"/>
      <c r="O17" s="158"/>
      <c r="P17" s="158"/>
      <c r="Q17" s="158"/>
      <c r="R17" s="158"/>
      <c r="S17" s="158"/>
      <c r="T17" s="158"/>
      <c r="U17" s="158"/>
      <c r="V17" s="158"/>
      <c r="W17" s="158"/>
    </row>
    <row r="18" spans="2:23" ht="15">
      <c r="B18" s="165"/>
      <c r="C18" s="170"/>
      <c r="D18" s="170"/>
      <c r="E18" s="167"/>
      <c r="I18" s="152" t="s">
        <v>104</v>
      </c>
      <c r="J18" s="383"/>
      <c r="K18" s="384"/>
      <c r="L18" s="384"/>
      <c r="M18" s="384"/>
      <c r="N18" s="384"/>
      <c r="O18" s="384"/>
      <c r="P18" s="384"/>
      <c r="Q18" s="384"/>
      <c r="R18" s="384"/>
      <c r="S18" s="384"/>
      <c r="T18" s="384"/>
      <c r="U18" s="384"/>
      <c r="V18" s="385"/>
    </row>
    <row r="19" spans="2:23" ht="15">
      <c r="B19" s="165"/>
      <c r="C19" s="170"/>
      <c r="D19" s="170"/>
      <c r="E19" s="167"/>
      <c r="I19" s="152"/>
      <c r="J19" s="386"/>
      <c r="K19" s="387"/>
      <c r="L19" s="387"/>
      <c r="M19" s="387"/>
      <c r="N19" s="387"/>
      <c r="O19" s="387"/>
      <c r="P19" s="387"/>
      <c r="Q19" s="387"/>
      <c r="R19" s="387"/>
      <c r="S19" s="387"/>
      <c r="T19" s="387"/>
      <c r="U19" s="387"/>
      <c r="V19" s="388"/>
    </row>
    <row r="20" spans="2:23" ht="15">
      <c r="B20" s="165"/>
      <c r="C20" s="170"/>
      <c r="D20" s="170"/>
      <c r="E20" s="167"/>
      <c r="I20" s="152"/>
      <c r="J20" s="386"/>
      <c r="K20" s="387"/>
      <c r="L20" s="387"/>
      <c r="M20" s="387"/>
      <c r="N20" s="387"/>
      <c r="O20" s="387"/>
      <c r="P20" s="387"/>
      <c r="Q20" s="387"/>
      <c r="R20" s="387"/>
      <c r="S20" s="387"/>
      <c r="T20" s="387"/>
      <c r="U20" s="387"/>
      <c r="V20" s="388"/>
    </row>
    <row r="21" spans="2:23" ht="15">
      <c r="B21" s="165"/>
      <c r="C21" s="170"/>
      <c r="D21" s="170"/>
      <c r="E21" s="167"/>
      <c r="I21" s="152"/>
      <c r="J21" s="386"/>
      <c r="K21" s="387"/>
      <c r="L21" s="387"/>
      <c r="M21" s="387"/>
      <c r="N21" s="387"/>
      <c r="O21" s="387"/>
      <c r="P21" s="387"/>
      <c r="Q21" s="387"/>
      <c r="R21" s="387"/>
      <c r="S21" s="387"/>
      <c r="T21" s="387"/>
      <c r="U21" s="387"/>
      <c r="V21" s="388"/>
    </row>
    <row r="22" spans="2:23" ht="15.75" thickBot="1">
      <c r="B22" s="165"/>
      <c r="C22" s="170"/>
      <c r="D22" s="170"/>
      <c r="E22" s="167"/>
      <c r="I22" s="152"/>
      <c r="J22" s="389"/>
      <c r="K22" s="390"/>
      <c r="L22" s="390"/>
      <c r="M22" s="390"/>
      <c r="N22" s="390"/>
      <c r="O22" s="390"/>
      <c r="P22" s="390"/>
      <c r="Q22" s="390"/>
      <c r="R22" s="390"/>
      <c r="S22" s="390"/>
      <c r="T22" s="390"/>
      <c r="U22" s="390"/>
      <c r="V22" s="391"/>
    </row>
    <row r="23" spans="2:23" ht="15">
      <c r="B23" s="165"/>
      <c r="C23" s="170"/>
      <c r="D23" s="170"/>
      <c r="E23" s="167"/>
      <c r="I23" s="152"/>
      <c r="J23" s="174"/>
      <c r="K23" s="174"/>
      <c r="L23" s="174"/>
      <c r="M23" s="175"/>
      <c r="N23" s="175"/>
      <c r="O23" s="175"/>
      <c r="P23" s="175"/>
      <c r="Q23" s="175"/>
      <c r="R23" s="175"/>
      <c r="S23" s="175"/>
      <c r="T23" s="175"/>
      <c r="U23" s="175"/>
      <c r="V23" s="175"/>
    </row>
    <row r="24" spans="2:23" ht="15">
      <c r="B24" s="165"/>
      <c r="C24" s="170"/>
      <c r="D24" s="170"/>
      <c r="E24" s="167"/>
      <c r="I24" s="152" t="s">
        <v>105</v>
      </c>
      <c r="J24" s="176" t="s">
        <v>106</v>
      </c>
    </row>
    <row r="25" spans="2:23" ht="13.5" thickBot="1">
      <c r="B25" s="165"/>
      <c r="C25" s="170"/>
      <c r="D25" s="170"/>
      <c r="E25" s="167"/>
    </row>
    <row r="26" spans="2:23">
      <c r="B26" s="165"/>
      <c r="C26" s="170"/>
      <c r="D26" s="170"/>
      <c r="E26" s="167"/>
      <c r="J26" s="374"/>
      <c r="K26" s="375"/>
      <c r="L26" s="375"/>
      <c r="M26" s="375"/>
      <c r="N26" s="375"/>
      <c r="O26" s="375"/>
      <c r="P26" s="375"/>
      <c r="Q26" s="375"/>
      <c r="R26" s="375"/>
      <c r="S26" s="375"/>
      <c r="T26" s="375"/>
      <c r="U26" s="375"/>
      <c r="V26" s="376"/>
    </row>
    <row r="27" spans="2:23">
      <c r="B27" s="165"/>
      <c r="C27" s="170"/>
      <c r="D27" s="170"/>
      <c r="E27" s="167"/>
      <c r="J27" s="377"/>
      <c r="K27" s="378"/>
      <c r="L27" s="378"/>
      <c r="M27" s="378"/>
      <c r="N27" s="378"/>
      <c r="O27" s="378"/>
      <c r="P27" s="378"/>
      <c r="Q27" s="378"/>
      <c r="R27" s="378"/>
      <c r="S27" s="378"/>
      <c r="T27" s="378"/>
      <c r="U27" s="378"/>
      <c r="V27" s="379"/>
    </row>
    <row r="28" spans="2:23">
      <c r="B28" s="165"/>
      <c r="C28" s="170"/>
      <c r="D28" s="170"/>
      <c r="E28" s="167"/>
      <c r="J28" s="377"/>
      <c r="K28" s="378"/>
      <c r="L28" s="378"/>
      <c r="M28" s="378"/>
      <c r="N28" s="378"/>
      <c r="O28" s="378"/>
      <c r="P28" s="378"/>
      <c r="Q28" s="378"/>
      <c r="R28" s="378"/>
      <c r="S28" s="378"/>
      <c r="T28" s="378"/>
      <c r="U28" s="378"/>
      <c r="V28" s="379"/>
    </row>
    <row r="29" spans="2:23">
      <c r="B29" s="165"/>
      <c r="C29" s="170"/>
      <c r="D29" s="170"/>
      <c r="E29" s="167"/>
      <c r="J29" s="377"/>
      <c r="K29" s="378"/>
      <c r="L29" s="378"/>
      <c r="M29" s="378"/>
      <c r="N29" s="378"/>
      <c r="O29" s="378"/>
      <c r="P29" s="378"/>
      <c r="Q29" s="378"/>
      <c r="R29" s="378"/>
      <c r="S29" s="378"/>
      <c r="T29" s="378"/>
      <c r="U29" s="378"/>
      <c r="V29" s="379"/>
    </row>
    <row r="30" spans="2:23">
      <c r="B30" s="165"/>
      <c r="C30" s="170"/>
      <c r="D30" s="170"/>
      <c r="E30" s="167"/>
      <c r="J30" s="377"/>
      <c r="K30" s="378"/>
      <c r="L30" s="378"/>
      <c r="M30" s="378"/>
      <c r="N30" s="378"/>
      <c r="O30" s="378"/>
      <c r="P30" s="378"/>
      <c r="Q30" s="378"/>
      <c r="R30" s="378"/>
      <c r="S30" s="378"/>
      <c r="T30" s="378"/>
      <c r="U30" s="378"/>
      <c r="V30" s="379"/>
    </row>
    <row r="31" spans="2:23">
      <c r="B31" s="165"/>
      <c r="C31" s="170"/>
      <c r="D31" s="170"/>
      <c r="E31" s="167"/>
      <c r="J31" s="377"/>
      <c r="K31" s="378"/>
      <c r="L31" s="378"/>
      <c r="M31" s="378"/>
      <c r="N31" s="378"/>
      <c r="O31" s="378"/>
      <c r="P31" s="378"/>
      <c r="Q31" s="378"/>
      <c r="R31" s="378"/>
      <c r="S31" s="378"/>
      <c r="T31" s="378"/>
      <c r="U31" s="378"/>
      <c r="V31" s="379"/>
    </row>
    <row r="32" spans="2:23">
      <c r="B32" s="165"/>
      <c r="C32" s="170"/>
      <c r="D32" s="170"/>
      <c r="E32" s="167"/>
      <c r="J32" s="377"/>
      <c r="K32" s="378"/>
      <c r="L32" s="378"/>
      <c r="M32" s="378"/>
      <c r="N32" s="378"/>
      <c r="O32" s="378"/>
      <c r="P32" s="378"/>
      <c r="Q32" s="378"/>
      <c r="R32" s="378"/>
      <c r="S32" s="378"/>
      <c r="T32" s="378"/>
      <c r="U32" s="378"/>
      <c r="V32" s="379"/>
    </row>
    <row r="33" spans="2:22">
      <c r="B33" s="165"/>
      <c r="C33" s="170"/>
      <c r="D33" s="170"/>
      <c r="E33" s="167"/>
      <c r="J33" s="377"/>
      <c r="K33" s="378"/>
      <c r="L33" s="378"/>
      <c r="M33" s="378"/>
      <c r="N33" s="378"/>
      <c r="O33" s="378"/>
      <c r="P33" s="378"/>
      <c r="Q33" s="378"/>
      <c r="R33" s="378"/>
      <c r="S33" s="378"/>
      <c r="T33" s="378"/>
      <c r="U33" s="378"/>
      <c r="V33" s="379"/>
    </row>
    <row r="34" spans="2:22">
      <c r="B34" s="165"/>
      <c r="C34" s="170"/>
      <c r="D34" s="170"/>
      <c r="E34" s="167"/>
      <c r="J34" s="377"/>
      <c r="K34" s="378"/>
      <c r="L34" s="378"/>
      <c r="M34" s="378"/>
      <c r="N34" s="378"/>
      <c r="O34" s="378"/>
      <c r="P34" s="378"/>
      <c r="Q34" s="378"/>
      <c r="R34" s="378"/>
      <c r="S34" s="378"/>
      <c r="T34" s="378"/>
      <c r="U34" s="378"/>
      <c r="V34" s="379"/>
    </row>
    <row r="35" spans="2:22">
      <c r="B35" s="165"/>
      <c r="C35" s="170"/>
      <c r="D35" s="170"/>
      <c r="E35" s="167"/>
      <c r="J35" s="377"/>
      <c r="K35" s="378"/>
      <c r="L35" s="378"/>
      <c r="M35" s="378"/>
      <c r="N35" s="378"/>
      <c r="O35" s="378"/>
      <c r="P35" s="378"/>
      <c r="Q35" s="378"/>
      <c r="R35" s="378"/>
      <c r="S35" s="378"/>
      <c r="T35" s="378"/>
      <c r="U35" s="378"/>
      <c r="V35" s="379"/>
    </row>
    <row r="36" spans="2:22">
      <c r="B36" s="165"/>
      <c r="C36" s="170"/>
      <c r="D36" s="170"/>
      <c r="E36" s="167"/>
      <c r="J36" s="377"/>
      <c r="K36" s="378"/>
      <c r="L36" s="378"/>
      <c r="M36" s="378"/>
      <c r="N36" s="378"/>
      <c r="O36" s="378"/>
      <c r="P36" s="378"/>
      <c r="Q36" s="378"/>
      <c r="R36" s="378"/>
      <c r="S36" s="378"/>
      <c r="T36" s="378"/>
      <c r="U36" s="378"/>
      <c r="V36" s="379"/>
    </row>
    <row r="37" spans="2:22">
      <c r="B37" s="165"/>
      <c r="C37" s="170"/>
      <c r="D37" s="170"/>
      <c r="E37" s="167"/>
      <c r="J37" s="377"/>
      <c r="K37" s="378"/>
      <c r="L37" s="378"/>
      <c r="M37" s="378"/>
      <c r="N37" s="378"/>
      <c r="O37" s="378"/>
      <c r="P37" s="378"/>
      <c r="Q37" s="378"/>
      <c r="R37" s="378"/>
      <c r="S37" s="378"/>
      <c r="T37" s="378"/>
      <c r="U37" s="378"/>
      <c r="V37" s="379"/>
    </row>
    <row r="38" spans="2:22">
      <c r="B38" s="165"/>
      <c r="C38" s="170"/>
      <c r="D38" s="170"/>
      <c r="E38" s="167"/>
      <c r="J38" s="377"/>
      <c r="K38" s="378"/>
      <c r="L38" s="378"/>
      <c r="M38" s="378"/>
      <c r="N38" s="378"/>
      <c r="O38" s="378"/>
      <c r="P38" s="378"/>
      <c r="Q38" s="378"/>
      <c r="R38" s="378"/>
      <c r="S38" s="378"/>
      <c r="T38" s="378"/>
      <c r="U38" s="378"/>
      <c r="V38" s="379"/>
    </row>
    <row r="39" spans="2:22">
      <c r="B39" s="165"/>
      <c r="C39" s="170"/>
      <c r="D39" s="170"/>
      <c r="E39" s="167"/>
      <c r="J39" s="377"/>
      <c r="K39" s="378"/>
      <c r="L39" s="378"/>
      <c r="M39" s="378"/>
      <c r="N39" s="378"/>
      <c r="O39" s="378"/>
      <c r="P39" s="378"/>
      <c r="Q39" s="378"/>
      <c r="R39" s="378"/>
      <c r="S39" s="378"/>
      <c r="T39" s="378"/>
      <c r="U39" s="378"/>
      <c r="V39" s="379"/>
    </row>
    <row r="40" spans="2:22">
      <c r="B40" s="165"/>
      <c r="C40" s="170"/>
      <c r="D40" s="170"/>
      <c r="E40" s="167"/>
      <c r="J40" s="377"/>
      <c r="K40" s="378"/>
      <c r="L40" s="378"/>
      <c r="M40" s="378"/>
      <c r="N40" s="378"/>
      <c r="O40" s="378"/>
      <c r="P40" s="378"/>
      <c r="Q40" s="378"/>
      <c r="R40" s="378"/>
      <c r="S40" s="378"/>
      <c r="T40" s="378"/>
      <c r="U40" s="378"/>
      <c r="V40" s="379"/>
    </row>
    <row r="41" spans="2:22">
      <c r="B41" s="165"/>
      <c r="C41" s="170"/>
      <c r="D41" s="170"/>
      <c r="E41" s="167"/>
      <c r="J41" s="377"/>
      <c r="K41" s="378"/>
      <c r="L41" s="378"/>
      <c r="M41" s="378"/>
      <c r="N41" s="378"/>
      <c r="O41" s="378"/>
      <c r="P41" s="378"/>
      <c r="Q41" s="378"/>
      <c r="R41" s="378"/>
      <c r="S41" s="378"/>
      <c r="T41" s="378"/>
      <c r="U41" s="378"/>
      <c r="V41" s="379"/>
    </row>
    <row r="42" spans="2:22">
      <c r="B42" s="165"/>
      <c r="C42" s="170"/>
      <c r="D42" s="170"/>
      <c r="E42" s="167"/>
      <c r="J42" s="377"/>
      <c r="K42" s="378"/>
      <c r="L42" s="378"/>
      <c r="M42" s="378"/>
      <c r="N42" s="378"/>
      <c r="O42" s="378"/>
      <c r="P42" s="378"/>
      <c r="Q42" s="378"/>
      <c r="R42" s="378"/>
      <c r="S42" s="378"/>
      <c r="T42" s="378"/>
      <c r="U42" s="378"/>
      <c r="V42" s="379"/>
    </row>
    <row r="43" spans="2:22">
      <c r="B43" s="165"/>
      <c r="C43" s="170"/>
      <c r="D43" s="170"/>
      <c r="E43" s="167"/>
      <c r="J43" s="377"/>
      <c r="K43" s="378"/>
      <c r="L43" s="378"/>
      <c r="M43" s="378"/>
      <c r="N43" s="378"/>
      <c r="O43" s="378"/>
      <c r="P43" s="378"/>
      <c r="Q43" s="378"/>
      <c r="R43" s="378"/>
      <c r="S43" s="378"/>
      <c r="T43" s="378"/>
      <c r="U43" s="378"/>
      <c r="V43" s="379"/>
    </row>
    <row r="44" spans="2:22">
      <c r="B44" s="165"/>
      <c r="C44" s="170"/>
      <c r="D44" s="170"/>
      <c r="E44" s="167"/>
      <c r="J44" s="377"/>
      <c r="K44" s="378"/>
      <c r="L44" s="378"/>
      <c r="M44" s="378"/>
      <c r="N44" s="378"/>
      <c r="O44" s="378"/>
      <c r="P44" s="378"/>
      <c r="Q44" s="378"/>
      <c r="R44" s="378"/>
      <c r="S44" s="378"/>
      <c r="T44" s="378"/>
      <c r="U44" s="378"/>
      <c r="V44" s="379"/>
    </row>
    <row r="45" spans="2:22">
      <c r="B45" s="165"/>
      <c r="C45" s="170"/>
      <c r="D45" s="170"/>
      <c r="E45" s="167"/>
      <c r="J45" s="377"/>
      <c r="K45" s="378"/>
      <c r="L45" s="378"/>
      <c r="M45" s="378"/>
      <c r="N45" s="378"/>
      <c r="O45" s="378"/>
      <c r="P45" s="378"/>
      <c r="Q45" s="378"/>
      <c r="R45" s="378"/>
      <c r="S45" s="378"/>
      <c r="T45" s="378"/>
      <c r="U45" s="378"/>
      <c r="V45" s="379"/>
    </row>
    <row r="46" spans="2:22">
      <c r="B46" s="165"/>
      <c r="C46" s="170"/>
      <c r="D46" s="170"/>
      <c r="E46" s="167"/>
      <c r="J46" s="377"/>
      <c r="K46" s="378"/>
      <c r="L46" s="378"/>
      <c r="M46" s="378"/>
      <c r="N46" s="378"/>
      <c r="O46" s="378"/>
      <c r="P46" s="378"/>
      <c r="Q46" s="378"/>
      <c r="R46" s="378"/>
      <c r="S46" s="378"/>
      <c r="T46" s="378"/>
      <c r="U46" s="378"/>
      <c r="V46" s="379"/>
    </row>
    <row r="47" spans="2:22">
      <c r="B47" s="165"/>
      <c r="C47" s="170"/>
      <c r="D47" s="170"/>
      <c r="E47" s="167"/>
      <c r="J47" s="377"/>
      <c r="K47" s="378"/>
      <c r="L47" s="378"/>
      <c r="M47" s="378"/>
      <c r="N47" s="378"/>
      <c r="O47" s="378"/>
      <c r="P47" s="378"/>
      <c r="Q47" s="378"/>
      <c r="R47" s="378"/>
      <c r="S47" s="378"/>
      <c r="T47" s="378"/>
      <c r="U47" s="378"/>
      <c r="V47" s="379"/>
    </row>
    <row r="48" spans="2:22">
      <c r="B48" s="165"/>
      <c r="C48" s="170"/>
      <c r="D48" s="170"/>
      <c r="E48" s="167"/>
      <c r="J48" s="377"/>
      <c r="K48" s="378"/>
      <c r="L48" s="378"/>
      <c r="M48" s="378"/>
      <c r="N48" s="378"/>
      <c r="O48" s="378"/>
      <c r="P48" s="378"/>
      <c r="Q48" s="378"/>
      <c r="R48" s="378"/>
      <c r="S48" s="378"/>
      <c r="T48" s="378"/>
      <c r="U48" s="378"/>
      <c r="V48" s="379"/>
    </row>
    <row r="49" spans="2:22">
      <c r="B49" s="165"/>
      <c r="C49" s="170"/>
      <c r="D49" s="170"/>
      <c r="E49" s="167"/>
      <c r="J49" s="377"/>
      <c r="K49" s="378"/>
      <c r="L49" s="378"/>
      <c r="M49" s="378"/>
      <c r="N49" s="378"/>
      <c r="O49" s="378"/>
      <c r="P49" s="378"/>
      <c r="Q49" s="378"/>
      <c r="R49" s="378"/>
      <c r="S49" s="378"/>
      <c r="T49" s="378"/>
      <c r="U49" s="378"/>
      <c r="V49" s="379"/>
    </row>
    <row r="50" spans="2:22">
      <c r="B50" s="165"/>
      <c r="C50" s="170"/>
      <c r="D50" s="170"/>
      <c r="E50" s="167"/>
      <c r="J50" s="377"/>
      <c r="K50" s="378"/>
      <c r="L50" s="378"/>
      <c r="M50" s="378"/>
      <c r="N50" s="378"/>
      <c r="O50" s="378"/>
      <c r="P50" s="378"/>
      <c r="Q50" s="378"/>
      <c r="R50" s="378"/>
      <c r="S50" s="378"/>
      <c r="T50" s="378"/>
      <c r="U50" s="378"/>
      <c r="V50" s="379"/>
    </row>
    <row r="51" spans="2:22">
      <c r="B51" s="165"/>
      <c r="C51" s="170"/>
      <c r="D51" s="170"/>
      <c r="E51" s="167"/>
      <c r="J51" s="377"/>
      <c r="K51" s="378"/>
      <c r="L51" s="378"/>
      <c r="M51" s="378"/>
      <c r="N51" s="378"/>
      <c r="O51" s="378"/>
      <c r="P51" s="378"/>
      <c r="Q51" s="378"/>
      <c r="R51" s="378"/>
      <c r="S51" s="378"/>
      <c r="T51" s="378"/>
      <c r="U51" s="378"/>
      <c r="V51" s="379"/>
    </row>
    <row r="52" spans="2:22">
      <c r="B52" s="165"/>
      <c r="C52" s="170"/>
      <c r="D52" s="170"/>
      <c r="E52" s="167"/>
      <c r="J52" s="377"/>
      <c r="K52" s="378"/>
      <c r="L52" s="378"/>
      <c r="M52" s="378"/>
      <c r="N52" s="378"/>
      <c r="O52" s="378"/>
      <c r="P52" s="378"/>
      <c r="Q52" s="378"/>
      <c r="R52" s="378"/>
      <c r="S52" s="378"/>
      <c r="T52" s="378"/>
      <c r="U52" s="378"/>
      <c r="V52" s="379"/>
    </row>
    <row r="53" spans="2:22" ht="13.5" thickBot="1">
      <c r="B53" s="165"/>
      <c r="C53" s="170"/>
      <c r="D53" s="170"/>
      <c r="E53" s="167"/>
      <c r="J53" s="380"/>
      <c r="K53" s="381"/>
      <c r="L53" s="381"/>
      <c r="M53" s="381"/>
      <c r="N53" s="381"/>
      <c r="O53" s="381"/>
      <c r="P53" s="381"/>
      <c r="Q53" s="381"/>
      <c r="R53" s="381"/>
      <c r="S53" s="381"/>
      <c r="T53" s="381"/>
      <c r="U53" s="381"/>
      <c r="V53" s="382"/>
    </row>
    <row r="54" spans="2:22">
      <c r="B54" s="165"/>
      <c r="C54" s="170"/>
      <c r="D54" s="170"/>
      <c r="E54" s="167"/>
    </row>
    <row r="55" spans="2:22">
      <c r="B55" s="165"/>
      <c r="C55" s="170"/>
      <c r="D55" s="170"/>
      <c r="E55" s="167"/>
    </row>
    <row r="56" spans="2:22">
      <c r="B56" s="165"/>
      <c r="C56" s="170"/>
      <c r="D56" s="170"/>
      <c r="E56" s="167"/>
    </row>
    <row r="57" spans="2:22">
      <c r="B57" s="165"/>
      <c r="C57" s="170"/>
      <c r="D57" s="170"/>
      <c r="E57" s="167"/>
    </row>
    <row r="58" spans="2:22">
      <c r="B58" s="165"/>
      <c r="C58" s="170"/>
      <c r="D58" s="170"/>
      <c r="E58" s="167"/>
    </row>
    <row r="59" spans="2:22">
      <c r="B59" s="165"/>
      <c r="C59" s="170"/>
      <c r="D59" s="170"/>
      <c r="E59" s="167"/>
    </row>
    <row r="60" spans="2:22">
      <c r="B60" s="165"/>
      <c r="C60" s="170"/>
      <c r="D60" s="170"/>
      <c r="E60" s="167"/>
    </row>
    <row r="61" spans="2:22">
      <c r="B61" s="165"/>
      <c r="C61" s="170"/>
      <c r="D61" s="170"/>
      <c r="E61" s="167"/>
    </row>
    <row r="62" spans="2:22">
      <c r="B62" s="165"/>
      <c r="C62" s="170"/>
      <c r="D62" s="170"/>
      <c r="E62" s="167"/>
    </row>
    <row r="63" spans="2:22">
      <c r="B63" s="165"/>
      <c r="C63" s="170"/>
      <c r="D63" s="170"/>
      <c r="E63" s="167"/>
    </row>
    <row r="64" spans="2:22">
      <c r="B64" s="165"/>
      <c r="C64" s="170"/>
      <c r="D64" s="170"/>
      <c r="E64" s="167"/>
    </row>
    <row r="65" spans="2:12">
      <c r="B65" s="165"/>
      <c r="C65" s="170"/>
      <c r="D65" s="170"/>
      <c r="E65" s="167"/>
    </row>
    <row r="66" spans="2:12">
      <c r="B66" s="165"/>
      <c r="C66" s="170"/>
      <c r="D66" s="170"/>
      <c r="E66" s="167"/>
    </row>
    <row r="67" spans="2:12">
      <c r="B67" s="165"/>
      <c r="C67" s="170"/>
      <c r="D67" s="170"/>
      <c r="E67" s="167"/>
    </row>
    <row r="68" spans="2:12">
      <c r="B68" s="165"/>
      <c r="C68" s="170"/>
      <c r="D68" s="170"/>
      <c r="E68" s="167"/>
    </row>
    <row r="69" spans="2:12">
      <c r="B69" s="165"/>
      <c r="C69" s="170"/>
      <c r="D69" s="170"/>
      <c r="E69" s="167"/>
    </row>
    <row r="70" spans="2:12">
      <c r="B70" s="165"/>
      <c r="C70" s="170"/>
      <c r="D70" s="170"/>
      <c r="E70" s="167"/>
    </row>
    <row r="71" spans="2:12">
      <c r="B71" s="165"/>
      <c r="C71" s="170"/>
      <c r="D71" s="170"/>
      <c r="E71" s="167"/>
    </row>
    <row r="72" spans="2:12">
      <c r="B72" s="165"/>
      <c r="C72" s="170"/>
      <c r="D72" s="170"/>
      <c r="E72" s="167"/>
    </row>
    <row r="73" spans="2:12">
      <c r="B73" s="165"/>
      <c r="C73" s="170"/>
      <c r="D73" s="170"/>
      <c r="E73" s="167"/>
    </row>
    <row r="74" spans="2:12" ht="13.5" thickBot="1">
      <c r="B74" s="177"/>
      <c r="C74" s="178"/>
      <c r="D74" s="178"/>
      <c r="E74" s="179"/>
    </row>
    <row r="75" spans="2:12" s="78" customFormat="1">
      <c r="B75" s="77"/>
      <c r="C75" s="180"/>
      <c r="D75" s="180"/>
      <c r="E75" s="180"/>
      <c r="J75" s="77"/>
      <c r="K75" s="77"/>
      <c r="L75" s="77"/>
    </row>
    <row r="76" spans="2:12" s="78" customFormat="1">
      <c r="B76" s="77"/>
      <c r="C76" s="180"/>
      <c r="D76" s="180"/>
      <c r="E76" s="180"/>
      <c r="J76" s="77"/>
      <c r="K76" s="77"/>
      <c r="L76" s="77"/>
    </row>
    <row r="77" spans="2:12" s="78" customFormat="1">
      <c r="B77" s="77"/>
      <c r="C77" s="180"/>
      <c r="D77" s="180"/>
      <c r="E77" s="180"/>
      <c r="J77" s="77"/>
      <c r="K77" s="77"/>
      <c r="L77" s="77"/>
    </row>
    <row r="78" spans="2:12" s="78" customFormat="1">
      <c r="B78" s="77"/>
      <c r="C78" s="180"/>
      <c r="D78" s="180"/>
      <c r="E78" s="180"/>
      <c r="J78" s="77"/>
      <c r="K78" s="77"/>
      <c r="L78" s="77"/>
    </row>
    <row r="79" spans="2:12" s="78" customFormat="1">
      <c r="B79" s="77"/>
      <c r="C79" s="180"/>
      <c r="D79" s="180"/>
      <c r="E79" s="180"/>
      <c r="J79" s="77"/>
      <c r="K79" s="77"/>
      <c r="L79" s="77"/>
    </row>
    <row r="80" spans="2:12" s="78" customFormat="1">
      <c r="B80" s="77"/>
      <c r="C80" s="180"/>
      <c r="D80" s="180"/>
      <c r="E80" s="180"/>
      <c r="J80" s="77"/>
      <c r="K80" s="77"/>
      <c r="L80" s="77"/>
    </row>
    <row r="81" spans="2:12" s="78" customFormat="1">
      <c r="B81" s="77"/>
      <c r="C81" s="180"/>
      <c r="D81" s="180"/>
      <c r="E81" s="180"/>
      <c r="J81" s="77"/>
      <c r="K81" s="77"/>
      <c r="L81" s="77"/>
    </row>
    <row r="82" spans="2:12" s="78" customFormat="1">
      <c r="B82" s="77"/>
      <c r="C82" s="180"/>
      <c r="D82" s="180"/>
      <c r="E82" s="180"/>
      <c r="J82" s="77"/>
      <c r="K82" s="77"/>
      <c r="L82" s="77"/>
    </row>
    <row r="83" spans="2:12" s="78" customFormat="1">
      <c r="B83" s="77"/>
      <c r="C83" s="180"/>
      <c r="D83" s="180"/>
      <c r="E83" s="180"/>
      <c r="J83" s="77"/>
      <c r="K83" s="77"/>
      <c r="L83" s="77"/>
    </row>
    <row r="84" spans="2:12" s="78" customFormat="1">
      <c r="B84" s="77"/>
      <c r="C84" s="180"/>
      <c r="D84" s="180"/>
      <c r="E84" s="180"/>
      <c r="J84" s="77"/>
      <c r="K84" s="77"/>
      <c r="L84" s="77"/>
    </row>
    <row r="85" spans="2:12" s="78" customFormat="1">
      <c r="B85" s="77"/>
      <c r="C85" s="180"/>
      <c r="D85" s="180"/>
      <c r="E85" s="180"/>
      <c r="J85" s="77"/>
      <c r="K85" s="77"/>
      <c r="L85" s="77"/>
    </row>
    <row r="86" spans="2:12" s="78" customFormat="1">
      <c r="B86" s="77"/>
      <c r="C86" s="180"/>
      <c r="D86" s="180"/>
      <c r="E86" s="180"/>
      <c r="J86" s="77"/>
      <c r="K86" s="77"/>
      <c r="L86" s="77"/>
    </row>
    <row r="87" spans="2:12" s="78" customFormat="1">
      <c r="B87" s="77"/>
      <c r="C87" s="180"/>
      <c r="D87" s="180"/>
      <c r="E87" s="180"/>
      <c r="J87" s="77"/>
      <c r="K87" s="77"/>
      <c r="L87" s="77"/>
    </row>
    <row r="88" spans="2:12" s="78" customFormat="1">
      <c r="B88" s="77"/>
      <c r="C88" s="180"/>
      <c r="D88" s="180"/>
      <c r="E88" s="180"/>
      <c r="J88" s="77"/>
      <c r="K88" s="77"/>
      <c r="L88" s="77"/>
    </row>
    <row r="89" spans="2:12" s="78" customFormat="1">
      <c r="B89" s="77"/>
      <c r="C89" s="180"/>
      <c r="D89" s="180"/>
      <c r="E89" s="180"/>
      <c r="J89" s="77"/>
      <c r="K89" s="77"/>
      <c r="L89" s="77"/>
    </row>
    <row r="90" spans="2:12" s="78" customFormat="1">
      <c r="B90" s="77"/>
      <c r="C90" s="180"/>
      <c r="D90" s="180"/>
      <c r="E90" s="180"/>
      <c r="J90" s="77"/>
      <c r="K90" s="77"/>
      <c r="L90" s="77"/>
    </row>
    <row r="91" spans="2:12" s="78" customFormat="1">
      <c r="B91" s="77"/>
      <c r="C91" s="180"/>
      <c r="D91" s="180"/>
      <c r="E91" s="180"/>
      <c r="J91" s="77"/>
      <c r="K91" s="77"/>
      <c r="L91" s="77"/>
    </row>
    <row r="92" spans="2:12" s="78" customFormat="1">
      <c r="B92" s="77"/>
      <c r="C92" s="180"/>
      <c r="D92" s="180"/>
      <c r="E92" s="180"/>
      <c r="J92" s="77"/>
      <c r="K92" s="77"/>
      <c r="L92" s="77"/>
    </row>
    <row r="93" spans="2:12" s="78" customFormat="1">
      <c r="B93" s="77"/>
      <c r="C93" s="180"/>
      <c r="D93" s="180"/>
      <c r="E93" s="180"/>
      <c r="J93" s="77"/>
      <c r="K93" s="77"/>
      <c r="L93" s="77"/>
    </row>
    <row r="94" spans="2:12" s="78" customFormat="1">
      <c r="B94" s="77"/>
      <c r="C94" s="180"/>
      <c r="D94" s="180"/>
      <c r="E94" s="180"/>
      <c r="J94" s="77"/>
      <c r="K94" s="77"/>
      <c r="L94" s="77"/>
    </row>
    <row r="95" spans="2:12" s="78" customFormat="1">
      <c r="B95" s="77"/>
      <c r="C95" s="180"/>
      <c r="D95" s="180"/>
      <c r="E95" s="180"/>
      <c r="J95" s="77"/>
      <c r="K95" s="77"/>
      <c r="L95" s="77"/>
    </row>
    <row r="96" spans="2:12" s="78" customFormat="1">
      <c r="B96" s="77"/>
      <c r="C96" s="180"/>
      <c r="D96" s="180"/>
      <c r="E96" s="180"/>
      <c r="J96" s="77"/>
      <c r="K96" s="77"/>
      <c r="L96" s="77"/>
    </row>
    <row r="97" spans="2:12" s="78" customFormat="1">
      <c r="B97" s="77"/>
      <c r="C97" s="180"/>
      <c r="D97" s="180"/>
      <c r="E97" s="180"/>
      <c r="J97" s="77"/>
      <c r="K97" s="77"/>
      <c r="L97" s="77"/>
    </row>
    <row r="98" spans="2:12" s="78" customFormat="1">
      <c r="B98" s="77"/>
      <c r="C98" s="180"/>
      <c r="D98" s="180"/>
      <c r="E98" s="180"/>
      <c r="J98" s="77"/>
      <c r="K98" s="77"/>
      <c r="L98" s="77"/>
    </row>
    <row r="99" spans="2:12" s="78" customFormat="1">
      <c r="B99" s="77"/>
      <c r="C99" s="180"/>
      <c r="D99" s="180"/>
      <c r="E99" s="180"/>
      <c r="J99" s="77"/>
      <c r="K99" s="77"/>
      <c r="L99" s="77"/>
    </row>
    <row r="100" spans="2:12" s="78" customFormat="1">
      <c r="B100" s="77"/>
      <c r="C100" s="180"/>
      <c r="D100" s="180"/>
      <c r="E100" s="180"/>
      <c r="J100" s="77"/>
      <c r="K100" s="77"/>
      <c r="L100" s="77"/>
    </row>
    <row r="101" spans="2:12" s="78" customFormat="1">
      <c r="B101" s="77"/>
      <c r="C101" s="180"/>
      <c r="D101" s="180"/>
      <c r="E101" s="180"/>
      <c r="J101" s="77"/>
      <c r="K101" s="77"/>
      <c r="L101" s="77"/>
    </row>
    <row r="102" spans="2:12" s="78" customFormat="1">
      <c r="B102" s="77"/>
      <c r="C102" s="180"/>
      <c r="D102" s="180"/>
      <c r="E102" s="180"/>
      <c r="J102" s="77"/>
      <c r="K102" s="77"/>
      <c r="L102" s="77"/>
    </row>
    <row r="103" spans="2:12" s="78" customFormat="1">
      <c r="B103" s="77"/>
      <c r="C103" s="180"/>
      <c r="D103" s="180"/>
      <c r="E103" s="180"/>
      <c r="J103" s="77"/>
      <c r="K103" s="77"/>
      <c r="L103" s="77"/>
    </row>
    <row r="104" spans="2:12" s="78" customFormat="1">
      <c r="B104" s="77"/>
      <c r="C104" s="180"/>
      <c r="D104" s="180"/>
      <c r="E104" s="180"/>
      <c r="J104" s="77"/>
      <c r="K104" s="77"/>
      <c r="L104" s="77"/>
    </row>
    <row r="105" spans="2:12" s="78" customFormat="1">
      <c r="B105" s="77"/>
      <c r="C105" s="180"/>
      <c r="D105" s="180"/>
      <c r="E105" s="180"/>
      <c r="J105" s="77"/>
      <c r="K105" s="77"/>
      <c r="L105" s="77"/>
    </row>
    <row r="106" spans="2:12" s="78" customFormat="1">
      <c r="B106" s="77"/>
      <c r="C106" s="180"/>
      <c r="D106" s="180"/>
      <c r="E106" s="180"/>
      <c r="J106" s="77"/>
      <c r="K106" s="77"/>
      <c r="L106" s="77"/>
    </row>
    <row r="107" spans="2:12" s="78" customFormat="1">
      <c r="B107" s="77"/>
      <c r="C107" s="180"/>
      <c r="D107" s="180"/>
      <c r="E107" s="180"/>
      <c r="J107" s="77"/>
      <c r="K107" s="77"/>
      <c r="L107" s="77"/>
    </row>
    <row r="108" spans="2:12" s="78" customFormat="1">
      <c r="B108" s="77"/>
      <c r="C108" s="180"/>
      <c r="D108" s="180"/>
      <c r="E108" s="180"/>
      <c r="J108" s="77"/>
      <c r="K108" s="77"/>
      <c r="L108" s="77"/>
    </row>
    <row r="109" spans="2:12" s="78" customFormat="1">
      <c r="B109" s="77"/>
      <c r="C109" s="180"/>
      <c r="D109" s="180"/>
      <c r="E109" s="180"/>
      <c r="J109" s="77"/>
      <c r="K109" s="77"/>
      <c r="L109" s="77"/>
    </row>
    <row r="110" spans="2:12" s="78" customFormat="1">
      <c r="B110" s="77"/>
      <c r="C110" s="180"/>
      <c r="D110" s="180"/>
      <c r="E110" s="180"/>
      <c r="J110" s="77"/>
      <c r="K110" s="77"/>
      <c r="L110" s="77"/>
    </row>
    <row r="111" spans="2:12" s="78" customFormat="1">
      <c r="B111" s="77"/>
      <c r="C111" s="180"/>
      <c r="D111" s="180"/>
      <c r="E111" s="180"/>
      <c r="J111" s="77"/>
      <c r="K111" s="77"/>
      <c r="L111" s="77"/>
    </row>
    <row r="112" spans="2:12" s="78" customFormat="1">
      <c r="B112" s="77"/>
      <c r="C112" s="180"/>
      <c r="D112" s="180"/>
      <c r="E112" s="180"/>
      <c r="J112" s="77"/>
      <c r="K112" s="77"/>
      <c r="L112" s="77"/>
    </row>
    <row r="113" spans="2:12" s="78" customFormat="1">
      <c r="B113" s="77"/>
      <c r="C113" s="180"/>
      <c r="D113" s="180"/>
      <c r="E113" s="180"/>
      <c r="J113" s="77"/>
      <c r="K113" s="77"/>
      <c r="L113" s="77"/>
    </row>
    <row r="114" spans="2:12" s="78" customFormat="1">
      <c r="B114" s="77"/>
      <c r="C114" s="180"/>
      <c r="D114" s="180"/>
      <c r="E114" s="180"/>
      <c r="J114" s="77"/>
      <c r="K114" s="77"/>
      <c r="L114" s="77"/>
    </row>
    <row r="115" spans="2:12" s="78" customFormat="1">
      <c r="B115" s="77"/>
      <c r="C115" s="180"/>
      <c r="D115" s="180"/>
      <c r="E115" s="180"/>
      <c r="J115" s="77"/>
      <c r="K115" s="77"/>
      <c r="L115" s="77"/>
    </row>
    <row r="116" spans="2:12" s="78" customFormat="1">
      <c r="B116" s="77"/>
      <c r="C116" s="180"/>
      <c r="D116" s="180"/>
      <c r="E116" s="180"/>
      <c r="J116" s="77"/>
      <c r="K116" s="77"/>
      <c r="L116" s="77"/>
    </row>
    <row r="117" spans="2:12" s="78" customFormat="1">
      <c r="B117" s="77"/>
      <c r="C117" s="180"/>
      <c r="D117" s="180"/>
      <c r="E117" s="180"/>
      <c r="J117" s="77"/>
      <c r="K117" s="77"/>
      <c r="L117" s="77"/>
    </row>
    <row r="118" spans="2:12" s="78" customFormat="1">
      <c r="B118" s="77"/>
      <c r="C118" s="180"/>
      <c r="D118" s="180"/>
      <c r="E118" s="180"/>
      <c r="J118" s="77"/>
      <c r="K118" s="77"/>
      <c r="L118" s="77"/>
    </row>
    <row r="119" spans="2:12" s="78" customFormat="1">
      <c r="B119" s="77"/>
      <c r="C119" s="180"/>
      <c r="D119" s="180"/>
      <c r="E119" s="180"/>
      <c r="J119" s="77"/>
      <c r="K119" s="77"/>
      <c r="L119" s="77"/>
    </row>
    <row r="120" spans="2:12" s="78" customFormat="1">
      <c r="B120" s="77"/>
      <c r="C120" s="180"/>
      <c r="D120" s="180"/>
      <c r="E120" s="180"/>
      <c r="J120" s="77"/>
      <c r="K120" s="77"/>
      <c r="L120" s="77"/>
    </row>
    <row r="121" spans="2:12" s="78" customFormat="1">
      <c r="B121" s="77"/>
      <c r="C121" s="180"/>
      <c r="D121" s="180"/>
      <c r="E121" s="180"/>
      <c r="J121" s="77"/>
      <c r="K121" s="77"/>
      <c r="L121" s="77"/>
    </row>
    <row r="122" spans="2:12" s="78" customFormat="1">
      <c r="B122" s="77"/>
      <c r="C122" s="180"/>
      <c r="D122" s="180"/>
      <c r="E122" s="180"/>
      <c r="J122" s="77"/>
      <c r="K122" s="77"/>
      <c r="L122" s="77"/>
    </row>
    <row r="123" spans="2:12" s="78" customFormat="1">
      <c r="B123" s="77"/>
      <c r="C123" s="180"/>
      <c r="D123" s="180"/>
      <c r="E123" s="180"/>
      <c r="J123" s="77"/>
      <c r="K123" s="77"/>
      <c r="L123" s="77"/>
    </row>
    <row r="124" spans="2:12" s="78" customFormat="1">
      <c r="B124" s="77"/>
      <c r="C124" s="180"/>
      <c r="D124" s="180"/>
      <c r="E124" s="180"/>
      <c r="J124" s="77"/>
      <c r="K124" s="77"/>
      <c r="L124" s="77"/>
    </row>
    <row r="125" spans="2:12" s="78" customFormat="1">
      <c r="B125" s="77"/>
      <c r="C125" s="180"/>
      <c r="D125" s="180"/>
      <c r="E125" s="180"/>
      <c r="J125" s="77"/>
      <c r="K125" s="77"/>
      <c r="L125" s="77"/>
    </row>
    <row r="126" spans="2:12" s="78" customFormat="1">
      <c r="B126" s="77"/>
      <c r="C126" s="180"/>
      <c r="D126" s="180"/>
      <c r="E126" s="180"/>
      <c r="J126" s="77"/>
      <c r="K126" s="77"/>
      <c r="L126" s="77"/>
    </row>
    <row r="127" spans="2:12" s="78" customFormat="1">
      <c r="B127" s="77"/>
      <c r="C127" s="180"/>
      <c r="D127" s="180"/>
      <c r="E127" s="180"/>
      <c r="J127" s="77"/>
      <c r="K127" s="77"/>
      <c r="L127" s="77"/>
    </row>
    <row r="128" spans="2:12" s="78" customFormat="1">
      <c r="B128" s="77"/>
      <c r="C128" s="180"/>
      <c r="D128" s="180"/>
      <c r="E128" s="180"/>
      <c r="J128" s="77"/>
      <c r="K128" s="77"/>
      <c r="L128" s="77"/>
    </row>
    <row r="129" spans="2:12" s="78" customFormat="1">
      <c r="B129" s="77"/>
      <c r="C129" s="180"/>
      <c r="D129" s="180"/>
      <c r="E129" s="180"/>
      <c r="J129" s="77"/>
      <c r="K129" s="77"/>
      <c r="L129" s="77"/>
    </row>
    <row r="130" spans="2:12" s="78" customFormat="1">
      <c r="B130" s="77"/>
      <c r="C130" s="180"/>
      <c r="D130" s="180"/>
      <c r="E130" s="180"/>
      <c r="J130" s="77"/>
      <c r="K130" s="77"/>
      <c r="L130" s="77"/>
    </row>
    <row r="131" spans="2:12" s="78" customFormat="1">
      <c r="B131" s="77"/>
      <c r="C131" s="180"/>
      <c r="D131" s="180"/>
      <c r="E131" s="180"/>
      <c r="J131" s="77"/>
      <c r="K131" s="77"/>
      <c r="L131" s="77"/>
    </row>
    <row r="132" spans="2:12" s="78" customFormat="1">
      <c r="B132" s="77"/>
      <c r="C132" s="180"/>
      <c r="D132" s="180"/>
      <c r="E132" s="180"/>
      <c r="J132" s="77"/>
      <c r="K132" s="77"/>
      <c r="L132" s="77"/>
    </row>
    <row r="133" spans="2:12" s="78" customFormat="1">
      <c r="B133" s="77"/>
      <c r="C133" s="180"/>
      <c r="D133" s="180"/>
      <c r="E133" s="180"/>
      <c r="J133" s="77"/>
      <c r="K133" s="77"/>
      <c r="L133" s="77"/>
    </row>
    <row r="134" spans="2:12" s="78" customFormat="1">
      <c r="B134" s="77"/>
      <c r="C134" s="180"/>
      <c r="D134" s="180"/>
      <c r="E134" s="180"/>
      <c r="J134" s="77"/>
      <c r="K134" s="77"/>
      <c r="L134" s="77"/>
    </row>
    <row r="135" spans="2:12" s="78" customFormat="1">
      <c r="B135" s="77"/>
      <c r="C135" s="180"/>
      <c r="D135" s="180"/>
      <c r="E135" s="180"/>
      <c r="J135" s="77"/>
      <c r="K135" s="77"/>
      <c r="L135" s="77"/>
    </row>
    <row r="136" spans="2:12" s="78" customFormat="1">
      <c r="B136" s="77"/>
      <c r="C136" s="180"/>
      <c r="D136" s="180"/>
      <c r="E136" s="180"/>
      <c r="J136" s="77"/>
      <c r="K136" s="77"/>
      <c r="L136" s="77"/>
    </row>
    <row r="137" spans="2:12" s="78" customFormat="1">
      <c r="B137" s="77"/>
      <c r="C137" s="180"/>
      <c r="D137" s="180"/>
      <c r="E137" s="180"/>
      <c r="J137" s="77"/>
      <c r="K137" s="77"/>
      <c r="L137" s="77"/>
    </row>
    <row r="138" spans="2:12" s="78" customFormat="1">
      <c r="B138" s="77"/>
      <c r="C138" s="180"/>
      <c r="D138" s="180"/>
      <c r="E138" s="180"/>
      <c r="J138" s="77"/>
      <c r="K138" s="77"/>
      <c r="L138" s="77"/>
    </row>
    <row r="139" spans="2:12" s="78" customFormat="1">
      <c r="B139" s="77"/>
      <c r="C139" s="180"/>
      <c r="D139" s="180"/>
      <c r="E139" s="180"/>
      <c r="J139" s="77"/>
      <c r="K139" s="77"/>
      <c r="L139" s="77"/>
    </row>
    <row r="140" spans="2:12" s="78" customFormat="1">
      <c r="B140" s="77"/>
      <c r="C140" s="180"/>
      <c r="D140" s="180"/>
      <c r="E140" s="180"/>
      <c r="J140" s="77"/>
      <c r="K140" s="77"/>
      <c r="L140" s="77"/>
    </row>
    <row r="141" spans="2:12" s="78" customFormat="1">
      <c r="B141" s="77"/>
      <c r="C141" s="180"/>
      <c r="D141" s="180"/>
      <c r="E141" s="180"/>
      <c r="J141" s="77"/>
      <c r="K141" s="77"/>
      <c r="L141" s="77"/>
    </row>
    <row r="142" spans="2:12" s="78" customFormat="1">
      <c r="B142" s="77"/>
      <c r="C142" s="180"/>
      <c r="D142" s="180"/>
      <c r="E142" s="180"/>
      <c r="J142" s="77"/>
      <c r="K142" s="77"/>
      <c r="L142" s="77"/>
    </row>
    <row r="143" spans="2:12" s="78" customFormat="1">
      <c r="B143" s="77"/>
      <c r="C143" s="180"/>
      <c r="D143" s="180"/>
      <c r="E143" s="180"/>
      <c r="J143" s="77"/>
      <c r="K143" s="77"/>
      <c r="L143" s="77"/>
    </row>
    <row r="144" spans="2:12" s="78" customFormat="1">
      <c r="B144" s="77"/>
      <c r="C144" s="180"/>
      <c r="D144" s="180"/>
      <c r="E144" s="180"/>
      <c r="J144" s="77"/>
      <c r="K144" s="77"/>
      <c r="L144" s="77"/>
    </row>
    <row r="145" spans="2:12" s="78" customFormat="1">
      <c r="B145" s="77"/>
      <c r="C145" s="180"/>
      <c r="D145" s="180"/>
      <c r="E145" s="180"/>
      <c r="J145" s="77"/>
      <c r="K145" s="77"/>
      <c r="L145" s="77"/>
    </row>
    <row r="146" spans="2:12" s="78" customFormat="1">
      <c r="B146" s="77"/>
      <c r="C146" s="180"/>
      <c r="D146" s="180"/>
      <c r="E146" s="180"/>
      <c r="J146" s="77"/>
      <c r="K146" s="77"/>
      <c r="L146" s="77"/>
    </row>
    <row r="147" spans="2:12" s="78" customFormat="1">
      <c r="B147" s="77"/>
      <c r="C147" s="180"/>
      <c r="D147" s="180"/>
      <c r="E147" s="180"/>
      <c r="J147" s="77"/>
      <c r="K147" s="77"/>
      <c r="L147" s="77"/>
    </row>
    <row r="148" spans="2:12" s="78" customFormat="1">
      <c r="B148" s="77"/>
      <c r="C148" s="180"/>
      <c r="D148" s="180"/>
      <c r="E148" s="180"/>
      <c r="J148" s="77"/>
      <c r="K148" s="77"/>
      <c r="L148" s="77"/>
    </row>
    <row r="149" spans="2:12" s="78" customFormat="1">
      <c r="B149" s="77"/>
      <c r="C149" s="180"/>
      <c r="D149" s="180"/>
      <c r="E149" s="180"/>
      <c r="J149" s="77"/>
      <c r="K149" s="77"/>
      <c r="L149" s="77"/>
    </row>
    <row r="150" spans="2:12" s="78" customFormat="1">
      <c r="B150" s="77"/>
      <c r="C150" s="180"/>
      <c r="D150" s="180"/>
      <c r="E150" s="180"/>
      <c r="J150" s="77"/>
      <c r="K150" s="77"/>
      <c r="L150" s="77"/>
    </row>
    <row r="151" spans="2:12" s="78" customFormat="1">
      <c r="B151" s="77"/>
      <c r="C151" s="180"/>
      <c r="D151" s="180"/>
      <c r="E151" s="180"/>
      <c r="J151" s="77"/>
      <c r="K151" s="77"/>
      <c r="L151" s="77"/>
    </row>
    <row r="152" spans="2:12" s="78" customFormat="1">
      <c r="B152" s="77"/>
      <c r="C152" s="180"/>
      <c r="D152" s="180"/>
      <c r="E152" s="180"/>
      <c r="J152" s="77"/>
      <c r="K152" s="77"/>
      <c r="L152" s="77"/>
    </row>
    <row r="153" spans="2:12" s="78" customFormat="1">
      <c r="B153" s="77"/>
      <c r="C153" s="180"/>
      <c r="D153" s="180"/>
      <c r="E153" s="180"/>
      <c r="J153" s="77"/>
      <c r="K153" s="77"/>
      <c r="L153" s="77"/>
    </row>
    <row r="154" spans="2:12" s="78" customFormat="1">
      <c r="B154" s="77"/>
      <c r="C154" s="180"/>
      <c r="D154" s="180"/>
      <c r="E154" s="180"/>
      <c r="J154" s="77"/>
      <c r="K154" s="77"/>
      <c r="L154" s="77"/>
    </row>
    <row r="155" spans="2:12" s="78" customFormat="1">
      <c r="B155" s="77"/>
      <c r="C155" s="180"/>
      <c r="D155" s="180"/>
      <c r="E155" s="180"/>
      <c r="J155" s="77"/>
      <c r="K155" s="77"/>
      <c r="L155" s="77"/>
    </row>
    <row r="156" spans="2:12" s="78" customFormat="1">
      <c r="B156" s="77"/>
      <c r="C156" s="180"/>
      <c r="D156" s="180"/>
      <c r="E156" s="180"/>
      <c r="J156" s="77"/>
      <c r="K156" s="77"/>
      <c r="L156" s="77"/>
    </row>
    <row r="157" spans="2:12" s="78" customFormat="1">
      <c r="B157" s="77"/>
      <c r="C157" s="180"/>
      <c r="D157" s="180"/>
      <c r="E157" s="180"/>
      <c r="J157" s="77"/>
      <c r="K157" s="77"/>
      <c r="L157" s="77"/>
    </row>
    <row r="158" spans="2:12" s="78" customFormat="1">
      <c r="B158" s="77"/>
      <c r="C158" s="180"/>
      <c r="D158" s="180"/>
      <c r="E158" s="180"/>
      <c r="J158" s="77"/>
      <c r="K158" s="77"/>
      <c r="L158" s="77"/>
    </row>
    <row r="159" spans="2:12" s="78" customFormat="1">
      <c r="B159" s="77"/>
      <c r="C159" s="180"/>
      <c r="D159" s="180"/>
      <c r="E159" s="180"/>
      <c r="J159" s="77"/>
      <c r="K159" s="77"/>
      <c r="L159" s="77"/>
    </row>
    <row r="160" spans="2:12">
      <c r="B160" s="136"/>
      <c r="C160" s="181"/>
      <c r="D160" s="181"/>
      <c r="E160" s="181"/>
    </row>
    <row r="161" spans="2:5">
      <c r="B161" s="136"/>
      <c r="C161" s="181"/>
      <c r="D161" s="181"/>
      <c r="E161" s="181"/>
    </row>
    <row r="162" spans="2:5">
      <c r="B162" s="136"/>
      <c r="C162" s="181"/>
      <c r="D162" s="181"/>
      <c r="E162" s="181"/>
    </row>
    <row r="163" spans="2:5">
      <c r="B163" s="136"/>
      <c r="C163" s="181"/>
      <c r="D163" s="181"/>
      <c r="E163" s="181"/>
    </row>
    <row r="164" spans="2:5">
      <c r="B164" s="136"/>
      <c r="C164" s="181"/>
      <c r="D164" s="181"/>
      <c r="E164" s="181"/>
    </row>
    <row r="165" spans="2:5">
      <c r="B165" s="136"/>
      <c r="C165" s="181"/>
      <c r="D165" s="181"/>
      <c r="E165" s="181"/>
    </row>
    <row r="166" spans="2:5">
      <c r="B166" s="136"/>
      <c r="C166" s="181"/>
      <c r="D166" s="181"/>
      <c r="E166" s="181"/>
    </row>
    <row r="167" spans="2:5">
      <c r="B167" s="136"/>
      <c r="C167" s="181"/>
      <c r="D167" s="181"/>
      <c r="E167" s="181"/>
    </row>
    <row r="168" spans="2:5">
      <c r="B168" s="136"/>
      <c r="C168" s="181"/>
      <c r="D168" s="181"/>
      <c r="E168" s="181"/>
    </row>
    <row r="169" spans="2:5">
      <c r="B169" s="136"/>
      <c r="C169" s="181"/>
      <c r="D169" s="181"/>
      <c r="E169" s="181"/>
    </row>
    <row r="170" spans="2:5">
      <c r="B170" s="136"/>
      <c r="C170" s="181"/>
      <c r="D170" s="181"/>
      <c r="E170" s="181"/>
    </row>
    <row r="171" spans="2:5">
      <c r="B171" s="136"/>
      <c r="C171" s="181"/>
      <c r="D171" s="181"/>
      <c r="E171" s="181"/>
    </row>
    <row r="172" spans="2:5">
      <c r="B172" s="136"/>
      <c r="C172" s="181"/>
      <c r="D172" s="181"/>
      <c r="E172" s="181"/>
    </row>
    <row r="173" spans="2:5">
      <c r="B173" s="136"/>
      <c r="C173" s="181"/>
      <c r="D173" s="181"/>
      <c r="E173" s="181"/>
    </row>
    <row r="174" spans="2:5">
      <c r="B174" s="136"/>
      <c r="C174" s="181"/>
      <c r="D174" s="181"/>
      <c r="E174" s="181"/>
    </row>
    <row r="175" spans="2:5">
      <c r="B175" s="136"/>
      <c r="C175" s="181"/>
      <c r="D175" s="181"/>
      <c r="E175" s="181"/>
    </row>
    <row r="176" spans="2:5">
      <c r="B176" s="136"/>
      <c r="C176" s="181"/>
      <c r="D176" s="181"/>
      <c r="E176" s="181"/>
    </row>
    <row r="177" spans="2:5">
      <c r="B177" s="136"/>
      <c r="C177" s="181"/>
      <c r="D177" s="181"/>
      <c r="E177" s="181"/>
    </row>
    <row r="178" spans="2:5">
      <c r="B178" s="136"/>
      <c r="C178" s="181"/>
      <c r="D178" s="181"/>
      <c r="E178" s="181"/>
    </row>
    <row r="179" spans="2:5">
      <c r="B179" s="136"/>
      <c r="C179" s="181"/>
      <c r="D179" s="181"/>
      <c r="E179" s="181"/>
    </row>
    <row r="180" spans="2:5">
      <c r="B180" s="136"/>
      <c r="C180" s="181"/>
      <c r="D180" s="181"/>
      <c r="E180" s="181"/>
    </row>
    <row r="181" spans="2:5">
      <c r="B181" s="136"/>
      <c r="C181" s="181"/>
      <c r="D181" s="181"/>
      <c r="E181" s="181"/>
    </row>
    <row r="182" spans="2:5">
      <c r="B182" s="136"/>
      <c r="C182" s="181"/>
      <c r="D182" s="181"/>
      <c r="E182" s="181"/>
    </row>
    <row r="183" spans="2:5">
      <c r="B183" s="136"/>
      <c r="C183" s="181"/>
      <c r="D183" s="181"/>
      <c r="E183" s="181"/>
    </row>
    <row r="184" spans="2:5">
      <c r="B184" s="136"/>
      <c r="C184" s="181"/>
      <c r="D184" s="181"/>
      <c r="E184" s="181"/>
    </row>
    <row r="185" spans="2:5">
      <c r="B185" s="136"/>
      <c r="C185" s="181"/>
      <c r="D185" s="181"/>
      <c r="E185" s="181"/>
    </row>
    <row r="186" spans="2:5">
      <c r="B186" s="136"/>
      <c r="C186" s="181"/>
      <c r="D186" s="181"/>
      <c r="E186" s="181"/>
    </row>
    <row r="187" spans="2:5">
      <c r="B187" s="136"/>
      <c r="C187" s="181"/>
      <c r="D187" s="181"/>
      <c r="E187" s="181"/>
    </row>
    <row r="188" spans="2:5">
      <c r="B188" s="136"/>
      <c r="C188" s="181"/>
      <c r="D188" s="181"/>
      <c r="E188" s="181"/>
    </row>
    <row r="189" spans="2:5">
      <c r="B189" s="136"/>
      <c r="C189" s="181"/>
      <c r="D189" s="181"/>
      <c r="E189" s="181"/>
    </row>
    <row r="190" spans="2:5">
      <c r="B190" s="136"/>
      <c r="C190" s="181"/>
      <c r="D190" s="181"/>
      <c r="E190" s="181"/>
    </row>
    <row r="191" spans="2:5">
      <c r="B191" s="136"/>
      <c r="C191" s="181"/>
      <c r="D191" s="181"/>
      <c r="E191" s="181"/>
    </row>
    <row r="192" spans="2:5">
      <c r="B192" s="136"/>
      <c r="C192" s="181"/>
      <c r="D192" s="181"/>
      <c r="E192" s="181"/>
    </row>
    <row r="193" spans="2:5">
      <c r="B193" s="136"/>
      <c r="C193" s="181"/>
      <c r="D193" s="181"/>
      <c r="E193" s="181"/>
    </row>
    <row r="194" spans="2:5">
      <c r="B194" s="136"/>
      <c r="C194" s="181"/>
      <c r="D194" s="181"/>
      <c r="E194" s="181"/>
    </row>
    <row r="195" spans="2:5">
      <c r="B195" s="136"/>
      <c r="C195" s="181"/>
      <c r="D195" s="181"/>
      <c r="E195" s="181"/>
    </row>
    <row r="196" spans="2:5">
      <c r="B196" s="136"/>
      <c r="C196" s="181"/>
      <c r="D196" s="181"/>
      <c r="E196" s="181"/>
    </row>
    <row r="197" spans="2:5">
      <c r="B197" s="136"/>
      <c r="C197" s="181"/>
      <c r="D197" s="181"/>
      <c r="E197" s="181"/>
    </row>
    <row r="198" spans="2:5">
      <c r="B198" s="136"/>
      <c r="C198" s="181"/>
      <c r="D198" s="181"/>
      <c r="E198" s="181"/>
    </row>
    <row r="199" spans="2:5">
      <c r="B199" s="136"/>
      <c r="C199" s="181"/>
      <c r="D199" s="181"/>
      <c r="E199" s="181"/>
    </row>
    <row r="200" spans="2:5">
      <c r="B200" s="136"/>
      <c r="C200" s="181"/>
      <c r="D200" s="181"/>
      <c r="E200" s="181"/>
    </row>
    <row r="201" spans="2:5">
      <c r="B201" s="136"/>
      <c r="C201" s="181"/>
      <c r="D201" s="181"/>
      <c r="E201" s="181"/>
    </row>
    <row r="202" spans="2:5">
      <c r="B202" s="136"/>
      <c r="C202" s="181"/>
      <c r="D202" s="181"/>
      <c r="E202" s="181"/>
    </row>
    <row r="203" spans="2:5">
      <c r="B203" s="136"/>
      <c r="C203" s="181"/>
      <c r="D203" s="181"/>
      <c r="E203" s="181"/>
    </row>
    <row r="204" spans="2:5">
      <c r="B204" s="136"/>
      <c r="C204" s="181"/>
      <c r="D204" s="181"/>
      <c r="E204" s="181"/>
    </row>
    <row r="205" spans="2:5">
      <c r="B205" s="136"/>
      <c r="C205" s="181"/>
      <c r="D205" s="181"/>
      <c r="E205" s="181"/>
    </row>
    <row r="206" spans="2:5">
      <c r="B206" s="136"/>
      <c r="C206" s="181"/>
      <c r="D206" s="181"/>
      <c r="E206" s="181"/>
    </row>
    <row r="207" spans="2:5">
      <c r="B207" s="136"/>
      <c r="C207" s="181"/>
      <c r="D207" s="181"/>
      <c r="E207" s="181"/>
    </row>
    <row r="208" spans="2:5">
      <c r="B208" s="136"/>
      <c r="C208" s="181"/>
      <c r="D208" s="181"/>
      <c r="E208" s="181"/>
    </row>
    <row r="209" spans="2:5">
      <c r="B209" s="136"/>
      <c r="C209" s="181"/>
      <c r="D209" s="181"/>
      <c r="E209" s="181"/>
    </row>
    <row r="210" spans="2:5">
      <c r="B210" s="136"/>
      <c r="C210" s="181"/>
      <c r="D210" s="181"/>
      <c r="E210" s="181"/>
    </row>
    <row r="211" spans="2:5">
      <c r="B211" s="136"/>
      <c r="C211" s="181"/>
      <c r="D211" s="181"/>
      <c r="E211" s="181"/>
    </row>
    <row r="212" spans="2:5">
      <c r="B212" s="136"/>
      <c r="C212" s="181"/>
      <c r="D212" s="181"/>
      <c r="E212" s="181"/>
    </row>
    <row r="213" spans="2:5">
      <c r="B213" s="136"/>
      <c r="C213" s="181"/>
      <c r="D213" s="181"/>
      <c r="E213" s="181"/>
    </row>
    <row r="214" spans="2:5">
      <c r="B214" s="136"/>
      <c r="C214" s="181"/>
      <c r="D214" s="181"/>
      <c r="E214" s="181"/>
    </row>
    <row r="215" spans="2:5">
      <c r="B215" s="136"/>
      <c r="C215" s="181"/>
      <c r="D215" s="181"/>
      <c r="E215" s="181"/>
    </row>
    <row r="216" spans="2:5">
      <c r="B216" s="136"/>
      <c r="C216" s="181"/>
      <c r="D216" s="181"/>
      <c r="E216" s="181"/>
    </row>
    <row r="217" spans="2:5">
      <c r="B217" s="136"/>
      <c r="C217" s="181"/>
      <c r="D217" s="181"/>
      <c r="E217" s="181"/>
    </row>
    <row r="218" spans="2:5">
      <c r="B218" s="136"/>
      <c r="C218" s="181"/>
      <c r="D218" s="181"/>
      <c r="E218" s="181"/>
    </row>
    <row r="219" spans="2:5">
      <c r="B219" s="136"/>
      <c r="C219" s="181"/>
      <c r="D219" s="181"/>
      <c r="E219" s="181"/>
    </row>
    <row r="220" spans="2:5">
      <c r="B220" s="136"/>
      <c r="C220" s="181"/>
      <c r="D220" s="181"/>
      <c r="E220" s="181"/>
    </row>
    <row r="221" spans="2:5">
      <c r="B221" s="136"/>
      <c r="C221" s="181"/>
      <c r="D221" s="181"/>
      <c r="E221" s="181"/>
    </row>
    <row r="222" spans="2:5">
      <c r="B222" s="136"/>
      <c r="C222" s="181"/>
      <c r="D222" s="181"/>
      <c r="E222" s="181"/>
    </row>
    <row r="223" spans="2:5">
      <c r="B223" s="136"/>
      <c r="C223" s="181"/>
      <c r="D223" s="181"/>
      <c r="E223" s="181"/>
    </row>
    <row r="224" spans="2:5">
      <c r="B224" s="136"/>
      <c r="C224" s="181"/>
      <c r="D224" s="181"/>
      <c r="E224" s="181"/>
    </row>
    <row r="225" spans="2:5">
      <c r="B225" s="136"/>
      <c r="C225" s="181"/>
      <c r="D225" s="181"/>
      <c r="E225" s="181"/>
    </row>
    <row r="226" spans="2:5">
      <c r="B226" s="136"/>
      <c r="C226" s="181"/>
      <c r="D226" s="181"/>
      <c r="E226" s="181"/>
    </row>
    <row r="227" spans="2:5">
      <c r="B227" s="136"/>
      <c r="C227" s="181"/>
      <c r="D227" s="181"/>
      <c r="E227" s="181"/>
    </row>
    <row r="228" spans="2:5">
      <c r="B228" s="136"/>
      <c r="C228" s="181"/>
      <c r="D228" s="181"/>
      <c r="E228" s="181"/>
    </row>
    <row r="229" spans="2:5">
      <c r="B229" s="136"/>
      <c r="C229" s="181"/>
      <c r="D229" s="181"/>
      <c r="E229" s="181"/>
    </row>
    <row r="230" spans="2:5">
      <c r="B230" s="136"/>
      <c r="C230" s="181"/>
      <c r="D230" s="181"/>
      <c r="E230" s="181"/>
    </row>
    <row r="231" spans="2:5">
      <c r="B231" s="136"/>
      <c r="C231" s="181"/>
      <c r="D231" s="181"/>
      <c r="E231" s="181"/>
    </row>
    <row r="232" spans="2:5">
      <c r="B232" s="136"/>
      <c r="C232" s="181"/>
      <c r="D232" s="181"/>
      <c r="E232" s="181"/>
    </row>
    <row r="233" spans="2:5">
      <c r="B233" s="136"/>
      <c r="C233" s="181"/>
      <c r="D233" s="181"/>
      <c r="E233" s="181"/>
    </row>
    <row r="234" spans="2:5">
      <c r="B234" s="136"/>
      <c r="C234" s="181"/>
      <c r="D234" s="181"/>
      <c r="E234" s="181"/>
    </row>
    <row r="235" spans="2:5">
      <c r="B235" s="136"/>
      <c r="C235" s="181"/>
      <c r="D235" s="181"/>
      <c r="E235" s="181"/>
    </row>
    <row r="236" spans="2:5">
      <c r="B236" s="136"/>
      <c r="C236" s="181"/>
      <c r="D236" s="181"/>
      <c r="E236" s="181"/>
    </row>
    <row r="237" spans="2:5">
      <c r="B237" s="136"/>
      <c r="C237" s="181"/>
      <c r="D237" s="181"/>
      <c r="E237" s="181"/>
    </row>
    <row r="238" spans="2:5">
      <c r="B238" s="136"/>
      <c r="C238" s="181"/>
      <c r="D238" s="181"/>
      <c r="E238" s="181"/>
    </row>
    <row r="239" spans="2:5">
      <c r="B239" s="136"/>
      <c r="C239" s="181"/>
      <c r="D239" s="181"/>
      <c r="E239" s="181"/>
    </row>
    <row r="240" spans="2:5">
      <c r="B240" s="136"/>
      <c r="C240" s="181"/>
      <c r="D240" s="181"/>
      <c r="E240" s="181"/>
    </row>
    <row r="241" spans="2:5">
      <c r="B241" s="136"/>
      <c r="C241" s="181"/>
      <c r="D241" s="181"/>
      <c r="E241" s="181"/>
    </row>
    <row r="242" spans="2:5">
      <c r="B242" s="136"/>
      <c r="C242" s="181"/>
      <c r="D242" s="181"/>
      <c r="E242" s="181"/>
    </row>
    <row r="243" spans="2:5">
      <c r="B243" s="136"/>
      <c r="C243" s="181"/>
      <c r="D243" s="181"/>
      <c r="E243" s="181"/>
    </row>
    <row r="244" spans="2:5">
      <c r="B244" s="136"/>
      <c r="C244" s="181"/>
      <c r="D244" s="181"/>
      <c r="E244" s="181"/>
    </row>
    <row r="245" spans="2:5">
      <c r="B245" s="136"/>
      <c r="C245" s="181"/>
      <c r="D245" s="181"/>
      <c r="E245" s="181"/>
    </row>
    <row r="246" spans="2:5">
      <c r="B246" s="136"/>
      <c r="C246" s="181"/>
      <c r="D246" s="181"/>
      <c r="E246" s="181"/>
    </row>
    <row r="247" spans="2:5">
      <c r="B247" s="136"/>
      <c r="C247" s="181"/>
      <c r="D247" s="181"/>
      <c r="E247" s="181"/>
    </row>
    <row r="248" spans="2:5">
      <c r="B248" s="136"/>
      <c r="C248" s="181"/>
      <c r="D248" s="181"/>
      <c r="E248" s="181"/>
    </row>
    <row r="249" spans="2:5">
      <c r="B249" s="136"/>
      <c r="C249" s="181"/>
      <c r="D249" s="181"/>
      <c r="E249" s="181"/>
    </row>
    <row r="250" spans="2:5">
      <c r="B250" s="136"/>
      <c r="C250" s="181"/>
      <c r="D250" s="181"/>
      <c r="E250" s="181"/>
    </row>
    <row r="251" spans="2:5">
      <c r="B251" s="136"/>
      <c r="C251" s="181"/>
      <c r="D251" s="181"/>
      <c r="E251" s="181"/>
    </row>
    <row r="252" spans="2:5">
      <c r="B252" s="136"/>
      <c r="C252" s="181"/>
      <c r="D252" s="181"/>
      <c r="E252" s="181"/>
    </row>
    <row r="253" spans="2:5">
      <c r="B253" s="136"/>
      <c r="C253" s="181"/>
      <c r="D253" s="181"/>
      <c r="E253" s="181"/>
    </row>
    <row r="254" spans="2:5">
      <c r="B254" s="136"/>
      <c r="C254" s="181"/>
      <c r="D254" s="181"/>
      <c r="E254" s="181"/>
    </row>
    <row r="255" spans="2:5">
      <c r="B255" s="136"/>
      <c r="C255" s="181"/>
      <c r="D255" s="181"/>
      <c r="E255" s="181"/>
    </row>
    <row r="256" spans="2:5">
      <c r="B256" s="136"/>
      <c r="C256" s="181"/>
      <c r="D256" s="181"/>
      <c r="E256" s="181"/>
    </row>
    <row r="257" spans="2:5">
      <c r="B257" s="136"/>
      <c r="C257" s="181"/>
      <c r="D257" s="181"/>
      <c r="E257" s="181"/>
    </row>
    <row r="258" spans="2:5">
      <c r="B258" s="136"/>
      <c r="C258" s="181"/>
      <c r="D258" s="181"/>
      <c r="E258" s="181"/>
    </row>
    <row r="259" spans="2:5">
      <c r="B259" s="136"/>
      <c r="C259" s="181"/>
      <c r="D259" s="181"/>
      <c r="E259" s="181"/>
    </row>
    <row r="260" spans="2:5">
      <c r="B260" s="136"/>
      <c r="C260" s="181"/>
      <c r="D260" s="181"/>
      <c r="E260" s="181"/>
    </row>
    <row r="261" spans="2:5">
      <c r="B261" s="136"/>
      <c r="C261" s="181"/>
      <c r="D261" s="181"/>
      <c r="E261" s="181"/>
    </row>
    <row r="262" spans="2:5">
      <c r="B262" s="136"/>
      <c r="C262" s="181"/>
      <c r="D262" s="181"/>
      <c r="E262" s="181"/>
    </row>
    <row r="263" spans="2:5">
      <c r="B263" s="136"/>
      <c r="C263" s="181"/>
      <c r="D263" s="181"/>
      <c r="E263" s="181"/>
    </row>
    <row r="264" spans="2:5">
      <c r="B264" s="136"/>
      <c r="C264" s="181"/>
      <c r="D264" s="181"/>
      <c r="E264" s="181"/>
    </row>
    <row r="265" spans="2:5">
      <c r="B265" s="136"/>
      <c r="C265" s="181"/>
      <c r="D265" s="181"/>
      <c r="E265" s="181"/>
    </row>
    <row r="266" spans="2:5">
      <c r="B266" s="136"/>
      <c r="C266" s="181"/>
      <c r="D266" s="181"/>
      <c r="E266" s="181"/>
    </row>
    <row r="267" spans="2:5">
      <c r="B267" s="136"/>
      <c r="C267" s="181"/>
      <c r="D267" s="181"/>
      <c r="E267" s="181"/>
    </row>
    <row r="268" spans="2:5">
      <c r="B268" s="136"/>
      <c r="C268" s="181"/>
      <c r="D268" s="181"/>
      <c r="E268" s="181"/>
    </row>
    <row r="269" spans="2:5">
      <c r="B269" s="136"/>
      <c r="C269" s="181"/>
      <c r="D269" s="181"/>
      <c r="E269" s="181"/>
    </row>
    <row r="270" spans="2:5">
      <c r="B270" s="136"/>
      <c r="C270" s="181"/>
      <c r="D270" s="181"/>
      <c r="E270" s="181"/>
    </row>
    <row r="271" spans="2:5">
      <c r="B271" s="136"/>
      <c r="C271" s="181"/>
      <c r="D271" s="181"/>
      <c r="E271" s="181"/>
    </row>
    <row r="272" spans="2:5">
      <c r="B272" s="136"/>
      <c r="C272" s="181"/>
      <c r="D272" s="181"/>
      <c r="E272" s="181"/>
    </row>
    <row r="273" spans="2:5">
      <c r="B273" s="136"/>
      <c r="C273" s="181"/>
      <c r="D273" s="181"/>
      <c r="E273" s="181"/>
    </row>
    <row r="274" spans="2:5">
      <c r="B274" s="136"/>
      <c r="C274" s="181"/>
      <c r="D274" s="181"/>
      <c r="E274" s="181"/>
    </row>
    <row r="275" spans="2:5">
      <c r="B275" s="136"/>
      <c r="C275" s="181"/>
      <c r="D275" s="181"/>
      <c r="E275" s="181"/>
    </row>
    <row r="276" spans="2:5">
      <c r="B276" s="136"/>
      <c r="C276" s="181"/>
      <c r="D276" s="181"/>
      <c r="E276" s="181"/>
    </row>
    <row r="277" spans="2:5">
      <c r="B277" s="136"/>
      <c r="C277" s="181"/>
      <c r="D277" s="181"/>
      <c r="E277" s="181"/>
    </row>
    <row r="278" spans="2:5">
      <c r="B278" s="136"/>
      <c r="C278" s="181"/>
      <c r="D278" s="181"/>
      <c r="E278" s="181"/>
    </row>
    <row r="279" spans="2:5">
      <c r="B279" s="136"/>
      <c r="C279" s="181"/>
      <c r="D279" s="181"/>
      <c r="E279" s="181"/>
    </row>
    <row r="280" spans="2:5">
      <c r="B280" s="136"/>
      <c r="C280" s="181"/>
      <c r="D280" s="181"/>
      <c r="E280" s="181"/>
    </row>
    <row r="281" spans="2:5">
      <c r="B281" s="136"/>
      <c r="C281" s="181"/>
      <c r="D281" s="181"/>
      <c r="E281" s="181"/>
    </row>
    <row r="282" spans="2:5">
      <c r="B282" s="136"/>
      <c r="C282" s="181"/>
      <c r="D282" s="181"/>
      <c r="E282" s="181"/>
    </row>
    <row r="283" spans="2:5">
      <c r="B283" s="136"/>
      <c r="C283" s="181"/>
      <c r="D283" s="181"/>
      <c r="E283" s="181"/>
    </row>
    <row r="284" spans="2:5">
      <c r="B284" s="136"/>
      <c r="C284" s="181"/>
      <c r="D284" s="181"/>
      <c r="E284" s="181"/>
    </row>
    <row r="285" spans="2:5">
      <c r="B285" s="136"/>
      <c r="C285" s="181"/>
      <c r="D285" s="181"/>
      <c r="E285" s="181"/>
    </row>
    <row r="286" spans="2:5">
      <c r="B286" s="136"/>
      <c r="C286" s="181"/>
      <c r="D286" s="181"/>
      <c r="E286" s="181"/>
    </row>
    <row r="287" spans="2:5">
      <c r="B287" s="136"/>
      <c r="C287" s="181"/>
      <c r="D287" s="181"/>
      <c r="E287" s="181"/>
    </row>
    <row r="288" spans="2:5">
      <c r="B288" s="136"/>
      <c r="C288" s="181"/>
      <c r="D288" s="181"/>
      <c r="E288" s="181"/>
    </row>
    <row r="289" spans="2:5">
      <c r="B289" s="136"/>
      <c r="C289" s="181"/>
      <c r="D289" s="181"/>
      <c r="E289" s="181"/>
    </row>
    <row r="290" spans="2:5">
      <c r="B290" s="136"/>
      <c r="C290" s="181"/>
      <c r="D290" s="181"/>
      <c r="E290" s="181"/>
    </row>
    <row r="291" spans="2:5">
      <c r="B291" s="136"/>
      <c r="C291" s="181"/>
      <c r="D291" s="181"/>
      <c r="E291" s="181"/>
    </row>
    <row r="292" spans="2:5">
      <c r="B292" s="136"/>
      <c r="C292" s="181"/>
      <c r="D292" s="181"/>
      <c r="E292" s="181"/>
    </row>
    <row r="293" spans="2:5">
      <c r="B293" s="136"/>
      <c r="C293" s="181"/>
      <c r="D293" s="181"/>
      <c r="E293" s="181"/>
    </row>
    <row r="294" spans="2:5">
      <c r="B294" s="136"/>
      <c r="C294" s="181"/>
      <c r="D294" s="181"/>
      <c r="E294" s="181"/>
    </row>
    <row r="295" spans="2:5">
      <c r="B295" s="136"/>
      <c r="C295" s="181"/>
      <c r="D295" s="181"/>
      <c r="E295" s="181"/>
    </row>
    <row r="296" spans="2:5">
      <c r="B296" s="136"/>
      <c r="C296" s="181"/>
      <c r="D296" s="181"/>
      <c r="E296" s="181"/>
    </row>
    <row r="297" spans="2:5">
      <c r="B297" s="136"/>
      <c r="C297" s="181"/>
      <c r="D297" s="181"/>
      <c r="E297" s="181"/>
    </row>
    <row r="298" spans="2:5">
      <c r="B298" s="136"/>
      <c r="C298" s="181"/>
      <c r="D298" s="181"/>
      <c r="E298" s="181"/>
    </row>
    <row r="299" spans="2:5">
      <c r="B299" s="136"/>
      <c r="C299" s="181"/>
      <c r="D299" s="181"/>
      <c r="E299" s="181"/>
    </row>
    <row r="300" spans="2:5">
      <c r="B300" s="136"/>
      <c r="C300" s="181"/>
      <c r="D300" s="181"/>
      <c r="E300" s="181"/>
    </row>
    <row r="301" spans="2:5">
      <c r="B301" s="136"/>
      <c r="C301" s="181"/>
      <c r="D301" s="181"/>
      <c r="E301" s="181"/>
    </row>
    <row r="302" spans="2:5">
      <c r="B302" s="136"/>
      <c r="C302" s="181"/>
      <c r="D302" s="181"/>
      <c r="E302" s="181"/>
    </row>
    <row r="303" spans="2:5">
      <c r="B303" s="136"/>
      <c r="C303" s="181"/>
      <c r="D303" s="181"/>
      <c r="E303" s="181"/>
    </row>
    <row r="304" spans="2:5">
      <c r="B304" s="136"/>
      <c r="C304" s="181"/>
      <c r="D304" s="181"/>
      <c r="E304" s="181"/>
    </row>
    <row r="305" spans="2:5">
      <c r="B305" s="136"/>
      <c r="C305" s="181"/>
      <c r="D305" s="181"/>
      <c r="E305" s="181"/>
    </row>
    <row r="306" spans="2:5">
      <c r="B306" s="136"/>
      <c r="C306" s="181"/>
      <c r="D306" s="181"/>
      <c r="E306" s="181"/>
    </row>
    <row r="307" spans="2:5">
      <c r="B307" s="136"/>
      <c r="C307" s="181"/>
      <c r="D307" s="181"/>
      <c r="E307" s="181"/>
    </row>
    <row r="308" spans="2:5">
      <c r="B308" s="136"/>
      <c r="C308" s="181"/>
      <c r="D308" s="181"/>
      <c r="E308" s="181"/>
    </row>
    <row r="309" spans="2:5">
      <c r="B309" s="136"/>
      <c r="C309" s="181"/>
      <c r="D309" s="181"/>
      <c r="E309" s="181"/>
    </row>
    <row r="310" spans="2:5">
      <c r="B310" s="136"/>
      <c r="C310" s="181"/>
      <c r="D310" s="181"/>
      <c r="E310" s="181"/>
    </row>
    <row r="311" spans="2:5">
      <c r="B311" s="136"/>
      <c r="C311" s="181"/>
      <c r="D311" s="181"/>
      <c r="E311" s="181"/>
    </row>
    <row r="312" spans="2:5">
      <c r="B312" s="136"/>
      <c r="C312" s="181"/>
      <c r="D312" s="181"/>
      <c r="E312" s="181"/>
    </row>
    <row r="313" spans="2:5">
      <c r="B313" s="136"/>
      <c r="C313" s="181"/>
      <c r="D313" s="181"/>
      <c r="E313" s="181"/>
    </row>
    <row r="314" spans="2:5">
      <c r="B314" s="136"/>
      <c r="C314" s="181"/>
      <c r="D314" s="181"/>
      <c r="E314" s="181"/>
    </row>
    <row r="315" spans="2:5">
      <c r="B315" s="136"/>
      <c r="C315" s="181"/>
      <c r="D315" s="181"/>
      <c r="E315" s="181"/>
    </row>
    <row r="316" spans="2:5">
      <c r="B316" s="136"/>
      <c r="C316" s="181"/>
      <c r="D316" s="181"/>
      <c r="E316" s="181"/>
    </row>
    <row r="317" spans="2:5">
      <c r="B317" s="136"/>
      <c r="C317" s="181"/>
      <c r="D317" s="181"/>
      <c r="E317" s="181"/>
    </row>
    <row r="318" spans="2:5">
      <c r="B318" s="136"/>
      <c r="C318" s="181"/>
      <c r="D318" s="181"/>
      <c r="E318" s="181"/>
    </row>
    <row r="319" spans="2:5">
      <c r="B319" s="136"/>
      <c r="C319" s="181"/>
      <c r="D319" s="181"/>
      <c r="E319" s="181"/>
    </row>
    <row r="320" spans="2:5">
      <c r="B320" s="136"/>
      <c r="C320" s="181"/>
      <c r="D320" s="181"/>
      <c r="E320" s="181"/>
    </row>
    <row r="321" spans="2:5">
      <c r="B321" s="136"/>
      <c r="C321" s="181"/>
      <c r="D321" s="181"/>
      <c r="E321" s="181"/>
    </row>
    <row r="322" spans="2:5">
      <c r="B322" s="136"/>
      <c r="C322" s="181"/>
      <c r="D322" s="181"/>
      <c r="E322" s="181"/>
    </row>
    <row r="323" spans="2:5">
      <c r="B323" s="136"/>
      <c r="C323" s="181"/>
      <c r="D323" s="181"/>
      <c r="E323" s="181"/>
    </row>
    <row r="324" spans="2:5">
      <c r="B324" s="136"/>
      <c r="C324" s="181"/>
      <c r="D324" s="181"/>
      <c r="E324" s="181"/>
    </row>
    <row r="325" spans="2:5">
      <c r="B325" s="136"/>
      <c r="C325" s="181"/>
      <c r="D325" s="181"/>
      <c r="E325" s="181"/>
    </row>
    <row r="326" spans="2:5">
      <c r="B326" s="136"/>
      <c r="C326" s="181"/>
      <c r="D326" s="181"/>
      <c r="E326" s="181"/>
    </row>
    <row r="327" spans="2:5">
      <c r="B327" s="136"/>
      <c r="C327" s="181"/>
      <c r="D327" s="181"/>
      <c r="E327" s="181"/>
    </row>
    <row r="328" spans="2:5">
      <c r="B328" s="136"/>
      <c r="C328" s="181"/>
      <c r="D328" s="181"/>
      <c r="E328" s="181"/>
    </row>
    <row r="329" spans="2:5">
      <c r="B329" s="136"/>
      <c r="C329" s="181"/>
      <c r="D329" s="181"/>
      <c r="E329" s="181"/>
    </row>
    <row r="330" spans="2:5">
      <c r="B330" s="136"/>
      <c r="C330" s="181"/>
      <c r="D330" s="181"/>
      <c r="E330" s="181"/>
    </row>
    <row r="331" spans="2:5">
      <c r="B331" s="136"/>
      <c r="C331" s="181"/>
      <c r="D331" s="181"/>
      <c r="E331" s="181"/>
    </row>
    <row r="332" spans="2:5">
      <c r="B332" s="136"/>
      <c r="C332" s="181"/>
      <c r="D332" s="181"/>
      <c r="E332" s="181"/>
    </row>
    <row r="333" spans="2:5">
      <c r="B333" s="136"/>
      <c r="C333" s="181"/>
      <c r="D333" s="181"/>
      <c r="E333" s="181"/>
    </row>
    <row r="334" spans="2:5">
      <c r="B334" s="136"/>
      <c r="C334" s="181"/>
      <c r="D334" s="181"/>
      <c r="E334" s="181"/>
    </row>
    <row r="335" spans="2:5">
      <c r="B335" s="136"/>
      <c r="C335" s="181"/>
      <c r="D335" s="181"/>
      <c r="E335" s="181"/>
    </row>
    <row r="336" spans="2:5">
      <c r="B336" s="136"/>
      <c r="C336" s="181"/>
      <c r="D336" s="181"/>
      <c r="E336" s="181"/>
    </row>
    <row r="337" spans="2:5">
      <c r="B337" s="136"/>
      <c r="C337" s="181"/>
      <c r="D337" s="181"/>
      <c r="E337" s="181"/>
    </row>
    <row r="338" spans="2:5">
      <c r="B338" s="136"/>
      <c r="C338" s="181"/>
      <c r="D338" s="181"/>
      <c r="E338" s="181"/>
    </row>
    <row r="339" spans="2:5">
      <c r="B339" s="136"/>
      <c r="C339" s="181"/>
      <c r="D339" s="181"/>
      <c r="E339" s="181"/>
    </row>
    <row r="340" spans="2:5">
      <c r="B340" s="136"/>
      <c r="C340" s="181"/>
      <c r="D340" s="181"/>
      <c r="E340" s="181"/>
    </row>
    <row r="341" spans="2:5">
      <c r="B341" s="136"/>
      <c r="C341" s="181"/>
      <c r="D341" s="181"/>
      <c r="E341" s="181"/>
    </row>
    <row r="342" spans="2:5">
      <c r="B342" s="136"/>
      <c r="C342" s="181"/>
      <c r="D342" s="181"/>
      <c r="E342" s="181"/>
    </row>
    <row r="343" spans="2:5">
      <c r="B343" s="136"/>
      <c r="C343" s="181"/>
      <c r="D343" s="181"/>
      <c r="E343" s="181"/>
    </row>
    <row r="344" spans="2:5">
      <c r="B344" s="136"/>
      <c r="C344" s="181"/>
      <c r="D344" s="181"/>
      <c r="E344" s="181"/>
    </row>
    <row r="345" spans="2:5">
      <c r="B345" s="136"/>
      <c r="C345" s="181"/>
      <c r="D345" s="181"/>
      <c r="E345" s="181"/>
    </row>
    <row r="346" spans="2:5">
      <c r="B346" s="136"/>
      <c r="C346" s="181"/>
      <c r="D346" s="181"/>
      <c r="E346" s="181"/>
    </row>
    <row r="347" spans="2:5">
      <c r="B347" s="136"/>
      <c r="C347" s="181"/>
      <c r="D347" s="181"/>
      <c r="E347" s="181"/>
    </row>
    <row r="348" spans="2:5">
      <c r="B348" s="136"/>
      <c r="C348" s="181"/>
      <c r="D348" s="181"/>
      <c r="E348" s="181"/>
    </row>
    <row r="349" spans="2:5">
      <c r="B349" s="136"/>
      <c r="C349" s="181"/>
      <c r="D349" s="181"/>
      <c r="E349" s="181"/>
    </row>
    <row r="350" spans="2:5">
      <c r="B350" s="136"/>
      <c r="C350" s="181"/>
      <c r="D350" s="181"/>
      <c r="E350" s="181"/>
    </row>
    <row r="351" spans="2:5">
      <c r="B351" s="136"/>
      <c r="C351" s="181"/>
      <c r="D351" s="181"/>
      <c r="E351" s="181"/>
    </row>
    <row r="352" spans="2:5">
      <c r="B352" s="136"/>
      <c r="C352" s="181"/>
      <c r="D352" s="181"/>
      <c r="E352" s="181"/>
    </row>
    <row r="353" spans="2:5">
      <c r="B353" s="136"/>
      <c r="C353" s="181"/>
      <c r="D353" s="181"/>
      <c r="E353" s="181"/>
    </row>
    <row r="354" spans="2:5">
      <c r="B354" s="136"/>
      <c r="C354" s="181"/>
      <c r="D354" s="181"/>
      <c r="E354" s="181"/>
    </row>
    <row r="355" spans="2:5">
      <c r="B355" s="136"/>
      <c r="C355" s="181"/>
      <c r="D355" s="181"/>
      <c r="E355" s="181"/>
    </row>
    <row r="356" spans="2:5">
      <c r="B356" s="136"/>
      <c r="C356" s="181"/>
      <c r="D356" s="181"/>
      <c r="E356" s="181"/>
    </row>
    <row r="357" spans="2:5">
      <c r="B357" s="136"/>
      <c r="C357" s="181"/>
      <c r="D357" s="181"/>
      <c r="E357" s="181"/>
    </row>
    <row r="358" spans="2:5">
      <c r="B358" s="136"/>
      <c r="C358" s="181"/>
      <c r="D358" s="181"/>
      <c r="E358" s="181"/>
    </row>
    <row r="359" spans="2:5">
      <c r="B359" s="136"/>
      <c r="C359" s="181"/>
      <c r="D359" s="181"/>
      <c r="E359" s="181"/>
    </row>
    <row r="360" spans="2:5">
      <c r="B360" s="136"/>
      <c r="C360" s="181"/>
      <c r="D360" s="181"/>
      <c r="E360" s="181"/>
    </row>
    <row r="361" spans="2:5">
      <c r="B361" s="136"/>
      <c r="C361" s="181"/>
      <c r="D361" s="181"/>
      <c r="E361" s="181"/>
    </row>
    <row r="362" spans="2:5">
      <c r="B362" s="136"/>
      <c r="C362" s="181"/>
      <c r="D362" s="181"/>
      <c r="E362" s="181"/>
    </row>
    <row r="363" spans="2:5">
      <c r="B363" s="136"/>
      <c r="C363" s="181"/>
      <c r="D363" s="181"/>
      <c r="E363" s="181"/>
    </row>
    <row r="364" spans="2:5">
      <c r="B364" s="136"/>
      <c r="C364" s="181"/>
      <c r="D364" s="181"/>
      <c r="E364" s="181"/>
    </row>
    <row r="365" spans="2:5">
      <c r="B365" s="136"/>
      <c r="C365" s="181"/>
      <c r="D365" s="181"/>
      <c r="E365" s="181"/>
    </row>
    <row r="366" spans="2:5">
      <c r="B366" s="136"/>
      <c r="C366" s="181"/>
      <c r="D366" s="181"/>
      <c r="E366" s="181"/>
    </row>
    <row r="367" spans="2:5">
      <c r="B367" s="136"/>
      <c r="C367" s="181"/>
      <c r="D367" s="181"/>
      <c r="E367" s="181"/>
    </row>
    <row r="368" spans="2:5">
      <c r="B368" s="136"/>
      <c r="C368" s="181"/>
      <c r="D368" s="181"/>
      <c r="E368" s="181"/>
    </row>
    <row r="369" spans="2:5">
      <c r="B369" s="136"/>
      <c r="C369" s="181"/>
      <c r="D369" s="181"/>
      <c r="E369" s="181"/>
    </row>
    <row r="370" spans="2:5">
      <c r="B370" s="136"/>
      <c r="C370" s="181"/>
      <c r="D370" s="181"/>
      <c r="E370" s="181"/>
    </row>
    <row r="371" spans="2:5">
      <c r="B371" s="136"/>
      <c r="C371" s="181"/>
      <c r="D371" s="181"/>
      <c r="E371" s="181"/>
    </row>
    <row r="372" spans="2:5">
      <c r="B372" s="136"/>
      <c r="C372" s="181"/>
      <c r="D372" s="181"/>
      <c r="E372" s="181"/>
    </row>
    <row r="373" spans="2:5">
      <c r="B373" s="136"/>
      <c r="C373" s="181"/>
      <c r="D373" s="181"/>
      <c r="E373" s="181"/>
    </row>
    <row r="374" spans="2:5">
      <c r="B374" s="136"/>
      <c r="C374" s="181"/>
      <c r="D374" s="181"/>
      <c r="E374" s="181"/>
    </row>
    <row r="375" spans="2:5">
      <c r="B375" s="136"/>
      <c r="C375" s="136"/>
      <c r="D375" s="136"/>
      <c r="E375" s="136"/>
    </row>
    <row r="376" spans="2:5">
      <c r="C376" s="136"/>
      <c r="D376" s="136"/>
      <c r="E376" s="136"/>
    </row>
    <row r="377" spans="2:5">
      <c r="C377" s="136"/>
      <c r="D377" s="136"/>
      <c r="E377" s="136"/>
    </row>
    <row r="378" spans="2:5">
      <c r="C378" s="136"/>
      <c r="D378" s="136"/>
      <c r="E378" s="136"/>
    </row>
    <row r="379" spans="2:5">
      <c r="C379" s="136"/>
      <c r="D379" s="136"/>
      <c r="E379" s="136"/>
    </row>
    <row r="380" spans="2:5">
      <c r="C380" s="136"/>
      <c r="D380" s="136"/>
      <c r="E380" s="136"/>
    </row>
  </sheetData>
  <mergeCells count="7">
    <mergeCell ref="J26:V53"/>
    <mergeCell ref="J18:V22"/>
    <mergeCell ref="B1:E1"/>
    <mergeCell ref="I3:V6"/>
    <mergeCell ref="J8:V8"/>
    <mergeCell ref="J10:K10"/>
    <mergeCell ref="J12:K12"/>
  </mergeCells>
  <pageMargins left="0.75" right="0.75" top="1" bottom="1" header="0.5" footer="0.5"/>
  <pageSetup paperSize="0"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522"/>
  <sheetViews>
    <sheetView workbookViewId="0"/>
  </sheetViews>
  <sheetFormatPr defaultColWidth="12.875" defaultRowHeight="12.75"/>
  <cols>
    <col min="1" max="1" width="5.625" style="78" customWidth="1"/>
    <col min="2" max="2" width="7.875" style="136" customWidth="1"/>
    <col min="3" max="3" width="16.875" style="131" customWidth="1"/>
    <col min="4" max="4" width="13.875" style="131" customWidth="1"/>
    <col min="5" max="5" width="13.375" style="131" customWidth="1"/>
    <col min="6" max="6" width="5.875" style="78" customWidth="1"/>
    <col min="7" max="7" width="7" style="131" customWidth="1"/>
    <col min="8" max="8" width="13" style="131" customWidth="1"/>
    <col min="9" max="9" width="16" style="131" customWidth="1"/>
    <col min="10" max="10" width="15.125" style="136" customWidth="1"/>
    <col min="11" max="11" width="12.875" style="131"/>
    <col min="12" max="12" width="5.5" style="78" customWidth="1"/>
    <col min="13" max="13" width="3.5" style="78" customWidth="1"/>
    <col min="14" max="14" width="4.875" style="187" customWidth="1"/>
    <col min="15" max="15" width="19.875" style="187" bestFit="1" customWidth="1"/>
    <col min="16" max="18" width="12.875" style="189"/>
    <col min="19" max="28" width="12.875" style="187"/>
    <col min="29" max="29" width="3.875" style="187" customWidth="1"/>
    <col min="30" max="80" width="12.875" style="78"/>
    <col min="81" max="16384" width="12.875" style="131"/>
  </cols>
  <sheetData>
    <row r="1" spans="2:29" ht="14.1" customHeight="1" thickBot="1">
      <c r="B1" s="182"/>
      <c r="C1" s="183"/>
      <c r="D1" s="183"/>
      <c r="E1" s="184"/>
      <c r="G1" s="185"/>
      <c r="H1" s="183"/>
      <c r="I1" s="183"/>
      <c r="J1" s="186"/>
      <c r="K1" s="184"/>
      <c r="O1" s="188"/>
    </row>
    <row r="2" spans="2:29" ht="13.5" thickBot="1">
      <c r="B2" s="140"/>
      <c r="C2" s="413" t="s">
        <v>107</v>
      </c>
      <c r="D2" s="414"/>
      <c r="E2" s="143"/>
      <c r="G2" s="190"/>
      <c r="H2" s="142"/>
      <c r="I2" s="415" t="s">
        <v>108</v>
      </c>
      <c r="J2" s="400"/>
      <c r="K2" s="143"/>
    </row>
    <row r="3" spans="2:29">
      <c r="B3" s="140"/>
      <c r="C3" s="145" t="s">
        <v>109</v>
      </c>
      <c r="D3" s="191"/>
      <c r="E3" s="143"/>
      <c r="G3" s="190"/>
      <c r="H3" s="142"/>
      <c r="I3" s="145" t="s">
        <v>110</v>
      </c>
      <c r="J3" s="192"/>
      <c r="K3" s="143"/>
      <c r="O3" s="416" t="s">
        <v>111</v>
      </c>
      <c r="P3" s="416"/>
      <c r="Q3" s="416"/>
      <c r="R3" s="416"/>
      <c r="S3" s="416"/>
      <c r="T3" s="416"/>
      <c r="U3" s="416"/>
      <c r="V3" s="416"/>
      <c r="W3" s="416"/>
      <c r="X3" s="416"/>
      <c r="Y3" s="416"/>
      <c r="Z3" s="416"/>
      <c r="AA3" s="416"/>
      <c r="AB3" s="416"/>
    </row>
    <row r="4" spans="2:29">
      <c r="B4" s="140"/>
      <c r="C4" s="147" t="s">
        <v>92</v>
      </c>
      <c r="D4" s="193"/>
      <c r="E4" s="143"/>
      <c r="G4" s="190"/>
      <c r="H4" s="142"/>
      <c r="I4" s="147" t="s">
        <v>112</v>
      </c>
      <c r="J4" s="194"/>
      <c r="K4" s="143"/>
      <c r="O4" s="416"/>
      <c r="P4" s="416"/>
      <c r="Q4" s="416"/>
      <c r="R4" s="416"/>
      <c r="S4" s="416"/>
      <c r="T4" s="416"/>
      <c r="U4" s="416"/>
      <c r="V4" s="416"/>
      <c r="W4" s="416"/>
      <c r="X4" s="416"/>
      <c r="Y4" s="416"/>
      <c r="Z4" s="416"/>
      <c r="AA4" s="416"/>
      <c r="AB4" s="416"/>
    </row>
    <row r="5" spans="2:29">
      <c r="B5" s="140"/>
      <c r="C5" s="147" t="s">
        <v>113</v>
      </c>
      <c r="D5" s="193"/>
      <c r="E5" s="143"/>
      <c r="G5" s="190"/>
      <c r="H5" s="142"/>
      <c r="I5" s="147" t="s">
        <v>114</v>
      </c>
      <c r="J5" s="195"/>
      <c r="K5" s="196"/>
      <c r="L5" s="197"/>
      <c r="O5" s="416"/>
      <c r="P5" s="416"/>
      <c r="Q5" s="416"/>
      <c r="R5" s="416"/>
      <c r="S5" s="416"/>
      <c r="T5" s="416"/>
      <c r="U5" s="416"/>
      <c r="V5" s="416"/>
      <c r="W5" s="416"/>
      <c r="X5" s="416"/>
      <c r="Y5" s="416"/>
      <c r="Z5" s="416"/>
      <c r="AA5" s="416"/>
      <c r="AB5" s="416"/>
    </row>
    <row r="6" spans="2:29" ht="13.5" thickBot="1">
      <c r="B6" s="140"/>
      <c r="C6" s="147" t="s">
        <v>93</v>
      </c>
      <c r="D6" s="198"/>
      <c r="E6" s="143"/>
      <c r="G6" s="190"/>
      <c r="H6" s="142"/>
      <c r="I6" s="147" t="s">
        <v>115</v>
      </c>
      <c r="J6" s="199"/>
      <c r="K6" s="143"/>
      <c r="O6" s="200"/>
      <c r="P6" s="200"/>
      <c r="Q6" s="200"/>
      <c r="R6" s="200"/>
      <c r="S6" s="200"/>
      <c r="T6" s="200"/>
      <c r="U6" s="200"/>
      <c r="V6" s="200"/>
      <c r="W6" s="200"/>
      <c r="X6" s="200"/>
      <c r="Y6" s="200"/>
      <c r="Z6" s="200"/>
      <c r="AA6" s="200"/>
      <c r="AB6" s="200"/>
    </row>
    <row r="7" spans="2:29" ht="15.75" thickBot="1">
      <c r="B7" s="140"/>
      <c r="C7" s="147" t="s">
        <v>2</v>
      </c>
      <c r="D7" s="201"/>
      <c r="E7" s="143"/>
      <c r="G7" s="190"/>
      <c r="H7" s="142"/>
      <c r="I7" s="147" t="s">
        <v>116</v>
      </c>
      <c r="J7" s="198"/>
      <c r="K7" s="143"/>
      <c r="O7" s="202" t="s">
        <v>117</v>
      </c>
      <c r="P7" s="396"/>
      <c r="Q7" s="397"/>
      <c r="R7" s="397"/>
      <c r="S7" s="397"/>
      <c r="T7" s="397"/>
      <c r="U7" s="397"/>
      <c r="V7" s="397"/>
      <c r="W7" s="397"/>
      <c r="X7" s="397"/>
      <c r="Y7" s="397"/>
      <c r="Z7" s="397"/>
      <c r="AA7" s="397"/>
      <c r="AB7" s="398"/>
    </row>
    <row r="8" spans="2:29" ht="15.75" thickBot="1">
      <c r="B8" s="140"/>
      <c r="C8" s="203" t="s">
        <v>118</v>
      </c>
      <c r="D8" s="204"/>
      <c r="E8" s="143"/>
      <c r="G8" s="190"/>
      <c r="H8" s="142"/>
      <c r="I8" s="154" t="s">
        <v>119</v>
      </c>
      <c r="J8" s="205"/>
      <c r="K8" s="143"/>
      <c r="N8" s="206"/>
      <c r="O8" s="207"/>
      <c r="P8" s="208"/>
      <c r="Q8" s="208"/>
      <c r="R8" s="208"/>
      <c r="S8" s="208"/>
      <c r="T8" s="208"/>
      <c r="U8" s="208"/>
      <c r="V8" s="208"/>
      <c r="W8" s="208"/>
      <c r="X8" s="208"/>
      <c r="Y8" s="208"/>
      <c r="Z8" s="208"/>
      <c r="AA8" s="208"/>
      <c r="AB8" s="208"/>
      <c r="AC8" s="206"/>
    </row>
    <row r="9" spans="2:29" ht="15.75" thickBot="1">
      <c r="B9" s="140"/>
      <c r="C9" s="147" t="s">
        <v>5</v>
      </c>
      <c r="D9" s="209"/>
      <c r="E9" s="210"/>
      <c r="G9" s="190"/>
      <c r="H9" s="142"/>
      <c r="I9" s="142"/>
      <c r="J9" s="211"/>
      <c r="K9" s="212"/>
      <c r="L9" s="213"/>
      <c r="O9" s="202" t="s">
        <v>120</v>
      </c>
      <c r="P9" s="214"/>
      <c r="Q9" s="215"/>
      <c r="R9" s="216"/>
    </row>
    <row r="10" spans="2:29" ht="15.75" thickBot="1">
      <c r="B10" s="140"/>
      <c r="C10" s="217" t="s">
        <v>96</v>
      </c>
      <c r="D10" s="218"/>
      <c r="E10" s="212"/>
      <c r="G10" s="190"/>
      <c r="H10" s="142"/>
      <c r="I10" s="142"/>
      <c r="J10" s="211"/>
      <c r="K10" s="143"/>
      <c r="O10" s="202"/>
      <c r="P10" s="219"/>
      <c r="Q10" s="219"/>
      <c r="R10" s="219"/>
    </row>
    <row r="11" spans="2:29" ht="15.75" thickBot="1">
      <c r="B11" s="140"/>
      <c r="C11" s="220"/>
      <c r="D11" s="157"/>
      <c r="E11" s="143"/>
      <c r="G11" s="190"/>
      <c r="H11" s="142"/>
      <c r="I11" s="142"/>
      <c r="J11" s="211"/>
      <c r="K11" s="143"/>
      <c r="O11" s="202"/>
      <c r="P11" s="219"/>
      <c r="Q11" s="219"/>
      <c r="R11" s="219"/>
    </row>
    <row r="12" spans="2:29" ht="13.5" thickBot="1">
      <c r="B12" s="140"/>
      <c r="C12" s="142"/>
      <c r="D12" s="142"/>
      <c r="E12" s="417" t="s">
        <v>121</v>
      </c>
      <c r="F12" s="221"/>
      <c r="G12" s="190"/>
      <c r="H12" s="142"/>
      <c r="I12" s="142"/>
      <c r="J12" s="211"/>
      <c r="K12" s="419" t="s">
        <v>122</v>
      </c>
      <c r="L12" s="222"/>
    </row>
    <row r="13" spans="2:29" ht="15.75" thickBot="1">
      <c r="B13" s="223" t="s">
        <v>101</v>
      </c>
      <c r="C13" s="224" t="s">
        <v>44</v>
      </c>
      <c r="D13" s="224" t="s">
        <v>42</v>
      </c>
      <c r="E13" s="418"/>
      <c r="F13" s="221"/>
      <c r="G13" s="162" t="s">
        <v>101</v>
      </c>
      <c r="H13" s="163" t="s">
        <v>44</v>
      </c>
      <c r="I13" s="163" t="s">
        <v>42</v>
      </c>
      <c r="J13" s="163" t="s">
        <v>110</v>
      </c>
      <c r="K13" s="420"/>
      <c r="L13" s="222"/>
      <c r="O13" s="202" t="s">
        <v>123</v>
      </c>
      <c r="P13" s="396"/>
      <c r="Q13" s="397"/>
      <c r="R13" s="397"/>
      <c r="S13" s="397"/>
      <c r="T13" s="397"/>
      <c r="U13" s="397"/>
      <c r="V13" s="397"/>
      <c r="W13" s="397"/>
      <c r="X13" s="397"/>
      <c r="Y13" s="397"/>
      <c r="Z13" s="397"/>
      <c r="AA13" s="397"/>
      <c r="AB13" s="398"/>
    </row>
    <row r="14" spans="2:29" ht="13.5" thickBot="1">
      <c r="B14" s="225"/>
      <c r="C14" s="226"/>
      <c r="D14" s="226"/>
      <c r="E14" s="227"/>
      <c r="G14" s="225"/>
      <c r="H14" s="226"/>
      <c r="I14" s="226"/>
      <c r="J14" s="226"/>
      <c r="K14" s="228"/>
    </row>
    <row r="15" spans="2:29" ht="15.75" thickBot="1">
      <c r="B15" s="225"/>
      <c r="C15" s="229"/>
      <c r="D15" s="229"/>
      <c r="E15" s="227"/>
      <c r="G15" s="225"/>
      <c r="H15" s="226"/>
      <c r="I15" s="226"/>
      <c r="J15" s="226"/>
      <c r="K15" s="228"/>
      <c r="O15" s="202" t="s">
        <v>103</v>
      </c>
      <c r="P15" s="403"/>
      <c r="Q15" s="400"/>
    </row>
    <row r="16" spans="2:29" ht="15.75" thickBot="1">
      <c r="B16" s="225"/>
      <c r="C16" s="229"/>
      <c r="D16" s="229"/>
      <c r="E16" s="227"/>
      <c r="G16" s="225"/>
      <c r="H16" s="226"/>
      <c r="I16" s="226"/>
      <c r="J16" s="226"/>
      <c r="K16" s="228"/>
      <c r="N16" s="206"/>
      <c r="O16" s="207"/>
      <c r="P16" s="230"/>
      <c r="Q16" s="230"/>
      <c r="R16" s="230"/>
      <c r="S16" s="206"/>
      <c r="T16" s="206"/>
      <c r="U16" s="206"/>
      <c r="V16" s="206"/>
      <c r="W16" s="206"/>
      <c r="X16" s="206"/>
      <c r="Y16" s="206"/>
      <c r="Z16" s="206"/>
      <c r="AA16" s="206"/>
      <c r="AB16" s="206"/>
      <c r="AC16" s="206"/>
    </row>
    <row r="17" spans="2:28" ht="15">
      <c r="B17" s="225"/>
      <c r="C17" s="229"/>
      <c r="D17" s="229"/>
      <c r="E17" s="227"/>
      <c r="G17" s="225"/>
      <c r="H17" s="226"/>
      <c r="I17" s="226"/>
      <c r="J17" s="226"/>
      <c r="K17" s="228"/>
      <c r="O17" s="202" t="s">
        <v>124</v>
      </c>
      <c r="P17" s="404"/>
      <c r="Q17" s="405"/>
      <c r="R17" s="405"/>
      <c r="S17" s="405"/>
      <c r="T17" s="405"/>
      <c r="U17" s="405"/>
      <c r="V17" s="405"/>
      <c r="W17" s="405"/>
      <c r="X17" s="405"/>
      <c r="Y17" s="405"/>
      <c r="Z17" s="405"/>
      <c r="AA17" s="405"/>
      <c r="AB17" s="406"/>
    </row>
    <row r="18" spans="2:28" ht="15">
      <c r="B18" s="225"/>
      <c r="C18" s="229"/>
      <c r="D18" s="229"/>
      <c r="E18" s="227"/>
      <c r="G18" s="225"/>
      <c r="H18" s="226"/>
      <c r="I18" s="226"/>
      <c r="J18" s="226"/>
      <c r="K18" s="228"/>
      <c r="O18" s="202"/>
      <c r="P18" s="407"/>
      <c r="Q18" s="408"/>
      <c r="R18" s="408"/>
      <c r="S18" s="408"/>
      <c r="T18" s="408"/>
      <c r="U18" s="408"/>
      <c r="V18" s="408"/>
      <c r="W18" s="408"/>
      <c r="X18" s="408"/>
      <c r="Y18" s="408"/>
      <c r="Z18" s="408"/>
      <c r="AA18" s="408"/>
      <c r="AB18" s="409"/>
    </row>
    <row r="19" spans="2:28" ht="15">
      <c r="B19" s="225"/>
      <c r="C19" s="229"/>
      <c r="D19" s="229"/>
      <c r="E19" s="227"/>
      <c r="G19" s="225"/>
      <c r="H19" s="226"/>
      <c r="I19" s="226"/>
      <c r="J19" s="226"/>
      <c r="K19" s="228"/>
      <c r="O19" s="202"/>
      <c r="P19" s="407"/>
      <c r="Q19" s="408"/>
      <c r="R19" s="408"/>
      <c r="S19" s="408"/>
      <c r="T19" s="408"/>
      <c r="U19" s="408"/>
      <c r="V19" s="408"/>
      <c r="W19" s="408"/>
      <c r="X19" s="408"/>
      <c r="Y19" s="408"/>
      <c r="Z19" s="408"/>
      <c r="AA19" s="408"/>
      <c r="AB19" s="409"/>
    </row>
    <row r="20" spans="2:28" ht="15">
      <c r="B20" s="225"/>
      <c r="C20" s="229"/>
      <c r="D20" s="229"/>
      <c r="E20" s="227"/>
      <c r="G20" s="225"/>
      <c r="H20" s="226"/>
      <c r="I20" s="226"/>
      <c r="J20" s="226"/>
      <c r="K20" s="228"/>
      <c r="O20" s="202"/>
      <c r="P20" s="407"/>
      <c r="Q20" s="408"/>
      <c r="R20" s="408"/>
      <c r="S20" s="408"/>
      <c r="T20" s="408"/>
      <c r="U20" s="408"/>
      <c r="V20" s="408"/>
      <c r="W20" s="408"/>
      <c r="X20" s="408"/>
      <c r="Y20" s="408"/>
      <c r="Z20" s="408"/>
      <c r="AA20" s="408"/>
      <c r="AB20" s="409"/>
    </row>
    <row r="21" spans="2:28" ht="15">
      <c r="B21" s="225"/>
      <c r="C21" s="229"/>
      <c r="D21" s="229"/>
      <c r="E21" s="227"/>
      <c r="G21" s="225"/>
      <c r="H21" s="226"/>
      <c r="I21" s="226"/>
      <c r="J21" s="226"/>
      <c r="K21" s="228"/>
      <c r="O21" s="202"/>
      <c r="P21" s="407"/>
      <c r="Q21" s="408"/>
      <c r="R21" s="408"/>
      <c r="S21" s="408"/>
      <c r="T21" s="408"/>
      <c r="U21" s="408"/>
      <c r="V21" s="408"/>
      <c r="W21" s="408"/>
      <c r="X21" s="408"/>
      <c r="Y21" s="408"/>
      <c r="Z21" s="408"/>
      <c r="AA21" s="408"/>
      <c r="AB21" s="409"/>
    </row>
    <row r="22" spans="2:28" ht="15">
      <c r="B22" s="225"/>
      <c r="C22" s="229"/>
      <c r="D22" s="229"/>
      <c r="E22" s="227"/>
      <c r="G22" s="225"/>
      <c r="H22" s="226"/>
      <c r="I22" s="226"/>
      <c r="J22" s="226"/>
      <c r="K22" s="228"/>
      <c r="O22" s="202"/>
      <c r="P22" s="407"/>
      <c r="Q22" s="408"/>
      <c r="R22" s="408"/>
      <c r="S22" s="408"/>
      <c r="T22" s="408"/>
      <c r="U22" s="408"/>
      <c r="V22" s="408"/>
      <c r="W22" s="408"/>
      <c r="X22" s="408"/>
      <c r="Y22" s="408"/>
      <c r="Z22" s="408"/>
      <c r="AA22" s="408"/>
      <c r="AB22" s="409"/>
    </row>
    <row r="23" spans="2:28" ht="15">
      <c r="B23" s="225"/>
      <c r="C23" s="226"/>
      <c r="D23" s="226"/>
      <c r="E23" s="228"/>
      <c r="G23" s="225"/>
      <c r="H23" s="226"/>
      <c r="I23" s="226"/>
      <c r="J23" s="226"/>
      <c r="K23" s="228"/>
      <c r="O23" s="202"/>
      <c r="P23" s="407"/>
      <c r="Q23" s="408"/>
      <c r="R23" s="408"/>
      <c r="S23" s="408"/>
      <c r="T23" s="408"/>
      <c r="U23" s="408"/>
      <c r="V23" s="408"/>
      <c r="W23" s="408"/>
      <c r="X23" s="408"/>
      <c r="Y23" s="408"/>
      <c r="Z23" s="408"/>
      <c r="AA23" s="408"/>
      <c r="AB23" s="409"/>
    </row>
    <row r="24" spans="2:28" ht="15">
      <c r="B24" s="225"/>
      <c r="C24" s="226"/>
      <c r="D24" s="226"/>
      <c r="E24" s="228"/>
      <c r="G24" s="225"/>
      <c r="H24" s="226"/>
      <c r="I24" s="226"/>
      <c r="J24" s="226"/>
      <c r="K24" s="228"/>
      <c r="O24" s="202"/>
      <c r="P24" s="407"/>
      <c r="Q24" s="408"/>
      <c r="R24" s="408"/>
      <c r="S24" s="408"/>
      <c r="T24" s="408"/>
      <c r="U24" s="408"/>
      <c r="V24" s="408"/>
      <c r="W24" s="408"/>
      <c r="X24" s="408"/>
      <c r="Y24" s="408"/>
      <c r="Z24" s="408"/>
      <c r="AA24" s="408"/>
      <c r="AB24" s="409"/>
    </row>
    <row r="25" spans="2:28" ht="15">
      <c r="B25" s="225"/>
      <c r="C25" s="226"/>
      <c r="D25" s="226"/>
      <c r="E25" s="228"/>
      <c r="G25" s="225"/>
      <c r="H25" s="226"/>
      <c r="I25" s="226"/>
      <c r="J25" s="226"/>
      <c r="K25" s="228"/>
      <c r="O25" s="202"/>
      <c r="P25" s="407"/>
      <c r="Q25" s="408"/>
      <c r="R25" s="408"/>
      <c r="S25" s="408"/>
      <c r="T25" s="408"/>
      <c r="U25" s="408"/>
      <c r="V25" s="408"/>
      <c r="W25" s="408"/>
      <c r="X25" s="408"/>
      <c r="Y25" s="408"/>
      <c r="Z25" s="408"/>
      <c r="AA25" s="408"/>
      <c r="AB25" s="409"/>
    </row>
    <row r="26" spans="2:28" ht="15">
      <c r="B26" s="225"/>
      <c r="C26" s="226"/>
      <c r="D26" s="226"/>
      <c r="E26" s="228"/>
      <c r="G26" s="225"/>
      <c r="H26" s="226"/>
      <c r="I26" s="226"/>
      <c r="J26" s="226"/>
      <c r="K26" s="228"/>
      <c r="O26" s="202"/>
      <c r="P26" s="407"/>
      <c r="Q26" s="408"/>
      <c r="R26" s="408"/>
      <c r="S26" s="408"/>
      <c r="T26" s="408"/>
      <c r="U26" s="408"/>
      <c r="V26" s="408"/>
      <c r="W26" s="408"/>
      <c r="X26" s="408"/>
      <c r="Y26" s="408"/>
      <c r="Z26" s="408"/>
      <c r="AA26" s="408"/>
      <c r="AB26" s="409"/>
    </row>
    <row r="27" spans="2:28" ht="15">
      <c r="B27" s="225"/>
      <c r="C27" s="226"/>
      <c r="D27" s="226"/>
      <c r="E27" s="228"/>
      <c r="G27" s="225"/>
      <c r="H27" s="226"/>
      <c r="I27" s="226"/>
      <c r="J27" s="226"/>
      <c r="K27" s="228"/>
      <c r="O27" s="202"/>
      <c r="P27" s="407"/>
      <c r="Q27" s="408"/>
      <c r="R27" s="408"/>
      <c r="S27" s="408"/>
      <c r="T27" s="408"/>
      <c r="U27" s="408"/>
      <c r="V27" s="408"/>
      <c r="W27" s="408"/>
      <c r="X27" s="408"/>
      <c r="Y27" s="408"/>
      <c r="Z27" s="408"/>
      <c r="AA27" s="408"/>
      <c r="AB27" s="409"/>
    </row>
    <row r="28" spans="2:28" ht="15">
      <c r="B28" s="225"/>
      <c r="C28" s="226"/>
      <c r="D28" s="226"/>
      <c r="E28" s="228"/>
      <c r="G28" s="225"/>
      <c r="H28" s="226"/>
      <c r="I28" s="226"/>
      <c r="J28" s="226"/>
      <c r="K28" s="228"/>
      <c r="O28" s="202"/>
      <c r="P28" s="407"/>
      <c r="Q28" s="408"/>
      <c r="R28" s="408"/>
      <c r="S28" s="408"/>
      <c r="T28" s="408"/>
      <c r="U28" s="408"/>
      <c r="V28" s="408"/>
      <c r="W28" s="408"/>
      <c r="X28" s="408"/>
      <c r="Y28" s="408"/>
      <c r="Z28" s="408"/>
      <c r="AA28" s="408"/>
      <c r="AB28" s="409"/>
    </row>
    <row r="29" spans="2:28" ht="15.75" thickBot="1">
      <c r="B29" s="225"/>
      <c r="C29" s="226"/>
      <c r="D29" s="226"/>
      <c r="E29" s="228"/>
      <c r="G29" s="225"/>
      <c r="H29" s="226"/>
      <c r="I29" s="226"/>
      <c r="J29" s="226"/>
      <c r="K29" s="228"/>
      <c r="O29" s="202"/>
      <c r="P29" s="410"/>
      <c r="Q29" s="411"/>
      <c r="R29" s="411"/>
      <c r="S29" s="411"/>
      <c r="T29" s="411"/>
      <c r="U29" s="411"/>
      <c r="V29" s="411"/>
      <c r="W29" s="411"/>
      <c r="X29" s="411"/>
      <c r="Y29" s="411"/>
      <c r="Z29" s="411"/>
      <c r="AA29" s="411"/>
      <c r="AB29" s="412"/>
    </row>
    <row r="30" spans="2:28" ht="15">
      <c r="B30" s="225"/>
      <c r="C30" s="226"/>
      <c r="D30" s="226"/>
      <c r="E30" s="228"/>
      <c r="G30" s="225"/>
      <c r="H30" s="226"/>
      <c r="I30" s="226"/>
      <c r="J30" s="226"/>
      <c r="K30" s="228"/>
      <c r="O30" s="202"/>
      <c r="P30" s="231"/>
      <c r="Q30" s="231"/>
      <c r="R30" s="231"/>
      <c r="S30" s="232"/>
      <c r="T30" s="232"/>
      <c r="U30" s="232"/>
      <c r="V30" s="232"/>
      <c r="W30" s="232"/>
      <c r="X30" s="232"/>
      <c r="Y30" s="232"/>
      <c r="Z30" s="232"/>
      <c r="AA30" s="232"/>
      <c r="AB30" s="232"/>
    </row>
    <row r="31" spans="2:28" ht="15">
      <c r="B31" s="225"/>
      <c r="C31" s="226"/>
      <c r="D31" s="226"/>
      <c r="E31" s="228"/>
      <c r="G31" s="225"/>
      <c r="H31" s="226"/>
      <c r="I31" s="226"/>
      <c r="J31" s="226"/>
      <c r="K31" s="228"/>
      <c r="O31" s="202" t="s">
        <v>125</v>
      </c>
      <c r="P31" s="233" t="s">
        <v>126</v>
      </c>
    </row>
    <row r="32" spans="2:28">
      <c r="B32" s="225"/>
      <c r="C32" s="226"/>
      <c r="D32" s="226"/>
      <c r="E32" s="228"/>
      <c r="G32" s="225"/>
      <c r="H32" s="226"/>
      <c r="I32" s="226"/>
      <c r="J32" s="226"/>
      <c r="K32" s="228"/>
    </row>
    <row r="33" spans="2:28">
      <c r="B33" s="225"/>
      <c r="C33" s="226"/>
      <c r="D33" s="226"/>
      <c r="E33" s="228"/>
      <c r="G33" s="225"/>
      <c r="H33" s="226"/>
      <c r="I33" s="226"/>
      <c r="J33" s="226"/>
      <c r="K33" s="228"/>
      <c r="P33" s="401"/>
      <c r="Q33" s="402"/>
      <c r="R33" s="402"/>
      <c r="S33" s="402"/>
      <c r="T33" s="402"/>
      <c r="U33" s="402"/>
      <c r="V33" s="402"/>
      <c r="W33" s="402"/>
      <c r="X33" s="402"/>
      <c r="Y33" s="402"/>
      <c r="Z33" s="402"/>
      <c r="AA33" s="402"/>
      <c r="AB33" s="402"/>
    </row>
    <row r="34" spans="2:28">
      <c r="B34" s="225"/>
      <c r="C34" s="226"/>
      <c r="D34" s="226"/>
      <c r="E34" s="228"/>
      <c r="G34" s="225"/>
      <c r="H34" s="226"/>
      <c r="I34" s="226"/>
      <c r="J34" s="226"/>
      <c r="K34" s="228"/>
      <c r="P34" s="402"/>
      <c r="Q34" s="402"/>
      <c r="R34" s="402"/>
      <c r="S34" s="402"/>
      <c r="T34" s="402"/>
      <c r="U34" s="402"/>
      <c r="V34" s="402"/>
      <c r="W34" s="402"/>
      <c r="X34" s="402"/>
      <c r="Y34" s="402"/>
      <c r="Z34" s="402"/>
      <c r="AA34" s="402"/>
      <c r="AB34" s="402"/>
    </row>
    <row r="35" spans="2:28">
      <c r="B35" s="225"/>
      <c r="C35" s="226"/>
      <c r="D35" s="226"/>
      <c r="E35" s="228"/>
      <c r="G35" s="225"/>
      <c r="H35" s="226"/>
      <c r="I35" s="226"/>
      <c r="J35" s="226"/>
      <c r="K35" s="228"/>
      <c r="P35" s="402"/>
      <c r="Q35" s="402"/>
      <c r="R35" s="402"/>
      <c r="S35" s="402"/>
      <c r="T35" s="402"/>
      <c r="U35" s="402"/>
      <c r="V35" s="402"/>
      <c r="W35" s="402"/>
      <c r="X35" s="402"/>
      <c r="Y35" s="402"/>
      <c r="Z35" s="402"/>
      <c r="AA35" s="402"/>
      <c r="AB35" s="402"/>
    </row>
    <row r="36" spans="2:28">
      <c r="B36" s="225"/>
      <c r="C36" s="226"/>
      <c r="D36" s="226"/>
      <c r="E36" s="228"/>
      <c r="G36" s="225"/>
      <c r="H36" s="226"/>
      <c r="I36" s="226"/>
      <c r="J36" s="226"/>
      <c r="K36" s="228"/>
      <c r="P36" s="402"/>
      <c r="Q36" s="402"/>
      <c r="R36" s="402"/>
      <c r="S36" s="402"/>
      <c r="T36" s="402"/>
      <c r="U36" s="402"/>
      <c r="V36" s="402"/>
      <c r="W36" s="402"/>
      <c r="X36" s="402"/>
      <c r="Y36" s="402"/>
      <c r="Z36" s="402"/>
      <c r="AA36" s="402"/>
      <c r="AB36" s="402"/>
    </row>
    <row r="37" spans="2:28">
      <c r="B37" s="225"/>
      <c r="C37" s="226"/>
      <c r="D37" s="226"/>
      <c r="E37" s="228"/>
      <c r="G37" s="225"/>
      <c r="H37" s="226"/>
      <c r="I37" s="226"/>
      <c r="J37" s="226"/>
      <c r="K37" s="228"/>
      <c r="P37" s="402"/>
      <c r="Q37" s="402"/>
      <c r="R37" s="402"/>
      <c r="S37" s="402"/>
      <c r="T37" s="402"/>
      <c r="U37" s="402"/>
      <c r="V37" s="402"/>
      <c r="W37" s="402"/>
      <c r="X37" s="402"/>
      <c r="Y37" s="402"/>
      <c r="Z37" s="402"/>
      <c r="AA37" s="402"/>
      <c r="AB37" s="402"/>
    </row>
    <row r="38" spans="2:28">
      <c r="B38" s="225"/>
      <c r="C38" s="226"/>
      <c r="D38" s="226"/>
      <c r="E38" s="228"/>
      <c r="G38" s="225"/>
      <c r="H38" s="226"/>
      <c r="I38" s="226"/>
      <c r="J38" s="226"/>
      <c r="K38" s="228"/>
      <c r="P38" s="402"/>
      <c r="Q38" s="402"/>
      <c r="R38" s="402"/>
      <c r="S38" s="402"/>
      <c r="T38" s="402"/>
      <c r="U38" s="402"/>
      <c r="V38" s="402"/>
      <c r="W38" s="402"/>
      <c r="X38" s="402"/>
      <c r="Y38" s="402"/>
      <c r="Z38" s="402"/>
      <c r="AA38" s="402"/>
      <c r="AB38" s="402"/>
    </row>
    <row r="39" spans="2:28">
      <c r="B39" s="225"/>
      <c r="C39" s="226"/>
      <c r="D39" s="226"/>
      <c r="E39" s="228"/>
      <c r="G39" s="225"/>
      <c r="H39" s="226"/>
      <c r="I39" s="226"/>
      <c r="J39" s="226"/>
      <c r="K39" s="228"/>
      <c r="P39" s="402"/>
      <c r="Q39" s="402"/>
      <c r="R39" s="402"/>
      <c r="S39" s="402"/>
      <c r="T39" s="402"/>
      <c r="U39" s="402"/>
      <c r="V39" s="402"/>
      <c r="W39" s="402"/>
      <c r="X39" s="402"/>
      <c r="Y39" s="402"/>
      <c r="Z39" s="402"/>
      <c r="AA39" s="402"/>
      <c r="AB39" s="402"/>
    </row>
    <row r="40" spans="2:28">
      <c r="B40" s="225"/>
      <c r="C40" s="226"/>
      <c r="D40" s="226"/>
      <c r="E40" s="228"/>
      <c r="G40" s="225"/>
      <c r="H40" s="226"/>
      <c r="I40" s="226"/>
      <c r="J40" s="226"/>
      <c r="K40" s="228"/>
      <c r="P40" s="402"/>
      <c r="Q40" s="402"/>
      <c r="R40" s="402"/>
      <c r="S40" s="402"/>
      <c r="T40" s="402"/>
      <c r="U40" s="402"/>
      <c r="V40" s="402"/>
      <c r="W40" s="402"/>
      <c r="X40" s="402"/>
      <c r="Y40" s="402"/>
      <c r="Z40" s="402"/>
      <c r="AA40" s="402"/>
      <c r="AB40" s="402"/>
    </row>
    <row r="41" spans="2:28">
      <c r="B41" s="225"/>
      <c r="C41" s="226"/>
      <c r="D41" s="226"/>
      <c r="E41" s="228"/>
      <c r="G41" s="225"/>
      <c r="H41" s="226"/>
      <c r="I41" s="226"/>
      <c r="J41" s="226"/>
      <c r="K41" s="228"/>
      <c r="P41" s="402"/>
      <c r="Q41" s="402"/>
      <c r="R41" s="402"/>
      <c r="S41" s="402"/>
      <c r="T41" s="402"/>
      <c r="U41" s="402"/>
      <c r="V41" s="402"/>
      <c r="W41" s="402"/>
      <c r="X41" s="402"/>
      <c r="Y41" s="402"/>
      <c r="Z41" s="402"/>
      <c r="AA41" s="402"/>
      <c r="AB41" s="402"/>
    </row>
    <row r="42" spans="2:28">
      <c r="B42" s="225"/>
      <c r="C42" s="226"/>
      <c r="D42" s="226"/>
      <c r="E42" s="228"/>
      <c r="G42" s="225"/>
      <c r="H42" s="226"/>
      <c r="I42" s="226"/>
      <c r="J42" s="226"/>
      <c r="K42" s="228"/>
      <c r="P42" s="402"/>
      <c r="Q42" s="402"/>
      <c r="R42" s="402"/>
      <c r="S42" s="402"/>
      <c r="T42" s="402"/>
      <c r="U42" s="402"/>
      <c r="V42" s="402"/>
      <c r="W42" s="402"/>
      <c r="X42" s="402"/>
      <c r="Y42" s="402"/>
      <c r="Z42" s="402"/>
      <c r="AA42" s="402"/>
      <c r="AB42" s="402"/>
    </row>
    <row r="43" spans="2:28">
      <c r="B43" s="225"/>
      <c r="C43" s="226"/>
      <c r="D43" s="226"/>
      <c r="E43" s="228"/>
      <c r="G43" s="225"/>
      <c r="H43" s="226"/>
      <c r="I43" s="226"/>
      <c r="J43" s="226"/>
      <c r="K43" s="228"/>
      <c r="P43" s="402"/>
      <c r="Q43" s="402"/>
      <c r="R43" s="402"/>
      <c r="S43" s="402"/>
      <c r="T43" s="402"/>
      <c r="U43" s="402"/>
      <c r="V43" s="402"/>
      <c r="W43" s="402"/>
      <c r="X43" s="402"/>
      <c r="Y43" s="402"/>
      <c r="Z43" s="402"/>
      <c r="AA43" s="402"/>
      <c r="AB43" s="402"/>
    </row>
    <row r="44" spans="2:28">
      <c r="B44" s="225"/>
      <c r="C44" s="226"/>
      <c r="D44" s="226"/>
      <c r="E44" s="228"/>
      <c r="G44" s="225"/>
      <c r="H44" s="226"/>
      <c r="I44" s="226"/>
      <c r="J44" s="226"/>
      <c r="K44" s="228"/>
      <c r="P44" s="402"/>
      <c r="Q44" s="402"/>
      <c r="R44" s="402"/>
      <c r="S44" s="402"/>
      <c r="T44" s="402"/>
      <c r="U44" s="402"/>
      <c r="V44" s="402"/>
      <c r="W44" s="402"/>
      <c r="X44" s="402"/>
      <c r="Y44" s="402"/>
      <c r="Z44" s="402"/>
      <c r="AA44" s="402"/>
      <c r="AB44" s="402"/>
    </row>
    <row r="45" spans="2:28">
      <c r="B45" s="225"/>
      <c r="C45" s="226"/>
      <c r="D45" s="226"/>
      <c r="E45" s="228"/>
      <c r="G45" s="225"/>
      <c r="H45" s="226"/>
      <c r="I45" s="226"/>
      <c r="J45" s="226"/>
      <c r="K45" s="228"/>
      <c r="P45" s="402"/>
      <c r="Q45" s="402"/>
      <c r="R45" s="402"/>
      <c r="S45" s="402"/>
      <c r="T45" s="402"/>
      <c r="U45" s="402"/>
      <c r="V45" s="402"/>
      <c r="W45" s="402"/>
      <c r="X45" s="402"/>
      <c r="Y45" s="402"/>
      <c r="Z45" s="402"/>
      <c r="AA45" s="402"/>
      <c r="AB45" s="402"/>
    </row>
    <row r="46" spans="2:28">
      <c r="B46" s="225"/>
      <c r="C46" s="226"/>
      <c r="D46" s="226"/>
      <c r="E46" s="228"/>
      <c r="G46" s="225"/>
      <c r="H46" s="226"/>
      <c r="I46" s="226"/>
      <c r="J46" s="226"/>
      <c r="K46" s="228"/>
      <c r="P46" s="402"/>
      <c r="Q46" s="402"/>
      <c r="R46" s="402"/>
      <c r="S46" s="402"/>
      <c r="T46" s="402"/>
      <c r="U46" s="402"/>
      <c r="V46" s="402"/>
      <c r="W46" s="402"/>
      <c r="X46" s="402"/>
      <c r="Y46" s="402"/>
      <c r="Z46" s="402"/>
      <c r="AA46" s="402"/>
      <c r="AB46" s="402"/>
    </row>
    <row r="47" spans="2:28">
      <c r="B47" s="225"/>
      <c r="C47" s="226"/>
      <c r="D47" s="226"/>
      <c r="E47" s="228"/>
      <c r="G47" s="225"/>
      <c r="H47" s="226"/>
      <c r="I47" s="226"/>
      <c r="J47" s="226"/>
      <c r="K47" s="228"/>
      <c r="P47" s="402"/>
      <c r="Q47" s="402"/>
      <c r="R47" s="402"/>
      <c r="S47" s="402"/>
      <c r="T47" s="402"/>
      <c r="U47" s="402"/>
      <c r="V47" s="402"/>
      <c r="W47" s="402"/>
      <c r="X47" s="402"/>
      <c r="Y47" s="402"/>
      <c r="Z47" s="402"/>
      <c r="AA47" s="402"/>
      <c r="AB47" s="402"/>
    </row>
    <row r="48" spans="2:28">
      <c r="B48" s="225"/>
      <c r="C48" s="226"/>
      <c r="D48" s="226"/>
      <c r="E48" s="228"/>
      <c r="G48" s="225"/>
      <c r="H48" s="226"/>
      <c r="I48" s="226"/>
      <c r="J48" s="226"/>
      <c r="K48" s="228"/>
      <c r="P48" s="402"/>
      <c r="Q48" s="402"/>
      <c r="R48" s="402"/>
      <c r="S48" s="402"/>
      <c r="T48" s="402"/>
      <c r="U48" s="402"/>
      <c r="V48" s="402"/>
      <c r="W48" s="402"/>
      <c r="X48" s="402"/>
      <c r="Y48" s="402"/>
      <c r="Z48" s="402"/>
      <c r="AA48" s="402"/>
      <c r="AB48" s="402"/>
    </row>
    <row r="49" spans="2:28">
      <c r="B49" s="225"/>
      <c r="C49" s="226"/>
      <c r="D49" s="226"/>
      <c r="E49" s="228"/>
      <c r="G49" s="225"/>
      <c r="H49" s="226"/>
      <c r="I49" s="226"/>
      <c r="J49" s="226"/>
      <c r="K49" s="228"/>
      <c r="P49" s="402"/>
      <c r="Q49" s="402"/>
      <c r="R49" s="402"/>
      <c r="S49" s="402"/>
      <c r="T49" s="402"/>
      <c r="U49" s="402"/>
      <c r="V49" s="402"/>
      <c r="W49" s="402"/>
      <c r="X49" s="402"/>
      <c r="Y49" s="402"/>
      <c r="Z49" s="402"/>
      <c r="AA49" s="402"/>
      <c r="AB49" s="402"/>
    </row>
    <row r="50" spans="2:28">
      <c r="B50" s="225"/>
      <c r="C50" s="226"/>
      <c r="D50" s="226"/>
      <c r="E50" s="228"/>
      <c r="G50" s="225"/>
      <c r="H50" s="226"/>
      <c r="I50" s="226"/>
      <c r="J50" s="226"/>
      <c r="K50" s="228"/>
      <c r="P50" s="402"/>
      <c r="Q50" s="402"/>
      <c r="R50" s="402"/>
      <c r="S50" s="402"/>
      <c r="T50" s="402"/>
      <c r="U50" s="402"/>
      <c r="V50" s="402"/>
      <c r="W50" s="402"/>
      <c r="X50" s="402"/>
      <c r="Y50" s="402"/>
      <c r="Z50" s="402"/>
      <c r="AA50" s="402"/>
      <c r="AB50" s="402"/>
    </row>
    <row r="51" spans="2:28">
      <c r="B51" s="225"/>
      <c r="C51" s="226"/>
      <c r="D51" s="226"/>
      <c r="E51" s="228"/>
      <c r="G51" s="225"/>
      <c r="H51" s="226"/>
      <c r="I51" s="226"/>
      <c r="J51" s="226"/>
      <c r="K51" s="228"/>
      <c r="P51" s="402"/>
      <c r="Q51" s="402"/>
      <c r="R51" s="402"/>
      <c r="S51" s="402"/>
      <c r="T51" s="402"/>
      <c r="U51" s="402"/>
      <c r="V51" s="402"/>
      <c r="W51" s="402"/>
      <c r="X51" s="402"/>
      <c r="Y51" s="402"/>
      <c r="Z51" s="402"/>
      <c r="AA51" s="402"/>
      <c r="AB51" s="402"/>
    </row>
    <row r="52" spans="2:28">
      <c r="B52" s="225"/>
      <c r="C52" s="226"/>
      <c r="D52" s="226"/>
      <c r="E52" s="228"/>
      <c r="G52" s="225"/>
      <c r="H52" s="226"/>
      <c r="I52" s="226"/>
      <c r="J52" s="226"/>
      <c r="K52" s="228"/>
      <c r="P52" s="402"/>
      <c r="Q52" s="402"/>
      <c r="R52" s="402"/>
      <c r="S52" s="402"/>
      <c r="T52" s="402"/>
      <c r="U52" s="402"/>
      <c r="V52" s="402"/>
      <c r="W52" s="402"/>
      <c r="X52" s="402"/>
      <c r="Y52" s="402"/>
      <c r="Z52" s="402"/>
      <c r="AA52" s="402"/>
      <c r="AB52" s="402"/>
    </row>
    <row r="53" spans="2:28">
      <c r="B53" s="225"/>
      <c r="C53" s="226"/>
      <c r="D53" s="226"/>
      <c r="E53" s="228"/>
      <c r="G53" s="225"/>
      <c r="H53" s="226"/>
      <c r="I53" s="226"/>
      <c r="J53" s="226"/>
      <c r="K53" s="228"/>
      <c r="P53" s="402"/>
      <c r="Q53" s="402"/>
      <c r="R53" s="402"/>
      <c r="S53" s="402"/>
      <c r="T53" s="402"/>
      <c r="U53" s="402"/>
      <c r="V53" s="402"/>
      <c r="W53" s="402"/>
      <c r="X53" s="402"/>
      <c r="Y53" s="402"/>
      <c r="Z53" s="402"/>
      <c r="AA53" s="402"/>
      <c r="AB53" s="402"/>
    </row>
    <row r="54" spans="2:28">
      <c r="B54" s="225"/>
      <c r="C54" s="226"/>
      <c r="D54" s="226"/>
      <c r="E54" s="228"/>
      <c r="G54" s="225"/>
      <c r="H54" s="226"/>
      <c r="I54" s="226"/>
      <c r="J54" s="226"/>
      <c r="K54" s="228"/>
      <c r="P54" s="402"/>
      <c r="Q54" s="402"/>
      <c r="R54" s="402"/>
      <c r="S54" s="402"/>
      <c r="T54" s="402"/>
      <c r="U54" s="402"/>
      <c r="V54" s="402"/>
      <c r="W54" s="402"/>
      <c r="X54" s="402"/>
      <c r="Y54" s="402"/>
      <c r="Z54" s="402"/>
      <c r="AA54" s="402"/>
      <c r="AB54" s="402"/>
    </row>
    <row r="55" spans="2:28">
      <c r="B55" s="225"/>
      <c r="C55" s="226"/>
      <c r="D55" s="226"/>
      <c r="E55" s="228"/>
      <c r="G55" s="225"/>
      <c r="H55" s="226"/>
      <c r="I55" s="226"/>
      <c r="J55" s="226"/>
      <c r="K55" s="228"/>
      <c r="P55" s="402"/>
      <c r="Q55" s="402"/>
      <c r="R55" s="402"/>
      <c r="S55" s="402"/>
      <c r="T55" s="402"/>
      <c r="U55" s="402"/>
      <c r="V55" s="402"/>
      <c r="W55" s="402"/>
      <c r="X55" s="402"/>
      <c r="Y55" s="402"/>
      <c r="Z55" s="402"/>
      <c r="AA55" s="402"/>
      <c r="AB55" s="402"/>
    </row>
    <row r="56" spans="2:28">
      <c r="B56" s="225"/>
      <c r="C56" s="226"/>
      <c r="D56" s="226"/>
      <c r="E56" s="228"/>
      <c r="G56" s="225"/>
      <c r="H56" s="226"/>
      <c r="I56" s="226"/>
      <c r="J56" s="226"/>
      <c r="K56" s="228"/>
      <c r="P56" s="402"/>
      <c r="Q56" s="402"/>
      <c r="R56" s="402"/>
      <c r="S56" s="402"/>
      <c r="T56" s="402"/>
      <c r="U56" s="402"/>
      <c r="V56" s="402"/>
      <c r="W56" s="402"/>
      <c r="X56" s="402"/>
      <c r="Y56" s="402"/>
      <c r="Z56" s="402"/>
      <c r="AA56" s="402"/>
      <c r="AB56" s="402"/>
    </row>
    <row r="57" spans="2:28">
      <c r="B57" s="225"/>
      <c r="C57" s="226"/>
      <c r="D57" s="226"/>
      <c r="E57" s="228"/>
      <c r="G57" s="225"/>
      <c r="H57" s="226"/>
      <c r="I57" s="226"/>
      <c r="J57" s="226"/>
      <c r="K57" s="228"/>
      <c r="P57" s="402"/>
      <c r="Q57" s="402"/>
      <c r="R57" s="402"/>
      <c r="S57" s="402"/>
      <c r="T57" s="402"/>
      <c r="U57" s="402"/>
      <c r="V57" s="402"/>
      <c r="W57" s="402"/>
      <c r="X57" s="402"/>
      <c r="Y57" s="402"/>
      <c r="Z57" s="402"/>
      <c r="AA57" s="402"/>
      <c r="AB57" s="402"/>
    </row>
    <row r="58" spans="2:28">
      <c r="B58" s="225"/>
      <c r="C58" s="226"/>
      <c r="D58" s="226"/>
      <c r="E58" s="228"/>
      <c r="G58" s="225"/>
      <c r="H58" s="226"/>
      <c r="I58" s="226"/>
      <c r="J58" s="226"/>
      <c r="K58" s="228"/>
      <c r="P58" s="402"/>
      <c r="Q58" s="402"/>
      <c r="R58" s="402"/>
      <c r="S58" s="402"/>
      <c r="T58" s="402"/>
      <c r="U58" s="402"/>
      <c r="V58" s="402"/>
      <c r="W58" s="402"/>
      <c r="X58" s="402"/>
      <c r="Y58" s="402"/>
      <c r="Z58" s="402"/>
      <c r="AA58" s="402"/>
      <c r="AB58" s="402"/>
    </row>
    <row r="59" spans="2:28">
      <c r="B59" s="225"/>
      <c r="C59" s="226"/>
      <c r="D59" s="226"/>
      <c r="E59" s="228"/>
      <c r="G59" s="225"/>
      <c r="H59" s="226"/>
      <c r="I59" s="226"/>
      <c r="J59" s="226"/>
      <c r="K59" s="228"/>
      <c r="P59" s="402"/>
      <c r="Q59" s="402"/>
      <c r="R59" s="402"/>
      <c r="S59" s="402"/>
      <c r="T59" s="402"/>
      <c r="U59" s="402"/>
      <c r="V59" s="402"/>
      <c r="W59" s="402"/>
      <c r="X59" s="402"/>
      <c r="Y59" s="402"/>
      <c r="Z59" s="402"/>
      <c r="AA59" s="402"/>
      <c r="AB59" s="402"/>
    </row>
    <row r="60" spans="2:28">
      <c r="B60" s="225"/>
      <c r="C60" s="226"/>
      <c r="D60" s="226"/>
      <c r="E60" s="228"/>
      <c r="G60" s="225"/>
      <c r="H60" s="226"/>
      <c r="I60" s="226"/>
      <c r="J60" s="226"/>
      <c r="K60" s="228"/>
      <c r="P60" s="402"/>
      <c r="Q60" s="402"/>
      <c r="R60" s="402"/>
      <c r="S60" s="402"/>
      <c r="T60" s="402"/>
      <c r="U60" s="402"/>
      <c r="V60" s="402"/>
      <c r="W60" s="402"/>
      <c r="X60" s="402"/>
      <c r="Y60" s="402"/>
      <c r="Z60" s="402"/>
      <c r="AA60" s="402"/>
      <c r="AB60" s="402"/>
    </row>
    <row r="61" spans="2:28">
      <c r="B61" s="225"/>
      <c r="C61" s="226"/>
      <c r="D61" s="226"/>
      <c r="E61" s="228"/>
      <c r="G61" s="225"/>
      <c r="H61" s="226"/>
      <c r="I61" s="226"/>
      <c r="J61" s="226"/>
      <c r="K61" s="228"/>
      <c r="P61" s="402"/>
      <c r="Q61" s="402"/>
      <c r="R61" s="402"/>
      <c r="S61" s="402"/>
      <c r="T61" s="402"/>
      <c r="U61" s="402"/>
      <c r="V61" s="402"/>
      <c r="W61" s="402"/>
      <c r="X61" s="402"/>
      <c r="Y61" s="402"/>
      <c r="Z61" s="402"/>
      <c r="AA61" s="402"/>
      <c r="AB61" s="402"/>
    </row>
    <row r="62" spans="2:28">
      <c r="B62" s="225"/>
      <c r="C62" s="226"/>
      <c r="D62" s="226"/>
      <c r="E62" s="228"/>
      <c r="G62" s="225"/>
      <c r="H62" s="226"/>
      <c r="I62" s="226"/>
      <c r="J62" s="226"/>
      <c r="K62" s="228"/>
      <c r="P62" s="402"/>
      <c r="Q62" s="402"/>
      <c r="R62" s="402"/>
      <c r="S62" s="402"/>
      <c r="T62" s="402"/>
      <c r="U62" s="402"/>
      <c r="V62" s="402"/>
      <c r="W62" s="402"/>
      <c r="X62" s="402"/>
      <c r="Y62" s="402"/>
      <c r="Z62" s="402"/>
      <c r="AA62" s="402"/>
      <c r="AB62" s="402"/>
    </row>
    <row r="63" spans="2:28">
      <c r="B63" s="225"/>
      <c r="C63" s="226"/>
      <c r="D63" s="226"/>
      <c r="E63" s="228"/>
      <c r="G63" s="225"/>
      <c r="H63" s="226"/>
      <c r="I63" s="226"/>
      <c r="J63" s="226"/>
      <c r="K63" s="228"/>
      <c r="P63" s="402"/>
      <c r="Q63" s="402"/>
      <c r="R63" s="402"/>
      <c r="S63" s="402"/>
      <c r="T63" s="402"/>
      <c r="U63" s="402"/>
      <c r="V63" s="402"/>
      <c r="W63" s="402"/>
      <c r="X63" s="402"/>
      <c r="Y63" s="402"/>
      <c r="Z63" s="402"/>
      <c r="AA63" s="402"/>
      <c r="AB63" s="402"/>
    </row>
    <row r="64" spans="2:28">
      <c r="B64" s="225"/>
      <c r="C64" s="226"/>
      <c r="D64" s="226"/>
      <c r="E64" s="228"/>
      <c r="G64" s="225"/>
      <c r="H64" s="226"/>
      <c r="I64" s="226"/>
      <c r="J64" s="226"/>
      <c r="K64" s="228"/>
      <c r="P64" s="402"/>
      <c r="Q64" s="402"/>
      <c r="R64" s="402"/>
      <c r="S64" s="402"/>
      <c r="T64" s="402"/>
      <c r="U64" s="402"/>
      <c r="V64" s="402"/>
      <c r="W64" s="402"/>
      <c r="X64" s="402"/>
      <c r="Y64" s="402"/>
      <c r="Z64" s="402"/>
      <c r="AA64" s="402"/>
      <c r="AB64" s="402"/>
    </row>
    <row r="65" spans="2:28">
      <c r="B65" s="225"/>
      <c r="C65" s="226"/>
      <c r="D65" s="226"/>
      <c r="E65" s="228"/>
      <c r="G65" s="225"/>
      <c r="H65" s="226"/>
      <c r="I65" s="226"/>
      <c r="J65" s="226"/>
      <c r="K65" s="228"/>
      <c r="P65" s="402"/>
      <c r="Q65" s="402"/>
      <c r="R65" s="402"/>
      <c r="S65" s="402"/>
      <c r="T65" s="402"/>
      <c r="U65" s="402"/>
      <c r="V65" s="402"/>
      <c r="W65" s="402"/>
      <c r="X65" s="402"/>
      <c r="Y65" s="402"/>
      <c r="Z65" s="402"/>
      <c r="AA65" s="402"/>
      <c r="AB65" s="402"/>
    </row>
    <row r="66" spans="2:28">
      <c r="B66" s="225"/>
      <c r="C66" s="226"/>
      <c r="D66" s="226"/>
      <c r="E66" s="228"/>
      <c r="G66" s="225"/>
      <c r="H66" s="226"/>
      <c r="I66" s="226"/>
      <c r="J66" s="226"/>
      <c r="K66" s="228"/>
      <c r="P66" s="402"/>
      <c r="Q66" s="402"/>
      <c r="R66" s="402"/>
      <c r="S66" s="402"/>
      <c r="T66" s="402"/>
      <c r="U66" s="402"/>
      <c r="V66" s="402"/>
      <c r="W66" s="402"/>
      <c r="X66" s="402"/>
      <c r="Y66" s="402"/>
      <c r="Z66" s="402"/>
      <c r="AA66" s="402"/>
      <c r="AB66" s="402"/>
    </row>
    <row r="67" spans="2:28">
      <c r="B67" s="225"/>
      <c r="C67" s="226"/>
      <c r="D67" s="226"/>
      <c r="E67" s="228"/>
      <c r="G67" s="225"/>
      <c r="H67" s="226"/>
      <c r="I67" s="226"/>
      <c r="J67" s="226"/>
      <c r="K67" s="228"/>
      <c r="P67" s="402"/>
      <c r="Q67" s="402"/>
      <c r="R67" s="402"/>
      <c r="S67" s="402"/>
      <c r="T67" s="402"/>
      <c r="U67" s="402"/>
      <c r="V67" s="402"/>
      <c r="W67" s="402"/>
      <c r="X67" s="402"/>
      <c r="Y67" s="402"/>
      <c r="Z67" s="402"/>
      <c r="AA67" s="402"/>
      <c r="AB67" s="402"/>
    </row>
    <row r="68" spans="2:28">
      <c r="B68" s="225"/>
      <c r="C68" s="226"/>
      <c r="D68" s="226"/>
      <c r="E68" s="228"/>
      <c r="G68" s="225"/>
      <c r="H68" s="226"/>
      <c r="I68" s="226"/>
      <c r="J68" s="226"/>
      <c r="K68" s="228"/>
      <c r="P68" s="402"/>
      <c r="Q68" s="402"/>
      <c r="R68" s="402"/>
      <c r="S68" s="402"/>
      <c r="T68" s="402"/>
      <c r="U68" s="402"/>
      <c r="V68" s="402"/>
      <c r="W68" s="402"/>
      <c r="X68" s="402"/>
      <c r="Y68" s="402"/>
      <c r="Z68" s="402"/>
      <c r="AA68" s="402"/>
      <c r="AB68" s="402"/>
    </row>
    <row r="69" spans="2:28">
      <c r="B69" s="225"/>
      <c r="C69" s="226"/>
      <c r="D69" s="226"/>
      <c r="E69" s="228"/>
      <c r="G69" s="225"/>
      <c r="H69" s="226"/>
      <c r="I69" s="226"/>
      <c r="J69" s="226"/>
      <c r="K69" s="228"/>
      <c r="P69" s="402"/>
      <c r="Q69" s="402"/>
      <c r="R69" s="402"/>
      <c r="S69" s="402"/>
      <c r="T69" s="402"/>
      <c r="U69" s="402"/>
      <c r="V69" s="402"/>
      <c r="W69" s="402"/>
      <c r="X69" s="402"/>
      <c r="Y69" s="402"/>
      <c r="Z69" s="402"/>
      <c r="AA69" s="402"/>
      <c r="AB69" s="402"/>
    </row>
    <row r="70" spans="2:28">
      <c r="B70" s="225"/>
      <c r="C70" s="226"/>
      <c r="D70" s="226"/>
      <c r="E70" s="228"/>
      <c r="G70" s="225"/>
      <c r="H70" s="226"/>
      <c r="I70" s="226"/>
      <c r="J70" s="226"/>
      <c r="K70" s="228"/>
      <c r="P70" s="402"/>
      <c r="Q70" s="402"/>
      <c r="R70" s="402"/>
      <c r="S70" s="402"/>
      <c r="T70" s="402"/>
      <c r="U70" s="402"/>
      <c r="V70" s="402"/>
      <c r="W70" s="402"/>
      <c r="X70" s="402"/>
      <c r="Y70" s="402"/>
      <c r="Z70" s="402"/>
      <c r="AA70" s="402"/>
      <c r="AB70" s="402"/>
    </row>
    <row r="71" spans="2:28">
      <c r="B71" s="225"/>
      <c r="C71" s="226"/>
      <c r="D71" s="226"/>
      <c r="E71" s="228"/>
      <c r="G71" s="225"/>
      <c r="H71" s="226"/>
      <c r="I71" s="226"/>
      <c r="J71" s="226"/>
      <c r="K71" s="228"/>
      <c r="P71" s="187"/>
    </row>
    <row r="72" spans="2:28">
      <c r="B72" s="225"/>
      <c r="C72" s="226"/>
      <c r="D72" s="226"/>
      <c r="E72" s="228"/>
      <c r="G72" s="225"/>
      <c r="H72" s="226"/>
      <c r="I72" s="226"/>
      <c r="J72" s="226"/>
      <c r="K72" s="228"/>
      <c r="P72" s="187"/>
    </row>
    <row r="73" spans="2:28">
      <c r="B73" s="225"/>
      <c r="C73" s="226"/>
      <c r="D73" s="226"/>
      <c r="E73" s="228"/>
      <c r="G73" s="225"/>
      <c r="H73" s="226"/>
      <c r="I73" s="226"/>
      <c r="J73" s="226"/>
      <c r="K73" s="228"/>
      <c r="P73" s="187"/>
    </row>
    <row r="74" spans="2:28">
      <c r="B74" s="225"/>
      <c r="C74" s="226"/>
      <c r="D74" s="226"/>
      <c r="E74" s="228"/>
      <c r="G74" s="225"/>
      <c r="H74" s="226"/>
      <c r="I74" s="226"/>
      <c r="J74" s="226"/>
      <c r="K74" s="228"/>
      <c r="P74" s="187"/>
    </row>
    <row r="75" spans="2:28">
      <c r="B75" s="225"/>
      <c r="C75" s="226"/>
      <c r="D75" s="226"/>
      <c r="E75" s="228"/>
      <c r="G75" s="225"/>
      <c r="H75" s="226"/>
      <c r="I75" s="226"/>
      <c r="J75" s="226"/>
      <c r="K75" s="228"/>
      <c r="P75" s="187"/>
    </row>
    <row r="76" spans="2:28">
      <c r="B76" s="225"/>
      <c r="C76" s="226"/>
      <c r="D76" s="226"/>
      <c r="E76" s="228"/>
      <c r="G76" s="225"/>
      <c r="H76" s="226"/>
      <c r="I76" s="226"/>
      <c r="J76" s="226"/>
      <c r="K76" s="228"/>
      <c r="P76" s="187"/>
    </row>
    <row r="77" spans="2:28">
      <c r="B77" s="225"/>
      <c r="C77" s="226"/>
      <c r="D77" s="226"/>
      <c r="E77" s="228"/>
      <c r="G77" s="225"/>
      <c r="H77" s="226"/>
      <c r="I77" s="226"/>
      <c r="J77" s="226"/>
      <c r="K77" s="228"/>
      <c r="P77" s="187"/>
    </row>
    <row r="78" spans="2:28">
      <c r="B78" s="225"/>
      <c r="C78" s="226"/>
      <c r="D78" s="226"/>
      <c r="E78" s="228"/>
      <c r="G78" s="225"/>
      <c r="H78" s="226"/>
      <c r="I78" s="226"/>
      <c r="J78" s="226"/>
      <c r="K78" s="228"/>
      <c r="P78" s="187"/>
    </row>
    <row r="79" spans="2:28">
      <c r="B79" s="225"/>
      <c r="C79" s="226"/>
      <c r="D79" s="226"/>
      <c r="E79" s="228"/>
      <c r="G79" s="225"/>
      <c r="H79" s="226"/>
      <c r="I79" s="226"/>
      <c r="J79" s="226"/>
      <c r="K79" s="228"/>
      <c r="P79" s="187"/>
    </row>
    <row r="80" spans="2:28">
      <c r="B80" s="225"/>
      <c r="C80" s="226"/>
      <c r="D80" s="226"/>
      <c r="E80" s="228"/>
      <c r="G80" s="225"/>
      <c r="H80" s="226"/>
      <c r="I80" s="226"/>
      <c r="J80" s="226"/>
      <c r="K80" s="228"/>
      <c r="P80" s="187"/>
    </row>
    <row r="81" spans="2:29">
      <c r="B81" s="225"/>
      <c r="C81" s="226"/>
      <c r="D81" s="226"/>
      <c r="E81" s="228"/>
      <c r="G81" s="225"/>
      <c r="H81" s="226"/>
      <c r="I81" s="226"/>
      <c r="J81" s="226"/>
      <c r="K81" s="228"/>
      <c r="P81" s="187"/>
    </row>
    <row r="82" spans="2:29">
      <c r="B82" s="225"/>
      <c r="C82" s="226"/>
      <c r="D82" s="226"/>
      <c r="E82" s="228"/>
      <c r="G82" s="225"/>
      <c r="H82" s="226"/>
      <c r="I82" s="226"/>
      <c r="J82" s="226"/>
      <c r="K82" s="228"/>
      <c r="P82" s="187"/>
    </row>
    <row r="83" spans="2:29">
      <c r="B83" s="225"/>
      <c r="C83" s="226"/>
      <c r="D83" s="226"/>
      <c r="E83" s="228"/>
      <c r="G83" s="225"/>
      <c r="H83" s="226"/>
      <c r="I83" s="226"/>
      <c r="J83" s="226"/>
      <c r="K83" s="228"/>
      <c r="P83" s="187"/>
    </row>
    <row r="84" spans="2:29">
      <c r="B84" s="225"/>
      <c r="C84" s="226"/>
      <c r="D84" s="226"/>
      <c r="E84" s="228"/>
      <c r="G84" s="225"/>
      <c r="H84" s="226"/>
      <c r="I84" s="226"/>
      <c r="J84" s="226"/>
      <c r="K84" s="228"/>
      <c r="P84" s="187"/>
    </row>
    <row r="85" spans="2:29">
      <c r="B85" s="225"/>
      <c r="C85" s="226"/>
      <c r="D85" s="226"/>
      <c r="E85" s="228"/>
      <c r="G85" s="225"/>
      <c r="H85" s="226"/>
      <c r="I85" s="226"/>
      <c r="J85" s="226"/>
      <c r="K85" s="228"/>
      <c r="P85" s="187"/>
    </row>
    <row r="86" spans="2:29">
      <c r="B86" s="225"/>
      <c r="C86" s="226"/>
      <c r="D86" s="226"/>
      <c r="E86" s="228"/>
      <c r="G86" s="225"/>
      <c r="H86" s="226"/>
      <c r="I86" s="226"/>
      <c r="J86" s="226"/>
      <c r="K86" s="228"/>
      <c r="P86" s="187"/>
    </row>
    <row r="87" spans="2:29">
      <c r="B87" s="225"/>
      <c r="C87" s="226"/>
      <c r="D87" s="226"/>
      <c r="E87" s="228"/>
      <c r="G87" s="225"/>
      <c r="H87" s="226"/>
      <c r="I87" s="226"/>
      <c r="J87" s="226"/>
      <c r="K87" s="228"/>
      <c r="P87" s="187"/>
    </row>
    <row r="88" spans="2:29">
      <c r="B88" s="225"/>
      <c r="C88" s="226"/>
      <c r="D88" s="226"/>
      <c r="E88" s="228"/>
      <c r="G88" s="225"/>
      <c r="H88" s="226"/>
      <c r="I88" s="226"/>
      <c r="J88" s="226"/>
      <c r="K88" s="228"/>
      <c r="P88" s="187"/>
    </row>
    <row r="89" spans="2:29">
      <c r="B89" s="225"/>
      <c r="C89" s="226"/>
      <c r="D89" s="226"/>
      <c r="E89" s="228"/>
      <c r="G89" s="225"/>
      <c r="H89" s="226"/>
      <c r="I89" s="226"/>
      <c r="J89" s="226"/>
      <c r="K89" s="228"/>
      <c r="P89" s="187"/>
    </row>
    <row r="90" spans="2:29">
      <c r="B90" s="225"/>
      <c r="C90" s="226"/>
      <c r="D90" s="226"/>
      <c r="E90" s="228"/>
      <c r="G90" s="225"/>
      <c r="H90" s="226"/>
      <c r="I90" s="226"/>
      <c r="J90" s="226"/>
      <c r="K90" s="228"/>
      <c r="P90" s="187"/>
    </row>
    <row r="91" spans="2:29">
      <c r="B91" s="225"/>
      <c r="C91" s="226"/>
      <c r="D91" s="226"/>
      <c r="E91" s="228"/>
      <c r="G91" s="225"/>
      <c r="H91" s="226"/>
      <c r="I91" s="226"/>
      <c r="J91" s="226"/>
      <c r="K91" s="228"/>
      <c r="P91" s="187"/>
    </row>
    <row r="92" spans="2:29">
      <c r="B92" s="225"/>
      <c r="C92" s="226"/>
      <c r="D92" s="226"/>
      <c r="E92" s="228"/>
      <c r="G92" s="225"/>
      <c r="H92" s="226"/>
      <c r="I92" s="226"/>
      <c r="J92" s="226"/>
      <c r="K92" s="228"/>
      <c r="N92" s="78"/>
      <c r="O92" s="78"/>
      <c r="P92" s="77"/>
      <c r="Q92" s="77"/>
      <c r="R92" s="77"/>
      <c r="S92" s="78"/>
      <c r="T92" s="78"/>
      <c r="U92" s="78"/>
      <c r="V92" s="78"/>
      <c r="W92" s="78"/>
      <c r="X92" s="78"/>
      <c r="Y92" s="78"/>
      <c r="Z92" s="78"/>
      <c r="AA92" s="78"/>
      <c r="AB92" s="78"/>
      <c r="AC92" s="78"/>
    </row>
    <row r="93" spans="2:29">
      <c r="B93" s="225"/>
      <c r="C93" s="226"/>
      <c r="D93" s="226"/>
      <c r="E93" s="228"/>
      <c r="G93" s="225"/>
      <c r="H93" s="226"/>
      <c r="I93" s="226"/>
      <c r="J93" s="226"/>
      <c r="K93" s="228"/>
      <c r="N93" s="78"/>
      <c r="O93" s="78"/>
      <c r="P93" s="77"/>
      <c r="Q93" s="77"/>
      <c r="R93" s="77"/>
      <c r="S93" s="78"/>
      <c r="T93" s="78"/>
      <c r="U93" s="78"/>
      <c r="V93" s="78"/>
      <c r="W93" s="78"/>
      <c r="X93" s="78"/>
      <c r="Y93" s="78"/>
      <c r="Z93" s="78"/>
      <c r="AA93" s="78"/>
      <c r="AB93" s="78"/>
      <c r="AC93" s="78"/>
    </row>
    <row r="94" spans="2:29">
      <c r="B94" s="225"/>
      <c r="C94" s="226"/>
      <c r="D94" s="226"/>
      <c r="E94" s="228"/>
      <c r="G94" s="225"/>
      <c r="H94" s="226"/>
      <c r="I94" s="226"/>
      <c r="J94" s="226"/>
      <c r="K94" s="228"/>
      <c r="N94" s="78"/>
      <c r="O94" s="78"/>
      <c r="P94" s="77"/>
      <c r="Q94" s="77"/>
      <c r="R94" s="77"/>
      <c r="S94" s="78"/>
      <c r="T94" s="78"/>
      <c r="U94" s="78"/>
      <c r="V94" s="78"/>
      <c r="W94" s="78"/>
      <c r="X94" s="78"/>
      <c r="Y94" s="78"/>
      <c r="Z94" s="78"/>
      <c r="AA94" s="78"/>
      <c r="AB94" s="78"/>
      <c r="AC94" s="78"/>
    </row>
    <row r="95" spans="2:29">
      <c r="B95" s="225"/>
      <c r="C95" s="226"/>
      <c r="D95" s="226"/>
      <c r="E95" s="228"/>
      <c r="G95" s="225"/>
      <c r="H95" s="226"/>
      <c r="I95" s="226"/>
      <c r="J95" s="226"/>
      <c r="K95" s="228"/>
      <c r="N95" s="78"/>
      <c r="O95" s="78"/>
      <c r="P95" s="77"/>
      <c r="Q95" s="77"/>
      <c r="R95" s="77"/>
      <c r="S95" s="78"/>
      <c r="T95" s="78"/>
      <c r="U95" s="78"/>
      <c r="V95" s="78"/>
      <c r="W95" s="78"/>
      <c r="X95" s="78"/>
      <c r="Y95" s="78"/>
      <c r="Z95" s="78"/>
      <c r="AA95" s="78"/>
      <c r="AB95" s="78"/>
      <c r="AC95" s="78"/>
    </row>
    <row r="96" spans="2:29">
      <c r="B96" s="225"/>
      <c r="C96" s="226"/>
      <c r="D96" s="226"/>
      <c r="E96" s="228"/>
      <c r="G96" s="225"/>
      <c r="H96" s="226"/>
      <c r="I96" s="226"/>
      <c r="J96" s="226"/>
      <c r="K96" s="228"/>
      <c r="N96" s="78"/>
      <c r="O96" s="78"/>
      <c r="P96" s="77"/>
      <c r="Q96" s="77"/>
      <c r="R96" s="77"/>
      <c r="S96" s="78"/>
      <c r="T96" s="78"/>
      <c r="U96" s="78"/>
      <c r="V96" s="78"/>
      <c r="W96" s="78"/>
      <c r="X96" s="78"/>
      <c r="Y96" s="78"/>
      <c r="Z96" s="78"/>
      <c r="AA96" s="78"/>
      <c r="AB96" s="78"/>
      <c r="AC96" s="78"/>
    </row>
    <row r="97" spans="2:29">
      <c r="B97" s="225"/>
      <c r="C97" s="226"/>
      <c r="D97" s="226"/>
      <c r="E97" s="228"/>
      <c r="G97" s="225"/>
      <c r="H97" s="226"/>
      <c r="I97" s="226"/>
      <c r="J97" s="226"/>
      <c r="K97" s="228"/>
      <c r="N97" s="78"/>
      <c r="O97" s="78"/>
      <c r="P97" s="77"/>
      <c r="Q97" s="77"/>
      <c r="R97" s="77"/>
      <c r="S97" s="78"/>
      <c r="T97" s="78"/>
      <c r="U97" s="78"/>
      <c r="V97" s="78"/>
      <c r="W97" s="78"/>
      <c r="X97" s="78"/>
      <c r="Y97" s="78"/>
      <c r="Z97" s="78"/>
      <c r="AA97" s="78"/>
      <c r="AB97" s="78"/>
      <c r="AC97" s="78"/>
    </row>
    <row r="98" spans="2:29">
      <c r="B98" s="225"/>
      <c r="C98" s="226"/>
      <c r="D98" s="226"/>
      <c r="E98" s="228"/>
      <c r="G98" s="225"/>
      <c r="H98" s="226"/>
      <c r="I98" s="226"/>
      <c r="J98" s="226"/>
      <c r="K98" s="228"/>
      <c r="N98" s="78"/>
      <c r="O98" s="78"/>
      <c r="P98" s="77"/>
      <c r="Q98" s="77"/>
      <c r="R98" s="77"/>
      <c r="S98" s="78"/>
      <c r="T98" s="78"/>
      <c r="U98" s="78"/>
      <c r="V98" s="78"/>
      <c r="W98" s="78"/>
      <c r="X98" s="78"/>
      <c r="Y98" s="78"/>
      <c r="Z98" s="78"/>
      <c r="AA98" s="78"/>
      <c r="AB98" s="78"/>
      <c r="AC98" s="78"/>
    </row>
    <row r="99" spans="2:29">
      <c r="B99" s="225"/>
      <c r="C99" s="226"/>
      <c r="D99" s="226"/>
      <c r="E99" s="228"/>
      <c r="G99" s="225"/>
      <c r="H99" s="226"/>
      <c r="I99" s="226"/>
      <c r="J99" s="226"/>
      <c r="K99" s="228"/>
      <c r="N99" s="78"/>
      <c r="O99" s="78"/>
      <c r="P99" s="77"/>
      <c r="Q99" s="77"/>
      <c r="R99" s="77"/>
      <c r="S99" s="78"/>
      <c r="T99" s="78"/>
      <c r="U99" s="78"/>
      <c r="V99" s="78"/>
      <c r="W99" s="78"/>
      <c r="X99" s="78"/>
      <c r="Y99" s="78"/>
      <c r="Z99" s="78"/>
      <c r="AA99" s="78"/>
      <c r="AB99" s="78"/>
      <c r="AC99" s="78"/>
    </row>
    <row r="100" spans="2:29">
      <c r="B100" s="225"/>
      <c r="C100" s="226"/>
      <c r="D100" s="226"/>
      <c r="E100" s="228"/>
      <c r="G100" s="225"/>
      <c r="H100" s="226"/>
      <c r="I100" s="226"/>
      <c r="J100" s="226"/>
      <c r="K100" s="228"/>
      <c r="N100" s="78"/>
      <c r="O100" s="78"/>
      <c r="P100" s="77"/>
      <c r="Q100" s="77"/>
      <c r="R100" s="77"/>
      <c r="S100" s="78"/>
      <c r="T100" s="78"/>
      <c r="U100" s="78"/>
      <c r="V100" s="78"/>
      <c r="W100" s="78"/>
      <c r="X100" s="78"/>
      <c r="Y100" s="78"/>
      <c r="Z100" s="78"/>
      <c r="AA100" s="78"/>
      <c r="AB100" s="78"/>
      <c r="AC100" s="78"/>
    </row>
    <row r="101" spans="2:29">
      <c r="B101" s="225"/>
      <c r="C101" s="226"/>
      <c r="D101" s="226"/>
      <c r="E101" s="228"/>
      <c r="G101" s="225"/>
      <c r="H101" s="226"/>
      <c r="I101" s="226"/>
      <c r="J101" s="226"/>
      <c r="K101" s="228"/>
      <c r="N101" s="78"/>
      <c r="O101" s="78"/>
      <c r="P101" s="77"/>
      <c r="Q101" s="77"/>
      <c r="R101" s="77"/>
      <c r="S101" s="78"/>
      <c r="T101" s="78"/>
      <c r="U101" s="78"/>
      <c r="V101" s="78"/>
      <c r="W101" s="78"/>
      <c r="X101" s="78"/>
      <c r="Y101" s="78"/>
      <c r="Z101" s="78"/>
      <c r="AA101" s="78"/>
      <c r="AB101" s="78"/>
      <c r="AC101" s="78"/>
    </row>
    <row r="102" spans="2:29">
      <c r="B102" s="225"/>
      <c r="C102" s="226"/>
      <c r="D102" s="226"/>
      <c r="E102" s="228"/>
      <c r="G102" s="225"/>
      <c r="H102" s="226"/>
      <c r="I102" s="226"/>
      <c r="J102" s="226"/>
      <c r="K102" s="228"/>
      <c r="N102" s="78"/>
      <c r="O102" s="78"/>
      <c r="P102" s="77"/>
      <c r="Q102" s="77"/>
      <c r="R102" s="77"/>
      <c r="S102" s="78"/>
      <c r="T102" s="78"/>
      <c r="U102" s="78"/>
      <c r="V102" s="78"/>
      <c r="W102" s="78"/>
      <c r="X102" s="78"/>
      <c r="Y102" s="78"/>
      <c r="Z102" s="78"/>
      <c r="AA102" s="78"/>
      <c r="AB102" s="78"/>
      <c r="AC102" s="78"/>
    </row>
    <row r="103" spans="2:29">
      <c r="B103" s="225"/>
      <c r="C103" s="226"/>
      <c r="D103" s="226"/>
      <c r="E103" s="228"/>
      <c r="G103" s="225"/>
      <c r="H103" s="226"/>
      <c r="I103" s="226"/>
      <c r="J103" s="226"/>
      <c r="K103" s="228"/>
      <c r="N103" s="78"/>
      <c r="O103" s="78"/>
      <c r="P103" s="77"/>
      <c r="Q103" s="77"/>
      <c r="R103" s="77"/>
      <c r="S103" s="78"/>
      <c r="T103" s="78"/>
      <c r="U103" s="78"/>
      <c r="V103" s="78"/>
      <c r="W103" s="78"/>
      <c r="X103" s="78"/>
      <c r="Y103" s="78"/>
      <c r="Z103" s="78"/>
      <c r="AA103" s="78"/>
      <c r="AB103" s="78"/>
      <c r="AC103" s="78"/>
    </row>
    <row r="104" spans="2:29">
      <c r="B104" s="225"/>
      <c r="C104" s="226"/>
      <c r="D104" s="226"/>
      <c r="E104" s="228"/>
      <c r="G104" s="225"/>
      <c r="H104" s="226"/>
      <c r="I104" s="226"/>
      <c r="J104" s="226"/>
      <c r="K104" s="228"/>
      <c r="N104" s="78"/>
      <c r="O104" s="78"/>
      <c r="P104" s="77"/>
      <c r="Q104" s="77"/>
      <c r="R104" s="77"/>
      <c r="S104" s="78"/>
      <c r="T104" s="78"/>
      <c r="U104" s="78"/>
      <c r="V104" s="78"/>
      <c r="W104" s="78"/>
      <c r="X104" s="78"/>
      <c r="Y104" s="78"/>
      <c r="Z104" s="78"/>
      <c r="AA104" s="78"/>
      <c r="AB104" s="78"/>
      <c r="AC104" s="78"/>
    </row>
    <row r="105" spans="2:29">
      <c r="B105" s="225"/>
      <c r="C105" s="226"/>
      <c r="D105" s="226"/>
      <c r="E105" s="228"/>
      <c r="G105" s="225"/>
      <c r="H105" s="226"/>
      <c r="I105" s="226"/>
      <c r="J105" s="226"/>
      <c r="K105" s="228"/>
      <c r="N105" s="78"/>
      <c r="O105" s="78"/>
      <c r="P105" s="77"/>
      <c r="Q105" s="77"/>
      <c r="R105" s="77"/>
      <c r="S105" s="78"/>
      <c r="T105" s="78"/>
      <c r="U105" s="78"/>
      <c r="V105" s="78"/>
      <c r="W105" s="78"/>
      <c r="X105" s="78"/>
      <c r="Y105" s="78"/>
      <c r="Z105" s="78"/>
      <c r="AA105" s="78"/>
      <c r="AB105" s="78"/>
      <c r="AC105" s="78"/>
    </row>
    <row r="106" spans="2:29">
      <c r="B106" s="225"/>
      <c r="C106" s="226"/>
      <c r="D106" s="226"/>
      <c r="E106" s="228"/>
      <c r="G106" s="225"/>
      <c r="H106" s="226"/>
      <c r="I106" s="226"/>
      <c r="J106" s="226"/>
      <c r="K106" s="228"/>
      <c r="N106" s="78"/>
      <c r="O106" s="78"/>
      <c r="P106" s="77"/>
      <c r="Q106" s="77"/>
      <c r="R106" s="77"/>
      <c r="S106" s="78"/>
      <c r="T106" s="78"/>
      <c r="U106" s="78"/>
      <c r="V106" s="78"/>
      <c r="W106" s="78"/>
      <c r="X106" s="78"/>
      <c r="Y106" s="78"/>
      <c r="Z106" s="78"/>
      <c r="AA106" s="78"/>
      <c r="AB106" s="78"/>
      <c r="AC106" s="78"/>
    </row>
    <row r="107" spans="2:29">
      <c r="B107" s="225"/>
      <c r="C107" s="226"/>
      <c r="D107" s="226"/>
      <c r="E107" s="228"/>
      <c r="G107" s="225"/>
      <c r="H107" s="226"/>
      <c r="I107" s="226"/>
      <c r="J107" s="226"/>
      <c r="K107" s="228"/>
      <c r="N107" s="78"/>
      <c r="O107" s="78"/>
      <c r="P107" s="77"/>
      <c r="Q107" s="77"/>
      <c r="R107" s="77"/>
      <c r="S107" s="78"/>
      <c r="T107" s="78"/>
      <c r="U107" s="78"/>
      <c r="V107" s="78"/>
      <c r="W107" s="78"/>
      <c r="X107" s="78"/>
      <c r="Y107" s="78"/>
      <c r="Z107" s="78"/>
      <c r="AA107" s="78"/>
      <c r="AB107" s="78"/>
      <c r="AC107" s="78"/>
    </row>
    <row r="108" spans="2:29">
      <c r="B108" s="225"/>
      <c r="C108" s="226"/>
      <c r="D108" s="226"/>
      <c r="E108" s="228"/>
      <c r="G108" s="225"/>
      <c r="H108" s="226"/>
      <c r="I108" s="226"/>
      <c r="J108" s="226"/>
      <c r="K108" s="228"/>
      <c r="N108" s="78"/>
      <c r="O108" s="78"/>
      <c r="P108" s="77"/>
      <c r="Q108" s="77"/>
      <c r="R108" s="77"/>
      <c r="S108" s="78"/>
      <c r="T108" s="78"/>
      <c r="U108" s="78"/>
      <c r="V108" s="78"/>
      <c r="W108" s="78"/>
      <c r="X108" s="78"/>
      <c r="Y108" s="78"/>
      <c r="Z108" s="78"/>
      <c r="AA108" s="78"/>
      <c r="AB108" s="78"/>
      <c r="AC108" s="78"/>
    </row>
    <row r="109" spans="2:29">
      <c r="B109" s="225"/>
      <c r="C109" s="226"/>
      <c r="D109" s="226"/>
      <c r="E109" s="228"/>
      <c r="G109" s="225"/>
      <c r="H109" s="226"/>
      <c r="I109" s="226"/>
      <c r="J109" s="226"/>
      <c r="K109" s="228"/>
      <c r="N109" s="78"/>
      <c r="O109" s="78"/>
      <c r="P109" s="77"/>
      <c r="Q109" s="77"/>
      <c r="R109" s="77"/>
      <c r="S109" s="78"/>
      <c r="T109" s="78"/>
      <c r="U109" s="78"/>
      <c r="V109" s="78"/>
      <c r="W109" s="78"/>
      <c r="X109" s="78"/>
      <c r="Y109" s="78"/>
      <c r="Z109" s="78"/>
      <c r="AA109" s="78"/>
      <c r="AB109" s="78"/>
      <c r="AC109" s="78"/>
    </row>
    <row r="110" spans="2:29">
      <c r="B110" s="225"/>
      <c r="C110" s="226"/>
      <c r="D110" s="226"/>
      <c r="E110" s="228"/>
      <c r="G110" s="225"/>
      <c r="H110" s="226"/>
      <c r="I110" s="226"/>
      <c r="J110" s="226"/>
      <c r="K110" s="228"/>
      <c r="N110" s="78"/>
      <c r="O110" s="78"/>
      <c r="P110" s="77"/>
      <c r="Q110" s="77"/>
      <c r="R110" s="77"/>
      <c r="S110" s="78"/>
      <c r="T110" s="78"/>
      <c r="U110" s="78"/>
      <c r="V110" s="78"/>
      <c r="W110" s="78"/>
      <c r="X110" s="78"/>
      <c r="Y110" s="78"/>
      <c r="Z110" s="78"/>
      <c r="AA110" s="78"/>
      <c r="AB110" s="78"/>
      <c r="AC110" s="78"/>
    </row>
    <row r="111" spans="2:29">
      <c r="B111" s="225"/>
      <c r="C111" s="226"/>
      <c r="D111" s="226"/>
      <c r="E111" s="228"/>
      <c r="G111" s="225"/>
      <c r="H111" s="226"/>
      <c r="I111" s="226"/>
      <c r="J111" s="226"/>
      <c r="K111" s="228"/>
      <c r="N111" s="78"/>
      <c r="O111" s="78"/>
      <c r="P111" s="77"/>
      <c r="Q111" s="77"/>
      <c r="R111" s="77"/>
      <c r="S111" s="78"/>
      <c r="T111" s="78"/>
      <c r="U111" s="78"/>
      <c r="V111" s="78"/>
      <c r="W111" s="78"/>
      <c r="X111" s="78"/>
      <c r="Y111" s="78"/>
      <c r="Z111" s="78"/>
      <c r="AA111" s="78"/>
      <c r="AB111" s="78"/>
      <c r="AC111" s="78"/>
    </row>
    <row r="112" spans="2:29">
      <c r="B112" s="225"/>
      <c r="C112" s="226"/>
      <c r="D112" s="226"/>
      <c r="E112" s="228"/>
      <c r="G112" s="225"/>
      <c r="H112" s="226"/>
      <c r="I112" s="226"/>
      <c r="J112" s="226"/>
      <c r="K112" s="228"/>
      <c r="N112" s="78"/>
      <c r="O112" s="78"/>
      <c r="P112" s="77"/>
      <c r="Q112" s="77"/>
      <c r="R112" s="77"/>
      <c r="S112" s="78"/>
      <c r="T112" s="78"/>
      <c r="U112" s="78"/>
      <c r="V112" s="78"/>
      <c r="W112" s="78"/>
      <c r="X112" s="78"/>
      <c r="Y112" s="78"/>
      <c r="Z112" s="78"/>
      <c r="AA112" s="78"/>
      <c r="AB112" s="78"/>
      <c r="AC112" s="78"/>
    </row>
    <row r="113" spans="2:29">
      <c r="B113" s="225"/>
      <c r="C113" s="226"/>
      <c r="D113" s="226"/>
      <c r="E113" s="228"/>
      <c r="G113" s="225"/>
      <c r="H113" s="226"/>
      <c r="I113" s="226"/>
      <c r="J113" s="226"/>
      <c r="K113" s="228"/>
      <c r="N113" s="78"/>
      <c r="O113" s="78"/>
      <c r="P113" s="77"/>
      <c r="Q113" s="77"/>
      <c r="R113" s="77"/>
      <c r="S113" s="78"/>
      <c r="T113" s="78"/>
      <c r="U113" s="78"/>
      <c r="V113" s="78"/>
      <c r="W113" s="78"/>
      <c r="X113" s="78"/>
      <c r="Y113" s="78"/>
      <c r="Z113" s="78"/>
      <c r="AA113" s="78"/>
      <c r="AB113" s="78"/>
      <c r="AC113" s="78"/>
    </row>
    <row r="114" spans="2:29">
      <c r="B114" s="225"/>
      <c r="C114" s="226"/>
      <c r="D114" s="226"/>
      <c r="E114" s="228"/>
      <c r="G114" s="225"/>
      <c r="H114" s="226"/>
      <c r="I114" s="226"/>
      <c r="J114" s="226"/>
      <c r="K114" s="228"/>
      <c r="N114" s="78"/>
      <c r="O114" s="78"/>
      <c r="P114" s="77"/>
      <c r="Q114" s="77"/>
      <c r="R114" s="77"/>
      <c r="S114" s="78"/>
      <c r="T114" s="78"/>
      <c r="U114" s="78"/>
      <c r="V114" s="78"/>
      <c r="W114" s="78"/>
      <c r="X114" s="78"/>
      <c r="Y114" s="78"/>
      <c r="Z114" s="78"/>
      <c r="AA114" s="78"/>
      <c r="AB114" s="78"/>
      <c r="AC114" s="78"/>
    </row>
    <row r="115" spans="2:29">
      <c r="B115" s="225"/>
      <c r="C115" s="226"/>
      <c r="D115" s="226"/>
      <c r="E115" s="228"/>
      <c r="G115" s="225"/>
      <c r="H115" s="226"/>
      <c r="I115" s="226"/>
      <c r="J115" s="226"/>
      <c r="K115" s="228"/>
      <c r="N115" s="78"/>
      <c r="O115" s="78"/>
      <c r="P115" s="77"/>
      <c r="Q115" s="77"/>
      <c r="R115" s="77"/>
      <c r="S115" s="78"/>
      <c r="T115" s="78"/>
      <c r="U115" s="78"/>
      <c r="V115" s="78"/>
      <c r="W115" s="78"/>
      <c r="X115" s="78"/>
      <c r="Y115" s="78"/>
      <c r="Z115" s="78"/>
      <c r="AA115" s="78"/>
      <c r="AB115" s="78"/>
      <c r="AC115" s="78"/>
    </row>
    <row r="116" spans="2:29">
      <c r="B116" s="225"/>
      <c r="C116" s="226"/>
      <c r="D116" s="226"/>
      <c r="E116" s="228"/>
      <c r="G116" s="225"/>
      <c r="H116" s="226"/>
      <c r="I116" s="226"/>
      <c r="J116" s="226"/>
      <c r="K116" s="228"/>
      <c r="N116" s="78"/>
      <c r="O116" s="78"/>
      <c r="P116" s="77"/>
      <c r="Q116" s="77"/>
      <c r="R116" s="77"/>
      <c r="S116" s="78"/>
      <c r="T116" s="78"/>
      <c r="U116" s="78"/>
      <c r="V116" s="78"/>
      <c r="W116" s="78"/>
      <c r="X116" s="78"/>
      <c r="Y116" s="78"/>
      <c r="Z116" s="78"/>
      <c r="AA116" s="78"/>
      <c r="AB116" s="78"/>
      <c r="AC116" s="78"/>
    </row>
    <row r="117" spans="2:29">
      <c r="B117" s="225"/>
      <c r="C117" s="226"/>
      <c r="D117" s="226"/>
      <c r="E117" s="228"/>
      <c r="G117" s="225"/>
      <c r="H117" s="226"/>
      <c r="I117" s="226"/>
      <c r="J117" s="226"/>
      <c r="K117" s="228"/>
      <c r="N117" s="78"/>
      <c r="O117" s="78"/>
      <c r="P117" s="77"/>
      <c r="Q117" s="77"/>
      <c r="R117" s="77"/>
      <c r="S117" s="78"/>
      <c r="T117" s="78"/>
      <c r="U117" s="78"/>
      <c r="V117" s="78"/>
      <c r="W117" s="78"/>
      <c r="X117" s="78"/>
      <c r="Y117" s="78"/>
      <c r="Z117" s="78"/>
      <c r="AA117" s="78"/>
      <c r="AB117" s="78"/>
      <c r="AC117" s="78"/>
    </row>
    <row r="118" spans="2:29">
      <c r="B118" s="225"/>
      <c r="C118" s="226"/>
      <c r="D118" s="226"/>
      <c r="E118" s="228"/>
      <c r="G118" s="225"/>
      <c r="H118" s="226"/>
      <c r="I118" s="226"/>
      <c r="J118" s="226"/>
      <c r="K118" s="228"/>
      <c r="N118" s="78"/>
      <c r="O118" s="78"/>
      <c r="P118" s="77"/>
      <c r="Q118" s="77"/>
      <c r="R118" s="77"/>
      <c r="S118" s="78"/>
      <c r="T118" s="78"/>
      <c r="U118" s="78"/>
      <c r="V118" s="78"/>
      <c r="W118" s="78"/>
      <c r="X118" s="78"/>
      <c r="Y118" s="78"/>
      <c r="Z118" s="78"/>
      <c r="AA118" s="78"/>
      <c r="AB118" s="78"/>
      <c r="AC118" s="78"/>
    </row>
    <row r="119" spans="2:29">
      <c r="B119" s="225"/>
      <c r="C119" s="226"/>
      <c r="D119" s="226"/>
      <c r="E119" s="228"/>
      <c r="G119" s="225"/>
      <c r="H119" s="226"/>
      <c r="I119" s="226"/>
      <c r="J119" s="226"/>
      <c r="K119" s="228"/>
      <c r="N119" s="78"/>
      <c r="O119" s="78"/>
      <c r="P119" s="77"/>
      <c r="Q119" s="77"/>
      <c r="R119" s="77"/>
      <c r="S119" s="78"/>
      <c r="T119" s="78"/>
      <c r="U119" s="78"/>
      <c r="V119" s="78"/>
      <c r="W119" s="78"/>
      <c r="X119" s="78"/>
      <c r="Y119" s="78"/>
      <c r="Z119" s="78"/>
      <c r="AA119" s="78"/>
      <c r="AB119" s="78"/>
      <c r="AC119" s="78"/>
    </row>
    <row r="120" spans="2:29">
      <c r="B120" s="225"/>
      <c r="C120" s="226"/>
      <c r="D120" s="226"/>
      <c r="E120" s="228"/>
      <c r="G120" s="225"/>
      <c r="H120" s="226"/>
      <c r="I120" s="226"/>
      <c r="J120" s="226"/>
      <c r="K120" s="228"/>
      <c r="N120" s="78"/>
      <c r="O120" s="78"/>
      <c r="P120" s="77"/>
      <c r="Q120" s="77"/>
      <c r="R120" s="77"/>
      <c r="S120" s="78"/>
      <c r="T120" s="78"/>
      <c r="U120" s="78"/>
      <c r="V120" s="78"/>
      <c r="W120" s="78"/>
      <c r="X120" s="78"/>
      <c r="Y120" s="78"/>
      <c r="Z120" s="78"/>
      <c r="AA120" s="78"/>
      <c r="AB120" s="78"/>
      <c r="AC120" s="78"/>
    </row>
    <row r="121" spans="2:29">
      <c r="B121" s="225"/>
      <c r="C121" s="226"/>
      <c r="D121" s="226"/>
      <c r="E121" s="228"/>
      <c r="G121" s="225"/>
      <c r="H121" s="226"/>
      <c r="I121" s="226"/>
      <c r="J121" s="226"/>
      <c r="K121" s="228"/>
      <c r="N121" s="78"/>
      <c r="O121" s="78"/>
      <c r="P121" s="77"/>
      <c r="Q121" s="77"/>
      <c r="R121" s="77"/>
      <c r="S121" s="78"/>
      <c r="T121" s="78"/>
      <c r="U121" s="78"/>
      <c r="V121" s="78"/>
      <c r="W121" s="78"/>
      <c r="X121" s="78"/>
      <c r="Y121" s="78"/>
      <c r="Z121" s="78"/>
      <c r="AA121" s="78"/>
      <c r="AB121" s="78"/>
      <c r="AC121" s="78"/>
    </row>
    <row r="122" spans="2:29">
      <c r="B122" s="225"/>
      <c r="C122" s="226"/>
      <c r="D122" s="226"/>
      <c r="E122" s="228"/>
      <c r="G122" s="225"/>
      <c r="H122" s="226"/>
      <c r="I122" s="226"/>
      <c r="J122" s="226"/>
      <c r="K122" s="228"/>
      <c r="N122" s="78"/>
      <c r="O122" s="78"/>
      <c r="P122" s="77"/>
      <c r="Q122" s="77"/>
      <c r="R122" s="77"/>
      <c r="S122" s="78"/>
      <c r="T122" s="78"/>
      <c r="U122" s="78"/>
      <c r="V122" s="78"/>
      <c r="W122" s="78"/>
      <c r="X122" s="78"/>
      <c r="Y122" s="78"/>
      <c r="Z122" s="78"/>
      <c r="AA122" s="78"/>
      <c r="AB122" s="78"/>
      <c r="AC122" s="78"/>
    </row>
    <row r="123" spans="2:29">
      <c r="B123" s="225"/>
      <c r="C123" s="226"/>
      <c r="D123" s="226"/>
      <c r="E123" s="228"/>
      <c r="G123" s="225"/>
      <c r="H123" s="226"/>
      <c r="I123" s="226"/>
      <c r="J123" s="226"/>
      <c r="K123" s="228"/>
      <c r="N123" s="78"/>
      <c r="O123" s="78"/>
      <c r="P123" s="77"/>
      <c r="Q123" s="77"/>
      <c r="R123" s="77"/>
      <c r="S123" s="78"/>
      <c r="T123" s="78"/>
      <c r="U123" s="78"/>
      <c r="V123" s="78"/>
      <c r="W123" s="78"/>
      <c r="X123" s="78"/>
      <c r="Y123" s="78"/>
      <c r="Z123" s="78"/>
      <c r="AA123" s="78"/>
      <c r="AB123" s="78"/>
      <c r="AC123" s="78"/>
    </row>
    <row r="124" spans="2:29">
      <c r="B124" s="225"/>
      <c r="C124" s="226"/>
      <c r="D124" s="226"/>
      <c r="E124" s="228"/>
      <c r="G124" s="225"/>
      <c r="H124" s="226"/>
      <c r="I124" s="226"/>
      <c r="J124" s="226"/>
      <c r="K124" s="228"/>
      <c r="N124" s="78"/>
      <c r="O124" s="78"/>
      <c r="P124" s="77"/>
      <c r="Q124" s="77"/>
      <c r="R124" s="77"/>
      <c r="S124" s="78"/>
      <c r="T124" s="78"/>
      <c r="U124" s="78"/>
      <c r="V124" s="78"/>
      <c r="W124" s="78"/>
      <c r="X124" s="78"/>
      <c r="Y124" s="78"/>
      <c r="Z124" s="78"/>
      <c r="AA124" s="78"/>
      <c r="AB124" s="78"/>
      <c r="AC124" s="78"/>
    </row>
    <row r="125" spans="2:29">
      <c r="B125" s="225"/>
      <c r="C125" s="226"/>
      <c r="D125" s="226"/>
      <c r="E125" s="228"/>
      <c r="G125" s="225"/>
      <c r="H125" s="226"/>
      <c r="I125" s="226"/>
      <c r="J125" s="226"/>
      <c r="K125" s="228"/>
      <c r="N125" s="78"/>
      <c r="O125" s="78"/>
      <c r="P125" s="77"/>
      <c r="Q125" s="77"/>
      <c r="R125" s="77"/>
      <c r="S125" s="78"/>
      <c r="T125" s="78"/>
      <c r="U125" s="78"/>
      <c r="V125" s="78"/>
      <c r="W125" s="78"/>
      <c r="X125" s="78"/>
      <c r="Y125" s="78"/>
      <c r="Z125" s="78"/>
      <c r="AA125" s="78"/>
      <c r="AB125" s="78"/>
      <c r="AC125" s="78"/>
    </row>
    <row r="126" spans="2:29">
      <c r="B126" s="225"/>
      <c r="C126" s="226"/>
      <c r="D126" s="226"/>
      <c r="E126" s="228"/>
      <c r="G126" s="225"/>
      <c r="H126" s="226"/>
      <c r="I126" s="226"/>
      <c r="J126" s="226"/>
      <c r="K126" s="228"/>
      <c r="N126" s="78"/>
      <c r="O126" s="78"/>
      <c r="P126" s="77"/>
      <c r="Q126" s="77"/>
      <c r="R126" s="77"/>
      <c r="S126" s="78"/>
      <c r="T126" s="78"/>
      <c r="U126" s="78"/>
      <c r="V126" s="78"/>
      <c r="W126" s="78"/>
      <c r="X126" s="78"/>
      <c r="Y126" s="78"/>
      <c r="Z126" s="78"/>
      <c r="AA126" s="78"/>
      <c r="AB126" s="78"/>
      <c r="AC126" s="78"/>
    </row>
    <row r="127" spans="2:29">
      <c r="B127" s="225"/>
      <c r="C127" s="226"/>
      <c r="D127" s="226"/>
      <c r="E127" s="228"/>
      <c r="G127" s="225"/>
      <c r="H127" s="226"/>
      <c r="I127" s="226"/>
      <c r="J127" s="226"/>
      <c r="K127" s="228"/>
      <c r="N127" s="78"/>
      <c r="O127" s="78"/>
      <c r="P127" s="77"/>
      <c r="Q127" s="77"/>
      <c r="R127" s="77"/>
      <c r="S127" s="78"/>
      <c r="T127" s="78"/>
      <c r="U127" s="78"/>
      <c r="V127" s="78"/>
      <c r="W127" s="78"/>
      <c r="X127" s="78"/>
      <c r="Y127" s="78"/>
      <c r="Z127" s="78"/>
      <c r="AA127" s="78"/>
      <c r="AB127" s="78"/>
      <c r="AC127" s="78"/>
    </row>
    <row r="128" spans="2:29">
      <c r="B128" s="225"/>
      <c r="C128" s="226"/>
      <c r="D128" s="226"/>
      <c r="E128" s="228"/>
      <c r="G128" s="225"/>
      <c r="H128" s="226"/>
      <c r="I128" s="226"/>
      <c r="J128" s="226"/>
      <c r="K128" s="228"/>
      <c r="N128" s="78"/>
      <c r="O128" s="78"/>
      <c r="P128" s="77"/>
      <c r="Q128" s="77"/>
      <c r="R128" s="77"/>
      <c r="S128" s="78"/>
      <c r="T128" s="78"/>
      <c r="U128" s="78"/>
      <c r="V128" s="78"/>
      <c r="W128" s="78"/>
      <c r="X128" s="78"/>
      <c r="Y128" s="78"/>
      <c r="Z128" s="78"/>
      <c r="AA128" s="78"/>
      <c r="AB128" s="78"/>
      <c r="AC128" s="78"/>
    </row>
    <row r="129" spans="2:29">
      <c r="B129" s="225"/>
      <c r="C129" s="226"/>
      <c r="D129" s="226"/>
      <c r="E129" s="228"/>
      <c r="G129" s="225"/>
      <c r="H129" s="226"/>
      <c r="I129" s="226"/>
      <c r="J129" s="226"/>
      <c r="K129" s="228"/>
      <c r="N129" s="78"/>
      <c r="O129" s="78"/>
      <c r="P129" s="77"/>
      <c r="Q129" s="77"/>
      <c r="R129" s="77"/>
      <c r="S129" s="78"/>
      <c r="T129" s="78"/>
      <c r="U129" s="78"/>
      <c r="V129" s="78"/>
      <c r="W129" s="78"/>
      <c r="X129" s="78"/>
      <c r="Y129" s="78"/>
      <c r="Z129" s="78"/>
      <c r="AA129" s="78"/>
      <c r="AB129" s="78"/>
      <c r="AC129" s="78"/>
    </row>
    <row r="130" spans="2:29">
      <c r="B130" s="225"/>
      <c r="C130" s="226"/>
      <c r="D130" s="226"/>
      <c r="E130" s="228"/>
      <c r="G130" s="225"/>
      <c r="H130" s="226"/>
      <c r="I130" s="226"/>
      <c r="J130" s="226"/>
      <c r="K130" s="228"/>
      <c r="N130" s="78"/>
      <c r="O130" s="78"/>
      <c r="P130" s="77"/>
      <c r="Q130" s="77"/>
      <c r="R130" s="77"/>
      <c r="S130" s="78"/>
      <c r="T130" s="78"/>
      <c r="U130" s="78"/>
      <c r="V130" s="78"/>
      <c r="W130" s="78"/>
      <c r="X130" s="78"/>
      <c r="Y130" s="78"/>
      <c r="Z130" s="78"/>
      <c r="AA130" s="78"/>
      <c r="AB130" s="78"/>
      <c r="AC130" s="78"/>
    </row>
    <row r="131" spans="2:29">
      <c r="B131" s="225"/>
      <c r="C131" s="226"/>
      <c r="D131" s="226"/>
      <c r="E131" s="228"/>
      <c r="G131" s="225"/>
      <c r="H131" s="226"/>
      <c r="I131" s="226"/>
      <c r="J131" s="226"/>
      <c r="K131" s="228"/>
      <c r="N131" s="78"/>
      <c r="O131" s="78"/>
      <c r="P131" s="77"/>
      <c r="Q131" s="77"/>
      <c r="R131" s="77"/>
      <c r="S131" s="78"/>
      <c r="T131" s="78"/>
      <c r="U131" s="78"/>
      <c r="V131" s="78"/>
      <c r="W131" s="78"/>
      <c r="X131" s="78"/>
      <c r="Y131" s="78"/>
      <c r="Z131" s="78"/>
      <c r="AA131" s="78"/>
      <c r="AB131" s="78"/>
      <c r="AC131" s="78"/>
    </row>
    <row r="132" spans="2:29">
      <c r="B132" s="225"/>
      <c r="C132" s="226"/>
      <c r="D132" s="226"/>
      <c r="E132" s="228"/>
      <c r="G132" s="225"/>
      <c r="H132" s="226"/>
      <c r="I132" s="226"/>
      <c r="J132" s="226"/>
      <c r="K132" s="228"/>
      <c r="N132" s="78"/>
      <c r="O132" s="78"/>
      <c r="P132" s="77"/>
      <c r="Q132" s="77"/>
      <c r="R132" s="77"/>
      <c r="S132" s="78"/>
      <c r="T132" s="78"/>
      <c r="U132" s="78"/>
      <c r="V132" s="78"/>
      <c r="W132" s="78"/>
      <c r="X132" s="78"/>
      <c r="Y132" s="78"/>
      <c r="Z132" s="78"/>
      <c r="AA132" s="78"/>
      <c r="AB132" s="78"/>
      <c r="AC132" s="78"/>
    </row>
    <row r="133" spans="2:29">
      <c r="B133" s="225"/>
      <c r="C133" s="226"/>
      <c r="D133" s="226"/>
      <c r="E133" s="228"/>
      <c r="G133" s="225"/>
      <c r="H133" s="226"/>
      <c r="I133" s="226"/>
      <c r="J133" s="226"/>
      <c r="K133" s="228"/>
      <c r="N133" s="78"/>
      <c r="O133" s="78"/>
      <c r="P133" s="77"/>
      <c r="Q133" s="77"/>
      <c r="R133" s="77"/>
      <c r="S133" s="78"/>
      <c r="T133" s="78"/>
      <c r="U133" s="78"/>
      <c r="V133" s="78"/>
      <c r="W133" s="78"/>
      <c r="X133" s="78"/>
      <c r="Y133" s="78"/>
      <c r="Z133" s="78"/>
      <c r="AA133" s="78"/>
      <c r="AB133" s="78"/>
      <c r="AC133" s="78"/>
    </row>
    <row r="134" spans="2:29">
      <c r="B134" s="225"/>
      <c r="C134" s="226"/>
      <c r="D134" s="226"/>
      <c r="E134" s="228"/>
      <c r="G134" s="225"/>
      <c r="H134" s="226"/>
      <c r="I134" s="226"/>
      <c r="J134" s="226"/>
      <c r="K134" s="228"/>
      <c r="N134" s="78"/>
      <c r="O134" s="78"/>
      <c r="P134" s="77"/>
      <c r="Q134" s="77"/>
      <c r="R134" s="77"/>
      <c r="S134" s="78"/>
      <c r="T134" s="78"/>
      <c r="U134" s="78"/>
      <c r="V134" s="78"/>
      <c r="W134" s="78"/>
      <c r="X134" s="78"/>
      <c r="Y134" s="78"/>
      <c r="Z134" s="78"/>
      <c r="AA134" s="78"/>
      <c r="AB134" s="78"/>
      <c r="AC134" s="78"/>
    </row>
    <row r="135" spans="2:29">
      <c r="B135" s="225"/>
      <c r="C135" s="226"/>
      <c r="D135" s="226"/>
      <c r="E135" s="228"/>
      <c r="G135" s="225"/>
      <c r="H135" s="226"/>
      <c r="I135" s="226"/>
      <c r="J135" s="226"/>
      <c r="K135" s="228"/>
      <c r="N135" s="78"/>
      <c r="O135" s="78"/>
      <c r="P135" s="77"/>
      <c r="Q135" s="77"/>
      <c r="R135" s="77"/>
      <c r="S135" s="78"/>
      <c r="T135" s="78"/>
      <c r="U135" s="78"/>
      <c r="V135" s="78"/>
      <c r="W135" s="78"/>
      <c r="X135" s="78"/>
      <c r="Y135" s="78"/>
      <c r="Z135" s="78"/>
      <c r="AA135" s="78"/>
      <c r="AB135" s="78"/>
      <c r="AC135" s="78"/>
    </row>
    <row r="136" spans="2:29">
      <c r="B136" s="225"/>
      <c r="C136" s="226"/>
      <c r="D136" s="226"/>
      <c r="E136" s="228"/>
      <c r="G136" s="225"/>
      <c r="H136" s="226"/>
      <c r="I136" s="226"/>
      <c r="J136" s="226"/>
      <c r="K136" s="228"/>
      <c r="N136" s="78"/>
      <c r="O136" s="78"/>
      <c r="P136" s="77"/>
      <c r="Q136" s="77"/>
      <c r="R136" s="77"/>
      <c r="S136" s="78"/>
      <c r="T136" s="78"/>
      <c r="U136" s="78"/>
      <c r="V136" s="78"/>
      <c r="W136" s="78"/>
      <c r="X136" s="78"/>
      <c r="Y136" s="78"/>
      <c r="Z136" s="78"/>
      <c r="AA136" s="78"/>
      <c r="AB136" s="78"/>
      <c r="AC136" s="78"/>
    </row>
    <row r="137" spans="2:29">
      <c r="B137" s="225"/>
      <c r="C137" s="226"/>
      <c r="D137" s="226"/>
      <c r="E137" s="228"/>
      <c r="G137" s="225"/>
      <c r="H137" s="226"/>
      <c r="I137" s="226"/>
      <c r="J137" s="226"/>
      <c r="K137" s="228"/>
      <c r="N137" s="78"/>
      <c r="O137" s="78"/>
      <c r="P137" s="77"/>
      <c r="Q137" s="77"/>
      <c r="R137" s="77"/>
      <c r="S137" s="78"/>
      <c r="T137" s="78"/>
      <c r="U137" s="78"/>
      <c r="V137" s="78"/>
      <c r="W137" s="78"/>
      <c r="X137" s="78"/>
      <c r="Y137" s="78"/>
      <c r="Z137" s="78"/>
      <c r="AA137" s="78"/>
      <c r="AB137" s="78"/>
      <c r="AC137" s="78"/>
    </row>
    <row r="138" spans="2:29">
      <c r="B138" s="225"/>
      <c r="C138" s="226"/>
      <c r="D138" s="226"/>
      <c r="E138" s="228"/>
      <c r="G138" s="225"/>
      <c r="H138" s="226"/>
      <c r="I138" s="226"/>
      <c r="J138" s="226"/>
      <c r="K138" s="228"/>
      <c r="N138" s="78"/>
      <c r="O138" s="78"/>
      <c r="P138" s="77"/>
      <c r="Q138" s="77"/>
      <c r="R138" s="77"/>
      <c r="S138" s="78"/>
      <c r="T138" s="78"/>
      <c r="U138" s="78"/>
      <c r="V138" s="78"/>
      <c r="W138" s="78"/>
      <c r="X138" s="78"/>
      <c r="Y138" s="78"/>
      <c r="Z138" s="78"/>
      <c r="AA138" s="78"/>
      <c r="AB138" s="78"/>
      <c r="AC138" s="78"/>
    </row>
    <row r="139" spans="2:29">
      <c r="B139" s="225"/>
      <c r="C139" s="226"/>
      <c r="D139" s="226"/>
      <c r="E139" s="228"/>
      <c r="G139" s="225"/>
      <c r="H139" s="226"/>
      <c r="I139" s="226"/>
      <c r="J139" s="226"/>
      <c r="K139" s="228"/>
      <c r="N139" s="78"/>
      <c r="O139" s="78"/>
      <c r="P139" s="77"/>
      <c r="Q139" s="77"/>
      <c r="R139" s="77"/>
      <c r="S139" s="78"/>
      <c r="T139" s="78"/>
      <c r="U139" s="78"/>
      <c r="V139" s="78"/>
      <c r="W139" s="78"/>
      <c r="X139" s="78"/>
      <c r="Y139" s="78"/>
      <c r="Z139" s="78"/>
      <c r="AA139" s="78"/>
      <c r="AB139" s="78"/>
      <c r="AC139" s="78"/>
    </row>
    <row r="140" spans="2:29">
      <c r="B140" s="225"/>
      <c r="C140" s="226"/>
      <c r="D140" s="226"/>
      <c r="E140" s="228"/>
      <c r="G140" s="225"/>
      <c r="H140" s="226"/>
      <c r="I140" s="226"/>
      <c r="J140" s="226"/>
      <c r="K140" s="228"/>
      <c r="N140" s="78"/>
      <c r="O140" s="78"/>
      <c r="P140" s="77"/>
      <c r="Q140" s="77"/>
      <c r="R140" s="77"/>
      <c r="S140" s="78"/>
      <c r="T140" s="78"/>
      <c r="U140" s="78"/>
      <c r="V140" s="78"/>
      <c r="W140" s="78"/>
      <c r="X140" s="78"/>
      <c r="Y140" s="78"/>
      <c r="Z140" s="78"/>
      <c r="AA140" s="78"/>
      <c r="AB140" s="78"/>
      <c r="AC140" s="78"/>
    </row>
    <row r="141" spans="2:29">
      <c r="B141" s="225"/>
      <c r="C141" s="226"/>
      <c r="D141" s="226"/>
      <c r="E141" s="228"/>
      <c r="G141" s="225"/>
      <c r="H141" s="226"/>
      <c r="I141" s="226"/>
      <c r="J141" s="226"/>
      <c r="K141" s="228"/>
      <c r="N141" s="78"/>
      <c r="O141" s="78"/>
      <c r="P141" s="77"/>
      <c r="Q141" s="77"/>
      <c r="R141" s="77"/>
      <c r="S141" s="78"/>
      <c r="T141" s="78"/>
      <c r="U141" s="78"/>
      <c r="V141" s="78"/>
      <c r="W141" s="78"/>
      <c r="X141" s="78"/>
      <c r="Y141" s="78"/>
      <c r="Z141" s="78"/>
      <c r="AA141" s="78"/>
      <c r="AB141" s="78"/>
      <c r="AC141" s="78"/>
    </row>
    <row r="142" spans="2:29">
      <c r="B142" s="225"/>
      <c r="C142" s="226"/>
      <c r="D142" s="226"/>
      <c r="E142" s="228"/>
      <c r="G142" s="225"/>
      <c r="H142" s="226"/>
      <c r="I142" s="226"/>
      <c r="J142" s="226"/>
      <c r="K142" s="228"/>
      <c r="N142" s="78"/>
      <c r="O142" s="78"/>
      <c r="P142" s="77"/>
      <c r="Q142" s="77"/>
      <c r="R142" s="77"/>
      <c r="S142" s="78"/>
      <c r="T142" s="78"/>
      <c r="U142" s="78"/>
      <c r="V142" s="78"/>
      <c r="W142" s="78"/>
      <c r="X142" s="78"/>
      <c r="Y142" s="78"/>
      <c r="Z142" s="78"/>
      <c r="AA142" s="78"/>
      <c r="AB142" s="78"/>
      <c r="AC142" s="78"/>
    </row>
    <row r="143" spans="2:29">
      <c r="B143" s="225"/>
      <c r="C143" s="226"/>
      <c r="D143" s="226"/>
      <c r="E143" s="228"/>
      <c r="G143" s="225"/>
      <c r="H143" s="226"/>
      <c r="I143" s="226"/>
      <c r="J143" s="226"/>
      <c r="K143" s="228"/>
      <c r="N143" s="78"/>
      <c r="O143" s="78"/>
      <c r="P143" s="77"/>
      <c r="Q143" s="77"/>
      <c r="R143" s="77"/>
      <c r="S143" s="78"/>
      <c r="T143" s="78"/>
      <c r="U143" s="78"/>
      <c r="V143" s="78"/>
      <c r="W143" s="78"/>
      <c r="X143" s="78"/>
      <c r="Y143" s="78"/>
      <c r="Z143" s="78"/>
      <c r="AA143" s="78"/>
      <c r="AB143" s="78"/>
      <c r="AC143" s="78"/>
    </row>
    <row r="144" spans="2:29">
      <c r="B144" s="225"/>
      <c r="C144" s="226"/>
      <c r="D144" s="226"/>
      <c r="E144" s="228"/>
      <c r="G144" s="225"/>
      <c r="H144" s="226"/>
      <c r="I144" s="226"/>
      <c r="J144" s="226"/>
      <c r="K144" s="228"/>
      <c r="N144" s="78"/>
      <c r="O144" s="78"/>
      <c r="P144" s="77"/>
      <c r="Q144" s="77"/>
      <c r="R144" s="77"/>
      <c r="S144" s="78"/>
      <c r="T144" s="78"/>
      <c r="U144" s="78"/>
      <c r="V144" s="78"/>
      <c r="W144" s="78"/>
      <c r="X144" s="78"/>
      <c r="Y144" s="78"/>
      <c r="Z144" s="78"/>
      <c r="AA144" s="78"/>
      <c r="AB144" s="78"/>
      <c r="AC144" s="78"/>
    </row>
    <row r="145" spans="2:29">
      <c r="B145" s="225"/>
      <c r="C145" s="226"/>
      <c r="D145" s="226"/>
      <c r="E145" s="228"/>
      <c r="G145" s="225"/>
      <c r="H145" s="226"/>
      <c r="I145" s="226"/>
      <c r="J145" s="226"/>
      <c r="K145" s="228"/>
      <c r="N145" s="78"/>
      <c r="O145" s="78"/>
      <c r="P145" s="77"/>
      <c r="Q145" s="77"/>
      <c r="R145" s="77"/>
      <c r="S145" s="78"/>
      <c r="T145" s="78"/>
      <c r="U145" s="78"/>
      <c r="V145" s="78"/>
      <c r="W145" s="78"/>
      <c r="X145" s="78"/>
      <c r="Y145" s="78"/>
      <c r="Z145" s="78"/>
      <c r="AA145" s="78"/>
      <c r="AB145" s="78"/>
      <c r="AC145" s="78"/>
    </row>
    <row r="146" spans="2:29">
      <c r="B146" s="225"/>
      <c r="C146" s="226"/>
      <c r="D146" s="226"/>
      <c r="E146" s="228"/>
      <c r="G146" s="225"/>
      <c r="H146" s="226"/>
      <c r="I146" s="226"/>
      <c r="J146" s="226"/>
      <c r="K146" s="228"/>
      <c r="N146" s="78"/>
      <c r="O146" s="78"/>
      <c r="P146" s="77"/>
      <c r="Q146" s="77"/>
      <c r="R146" s="77"/>
      <c r="S146" s="78"/>
      <c r="T146" s="78"/>
      <c r="U146" s="78"/>
      <c r="V146" s="78"/>
      <c r="W146" s="78"/>
      <c r="X146" s="78"/>
      <c r="Y146" s="78"/>
      <c r="Z146" s="78"/>
      <c r="AA146" s="78"/>
      <c r="AB146" s="78"/>
      <c r="AC146" s="78"/>
    </row>
    <row r="147" spans="2:29">
      <c r="B147" s="225"/>
      <c r="C147" s="226"/>
      <c r="D147" s="226"/>
      <c r="E147" s="228"/>
      <c r="G147" s="225"/>
      <c r="H147" s="226"/>
      <c r="I147" s="226"/>
      <c r="J147" s="226"/>
      <c r="K147" s="228"/>
      <c r="N147" s="78"/>
      <c r="O147" s="78"/>
      <c r="P147" s="77"/>
      <c r="Q147" s="77"/>
      <c r="R147" s="77"/>
      <c r="S147" s="78"/>
      <c r="T147" s="78"/>
      <c r="U147" s="78"/>
      <c r="V147" s="78"/>
      <c r="W147" s="78"/>
      <c r="X147" s="78"/>
      <c r="Y147" s="78"/>
      <c r="Z147" s="78"/>
      <c r="AA147" s="78"/>
      <c r="AB147" s="78"/>
      <c r="AC147" s="78"/>
    </row>
    <row r="148" spans="2:29">
      <c r="B148" s="225"/>
      <c r="C148" s="226"/>
      <c r="D148" s="226"/>
      <c r="E148" s="228"/>
      <c r="G148" s="225"/>
      <c r="H148" s="226"/>
      <c r="I148" s="226"/>
      <c r="J148" s="226"/>
      <c r="K148" s="228"/>
      <c r="N148" s="78"/>
      <c r="O148" s="78"/>
      <c r="P148" s="77"/>
      <c r="Q148" s="77"/>
      <c r="R148" s="77"/>
      <c r="S148" s="78"/>
      <c r="T148" s="78"/>
      <c r="U148" s="78"/>
      <c r="V148" s="78"/>
      <c r="W148" s="78"/>
      <c r="X148" s="78"/>
      <c r="Y148" s="78"/>
      <c r="Z148" s="78"/>
      <c r="AA148" s="78"/>
      <c r="AB148" s="78"/>
      <c r="AC148" s="78"/>
    </row>
    <row r="149" spans="2:29">
      <c r="B149" s="225"/>
      <c r="C149" s="226"/>
      <c r="D149" s="226"/>
      <c r="E149" s="228"/>
      <c r="G149" s="225"/>
      <c r="H149" s="226"/>
      <c r="I149" s="226"/>
      <c r="J149" s="226"/>
      <c r="K149" s="228"/>
      <c r="N149" s="78"/>
      <c r="O149" s="78"/>
      <c r="P149" s="77"/>
      <c r="Q149" s="77"/>
      <c r="R149" s="77"/>
      <c r="S149" s="78"/>
      <c r="T149" s="78"/>
      <c r="U149" s="78"/>
      <c r="V149" s="78"/>
      <c r="W149" s="78"/>
      <c r="X149" s="78"/>
      <c r="Y149" s="78"/>
      <c r="Z149" s="78"/>
      <c r="AA149" s="78"/>
      <c r="AB149" s="78"/>
      <c r="AC149" s="78"/>
    </row>
    <row r="150" spans="2:29">
      <c r="B150" s="225"/>
      <c r="C150" s="226"/>
      <c r="D150" s="226"/>
      <c r="E150" s="228"/>
      <c r="G150" s="225"/>
      <c r="H150" s="226"/>
      <c r="I150" s="226"/>
      <c r="J150" s="226"/>
      <c r="K150" s="228"/>
      <c r="N150" s="78"/>
      <c r="O150" s="78"/>
      <c r="P150" s="77"/>
      <c r="Q150" s="77"/>
      <c r="R150" s="77"/>
      <c r="S150" s="78"/>
      <c r="T150" s="78"/>
      <c r="U150" s="78"/>
      <c r="V150" s="78"/>
      <c r="W150" s="78"/>
      <c r="X150" s="78"/>
      <c r="Y150" s="78"/>
      <c r="Z150" s="78"/>
      <c r="AA150" s="78"/>
      <c r="AB150" s="78"/>
      <c r="AC150" s="78"/>
    </row>
    <row r="151" spans="2:29">
      <c r="B151" s="225"/>
      <c r="C151" s="226"/>
      <c r="D151" s="226"/>
      <c r="E151" s="228"/>
      <c r="G151" s="225"/>
      <c r="H151" s="226"/>
      <c r="I151" s="226"/>
      <c r="J151" s="226"/>
      <c r="K151" s="228"/>
      <c r="N151" s="78"/>
      <c r="O151" s="78"/>
      <c r="P151" s="77"/>
      <c r="Q151" s="77"/>
      <c r="R151" s="77"/>
      <c r="S151" s="78"/>
      <c r="T151" s="78"/>
      <c r="U151" s="78"/>
      <c r="V151" s="78"/>
      <c r="W151" s="78"/>
      <c r="X151" s="78"/>
      <c r="Y151" s="78"/>
      <c r="Z151" s="78"/>
      <c r="AA151" s="78"/>
      <c r="AB151" s="78"/>
      <c r="AC151" s="78"/>
    </row>
    <row r="152" spans="2:29">
      <c r="B152" s="225"/>
      <c r="C152" s="226"/>
      <c r="D152" s="226"/>
      <c r="E152" s="228"/>
      <c r="G152" s="225"/>
      <c r="H152" s="226"/>
      <c r="I152" s="226"/>
      <c r="J152" s="226"/>
      <c r="K152" s="228"/>
      <c r="N152" s="78"/>
      <c r="O152" s="78"/>
      <c r="P152" s="77"/>
      <c r="Q152" s="77"/>
      <c r="R152" s="77"/>
      <c r="S152" s="78"/>
      <c r="T152" s="78"/>
      <c r="U152" s="78"/>
      <c r="V152" s="78"/>
      <c r="W152" s="78"/>
      <c r="X152" s="78"/>
      <c r="Y152" s="78"/>
      <c r="Z152" s="78"/>
      <c r="AA152" s="78"/>
      <c r="AB152" s="78"/>
      <c r="AC152" s="78"/>
    </row>
    <row r="153" spans="2:29">
      <c r="B153" s="225"/>
      <c r="C153" s="226"/>
      <c r="D153" s="226"/>
      <c r="E153" s="228"/>
      <c r="G153" s="225"/>
      <c r="H153" s="226"/>
      <c r="I153" s="226"/>
      <c r="J153" s="226"/>
      <c r="K153" s="228"/>
      <c r="N153" s="78"/>
      <c r="O153" s="78"/>
      <c r="P153" s="77"/>
      <c r="Q153" s="77"/>
      <c r="R153" s="77"/>
      <c r="S153" s="78"/>
      <c r="T153" s="78"/>
      <c r="U153" s="78"/>
      <c r="V153" s="78"/>
      <c r="W153" s="78"/>
      <c r="X153" s="78"/>
      <c r="Y153" s="78"/>
      <c r="Z153" s="78"/>
      <c r="AA153" s="78"/>
      <c r="AB153" s="78"/>
      <c r="AC153" s="78"/>
    </row>
    <row r="154" spans="2:29">
      <c r="B154" s="225"/>
      <c r="C154" s="226"/>
      <c r="D154" s="226"/>
      <c r="E154" s="228"/>
      <c r="G154" s="225"/>
      <c r="H154" s="226"/>
      <c r="I154" s="226"/>
      <c r="J154" s="226"/>
      <c r="K154" s="228"/>
      <c r="N154" s="78"/>
      <c r="O154" s="78"/>
      <c r="P154" s="77"/>
      <c r="Q154" s="77"/>
      <c r="R154" s="77"/>
      <c r="S154" s="78"/>
      <c r="T154" s="78"/>
      <c r="U154" s="78"/>
      <c r="V154" s="78"/>
      <c r="W154" s="78"/>
      <c r="X154" s="78"/>
      <c r="Y154" s="78"/>
      <c r="Z154" s="78"/>
      <c r="AA154" s="78"/>
      <c r="AB154" s="78"/>
      <c r="AC154" s="78"/>
    </row>
    <row r="155" spans="2:29">
      <c r="B155" s="225"/>
      <c r="C155" s="226"/>
      <c r="D155" s="226"/>
      <c r="E155" s="228"/>
      <c r="G155" s="225"/>
      <c r="H155" s="226"/>
      <c r="I155" s="226"/>
      <c r="J155" s="226"/>
      <c r="K155" s="228"/>
      <c r="N155" s="78"/>
      <c r="O155" s="78"/>
      <c r="P155" s="77"/>
      <c r="Q155" s="77"/>
      <c r="R155" s="77"/>
      <c r="S155" s="78"/>
      <c r="T155" s="78"/>
      <c r="U155" s="78"/>
      <c r="V155" s="78"/>
      <c r="W155" s="78"/>
      <c r="X155" s="78"/>
      <c r="Y155" s="78"/>
      <c r="Z155" s="78"/>
      <c r="AA155" s="78"/>
      <c r="AB155" s="78"/>
      <c r="AC155" s="78"/>
    </row>
    <row r="156" spans="2:29">
      <c r="B156" s="225"/>
      <c r="C156" s="226"/>
      <c r="D156" s="226"/>
      <c r="E156" s="228"/>
      <c r="G156" s="225"/>
      <c r="H156" s="226"/>
      <c r="I156" s="226"/>
      <c r="J156" s="226"/>
      <c r="K156" s="228"/>
      <c r="N156" s="78"/>
      <c r="O156" s="78"/>
      <c r="P156" s="77"/>
      <c r="Q156" s="77"/>
      <c r="R156" s="77"/>
      <c r="S156" s="78"/>
      <c r="T156" s="78"/>
      <c r="U156" s="78"/>
      <c r="V156" s="78"/>
      <c r="W156" s="78"/>
      <c r="X156" s="78"/>
      <c r="Y156" s="78"/>
      <c r="Z156" s="78"/>
      <c r="AA156" s="78"/>
      <c r="AB156" s="78"/>
      <c r="AC156" s="78"/>
    </row>
    <row r="157" spans="2:29">
      <c r="B157" s="225"/>
      <c r="C157" s="226"/>
      <c r="D157" s="226"/>
      <c r="E157" s="228"/>
      <c r="G157" s="225"/>
      <c r="H157" s="226"/>
      <c r="I157" s="226"/>
      <c r="J157" s="226"/>
      <c r="K157" s="228"/>
      <c r="N157" s="78"/>
      <c r="O157" s="78"/>
      <c r="P157" s="77"/>
      <c r="Q157" s="77"/>
      <c r="R157" s="77"/>
      <c r="S157" s="78"/>
      <c r="T157" s="78"/>
      <c r="U157" s="78"/>
      <c r="V157" s="78"/>
      <c r="W157" s="78"/>
      <c r="X157" s="78"/>
      <c r="Y157" s="78"/>
      <c r="Z157" s="78"/>
      <c r="AA157" s="78"/>
      <c r="AB157" s="78"/>
      <c r="AC157" s="78"/>
    </row>
    <row r="158" spans="2:29">
      <c r="B158" s="225"/>
      <c r="C158" s="226"/>
      <c r="D158" s="226"/>
      <c r="E158" s="228"/>
      <c r="G158" s="225"/>
      <c r="H158" s="226"/>
      <c r="I158" s="226"/>
      <c r="J158" s="226"/>
      <c r="K158" s="228"/>
      <c r="N158" s="78"/>
      <c r="O158" s="78"/>
      <c r="P158" s="77"/>
      <c r="Q158" s="77"/>
      <c r="R158" s="77"/>
      <c r="S158" s="78"/>
      <c r="T158" s="78"/>
      <c r="U158" s="78"/>
      <c r="V158" s="78"/>
      <c r="W158" s="78"/>
      <c r="X158" s="78"/>
      <c r="Y158" s="78"/>
      <c r="Z158" s="78"/>
      <c r="AA158" s="78"/>
      <c r="AB158" s="78"/>
      <c r="AC158" s="78"/>
    </row>
    <row r="159" spans="2:29">
      <c r="B159" s="225"/>
      <c r="C159" s="226"/>
      <c r="D159" s="226"/>
      <c r="E159" s="228"/>
      <c r="G159" s="225"/>
      <c r="H159" s="226"/>
      <c r="I159" s="226"/>
      <c r="J159" s="226"/>
      <c r="K159" s="228"/>
      <c r="N159" s="78"/>
      <c r="O159" s="78"/>
      <c r="P159" s="77"/>
      <c r="Q159" s="77"/>
      <c r="R159" s="77"/>
      <c r="S159" s="78"/>
      <c r="T159" s="78"/>
      <c r="U159" s="78"/>
      <c r="V159" s="78"/>
      <c r="W159" s="78"/>
      <c r="X159" s="78"/>
      <c r="Y159" s="78"/>
      <c r="Z159" s="78"/>
      <c r="AA159" s="78"/>
      <c r="AB159" s="78"/>
      <c r="AC159" s="78"/>
    </row>
    <row r="160" spans="2:29">
      <c r="B160" s="225"/>
      <c r="C160" s="226"/>
      <c r="D160" s="226"/>
      <c r="E160" s="228"/>
      <c r="G160" s="225"/>
      <c r="H160" s="226"/>
      <c r="I160" s="226"/>
      <c r="J160" s="226"/>
      <c r="K160" s="228"/>
      <c r="N160" s="78"/>
      <c r="O160" s="78"/>
      <c r="P160" s="77"/>
      <c r="Q160" s="77"/>
      <c r="R160" s="77"/>
      <c r="S160" s="78"/>
      <c r="T160" s="78"/>
      <c r="U160" s="78"/>
      <c r="V160" s="78"/>
      <c r="W160" s="78"/>
      <c r="X160" s="78"/>
      <c r="Y160" s="78"/>
      <c r="Z160" s="78"/>
      <c r="AA160" s="78"/>
      <c r="AB160" s="78"/>
      <c r="AC160" s="78"/>
    </row>
    <row r="161" spans="2:29">
      <c r="B161" s="225"/>
      <c r="C161" s="226"/>
      <c r="D161" s="226"/>
      <c r="E161" s="228"/>
      <c r="G161" s="225"/>
      <c r="H161" s="226"/>
      <c r="I161" s="226"/>
      <c r="J161" s="226"/>
      <c r="K161" s="228"/>
      <c r="N161" s="78"/>
      <c r="O161" s="78"/>
      <c r="P161" s="77"/>
      <c r="Q161" s="77"/>
      <c r="R161" s="77"/>
      <c r="S161" s="78"/>
      <c r="T161" s="78"/>
      <c r="U161" s="78"/>
      <c r="V161" s="78"/>
      <c r="W161" s="78"/>
      <c r="X161" s="78"/>
      <c r="Y161" s="78"/>
      <c r="Z161" s="78"/>
      <c r="AA161" s="78"/>
      <c r="AB161" s="78"/>
      <c r="AC161" s="78"/>
    </row>
    <row r="162" spans="2:29">
      <c r="B162" s="225"/>
      <c r="C162" s="226"/>
      <c r="D162" s="226"/>
      <c r="E162" s="228"/>
      <c r="G162" s="225"/>
      <c r="H162" s="226"/>
      <c r="I162" s="226"/>
      <c r="J162" s="226"/>
      <c r="K162" s="228"/>
      <c r="N162" s="78"/>
      <c r="O162" s="78"/>
      <c r="P162" s="77"/>
      <c r="Q162" s="77"/>
      <c r="R162" s="77"/>
      <c r="S162" s="78"/>
      <c r="T162" s="78"/>
      <c r="U162" s="78"/>
      <c r="V162" s="78"/>
      <c r="W162" s="78"/>
      <c r="X162" s="78"/>
      <c r="Y162" s="78"/>
      <c r="Z162" s="78"/>
      <c r="AA162" s="78"/>
      <c r="AB162" s="78"/>
      <c r="AC162" s="78"/>
    </row>
    <row r="163" spans="2:29">
      <c r="B163" s="225"/>
      <c r="C163" s="226"/>
      <c r="D163" s="226"/>
      <c r="E163" s="228"/>
      <c r="G163" s="225"/>
      <c r="H163" s="226"/>
      <c r="I163" s="226"/>
      <c r="J163" s="226"/>
      <c r="K163" s="228"/>
      <c r="N163" s="78"/>
      <c r="O163" s="78"/>
      <c r="P163" s="77"/>
      <c r="Q163" s="77"/>
      <c r="R163" s="77"/>
      <c r="S163" s="78"/>
      <c r="T163" s="78"/>
      <c r="U163" s="78"/>
      <c r="V163" s="78"/>
      <c r="W163" s="78"/>
      <c r="X163" s="78"/>
      <c r="Y163" s="78"/>
      <c r="Z163" s="78"/>
      <c r="AA163" s="78"/>
      <c r="AB163" s="78"/>
      <c r="AC163" s="78"/>
    </row>
    <row r="164" spans="2:29">
      <c r="B164" s="225"/>
      <c r="C164" s="226"/>
      <c r="D164" s="226"/>
      <c r="E164" s="228"/>
      <c r="G164" s="225"/>
      <c r="H164" s="226"/>
      <c r="I164" s="226"/>
      <c r="J164" s="226"/>
      <c r="K164" s="228"/>
      <c r="N164" s="78"/>
      <c r="O164" s="78"/>
      <c r="P164" s="77"/>
      <c r="Q164" s="77"/>
      <c r="R164" s="77"/>
      <c r="S164" s="78"/>
      <c r="T164" s="78"/>
      <c r="U164" s="78"/>
      <c r="V164" s="78"/>
      <c r="W164" s="78"/>
      <c r="X164" s="78"/>
      <c r="Y164" s="78"/>
      <c r="Z164" s="78"/>
      <c r="AA164" s="78"/>
      <c r="AB164" s="78"/>
      <c r="AC164" s="78"/>
    </row>
    <row r="165" spans="2:29">
      <c r="B165" s="225"/>
      <c r="C165" s="226"/>
      <c r="D165" s="226"/>
      <c r="E165" s="228"/>
      <c r="G165" s="225"/>
      <c r="H165" s="226"/>
      <c r="I165" s="226"/>
      <c r="J165" s="226"/>
      <c r="K165" s="228"/>
      <c r="N165" s="78"/>
      <c r="O165" s="78"/>
      <c r="P165" s="77"/>
      <c r="Q165" s="77"/>
      <c r="R165" s="77"/>
      <c r="S165" s="78"/>
      <c r="T165" s="78"/>
      <c r="U165" s="78"/>
      <c r="V165" s="78"/>
      <c r="W165" s="78"/>
      <c r="X165" s="78"/>
      <c r="Y165" s="78"/>
      <c r="Z165" s="78"/>
      <c r="AA165" s="78"/>
      <c r="AB165" s="78"/>
      <c r="AC165" s="78"/>
    </row>
    <row r="166" spans="2:29">
      <c r="B166" s="225"/>
      <c r="C166" s="226"/>
      <c r="D166" s="226"/>
      <c r="E166" s="228"/>
      <c r="G166" s="225"/>
      <c r="H166" s="226"/>
      <c r="I166" s="226"/>
      <c r="J166" s="226"/>
      <c r="K166" s="228"/>
      <c r="N166" s="78"/>
      <c r="O166" s="78"/>
      <c r="P166" s="77"/>
      <c r="Q166" s="77"/>
      <c r="R166" s="77"/>
      <c r="S166" s="78"/>
      <c r="T166" s="78"/>
      <c r="U166" s="78"/>
      <c r="V166" s="78"/>
      <c r="W166" s="78"/>
      <c r="X166" s="78"/>
      <c r="Y166" s="78"/>
      <c r="Z166" s="78"/>
      <c r="AA166" s="78"/>
      <c r="AB166" s="78"/>
      <c r="AC166" s="78"/>
    </row>
    <row r="167" spans="2:29">
      <c r="B167" s="225"/>
      <c r="C167" s="226"/>
      <c r="D167" s="226"/>
      <c r="E167" s="228"/>
      <c r="G167" s="225"/>
      <c r="H167" s="226"/>
      <c r="I167" s="226"/>
      <c r="J167" s="226"/>
      <c r="K167" s="228"/>
      <c r="N167" s="78"/>
      <c r="O167" s="78"/>
      <c r="P167" s="77"/>
      <c r="Q167" s="77"/>
      <c r="R167" s="77"/>
      <c r="S167" s="78"/>
      <c r="T167" s="78"/>
      <c r="U167" s="78"/>
      <c r="V167" s="78"/>
      <c r="W167" s="78"/>
      <c r="X167" s="78"/>
      <c r="Y167" s="78"/>
      <c r="Z167" s="78"/>
      <c r="AA167" s="78"/>
      <c r="AB167" s="78"/>
      <c r="AC167" s="78"/>
    </row>
    <row r="168" spans="2:29">
      <c r="B168" s="225"/>
      <c r="C168" s="226"/>
      <c r="D168" s="226"/>
      <c r="E168" s="228"/>
      <c r="G168" s="225"/>
      <c r="H168" s="226"/>
      <c r="I168" s="226"/>
      <c r="J168" s="226"/>
      <c r="K168" s="228"/>
      <c r="N168" s="78"/>
      <c r="O168" s="78"/>
      <c r="P168" s="77"/>
      <c r="Q168" s="77"/>
      <c r="R168" s="77"/>
      <c r="S168" s="78"/>
      <c r="T168" s="78"/>
      <c r="U168" s="78"/>
      <c r="V168" s="78"/>
      <c r="W168" s="78"/>
      <c r="X168" s="78"/>
      <c r="Y168" s="78"/>
      <c r="Z168" s="78"/>
      <c r="AA168" s="78"/>
      <c r="AB168" s="78"/>
      <c r="AC168" s="78"/>
    </row>
    <row r="169" spans="2:29">
      <c r="B169" s="225"/>
      <c r="C169" s="226"/>
      <c r="D169" s="226"/>
      <c r="E169" s="228"/>
      <c r="G169" s="225"/>
      <c r="H169" s="226"/>
      <c r="I169" s="226"/>
      <c r="J169" s="226"/>
      <c r="K169" s="228"/>
      <c r="N169" s="78"/>
      <c r="O169" s="78"/>
      <c r="P169" s="77"/>
      <c r="Q169" s="77"/>
      <c r="R169" s="77"/>
      <c r="S169" s="78"/>
      <c r="T169" s="78"/>
      <c r="U169" s="78"/>
      <c r="V169" s="78"/>
      <c r="W169" s="78"/>
      <c r="X169" s="78"/>
      <c r="Y169" s="78"/>
      <c r="Z169" s="78"/>
      <c r="AA169" s="78"/>
      <c r="AB169" s="78"/>
      <c r="AC169" s="78"/>
    </row>
    <row r="170" spans="2:29">
      <c r="B170" s="225"/>
      <c r="C170" s="226"/>
      <c r="D170" s="226"/>
      <c r="E170" s="228"/>
      <c r="G170" s="225"/>
      <c r="H170" s="226"/>
      <c r="I170" s="226"/>
      <c r="J170" s="226"/>
      <c r="K170" s="228"/>
      <c r="N170" s="78"/>
      <c r="O170" s="78"/>
      <c r="P170" s="77"/>
      <c r="Q170" s="77"/>
      <c r="R170" s="77"/>
      <c r="S170" s="78"/>
      <c r="T170" s="78"/>
      <c r="U170" s="78"/>
      <c r="V170" s="78"/>
      <c r="W170" s="78"/>
      <c r="X170" s="78"/>
      <c r="Y170" s="78"/>
      <c r="Z170" s="78"/>
      <c r="AA170" s="78"/>
      <c r="AB170" s="78"/>
      <c r="AC170" s="78"/>
    </row>
    <row r="171" spans="2:29">
      <c r="B171" s="225"/>
      <c r="C171" s="226"/>
      <c r="D171" s="226"/>
      <c r="E171" s="228"/>
      <c r="G171" s="225"/>
      <c r="H171" s="226"/>
      <c r="I171" s="226"/>
      <c r="J171" s="226"/>
      <c r="K171" s="228"/>
      <c r="N171" s="78"/>
      <c r="O171" s="78"/>
      <c r="P171" s="77"/>
      <c r="Q171" s="77"/>
      <c r="R171" s="77"/>
      <c r="S171" s="78"/>
      <c r="T171" s="78"/>
      <c r="U171" s="78"/>
      <c r="V171" s="78"/>
      <c r="W171" s="78"/>
      <c r="X171" s="78"/>
      <c r="Y171" s="78"/>
      <c r="Z171" s="78"/>
      <c r="AA171" s="78"/>
      <c r="AB171" s="78"/>
      <c r="AC171" s="78"/>
    </row>
    <row r="172" spans="2:29">
      <c r="B172" s="225"/>
      <c r="C172" s="226"/>
      <c r="D172" s="226"/>
      <c r="E172" s="228"/>
      <c r="G172" s="225"/>
      <c r="H172" s="226"/>
      <c r="I172" s="226"/>
      <c r="J172" s="226"/>
      <c r="K172" s="228"/>
      <c r="N172" s="78"/>
      <c r="O172" s="78"/>
      <c r="P172" s="77"/>
      <c r="Q172" s="77"/>
      <c r="R172" s="77"/>
      <c r="S172" s="78"/>
      <c r="T172" s="78"/>
      <c r="U172" s="78"/>
      <c r="V172" s="78"/>
      <c r="W172" s="78"/>
      <c r="X172" s="78"/>
      <c r="Y172" s="78"/>
      <c r="Z172" s="78"/>
      <c r="AA172" s="78"/>
      <c r="AB172" s="78"/>
      <c r="AC172" s="78"/>
    </row>
    <row r="173" spans="2:29">
      <c r="B173" s="225"/>
      <c r="C173" s="226"/>
      <c r="D173" s="226"/>
      <c r="E173" s="228"/>
      <c r="G173" s="225"/>
      <c r="H173" s="226"/>
      <c r="I173" s="226"/>
      <c r="J173" s="226"/>
      <c r="K173" s="228"/>
      <c r="N173" s="78"/>
      <c r="O173" s="78"/>
      <c r="P173" s="77"/>
      <c r="Q173" s="77"/>
      <c r="R173" s="77"/>
      <c r="S173" s="78"/>
      <c r="T173" s="78"/>
      <c r="U173" s="78"/>
      <c r="V173" s="78"/>
      <c r="W173" s="78"/>
      <c r="X173" s="78"/>
      <c r="Y173" s="78"/>
      <c r="Z173" s="78"/>
      <c r="AA173" s="78"/>
      <c r="AB173" s="78"/>
      <c r="AC173" s="78"/>
    </row>
    <row r="174" spans="2:29">
      <c r="B174" s="225"/>
      <c r="C174" s="226"/>
      <c r="D174" s="226"/>
      <c r="E174" s="228"/>
      <c r="G174" s="225"/>
      <c r="H174" s="226"/>
      <c r="I174" s="226"/>
      <c r="J174" s="226"/>
      <c r="K174" s="228"/>
      <c r="N174" s="78"/>
      <c r="O174" s="78"/>
      <c r="P174" s="77"/>
      <c r="Q174" s="77"/>
      <c r="R174" s="77"/>
      <c r="S174" s="78"/>
      <c r="T174" s="78"/>
      <c r="U174" s="78"/>
      <c r="V174" s="78"/>
      <c r="W174" s="78"/>
      <c r="X174" s="78"/>
      <c r="Y174" s="78"/>
      <c r="Z174" s="78"/>
      <c r="AA174" s="78"/>
      <c r="AB174" s="78"/>
      <c r="AC174" s="78"/>
    </row>
    <row r="175" spans="2:29">
      <c r="B175" s="225"/>
      <c r="C175" s="226"/>
      <c r="D175" s="226"/>
      <c r="E175" s="228"/>
      <c r="G175" s="225"/>
      <c r="H175" s="226"/>
      <c r="I175" s="226"/>
      <c r="J175" s="226"/>
      <c r="K175" s="228"/>
      <c r="N175" s="78"/>
      <c r="O175" s="78"/>
      <c r="P175" s="77"/>
      <c r="Q175" s="77"/>
      <c r="R175" s="77"/>
      <c r="S175" s="78"/>
      <c r="T175" s="78"/>
      <c r="U175" s="78"/>
      <c r="V175" s="78"/>
      <c r="W175" s="78"/>
      <c r="X175" s="78"/>
      <c r="Y175" s="78"/>
      <c r="Z175" s="78"/>
      <c r="AA175" s="78"/>
      <c r="AB175" s="78"/>
      <c r="AC175" s="78"/>
    </row>
    <row r="176" spans="2:29">
      <c r="B176" s="225"/>
      <c r="C176" s="226"/>
      <c r="D176" s="226"/>
      <c r="E176" s="228"/>
      <c r="G176" s="225"/>
      <c r="H176" s="226"/>
      <c r="I176" s="226"/>
      <c r="J176" s="226"/>
      <c r="K176" s="228"/>
      <c r="N176" s="78"/>
      <c r="O176" s="78"/>
      <c r="P176" s="77"/>
      <c r="Q176" s="77"/>
      <c r="R176" s="77"/>
      <c r="S176" s="78"/>
      <c r="T176" s="78"/>
      <c r="U176" s="78"/>
      <c r="V176" s="78"/>
      <c r="W176" s="78"/>
      <c r="X176" s="78"/>
      <c r="Y176" s="78"/>
      <c r="Z176" s="78"/>
      <c r="AA176" s="78"/>
      <c r="AB176" s="78"/>
      <c r="AC176" s="78"/>
    </row>
    <row r="177" spans="2:29">
      <c r="B177" s="225"/>
      <c r="C177" s="226"/>
      <c r="D177" s="226"/>
      <c r="E177" s="228"/>
      <c r="G177" s="225"/>
      <c r="H177" s="226"/>
      <c r="I177" s="226"/>
      <c r="J177" s="226"/>
      <c r="K177" s="228"/>
      <c r="N177" s="78"/>
      <c r="O177" s="78"/>
      <c r="P177" s="77"/>
      <c r="Q177" s="77"/>
      <c r="R177" s="77"/>
      <c r="S177" s="78"/>
      <c r="T177" s="78"/>
      <c r="U177" s="78"/>
      <c r="V177" s="78"/>
      <c r="W177" s="78"/>
      <c r="X177" s="78"/>
      <c r="Y177" s="78"/>
      <c r="Z177" s="78"/>
      <c r="AA177" s="78"/>
      <c r="AB177" s="78"/>
      <c r="AC177" s="78"/>
    </row>
    <row r="178" spans="2:29">
      <c r="B178" s="225"/>
      <c r="C178" s="226"/>
      <c r="D178" s="226"/>
      <c r="E178" s="228"/>
      <c r="G178" s="225"/>
      <c r="H178" s="226"/>
      <c r="I178" s="226"/>
      <c r="J178" s="226"/>
      <c r="K178" s="228"/>
      <c r="N178" s="78"/>
      <c r="O178" s="78"/>
      <c r="P178" s="77"/>
      <c r="Q178" s="77"/>
      <c r="R178" s="77"/>
      <c r="S178" s="78"/>
      <c r="T178" s="78"/>
      <c r="U178" s="78"/>
      <c r="V178" s="78"/>
      <c r="W178" s="78"/>
      <c r="X178" s="78"/>
      <c r="Y178" s="78"/>
      <c r="Z178" s="78"/>
      <c r="AA178" s="78"/>
      <c r="AB178" s="78"/>
      <c r="AC178" s="78"/>
    </row>
    <row r="179" spans="2:29">
      <c r="B179" s="225"/>
      <c r="C179" s="226"/>
      <c r="D179" s="226"/>
      <c r="E179" s="228"/>
      <c r="G179" s="225"/>
      <c r="H179" s="226"/>
      <c r="I179" s="226"/>
      <c r="J179" s="226"/>
      <c r="K179" s="228"/>
      <c r="N179" s="78"/>
      <c r="O179" s="78"/>
      <c r="P179" s="77"/>
      <c r="Q179" s="77"/>
      <c r="R179" s="77"/>
      <c r="S179" s="78"/>
      <c r="T179" s="78"/>
      <c r="U179" s="78"/>
      <c r="V179" s="78"/>
      <c r="W179" s="78"/>
      <c r="X179" s="78"/>
      <c r="Y179" s="78"/>
      <c r="Z179" s="78"/>
      <c r="AA179" s="78"/>
      <c r="AB179" s="78"/>
      <c r="AC179" s="78"/>
    </row>
    <row r="180" spans="2:29">
      <c r="B180" s="225"/>
      <c r="C180" s="226"/>
      <c r="D180" s="226"/>
      <c r="E180" s="228"/>
      <c r="G180" s="225"/>
      <c r="H180" s="226"/>
      <c r="I180" s="226"/>
      <c r="J180" s="226"/>
      <c r="K180" s="228"/>
      <c r="N180" s="78"/>
      <c r="O180" s="78"/>
      <c r="P180" s="77"/>
      <c r="Q180" s="77"/>
      <c r="R180" s="77"/>
      <c r="S180" s="78"/>
      <c r="T180" s="78"/>
      <c r="U180" s="78"/>
      <c r="V180" s="78"/>
      <c r="W180" s="78"/>
      <c r="X180" s="78"/>
      <c r="Y180" s="78"/>
      <c r="Z180" s="78"/>
      <c r="AA180" s="78"/>
      <c r="AB180" s="78"/>
      <c r="AC180" s="78"/>
    </row>
    <row r="181" spans="2:29">
      <c r="B181" s="225"/>
      <c r="C181" s="226"/>
      <c r="D181" s="226"/>
      <c r="E181" s="228"/>
      <c r="G181" s="225"/>
      <c r="H181" s="226"/>
      <c r="I181" s="226"/>
      <c r="J181" s="226"/>
      <c r="K181" s="228"/>
      <c r="N181" s="78"/>
      <c r="O181" s="78"/>
      <c r="P181" s="77"/>
      <c r="Q181" s="77"/>
      <c r="R181" s="77"/>
      <c r="S181" s="78"/>
      <c r="T181" s="78"/>
      <c r="U181" s="78"/>
      <c r="V181" s="78"/>
      <c r="W181" s="78"/>
      <c r="X181" s="78"/>
      <c r="Y181" s="78"/>
      <c r="Z181" s="78"/>
      <c r="AA181" s="78"/>
      <c r="AB181" s="78"/>
      <c r="AC181" s="78"/>
    </row>
    <row r="182" spans="2:29">
      <c r="B182" s="225"/>
      <c r="C182" s="226"/>
      <c r="D182" s="226"/>
      <c r="E182" s="228"/>
      <c r="G182" s="225"/>
      <c r="H182" s="226"/>
      <c r="I182" s="226"/>
      <c r="J182" s="226"/>
      <c r="K182" s="228"/>
      <c r="N182" s="78"/>
      <c r="O182" s="78"/>
      <c r="P182" s="77"/>
      <c r="Q182" s="77"/>
      <c r="R182" s="77"/>
      <c r="S182" s="78"/>
      <c r="T182" s="78"/>
      <c r="U182" s="78"/>
      <c r="V182" s="78"/>
      <c r="W182" s="78"/>
      <c r="X182" s="78"/>
      <c r="Y182" s="78"/>
      <c r="Z182" s="78"/>
      <c r="AA182" s="78"/>
      <c r="AB182" s="78"/>
      <c r="AC182" s="78"/>
    </row>
    <row r="183" spans="2:29">
      <c r="B183" s="225"/>
      <c r="C183" s="226"/>
      <c r="D183" s="226"/>
      <c r="E183" s="228"/>
      <c r="G183" s="225"/>
      <c r="H183" s="226"/>
      <c r="I183" s="226"/>
      <c r="J183" s="226"/>
      <c r="K183" s="228"/>
      <c r="N183" s="78"/>
      <c r="O183" s="78"/>
      <c r="P183" s="77"/>
      <c r="Q183" s="77"/>
      <c r="R183" s="77"/>
      <c r="S183" s="78"/>
      <c r="T183" s="78"/>
      <c r="U183" s="78"/>
      <c r="V183" s="78"/>
      <c r="W183" s="78"/>
      <c r="X183" s="78"/>
      <c r="Y183" s="78"/>
      <c r="Z183" s="78"/>
      <c r="AA183" s="78"/>
      <c r="AB183" s="78"/>
      <c r="AC183" s="78"/>
    </row>
    <row r="184" spans="2:29">
      <c r="B184" s="225"/>
      <c r="C184" s="226"/>
      <c r="D184" s="226"/>
      <c r="E184" s="228"/>
      <c r="G184" s="225"/>
      <c r="H184" s="226"/>
      <c r="I184" s="226"/>
      <c r="J184" s="226"/>
      <c r="K184" s="228"/>
      <c r="N184" s="78"/>
      <c r="O184" s="78"/>
      <c r="P184" s="77"/>
      <c r="Q184" s="77"/>
      <c r="R184" s="77"/>
      <c r="S184" s="78"/>
      <c r="T184" s="78"/>
      <c r="U184" s="78"/>
      <c r="V184" s="78"/>
      <c r="W184" s="78"/>
      <c r="X184" s="78"/>
      <c r="Y184" s="78"/>
      <c r="Z184" s="78"/>
      <c r="AA184" s="78"/>
      <c r="AB184" s="78"/>
      <c r="AC184" s="78"/>
    </row>
    <row r="185" spans="2:29">
      <c r="B185" s="225"/>
      <c r="C185" s="226"/>
      <c r="D185" s="226"/>
      <c r="E185" s="228"/>
      <c r="G185" s="225"/>
      <c r="H185" s="226"/>
      <c r="I185" s="226"/>
      <c r="J185" s="226"/>
      <c r="K185" s="228"/>
      <c r="N185" s="78"/>
      <c r="O185" s="78"/>
      <c r="P185" s="77"/>
      <c r="Q185" s="77"/>
      <c r="R185" s="77"/>
      <c r="S185" s="78"/>
      <c r="T185" s="78"/>
      <c r="U185" s="78"/>
      <c r="V185" s="78"/>
      <c r="W185" s="78"/>
      <c r="X185" s="78"/>
      <c r="Y185" s="78"/>
      <c r="Z185" s="78"/>
      <c r="AA185" s="78"/>
      <c r="AB185" s="78"/>
      <c r="AC185" s="78"/>
    </row>
    <row r="186" spans="2:29">
      <c r="B186" s="225"/>
      <c r="C186" s="226"/>
      <c r="D186" s="226"/>
      <c r="E186" s="228"/>
      <c r="G186" s="225"/>
      <c r="H186" s="226"/>
      <c r="I186" s="226"/>
      <c r="J186" s="226"/>
      <c r="K186" s="228"/>
      <c r="N186" s="78"/>
      <c r="O186" s="78"/>
      <c r="P186" s="77"/>
      <c r="Q186" s="77"/>
      <c r="R186" s="77"/>
      <c r="S186" s="78"/>
      <c r="T186" s="78"/>
      <c r="U186" s="78"/>
      <c r="V186" s="78"/>
      <c r="W186" s="78"/>
      <c r="X186" s="78"/>
      <c r="Y186" s="78"/>
      <c r="Z186" s="78"/>
      <c r="AA186" s="78"/>
      <c r="AB186" s="78"/>
      <c r="AC186" s="78"/>
    </row>
    <row r="187" spans="2:29">
      <c r="B187" s="225"/>
      <c r="C187" s="226"/>
      <c r="D187" s="226"/>
      <c r="E187" s="228"/>
      <c r="G187" s="225"/>
      <c r="H187" s="226"/>
      <c r="I187" s="226"/>
      <c r="J187" s="226"/>
      <c r="K187" s="228"/>
      <c r="N187" s="78"/>
      <c r="O187" s="78"/>
      <c r="P187" s="77"/>
      <c r="Q187" s="77"/>
      <c r="R187" s="77"/>
      <c r="S187" s="78"/>
      <c r="T187" s="78"/>
      <c r="U187" s="78"/>
      <c r="V187" s="78"/>
      <c r="W187" s="78"/>
      <c r="X187" s="78"/>
      <c r="Y187" s="78"/>
      <c r="Z187" s="78"/>
      <c r="AA187" s="78"/>
      <c r="AB187" s="78"/>
      <c r="AC187" s="78"/>
    </row>
    <row r="188" spans="2:29">
      <c r="B188" s="225"/>
      <c r="C188" s="226"/>
      <c r="D188" s="226"/>
      <c r="E188" s="228"/>
      <c r="G188" s="225"/>
      <c r="H188" s="226"/>
      <c r="I188" s="226"/>
      <c r="J188" s="226"/>
      <c r="K188" s="228"/>
      <c r="N188" s="78"/>
      <c r="O188" s="78"/>
      <c r="P188" s="77"/>
      <c r="Q188" s="77"/>
      <c r="R188" s="77"/>
      <c r="S188" s="78"/>
      <c r="T188" s="78"/>
      <c r="U188" s="78"/>
      <c r="V188" s="78"/>
      <c r="W188" s="78"/>
      <c r="X188" s="78"/>
      <c r="Y188" s="78"/>
      <c r="Z188" s="78"/>
      <c r="AA188" s="78"/>
      <c r="AB188" s="78"/>
      <c r="AC188" s="78"/>
    </row>
    <row r="189" spans="2:29">
      <c r="B189" s="225"/>
      <c r="C189" s="226"/>
      <c r="D189" s="226"/>
      <c r="E189" s="228"/>
      <c r="G189" s="225"/>
      <c r="H189" s="226"/>
      <c r="I189" s="226"/>
      <c r="J189" s="226"/>
      <c r="K189" s="228"/>
      <c r="N189" s="78"/>
      <c r="O189" s="78"/>
      <c r="P189" s="77"/>
      <c r="Q189" s="77"/>
      <c r="R189" s="77"/>
      <c r="S189" s="78"/>
      <c r="T189" s="78"/>
      <c r="U189" s="78"/>
      <c r="V189" s="78"/>
      <c r="W189" s="78"/>
      <c r="X189" s="78"/>
      <c r="Y189" s="78"/>
      <c r="Z189" s="78"/>
      <c r="AA189" s="78"/>
      <c r="AB189" s="78"/>
      <c r="AC189" s="78"/>
    </row>
    <row r="190" spans="2:29">
      <c r="B190" s="225"/>
      <c r="C190" s="226"/>
      <c r="D190" s="226"/>
      <c r="E190" s="228"/>
      <c r="G190" s="225"/>
      <c r="H190" s="226"/>
      <c r="I190" s="226"/>
      <c r="J190" s="226"/>
      <c r="K190" s="228"/>
      <c r="N190" s="78"/>
      <c r="O190" s="78"/>
      <c r="P190" s="77"/>
      <c r="Q190" s="77"/>
      <c r="R190" s="77"/>
      <c r="S190" s="78"/>
      <c r="T190" s="78"/>
      <c r="U190" s="78"/>
      <c r="V190" s="78"/>
      <c r="W190" s="78"/>
      <c r="X190" s="78"/>
      <c r="Y190" s="78"/>
      <c r="Z190" s="78"/>
      <c r="AA190" s="78"/>
      <c r="AB190" s="78"/>
      <c r="AC190" s="78"/>
    </row>
    <row r="191" spans="2:29">
      <c r="B191" s="225"/>
      <c r="C191" s="226"/>
      <c r="D191" s="226"/>
      <c r="E191" s="228"/>
      <c r="G191" s="225"/>
      <c r="H191" s="226"/>
      <c r="I191" s="226"/>
      <c r="J191" s="226"/>
      <c r="K191" s="228"/>
      <c r="N191" s="78"/>
      <c r="O191" s="78"/>
      <c r="P191" s="77"/>
      <c r="Q191" s="77"/>
      <c r="R191" s="77"/>
      <c r="S191" s="78"/>
      <c r="T191" s="78"/>
      <c r="U191" s="78"/>
      <c r="V191" s="78"/>
      <c r="W191" s="78"/>
      <c r="X191" s="78"/>
      <c r="Y191" s="78"/>
      <c r="Z191" s="78"/>
      <c r="AA191" s="78"/>
      <c r="AB191" s="78"/>
      <c r="AC191" s="78"/>
    </row>
    <row r="192" spans="2:29">
      <c r="B192" s="225"/>
      <c r="C192" s="226"/>
      <c r="D192" s="226"/>
      <c r="E192" s="228"/>
      <c r="G192" s="225"/>
      <c r="H192" s="226"/>
      <c r="I192" s="226"/>
      <c r="J192" s="226"/>
      <c r="K192" s="228"/>
      <c r="N192" s="78"/>
      <c r="O192" s="78"/>
      <c r="P192" s="77"/>
      <c r="Q192" s="77"/>
      <c r="R192" s="77"/>
      <c r="S192" s="78"/>
      <c r="T192" s="78"/>
      <c r="U192" s="78"/>
      <c r="V192" s="78"/>
      <c r="W192" s="78"/>
      <c r="X192" s="78"/>
      <c r="Y192" s="78"/>
      <c r="Z192" s="78"/>
      <c r="AA192" s="78"/>
      <c r="AB192" s="78"/>
      <c r="AC192" s="78"/>
    </row>
    <row r="193" spans="2:29">
      <c r="B193" s="225"/>
      <c r="C193" s="226"/>
      <c r="D193" s="226"/>
      <c r="E193" s="228"/>
      <c r="G193" s="225"/>
      <c r="H193" s="226"/>
      <c r="I193" s="226"/>
      <c r="J193" s="226"/>
      <c r="K193" s="228"/>
      <c r="N193" s="78"/>
      <c r="O193" s="78"/>
      <c r="P193" s="77"/>
      <c r="Q193" s="77"/>
      <c r="R193" s="77"/>
      <c r="S193" s="78"/>
      <c r="T193" s="78"/>
      <c r="U193" s="78"/>
      <c r="V193" s="78"/>
      <c r="W193" s="78"/>
      <c r="X193" s="78"/>
      <c r="Y193" s="78"/>
      <c r="Z193" s="78"/>
      <c r="AA193" s="78"/>
      <c r="AB193" s="78"/>
      <c r="AC193" s="78"/>
    </row>
    <row r="194" spans="2:29">
      <c r="B194" s="225"/>
      <c r="C194" s="226"/>
      <c r="D194" s="226"/>
      <c r="E194" s="228"/>
      <c r="G194" s="225"/>
      <c r="H194" s="226"/>
      <c r="I194" s="226"/>
      <c r="J194" s="226"/>
      <c r="K194" s="228"/>
      <c r="N194" s="78"/>
      <c r="O194" s="78"/>
      <c r="P194" s="77"/>
      <c r="Q194" s="77"/>
      <c r="R194" s="77"/>
      <c r="S194" s="78"/>
      <c r="T194" s="78"/>
      <c r="U194" s="78"/>
      <c r="V194" s="78"/>
      <c r="W194" s="78"/>
      <c r="X194" s="78"/>
      <c r="Y194" s="78"/>
      <c r="Z194" s="78"/>
      <c r="AA194" s="78"/>
      <c r="AB194" s="78"/>
      <c r="AC194" s="78"/>
    </row>
    <row r="195" spans="2:29">
      <c r="B195" s="225"/>
      <c r="C195" s="226"/>
      <c r="D195" s="226"/>
      <c r="E195" s="228"/>
      <c r="G195" s="225"/>
      <c r="H195" s="226"/>
      <c r="I195" s="226"/>
      <c r="J195" s="226"/>
      <c r="K195" s="228"/>
      <c r="N195" s="78"/>
      <c r="O195" s="78"/>
      <c r="P195" s="77"/>
      <c r="Q195" s="77"/>
      <c r="R195" s="77"/>
      <c r="S195" s="78"/>
      <c r="T195" s="78"/>
      <c r="U195" s="78"/>
      <c r="V195" s="78"/>
      <c r="W195" s="78"/>
      <c r="X195" s="78"/>
      <c r="Y195" s="78"/>
      <c r="Z195" s="78"/>
      <c r="AA195" s="78"/>
      <c r="AB195" s="78"/>
      <c r="AC195" s="78"/>
    </row>
    <row r="196" spans="2:29">
      <c r="B196" s="225"/>
      <c r="C196" s="226"/>
      <c r="D196" s="226"/>
      <c r="E196" s="228"/>
      <c r="G196" s="225"/>
      <c r="H196" s="226"/>
      <c r="I196" s="226"/>
      <c r="J196" s="226"/>
      <c r="K196" s="228"/>
      <c r="N196" s="78"/>
      <c r="O196" s="78"/>
      <c r="P196" s="77"/>
      <c r="Q196" s="77"/>
      <c r="R196" s="77"/>
      <c r="S196" s="78"/>
      <c r="T196" s="78"/>
      <c r="U196" s="78"/>
      <c r="V196" s="78"/>
      <c r="W196" s="78"/>
      <c r="X196" s="78"/>
      <c r="Y196" s="78"/>
      <c r="Z196" s="78"/>
      <c r="AA196" s="78"/>
      <c r="AB196" s="78"/>
      <c r="AC196" s="78"/>
    </row>
    <row r="197" spans="2:29">
      <c r="B197" s="225"/>
      <c r="C197" s="226"/>
      <c r="D197" s="226"/>
      <c r="E197" s="228"/>
      <c r="G197" s="225"/>
      <c r="H197" s="226"/>
      <c r="I197" s="226"/>
      <c r="J197" s="226"/>
      <c r="K197" s="228"/>
      <c r="N197" s="78"/>
      <c r="O197" s="78"/>
      <c r="P197" s="77"/>
      <c r="Q197" s="77"/>
      <c r="R197" s="77"/>
      <c r="S197" s="78"/>
      <c r="T197" s="78"/>
      <c r="U197" s="78"/>
      <c r="V197" s="78"/>
      <c r="W197" s="78"/>
      <c r="X197" s="78"/>
      <c r="Y197" s="78"/>
      <c r="Z197" s="78"/>
      <c r="AA197" s="78"/>
      <c r="AB197" s="78"/>
      <c r="AC197" s="78"/>
    </row>
    <row r="198" spans="2:29">
      <c r="B198" s="225"/>
      <c r="C198" s="226"/>
      <c r="D198" s="226"/>
      <c r="E198" s="228"/>
      <c r="G198" s="225"/>
      <c r="H198" s="226"/>
      <c r="I198" s="226"/>
      <c r="J198" s="226"/>
      <c r="K198" s="228"/>
      <c r="N198" s="78"/>
      <c r="O198" s="78"/>
      <c r="P198" s="77"/>
      <c r="Q198" s="77"/>
      <c r="R198" s="77"/>
      <c r="S198" s="78"/>
      <c r="T198" s="78"/>
      <c r="U198" s="78"/>
      <c r="V198" s="78"/>
      <c r="W198" s="78"/>
      <c r="X198" s="78"/>
      <c r="Y198" s="78"/>
      <c r="Z198" s="78"/>
      <c r="AA198" s="78"/>
      <c r="AB198" s="78"/>
      <c r="AC198" s="78"/>
    </row>
    <row r="199" spans="2:29">
      <c r="B199" s="225"/>
      <c r="C199" s="226"/>
      <c r="D199" s="226"/>
      <c r="E199" s="228"/>
      <c r="G199" s="225"/>
      <c r="H199" s="226"/>
      <c r="I199" s="226"/>
      <c r="J199" s="226"/>
      <c r="K199" s="228"/>
      <c r="N199" s="78"/>
      <c r="O199" s="78"/>
      <c r="P199" s="77"/>
      <c r="Q199" s="77"/>
      <c r="R199" s="77"/>
      <c r="S199" s="78"/>
      <c r="T199" s="78"/>
      <c r="U199" s="78"/>
      <c r="V199" s="78"/>
      <c r="W199" s="78"/>
      <c r="X199" s="78"/>
      <c r="Y199" s="78"/>
      <c r="Z199" s="78"/>
      <c r="AA199" s="78"/>
      <c r="AB199" s="78"/>
      <c r="AC199" s="78"/>
    </row>
    <row r="200" spans="2:29">
      <c r="B200" s="225"/>
      <c r="C200" s="226"/>
      <c r="D200" s="226"/>
      <c r="E200" s="228"/>
      <c r="G200" s="225"/>
      <c r="H200" s="226"/>
      <c r="I200" s="226"/>
      <c r="J200" s="226"/>
      <c r="K200" s="228"/>
      <c r="N200" s="78"/>
      <c r="O200" s="78"/>
      <c r="P200" s="77"/>
      <c r="Q200" s="77"/>
      <c r="R200" s="77"/>
      <c r="S200" s="78"/>
      <c r="T200" s="78"/>
      <c r="U200" s="78"/>
      <c r="V200" s="78"/>
      <c r="W200" s="78"/>
      <c r="X200" s="78"/>
      <c r="Y200" s="78"/>
      <c r="Z200" s="78"/>
      <c r="AA200" s="78"/>
      <c r="AB200" s="78"/>
      <c r="AC200" s="78"/>
    </row>
    <row r="201" spans="2:29">
      <c r="B201" s="225"/>
      <c r="C201" s="226"/>
      <c r="D201" s="226"/>
      <c r="E201" s="228"/>
      <c r="G201" s="225"/>
      <c r="H201" s="226"/>
      <c r="I201" s="226"/>
      <c r="J201" s="226"/>
      <c r="K201" s="228"/>
      <c r="N201" s="78"/>
      <c r="O201" s="78"/>
      <c r="P201" s="77"/>
      <c r="Q201" s="77"/>
      <c r="R201" s="77"/>
      <c r="S201" s="78"/>
      <c r="T201" s="78"/>
      <c r="U201" s="78"/>
      <c r="V201" s="78"/>
      <c r="W201" s="78"/>
      <c r="X201" s="78"/>
      <c r="Y201" s="78"/>
      <c r="Z201" s="78"/>
      <c r="AA201" s="78"/>
      <c r="AB201" s="78"/>
      <c r="AC201" s="78"/>
    </row>
    <row r="202" spans="2:29">
      <c r="B202" s="225"/>
      <c r="C202" s="226"/>
      <c r="D202" s="226"/>
      <c r="E202" s="228"/>
      <c r="G202" s="225"/>
      <c r="H202" s="226"/>
      <c r="I202" s="226"/>
      <c r="J202" s="226"/>
      <c r="K202" s="228"/>
      <c r="N202" s="78"/>
      <c r="O202" s="78"/>
      <c r="P202" s="77"/>
      <c r="Q202" s="77"/>
      <c r="R202" s="77"/>
      <c r="S202" s="78"/>
      <c r="T202" s="78"/>
      <c r="U202" s="78"/>
      <c r="V202" s="78"/>
      <c r="W202" s="78"/>
      <c r="X202" s="78"/>
      <c r="Y202" s="78"/>
      <c r="Z202" s="78"/>
      <c r="AA202" s="78"/>
      <c r="AB202" s="78"/>
      <c r="AC202" s="78"/>
    </row>
    <row r="203" spans="2:29">
      <c r="B203" s="225"/>
      <c r="C203" s="226"/>
      <c r="D203" s="226"/>
      <c r="E203" s="228"/>
      <c r="G203" s="225"/>
      <c r="H203" s="226"/>
      <c r="I203" s="226"/>
      <c r="J203" s="226"/>
      <c r="K203" s="228"/>
      <c r="N203" s="78"/>
      <c r="O203" s="78"/>
      <c r="P203" s="77"/>
      <c r="Q203" s="77"/>
      <c r="R203" s="77"/>
      <c r="S203" s="78"/>
      <c r="T203" s="78"/>
      <c r="U203" s="78"/>
      <c r="V203" s="78"/>
      <c r="W203" s="78"/>
      <c r="X203" s="78"/>
      <c r="Y203" s="78"/>
      <c r="Z203" s="78"/>
      <c r="AA203" s="78"/>
      <c r="AB203" s="78"/>
      <c r="AC203" s="78"/>
    </row>
    <row r="204" spans="2:29">
      <c r="B204" s="225"/>
      <c r="C204" s="226"/>
      <c r="D204" s="226"/>
      <c r="E204" s="228"/>
      <c r="G204" s="225"/>
      <c r="H204" s="226"/>
      <c r="I204" s="226"/>
      <c r="J204" s="226"/>
      <c r="K204" s="228"/>
      <c r="N204" s="78"/>
      <c r="O204" s="78"/>
      <c r="P204" s="77"/>
      <c r="Q204" s="77"/>
      <c r="R204" s="77"/>
      <c r="S204" s="78"/>
      <c r="T204" s="78"/>
      <c r="U204" s="78"/>
      <c r="V204" s="78"/>
      <c r="W204" s="78"/>
      <c r="X204" s="78"/>
      <c r="Y204" s="78"/>
      <c r="Z204" s="78"/>
      <c r="AA204" s="78"/>
      <c r="AB204" s="78"/>
      <c r="AC204" s="78"/>
    </row>
    <row r="205" spans="2:29">
      <c r="B205" s="225"/>
      <c r="C205" s="226"/>
      <c r="D205" s="226"/>
      <c r="E205" s="228"/>
      <c r="G205" s="225"/>
      <c r="H205" s="226"/>
      <c r="I205" s="226"/>
      <c r="J205" s="226"/>
      <c r="K205" s="228"/>
      <c r="N205" s="78"/>
      <c r="O205" s="78"/>
      <c r="P205" s="77"/>
      <c r="Q205" s="77"/>
      <c r="R205" s="77"/>
      <c r="S205" s="78"/>
      <c r="T205" s="78"/>
      <c r="U205" s="78"/>
      <c r="V205" s="78"/>
      <c r="W205" s="78"/>
      <c r="X205" s="78"/>
      <c r="Y205" s="78"/>
      <c r="Z205" s="78"/>
      <c r="AA205" s="78"/>
      <c r="AB205" s="78"/>
      <c r="AC205" s="78"/>
    </row>
    <row r="206" spans="2:29">
      <c r="B206" s="225"/>
      <c r="C206" s="226"/>
      <c r="D206" s="226"/>
      <c r="E206" s="228"/>
      <c r="G206" s="225"/>
      <c r="H206" s="226"/>
      <c r="I206" s="226"/>
      <c r="J206" s="226"/>
      <c r="K206" s="228"/>
      <c r="N206" s="78"/>
      <c r="O206" s="78"/>
      <c r="P206" s="77"/>
      <c r="Q206" s="77"/>
      <c r="R206" s="77"/>
      <c r="S206" s="78"/>
      <c r="T206" s="78"/>
      <c r="U206" s="78"/>
      <c r="V206" s="78"/>
      <c r="W206" s="78"/>
      <c r="X206" s="78"/>
      <c r="Y206" s="78"/>
      <c r="Z206" s="78"/>
      <c r="AA206" s="78"/>
      <c r="AB206" s="78"/>
      <c r="AC206" s="78"/>
    </row>
    <row r="207" spans="2:29">
      <c r="B207" s="225"/>
      <c r="C207" s="226"/>
      <c r="D207" s="226"/>
      <c r="E207" s="228"/>
      <c r="G207" s="225"/>
      <c r="H207" s="226"/>
      <c r="I207" s="226"/>
      <c r="J207" s="226"/>
      <c r="K207" s="228"/>
      <c r="N207" s="78"/>
      <c r="O207" s="78"/>
      <c r="P207" s="77"/>
      <c r="Q207" s="77"/>
      <c r="R207" s="77"/>
      <c r="S207" s="78"/>
      <c r="T207" s="78"/>
      <c r="U207" s="78"/>
      <c r="V207" s="78"/>
      <c r="W207" s="78"/>
      <c r="X207" s="78"/>
      <c r="Y207" s="78"/>
      <c r="Z207" s="78"/>
      <c r="AA207" s="78"/>
      <c r="AB207" s="78"/>
      <c r="AC207" s="78"/>
    </row>
    <row r="208" spans="2:29">
      <c r="B208" s="225"/>
      <c r="C208" s="226"/>
      <c r="D208" s="226"/>
      <c r="E208" s="228"/>
      <c r="G208" s="225"/>
      <c r="H208" s="226"/>
      <c r="I208" s="226"/>
      <c r="J208" s="226"/>
      <c r="K208" s="228"/>
      <c r="N208" s="78"/>
      <c r="O208" s="78"/>
      <c r="P208" s="77"/>
      <c r="Q208" s="77"/>
      <c r="R208" s="77"/>
      <c r="S208" s="78"/>
      <c r="T208" s="78"/>
      <c r="U208" s="78"/>
      <c r="V208" s="78"/>
      <c r="W208" s="78"/>
      <c r="X208" s="78"/>
      <c r="Y208" s="78"/>
      <c r="Z208" s="78"/>
      <c r="AA208" s="78"/>
      <c r="AB208" s="78"/>
      <c r="AC208" s="78"/>
    </row>
    <row r="209" spans="2:29">
      <c r="B209" s="225"/>
      <c r="C209" s="226"/>
      <c r="D209" s="226"/>
      <c r="E209" s="228"/>
      <c r="G209" s="225"/>
      <c r="H209" s="226"/>
      <c r="I209" s="226"/>
      <c r="J209" s="226"/>
      <c r="K209" s="228"/>
      <c r="N209" s="78"/>
      <c r="O209" s="78"/>
      <c r="P209" s="77"/>
      <c r="Q209" s="77"/>
      <c r="R209" s="77"/>
      <c r="S209" s="78"/>
      <c r="T209" s="78"/>
      <c r="U209" s="78"/>
      <c r="V209" s="78"/>
      <c r="W209" s="78"/>
      <c r="X209" s="78"/>
      <c r="Y209" s="78"/>
      <c r="Z209" s="78"/>
      <c r="AA209" s="78"/>
      <c r="AB209" s="78"/>
      <c r="AC209" s="78"/>
    </row>
    <row r="210" spans="2:29">
      <c r="B210" s="225"/>
      <c r="C210" s="226"/>
      <c r="D210" s="226"/>
      <c r="E210" s="228"/>
      <c r="G210" s="225"/>
      <c r="H210" s="226"/>
      <c r="I210" s="226"/>
      <c r="J210" s="226"/>
      <c r="K210" s="228"/>
      <c r="N210" s="78"/>
      <c r="O210" s="78"/>
      <c r="P210" s="77"/>
      <c r="Q210" s="77"/>
      <c r="R210" s="77"/>
      <c r="S210" s="78"/>
      <c r="T210" s="78"/>
      <c r="U210" s="78"/>
      <c r="V210" s="78"/>
      <c r="W210" s="78"/>
      <c r="X210" s="78"/>
      <c r="Y210" s="78"/>
      <c r="Z210" s="78"/>
      <c r="AA210" s="78"/>
      <c r="AB210" s="78"/>
      <c r="AC210" s="78"/>
    </row>
    <row r="211" spans="2:29">
      <c r="B211" s="225"/>
      <c r="C211" s="226"/>
      <c r="D211" s="226"/>
      <c r="E211" s="228"/>
      <c r="G211" s="225"/>
      <c r="H211" s="226"/>
      <c r="I211" s="226"/>
      <c r="J211" s="226"/>
      <c r="K211" s="228"/>
      <c r="N211" s="78"/>
      <c r="O211" s="78"/>
      <c r="P211" s="77"/>
      <c r="Q211" s="77"/>
      <c r="R211" s="77"/>
      <c r="S211" s="78"/>
      <c r="T211" s="78"/>
      <c r="U211" s="78"/>
      <c r="V211" s="78"/>
      <c r="W211" s="78"/>
      <c r="X211" s="78"/>
      <c r="Y211" s="78"/>
      <c r="Z211" s="78"/>
      <c r="AA211" s="78"/>
      <c r="AB211" s="78"/>
      <c r="AC211" s="78"/>
    </row>
    <row r="212" spans="2:29">
      <c r="B212" s="225"/>
      <c r="C212" s="226"/>
      <c r="D212" s="226"/>
      <c r="E212" s="228"/>
      <c r="G212" s="225"/>
      <c r="H212" s="226"/>
      <c r="I212" s="226"/>
      <c r="J212" s="226"/>
      <c r="K212" s="228"/>
      <c r="N212" s="78"/>
      <c r="O212" s="78"/>
      <c r="P212" s="77"/>
      <c r="Q212" s="77"/>
      <c r="R212" s="77"/>
      <c r="S212" s="78"/>
      <c r="T212" s="78"/>
      <c r="U212" s="78"/>
      <c r="V212" s="78"/>
      <c r="W212" s="78"/>
      <c r="X212" s="78"/>
      <c r="Y212" s="78"/>
      <c r="Z212" s="78"/>
      <c r="AA212" s="78"/>
      <c r="AB212" s="78"/>
      <c r="AC212" s="78"/>
    </row>
    <row r="213" spans="2:29">
      <c r="B213" s="225"/>
      <c r="C213" s="226"/>
      <c r="D213" s="226"/>
      <c r="E213" s="228"/>
      <c r="G213" s="225"/>
      <c r="H213" s="226"/>
      <c r="I213" s="226"/>
      <c r="J213" s="226"/>
      <c r="K213" s="228"/>
      <c r="N213" s="78"/>
      <c r="O213" s="78"/>
      <c r="P213" s="77"/>
      <c r="Q213" s="77"/>
      <c r="R213" s="77"/>
      <c r="S213" s="78"/>
      <c r="T213" s="78"/>
      <c r="U213" s="78"/>
      <c r="V213" s="78"/>
      <c r="W213" s="78"/>
      <c r="X213" s="78"/>
      <c r="Y213" s="78"/>
      <c r="Z213" s="78"/>
      <c r="AA213" s="78"/>
      <c r="AB213" s="78"/>
      <c r="AC213" s="78"/>
    </row>
    <row r="214" spans="2:29">
      <c r="B214" s="225"/>
      <c r="C214" s="226"/>
      <c r="D214" s="226"/>
      <c r="E214" s="228"/>
      <c r="G214" s="225"/>
      <c r="H214" s="226"/>
      <c r="I214" s="226"/>
      <c r="J214" s="226"/>
      <c r="K214" s="228"/>
      <c r="N214" s="78"/>
      <c r="O214" s="78"/>
      <c r="P214" s="77"/>
      <c r="Q214" s="77"/>
      <c r="R214" s="77"/>
      <c r="S214" s="78"/>
      <c r="T214" s="78"/>
      <c r="U214" s="78"/>
      <c r="V214" s="78"/>
      <c r="W214" s="78"/>
      <c r="X214" s="78"/>
      <c r="Y214" s="78"/>
      <c r="Z214" s="78"/>
      <c r="AA214" s="78"/>
      <c r="AB214" s="78"/>
      <c r="AC214" s="78"/>
    </row>
    <row r="215" spans="2:29">
      <c r="B215" s="225"/>
      <c r="C215" s="226"/>
      <c r="D215" s="226"/>
      <c r="E215" s="228"/>
      <c r="G215" s="225"/>
      <c r="H215" s="226"/>
      <c r="I215" s="226"/>
      <c r="J215" s="226"/>
      <c r="K215" s="228"/>
      <c r="N215" s="78"/>
      <c r="O215" s="78"/>
      <c r="P215" s="77"/>
      <c r="Q215" s="77"/>
      <c r="R215" s="77"/>
      <c r="S215" s="78"/>
      <c r="T215" s="78"/>
      <c r="U215" s="78"/>
      <c r="V215" s="78"/>
      <c r="W215" s="78"/>
      <c r="X215" s="78"/>
      <c r="Y215" s="78"/>
      <c r="Z215" s="78"/>
      <c r="AA215" s="78"/>
      <c r="AB215" s="78"/>
      <c r="AC215" s="78"/>
    </row>
    <row r="216" spans="2:29">
      <c r="B216" s="225"/>
      <c r="C216" s="226"/>
      <c r="D216" s="226"/>
      <c r="E216" s="228"/>
      <c r="G216" s="225"/>
      <c r="H216" s="226"/>
      <c r="I216" s="226"/>
      <c r="J216" s="226"/>
      <c r="K216" s="228"/>
      <c r="N216" s="78"/>
      <c r="O216" s="78"/>
      <c r="P216" s="77"/>
      <c r="Q216" s="77"/>
      <c r="R216" s="77"/>
      <c r="S216" s="78"/>
      <c r="T216" s="78"/>
      <c r="U216" s="78"/>
      <c r="V216" s="78"/>
      <c r="W216" s="78"/>
      <c r="X216" s="78"/>
      <c r="Y216" s="78"/>
      <c r="Z216" s="78"/>
      <c r="AA216" s="78"/>
      <c r="AB216" s="78"/>
      <c r="AC216" s="78"/>
    </row>
    <row r="217" spans="2:29">
      <c r="B217" s="225"/>
      <c r="C217" s="226"/>
      <c r="D217" s="226"/>
      <c r="E217" s="228"/>
      <c r="G217" s="225"/>
      <c r="H217" s="226"/>
      <c r="I217" s="226"/>
      <c r="J217" s="226"/>
      <c r="K217" s="228"/>
      <c r="N217" s="78"/>
      <c r="O217" s="78"/>
      <c r="P217" s="77"/>
      <c r="Q217" s="77"/>
      <c r="R217" s="77"/>
      <c r="S217" s="78"/>
      <c r="T217" s="78"/>
      <c r="U217" s="78"/>
      <c r="V217" s="78"/>
      <c r="W217" s="78"/>
      <c r="X217" s="78"/>
      <c r="Y217" s="78"/>
      <c r="Z217" s="78"/>
      <c r="AA217" s="78"/>
      <c r="AB217" s="78"/>
      <c r="AC217" s="78"/>
    </row>
    <row r="218" spans="2:29">
      <c r="B218" s="225"/>
      <c r="C218" s="226"/>
      <c r="D218" s="226"/>
      <c r="E218" s="228"/>
      <c r="G218" s="225"/>
      <c r="H218" s="226"/>
      <c r="I218" s="226"/>
      <c r="J218" s="226"/>
      <c r="K218" s="228"/>
      <c r="N218" s="78"/>
      <c r="O218" s="78"/>
      <c r="P218" s="77"/>
      <c r="Q218" s="77"/>
      <c r="R218" s="77"/>
      <c r="S218" s="78"/>
      <c r="T218" s="78"/>
      <c r="U218" s="78"/>
      <c r="V218" s="78"/>
      <c r="W218" s="78"/>
      <c r="X218" s="78"/>
      <c r="Y218" s="78"/>
      <c r="Z218" s="78"/>
      <c r="AA218" s="78"/>
      <c r="AB218" s="78"/>
      <c r="AC218" s="78"/>
    </row>
    <row r="219" spans="2:29">
      <c r="B219" s="225"/>
      <c r="C219" s="226"/>
      <c r="D219" s="226"/>
      <c r="E219" s="228"/>
      <c r="G219" s="225"/>
      <c r="H219" s="226"/>
      <c r="I219" s="226"/>
      <c r="J219" s="226"/>
      <c r="K219" s="228"/>
      <c r="N219" s="78"/>
      <c r="O219" s="78"/>
      <c r="P219" s="77"/>
      <c r="Q219" s="77"/>
      <c r="R219" s="77"/>
      <c r="S219" s="78"/>
      <c r="T219" s="78"/>
      <c r="U219" s="78"/>
      <c r="V219" s="78"/>
      <c r="W219" s="78"/>
      <c r="X219" s="78"/>
      <c r="Y219" s="78"/>
      <c r="Z219" s="78"/>
      <c r="AA219" s="78"/>
      <c r="AB219" s="78"/>
      <c r="AC219" s="78"/>
    </row>
    <row r="220" spans="2:29">
      <c r="B220" s="225"/>
      <c r="C220" s="226"/>
      <c r="D220" s="226"/>
      <c r="E220" s="228"/>
      <c r="G220" s="225"/>
      <c r="H220" s="226"/>
      <c r="I220" s="226"/>
      <c r="J220" s="226"/>
      <c r="K220" s="228"/>
      <c r="N220" s="78"/>
      <c r="O220" s="78"/>
      <c r="P220" s="77"/>
      <c r="Q220" s="77"/>
      <c r="R220" s="77"/>
      <c r="S220" s="78"/>
      <c r="T220" s="78"/>
      <c r="U220" s="78"/>
      <c r="V220" s="78"/>
      <c r="W220" s="78"/>
      <c r="X220" s="78"/>
      <c r="Y220" s="78"/>
      <c r="Z220" s="78"/>
      <c r="AA220" s="78"/>
      <c r="AB220" s="78"/>
      <c r="AC220" s="78"/>
    </row>
    <row r="221" spans="2:29">
      <c r="B221" s="225"/>
      <c r="C221" s="226"/>
      <c r="D221" s="226"/>
      <c r="E221" s="228"/>
      <c r="G221" s="225"/>
      <c r="H221" s="226"/>
      <c r="I221" s="226"/>
      <c r="J221" s="226"/>
      <c r="K221" s="228"/>
      <c r="N221" s="78"/>
      <c r="O221" s="78"/>
      <c r="P221" s="77"/>
      <c r="Q221" s="77"/>
      <c r="R221" s="77"/>
      <c r="S221" s="78"/>
      <c r="T221" s="78"/>
      <c r="U221" s="78"/>
      <c r="V221" s="78"/>
      <c r="W221" s="78"/>
      <c r="X221" s="78"/>
      <c r="Y221" s="78"/>
      <c r="Z221" s="78"/>
      <c r="AA221" s="78"/>
      <c r="AB221" s="78"/>
      <c r="AC221" s="78"/>
    </row>
    <row r="222" spans="2:29">
      <c r="B222" s="225"/>
      <c r="C222" s="226"/>
      <c r="D222" s="226"/>
      <c r="E222" s="228"/>
      <c r="G222" s="225"/>
      <c r="H222" s="226"/>
      <c r="I222" s="226"/>
      <c r="J222" s="226"/>
      <c r="K222" s="228"/>
      <c r="N222" s="78"/>
      <c r="O222" s="78"/>
      <c r="P222" s="77"/>
      <c r="Q222" s="77"/>
      <c r="R222" s="77"/>
      <c r="S222" s="78"/>
      <c r="T222" s="78"/>
      <c r="U222" s="78"/>
      <c r="V222" s="78"/>
      <c r="W222" s="78"/>
      <c r="X222" s="78"/>
      <c r="Y222" s="78"/>
      <c r="Z222" s="78"/>
      <c r="AA222" s="78"/>
      <c r="AB222" s="78"/>
      <c r="AC222" s="78"/>
    </row>
    <row r="223" spans="2:29">
      <c r="B223" s="225"/>
      <c r="C223" s="226"/>
      <c r="D223" s="226"/>
      <c r="E223" s="228"/>
      <c r="G223" s="225"/>
      <c r="H223" s="226"/>
      <c r="I223" s="226"/>
      <c r="J223" s="226"/>
      <c r="K223" s="228"/>
      <c r="N223" s="78"/>
      <c r="O223" s="78"/>
      <c r="P223" s="77"/>
      <c r="Q223" s="77"/>
      <c r="R223" s="77"/>
      <c r="S223" s="78"/>
      <c r="T223" s="78"/>
      <c r="U223" s="78"/>
      <c r="V223" s="78"/>
      <c r="W223" s="78"/>
      <c r="X223" s="78"/>
      <c r="Y223" s="78"/>
      <c r="Z223" s="78"/>
      <c r="AA223" s="78"/>
      <c r="AB223" s="78"/>
      <c r="AC223" s="78"/>
    </row>
    <row r="224" spans="2:29">
      <c r="B224" s="225"/>
      <c r="C224" s="226"/>
      <c r="D224" s="226"/>
      <c r="E224" s="228"/>
      <c r="G224" s="225"/>
      <c r="H224" s="226"/>
      <c r="I224" s="226"/>
      <c r="J224" s="226"/>
      <c r="K224" s="228"/>
      <c r="N224" s="78"/>
      <c r="O224" s="78"/>
      <c r="P224" s="77"/>
      <c r="Q224" s="77"/>
      <c r="R224" s="77"/>
      <c r="S224" s="78"/>
      <c r="T224" s="78"/>
      <c r="U224" s="78"/>
      <c r="V224" s="78"/>
      <c r="W224" s="78"/>
      <c r="X224" s="78"/>
      <c r="Y224" s="78"/>
      <c r="Z224" s="78"/>
      <c r="AA224" s="78"/>
      <c r="AB224" s="78"/>
      <c r="AC224" s="78"/>
    </row>
    <row r="225" spans="2:29">
      <c r="B225" s="225"/>
      <c r="C225" s="226"/>
      <c r="D225" s="226"/>
      <c r="E225" s="228"/>
      <c r="G225" s="225"/>
      <c r="H225" s="226"/>
      <c r="I225" s="226"/>
      <c r="J225" s="226"/>
      <c r="K225" s="228"/>
      <c r="N225" s="78"/>
      <c r="O225" s="78"/>
      <c r="P225" s="77"/>
      <c r="Q225" s="77"/>
      <c r="R225" s="77"/>
      <c r="S225" s="78"/>
      <c r="T225" s="78"/>
      <c r="U225" s="78"/>
      <c r="V225" s="78"/>
      <c r="W225" s="78"/>
      <c r="X225" s="78"/>
      <c r="Y225" s="78"/>
      <c r="Z225" s="78"/>
      <c r="AA225" s="78"/>
      <c r="AB225" s="78"/>
      <c r="AC225" s="78"/>
    </row>
    <row r="226" spans="2:29">
      <c r="B226" s="225"/>
      <c r="C226" s="226"/>
      <c r="D226" s="226"/>
      <c r="E226" s="228"/>
      <c r="G226" s="225"/>
      <c r="H226" s="226"/>
      <c r="I226" s="226"/>
      <c r="J226" s="226"/>
      <c r="K226" s="228"/>
      <c r="N226" s="78"/>
      <c r="O226" s="78"/>
      <c r="P226" s="77"/>
      <c r="Q226" s="77"/>
      <c r="R226" s="77"/>
      <c r="S226" s="78"/>
      <c r="T226" s="78"/>
      <c r="U226" s="78"/>
      <c r="V226" s="78"/>
      <c r="W226" s="78"/>
      <c r="X226" s="78"/>
      <c r="Y226" s="78"/>
      <c r="Z226" s="78"/>
      <c r="AA226" s="78"/>
      <c r="AB226" s="78"/>
      <c r="AC226" s="78"/>
    </row>
    <row r="227" spans="2:29">
      <c r="B227" s="225"/>
      <c r="C227" s="226"/>
      <c r="D227" s="226"/>
      <c r="E227" s="228"/>
      <c r="G227" s="225"/>
      <c r="H227" s="226"/>
      <c r="I227" s="226"/>
      <c r="J227" s="226"/>
      <c r="K227" s="228"/>
      <c r="N227" s="78"/>
      <c r="O227" s="78"/>
      <c r="P227" s="77"/>
      <c r="Q227" s="77"/>
      <c r="R227" s="77"/>
      <c r="S227" s="78"/>
      <c r="T227" s="78"/>
      <c r="U227" s="78"/>
      <c r="V227" s="78"/>
      <c r="W227" s="78"/>
      <c r="X227" s="78"/>
      <c r="Y227" s="78"/>
      <c r="Z227" s="78"/>
      <c r="AA227" s="78"/>
      <c r="AB227" s="78"/>
      <c r="AC227" s="78"/>
    </row>
    <row r="228" spans="2:29">
      <c r="B228" s="225"/>
      <c r="C228" s="226"/>
      <c r="D228" s="226"/>
      <c r="E228" s="228"/>
      <c r="G228" s="225"/>
      <c r="H228" s="226"/>
      <c r="I228" s="226"/>
      <c r="J228" s="226"/>
      <c r="K228" s="228"/>
      <c r="N228" s="78"/>
      <c r="O228" s="78"/>
      <c r="P228" s="77"/>
      <c r="Q228" s="77"/>
      <c r="R228" s="77"/>
      <c r="S228" s="78"/>
      <c r="T228" s="78"/>
      <c r="U228" s="78"/>
      <c r="V228" s="78"/>
      <c r="W228" s="78"/>
      <c r="X228" s="78"/>
      <c r="Y228" s="78"/>
      <c r="Z228" s="78"/>
      <c r="AA228" s="78"/>
      <c r="AB228" s="78"/>
      <c r="AC228" s="78"/>
    </row>
    <row r="229" spans="2:29">
      <c r="B229" s="225"/>
      <c r="C229" s="226"/>
      <c r="D229" s="226"/>
      <c r="E229" s="228"/>
      <c r="G229" s="225"/>
      <c r="H229" s="226"/>
      <c r="I229" s="226"/>
      <c r="J229" s="226"/>
      <c r="K229" s="228"/>
      <c r="N229" s="78"/>
      <c r="O229" s="78"/>
      <c r="P229" s="77"/>
      <c r="Q229" s="77"/>
      <c r="R229" s="77"/>
      <c r="S229" s="78"/>
      <c r="T229" s="78"/>
      <c r="U229" s="78"/>
      <c r="V229" s="78"/>
      <c r="W229" s="78"/>
      <c r="X229" s="78"/>
      <c r="Y229" s="78"/>
      <c r="Z229" s="78"/>
      <c r="AA229" s="78"/>
      <c r="AB229" s="78"/>
      <c r="AC229" s="78"/>
    </row>
    <row r="230" spans="2:29">
      <c r="B230" s="225"/>
      <c r="C230" s="226"/>
      <c r="D230" s="226"/>
      <c r="E230" s="228"/>
      <c r="G230" s="225"/>
      <c r="H230" s="226"/>
      <c r="I230" s="226"/>
      <c r="J230" s="226"/>
      <c r="K230" s="228"/>
      <c r="N230" s="78"/>
      <c r="O230" s="78"/>
      <c r="P230" s="77"/>
      <c r="Q230" s="77"/>
      <c r="R230" s="77"/>
      <c r="S230" s="78"/>
      <c r="T230" s="78"/>
      <c r="U230" s="78"/>
      <c r="V230" s="78"/>
      <c r="W230" s="78"/>
      <c r="X230" s="78"/>
      <c r="Y230" s="78"/>
      <c r="Z230" s="78"/>
      <c r="AA230" s="78"/>
      <c r="AB230" s="78"/>
      <c r="AC230" s="78"/>
    </row>
    <row r="231" spans="2:29">
      <c r="B231" s="225"/>
      <c r="C231" s="226"/>
      <c r="D231" s="226"/>
      <c r="E231" s="228"/>
      <c r="G231" s="225"/>
      <c r="H231" s="226"/>
      <c r="I231" s="226"/>
      <c r="J231" s="226"/>
      <c r="K231" s="228"/>
      <c r="N231" s="78"/>
      <c r="O231" s="78"/>
      <c r="P231" s="77"/>
      <c r="Q231" s="77"/>
      <c r="R231" s="77"/>
      <c r="S231" s="78"/>
      <c r="T231" s="78"/>
      <c r="U231" s="78"/>
      <c r="V231" s="78"/>
      <c r="W231" s="78"/>
      <c r="X231" s="78"/>
      <c r="Y231" s="78"/>
      <c r="Z231" s="78"/>
      <c r="AA231" s="78"/>
      <c r="AB231" s="78"/>
      <c r="AC231" s="78"/>
    </row>
    <row r="232" spans="2:29">
      <c r="B232" s="225"/>
      <c r="C232" s="226"/>
      <c r="D232" s="226"/>
      <c r="E232" s="228"/>
      <c r="G232" s="225"/>
      <c r="H232" s="226"/>
      <c r="I232" s="226"/>
      <c r="J232" s="226"/>
      <c r="K232" s="228"/>
      <c r="N232" s="78"/>
      <c r="O232" s="78"/>
      <c r="P232" s="77"/>
      <c r="Q232" s="77"/>
      <c r="R232" s="77"/>
      <c r="S232" s="78"/>
      <c r="T232" s="78"/>
      <c r="U232" s="78"/>
      <c r="V232" s="78"/>
      <c r="W232" s="78"/>
      <c r="X232" s="78"/>
      <c r="Y232" s="78"/>
      <c r="Z232" s="78"/>
      <c r="AA232" s="78"/>
      <c r="AB232" s="78"/>
      <c r="AC232" s="78"/>
    </row>
    <row r="233" spans="2:29">
      <c r="B233" s="225"/>
      <c r="C233" s="226"/>
      <c r="D233" s="226"/>
      <c r="E233" s="228"/>
      <c r="G233" s="225"/>
      <c r="H233" s="226"/>
      <c r="I233" s="226"/>
      <c r="J233" s="226"/>
      <c r="K233" s="228"/>
      <c r="N233" s="78"/>
      <c r="O233" s="78"/>
      <c r="P233" s="77"/>
      <c r="Q233" s="77"/>
      <c r="R233" s="77"/>
      <c r="S233" s="78"/>
      <c r="T233" s="78"/>
      <c r="U233" s="78"/>
      <c r="V233" s="78"/>
      <c r="W233" s="78"/>
      <c r="X233" s="78"/>
      <c r="Y233" s="78"/>
      <c r="Z233" s="78"/>
      <c r="AA233" s="78"/>
      <c r="AB233" s="78"/>
      <c r="AC233" s="78"/>
    </row>
    <row r="234" spans="2:29">
      <c r="B234" s="225"/>
      <c r="C234" s="226"/>
      <c r="D234" s="226"/>
      <c r="E234" s="228"/>
      <c r="G234" s="225"/>
      <c r="H234" s="226"/>
      <c r="I234" s="226"/>
      <c r="J234" s="226"/>
      <c r="K234" s="228"/>
      <c r="N234" s="78"/>
      <c r="O234" s="78"/>
      <c r="P234" s="77"/>
      <c r="Q234" s="77"/>
      <c r="R234" s="77"/>
      <c r="S234" s="78"/>
      <c r="T234" s="78"/>
      <c r="U234" s="78"/>
      <c r="V234" s="78"/>
      <c r="W234" s="78"/>
      <c r="X234" s="78"/>
      <c r="Y234" s="78"/>
      <c r="Z234" s="78"/>
      <c r="AA234" s="78"/>
      <c r="AB234" s="78"/>
      <c r="AC234" s="78"/>
    </row>
    <row r="235" spans="2:29">
      <c r="B235" s="225"/>
      <c r="C235" s="226"/>
      <c r="D235" s="226"/>
      <c r="E235" s="228"/>
      <c r="G235" s="225"/>
      <c r="H235" s="226"/>
      <c r="I235" s="226"/>
      <c r="J235" s="226"/>
      <c r="K235" s="228"/>
      <c r="N235" s="78"/>
      <c r="O235" s="78"/>
      <c r="P235" s="77"/>
      <c r="Q235" s="77"/>
      <c r="R235" s="77"/>
      <c r="S235" s="78"/>
      <c r="T235" s="78"/>
      <c r="U235" s="78"/>
      <c r="V235" s="78"/>
      <c r="W235" s="78"/>
      <c r="X235" s="78"/>
      <c r="Y235" s="78"/>
      <c r="Z235" s="78"/>
      <c r="AA235" s="78"/>
      <c r="AB235" s="78"/>
      <c r="AC235" s="78"/>
    </row>
    <row r="236" spans="2:29">
      <c r="B236" s="225"/>
      <c r="C236" s="226"/>
      <c r="D236" s="226"/>
      <c r="E236" s="228"/>
      <c r="G236" s="225"/>
      <c r="H236" s="226"/>
      <c r="I236" s="226"/>
      <c r="J236" s="226"/>
      <c r="K236" s="228"/>
      <c r="N236" s="78"/>
      <c r="O236" s="78"/>
      <c r="P236" s="77"/>
      <c r="Q236" s="77"/>
      <c r="R236" s="77"/>
      <c r="S236" s="78"/>
      <c r="T236" s="78"/>
      <c r="U236" s="78"/>
      <c r="V236" s="78"/>
      <c r="W236" s="78"/>
      <c r="X236" s="78"/>
      <c r="Y236" s="78"/>
      <c r="Z236" s="78"/>
      <c r="AA236" s="78"/>
      <c r="AB236" s="78"/>
      <c r="AC236" s="78"/>
    </row>
    <row r="237" spans="2:29">
      <c r="B237" s="225"/>
      <c r="C237" s="226"/>
      <c r="D237" s="226"/>
      <c r="E237" s="228"/>
      <c r="G237" s="225"/>
      <c r="H237" s="226"/>
      <c r="I237" s="226"/>
      <c r="J237" s="226"/>
      <c r="K237" s="228"/>
      <c r="N237" s="78"/>
      <c r="O237" s="78"/>
      <c r="P237" s="77"/>
      <c r="Q237" s="77"/>
      <c r="R237" s="77"/>
      <c r="S237" s="78"/>
      <c r="T237" s="78"/>
      <c r="U237" s="78"/>
      <c r="V237" s="78"/>
      <c r="W237" s="78"/>
      <c r="X237" s="78"/>
      <c r="Y237" s="78"/>
      <c r="Z237" s="78"/>
      <c r="AA237" s="78"/>
      <c r="AB237" s="78"/>
      <c r="AC237" s="78"/>
    </row>
    <row r="238" spans="2:29">
      <c r="B238" s="225"/>
      <c r="C238" s="226"/>
      <c r="D238" s="226"/>
      <c r="E238" s="228"/>
      <c r="G238" s="225"/>
      <c r="H238" s="226"/>
      <c r="I238" s="226"/>
      <c r="J238" s="226"/>
      <c r="K238" s="228"/>
      <c r="N238" s="78"/>
      <c r="O238" s="78"/>
      <c r="P238" s="77"/>
      <c r="Q238" s="77"/>
      <c r="R238" s="77"/>
      <c r="S238" s="78"/>
      <c r="T238" s="78"/>
      <c r="U238" s="78"/>
      <c r="V238" s="78"/>
      <c r="W238" s="78"/>
      <c r="X238" s="78"/>
      <c r="Y238" s="78"/>
      <c r="Z238" s="78"/>
      <c r="AA238" s="78"/>
      <c r="AB238" s="78"/>
      <c r="AC238" s="78"/>
    </row>
    <row r="239" spans="2:29">
      <c r="B239" s="225"/>
      <c r="C239" s="226"/>
      <c r="D239" s="226"/>
      <c r="E239" s="228"/>
      <c r="G239" s="225"/>
      <c r="H239" s="226"/>
      <c r="I239" s="226"/>
      <c r="J239" s="226"/>
      <c r="K239" s="228"/>
      <c r="N239" s="78"/>
      <c r="O239" s="78"/>
      <c r="P239" s="77"/>
      <c r="Q239" s="77"/>
      <c r="R239" s="77"/>
      <c r="S239" s="78"/>
      <c r="T239" s="78"/>
      <c r="U239" s="78"/>
      <c r="V239" s="78"/>
      <c r="W239" s="78"/>
      <c r="X239" s="78"/>
      <c r="Y239" s="78"/>
      <c r="Z239" s="78"/>
      <c r="AA239" s="78"/>
      <c r="AB239" s="78"/>
      <c r="AC239" s="78"/>
    </row>
    <row r="240" spans="2:29">
      <c r="B240" s="225"/>
      <c r="C240" s="226"/>
      <c r="D240" s="226"/>
      <c r="E240" s="228"/>
      <c r="G240" s="225"/>
      <c r="H240" s="226"/>
      <c r="I240" s="226"/>
      <c r="J240" s="226"/>
      <c r="K240" s="228"/>
      <c r="N240" s="78"/>
      <c r="O240" s="78"/>
      <c r="P240" s="77"/>
      <c r="Q240" s="77"/>
      <c r="R240" s="77"/>
      <c r="S240" s="78"/>
      <c r="T240" s="78"/>
      <c r="U240" s="78"/>
      <c r="V240" s="78"/>
      <c r="W240" s="78"/>
      <c r="X240" s="78"/>
      <c r="Y240" s="78"/>
      <c r="Z240" s="78"/>
      <c r="AA240" s="78"/>
      <c r="AB240" s="78"/>
      <c r="AC240" s="78"/>
    </row>
    <row r="241" spans="2:29">
      <c r="B241" s="225"/>
      <c r="C241" s="226"/>
      <c r="D241" s="226"/>
      <c r="E241" s="228"/>
      <c r="G241" s="225"/>
      <c r="H241" s="226"/>
      <c r="I241" s="226"/>
      <c r="J241" s="226"/>
      <c r="K241" s="228"/>
      <c r="N241" s="78"/>
      <c r="O241" s="78"/>
      <c r="P241" s="77"/>
      <c r="Q241" s="77"/>
      <c r="R241" s="77"/>
      <c r="S241" s="78"/>
      <c r="T241" s="78"/>
      <c r="U241" s="78"/>
      <c r="V241" s="78"/>
      <c r="W241" s="78"/>
      <c r="X241" s="78"/>
      <c r="Y241" s="78"/>
      <c r="Z241" s="78"/>
      <c r="AA241" s="78"/>
      <c r="AB241" s="78"/>
      <c r="AC241" s="78"/>
    </row>
    <row r="242" spans="2:29">
      <c r="B242" s="225"/>
      <c r="C242" s="226"/>
      <c r="D242" s="226"/>
      <c r="E242" s="228"/>
      <c r="G242" s="225"/>
      <c r="H242" s="226"/>
      <c r="I242" s="226"/>
      <c r="J242" s="226"/>
      <c r="K242" s="228"/>
      <c r="N242" s="78"/>
      <c r="O242" s="78"/>
      <c r="P242" s="77"/>
      <c r="Q242" s="77"/>
      <c r="R242" s="77"/>
      <c r="S242" s="78"/>
      <c r="T242" s="78"/>
      <c r="U242" s="78"/>
      <c r="V242" s="78"/>
      <c r="W242" s="78"/>
      <c r="X242" s="78"/>
      <c r="Y242" s="78"/>
      <c r="Z242" s="78"/>
      <c r="AA242" s="78"/>
      <c r="AB242" s="78"/>
      <c r="AC242" s="78"/>
    </row>
    <row r="243" spans="2:29">
      <c r="B243" s="225"/>
      <c r="C243" s="226"/>
      <c r="D243" s="226"/>
      <c r="E243" s="228"/>
      <c r="G243" s="225"/>
      <c r="H243" s="226"/>
      <c r="I243" s="226"/>
      <c r="J243" s="226"/>
      <c r="K243" s="228"/>
      <c r="N243" s="78"/>
      <c r="O243" s="78"/>
      <c r="P243" s="77"/>
      <c r="Q243" s="77"/>
      <c r="R243" s="77"/>
      <c r="S243" s="78"/>
      <c r="T243" s="78"/>
      <c r="U243" s="78"/>
      <c r="V243" s="78"/>
      <c r="W243" s="78"/>
      <c r="X243" s="78"/>
      <c r="Y243" s="78"/>
      <c r="Z243" s="78"/>
      <c r="AA243" s="78"/>
      <c r="AB243" s="78"/>
      <c r="AC243" s="78"/>
    </row>
    <row r="244" spans="2:29">
      <c r="B244" s="225"/>
      <c r="C244" s="226"/>
      <c r="D244" s="226"/>
      <c r="E244" s="228"/>
      <c r="G244" s="225"/>
      <c r="H244" s="226"/>
      <c r="I244" s="226"/>
      <c r="J244" s="226"/>
      <c r="K244" s="228"/>
      <c r="N244" s="78"/>
      <c r="O244" s="78"/>
      <c r="P244" s="77"/>
      <c r="Q244" s="77"/>
      <c r="R244" s="77"/>
      <c r="S244" s="78"/>
      <c r="T244" s="78"/>
      <c r="U244" s="78"/>
      <c r="V244" s="78"/>
      <c r="W244" s="78"/>
      <c r="X244" s="78"/>
      <c r="Y244" s="78"/>
      <c r="Z244" s="78"/>
      <c r="AA244" s="78"/>
      <c r="AB244" s="78"/>
      <c r="AC244" s="78"/>
    </row>
    <row r="245" spans="2:29">
      <c r="B245" s="225"/>
      <c r="C245" s="226"/>
      <c r="D245" s="226"/>
      <c r="E245" s="228"/>
      <c r="G245" s="225"/>
      <c r="H245" s="226"/>
      <c r="I245" s="226"/>
      <c r="J245" s="226"/>
      <c r="K245" s="228"/>
      <c r="N245" s="78"/>
      <c r="O245" s="78"/>
      <c r="P245" s="77"/>
      <c r="Q245" s="77"/>
      <c r="R245" s="77"/>
      <c r="S245" s="78"/>
      <c r="T245" s="78"/>
      <c r="U245" s="78"/>
      <c r="V245" s="78"/>
      <c r="W245" s="78"/>
      <c r="X245" s="78"/>
      <c r="Y245" s="78"/>
      <c r="Z245" s="78"/>
      <c r="AA245" s="78"/>
      <c r="AB245" s="78"/>
      <c r="AC245" s="78"/>
    </row>
    <row r="246" spans="2:29">
      <c r="B246" s="225"/>
      <c r="C246" s="226"/>
      <c r="D246" s="226"/>
      <c r="E246" s="228"/>
      <c r="G246" s="225"/>
      <c r="H246" s="226"/>
      <c r="I246" s="226"/>
      <c r="J246" s="226"/>
      <c r="K246" s="228"/>
      <c r="N246" s="78"/>
      <c r="O246" s="78"/>
      <c r="P246" s="77"/>
      <c r="Q246" s="77"/>
      <c r="R246" s="77"/>
      <c r="S246" s="78"/>
      <c r="T246" s="78"/>
      <c r="U246" s="78"/>
      <c r="V246" s="78"/>
      <c r="W246" s="78"/>
      <c r="X246" s="78"/>
      <c r="Y246" s="78"/>
      <c r="Z246" s="78"/>
      <c r="AA246" s="78"/>
      <c r="AB246" s="78"/>
      <c r="AC246" s="78"/>
    </row>
    <row r="247" spans="2:29">
      <c r="B247" s="225"/>
      <c r="C247" s="226"/>
      <c r="D247" s="226"/>
      <c r="E247" s="228"/>
      <c r="G247" s="225"/>
      <c r="H247" s="226"/>
      <c r="I247" s="226"/>
      <c r="J247" s="226"/>
      <c r="K247" s="228"/>
      <c r="N247" s="78"/>
      <c r="O247" s="78"/>
      <c r="P247" s="77"/>
      <c r="Q247" s="77"/>
      <c r="R247" s="77"/>
      <c r="S247" s="78"/>
      <c r="T247" s="78"/>
      <c r="U247" s="78"/>
      <c r="V247" s="78"/>
      <c r="W247" s="78"/>
      <c r="X247" s="78"/>
      <c r="Y247" s="78"/>
      <c r="Z247" s="78"/>
      <c r="AA247" s="78"/>
      <c r="AB247" s="78"/>
      <c r="AC247" s="78"/>
    </row>
    <row r="248" spans="2:29">
      <c r="B248" s="225"/>
      <c r="C248" s="226"/>
      <c r="D248" s="226"/>
      <c r="E248" s="228"/>
      <c r="G248" s="225"/>
      <c r="H248" s="226"/>
      <c r="I248" s="226"/>
      <c r="J248" s="226"/>
      <c r="K248" s="228"/>
      <c r="N248" s="78"/>
      <c r="O248" s="78"/>
      <c r="P248" s="77"/>
      <c r="Q248" s="77"/>
      <c r="R248" s="77"/>
      <c r="S248" s="78"/>
      <c r="T248" s="78"/>
      <c r="U248" s="78"/>
      <c r="V248" s="78"/>
      <c r="W248" s="78"/>
      <c r="X248" s="78"/>
      <c r="Y248" s="78"/>
      <c r="Z248" s="78"/>
      <c r="AA248" s="78"/>
      <c r="AB248" s="78"/>
      <c r="AC248" s="78"/>
    </row>
    <row r="249" spans="2:29">
      <c r="B249" s="225"/>
      <c r="C249" s="226"/>
      <c r="D249" s="226"/>
      <c r="E249" s="228"/>
      <c r="G249" s="225"/>
      <c r="H249" s="226"/>
      <c r="I249" s="226"/>
      <c r="J249" s="226"/>
      <c r="K249" s="228"/>
      <c r="N249" s="78"/>
      <c r="O249" s="78"/>
      <c r="P249" s="77"/>
      <c r="Q249" s="77"/>
      <c r="R249" s="77"/>
      <c r="S249" s="78"/>
      <c r="T249" s="78"/>
      <c r="U249" s="78"/>
      <c r="V249" s="78"/>
      <c r="W249" s="78"/>
      <c r="X249" s="78"/>
      <c r="Y249" s="78"/>
      <c r="Z249" s="78"/>
      <c r="AA249" s="78"/>
      <c r="AB249" s="78"/>
      <c r="AC249" s="78"/>
    </row>
    <row r="250" spans="2:29">
      <c r="B250" s="225"/>
      <c r="C250" s="226"/>
      <c r="D250" s="226"/>
      <c r="E250" s="228"/>
      <c r="G250" s="225"/>
      <c r="H250" s="226"/>
      <c r="I250" s="226"/>
      <c r="J250" s="226"/>
      <c r="K250" s="228"/>
      <c r="N250" s="78"/>
      <c r="O250" s="78"/>
      <c r="P250" s="77"/>
      <c r="Q250" s="77"/>
      <c r="R250" s="77"/>
      <c r="S250" s="78"/>
      <c r="T250" s="78"/>
      <c r="U250" s="78"/>
      <c r="V250" s="78"/>
      <c r="W250" s="78"/>
      <c r="X250" s="78"/>
      <c r="Y250" s="78"/>
      <c r="Z250" s="78"/>
      <c r="AA250" s="78"/>
      <c r="AB250" s="78"/>
      <c r="AC250" s="78"/>
    </row>
    <row r="251" spans="2:29">
      <c r="B251" s="225"/>
      <c r="C251" s="226"/>
      <c r="D251" s="226"/>
      <c r="E251" s="228"/>
      <c r="G251" s="225"/>
      <c r="H251" s="226"/>
      <c r="I251" s="226"/>
      <c r="J251" s="226"/>
      <c r="K251" s="228"/>
      <c r="N251" s="78"/>
      <c r="O251" s="78"/>
      <c r="P251" s="77"/>
      <c r="Q251" s="77"/>
      <c r="R251" s="77"/>
      <c r="S251" s="78"/>
      <c r="T251" s="78"/>
      <c r="U251" s="78"/>
      <c r="V251" s="78"/>
      <c r="W251" s="78"/>
      <c r="X251" s="78"/>
      <c r="Y251" s="78"/>
      <c r="Z251" s="78"/>
      <c r="AA251" s="78"/>
      <c r="AB251" s="78"/>
      <c r="AC251" s="78"/>
    </row>
    <row r="252" spans="2:29">
      <c r="B252" s="225"/>
      <c r="C252" s="226"/>
      <c r="D252" s="226"/>
      <c r="E252" s="228"/>
      <c r="G252" s="225"/>
      <c r="H252" s="226"/>
      <c r="I252" s="226"/>
      <c r="J252" s="226"/>
      <c r="K252" s="228"/>
      <c r="N252" s="78"/>
      <c r="O252" s="78"/>
      <c r="P252" s="77"/>
      <c r="Q252" s="77"/>
      <c r="R252" s="77"/>
      <c r="S252" s="78"/>
      <c r="T252" s="78"/>
      <c r="U252" s="78"/>
      <c r="V252" s="78"/>
      <c r="W252" s="78"/>
      <c r="X252" s="78"/>
      <c r="Y252" s="78"/>
      <c r="Z252" s="78"/>
      <c r="AA252" s="78"/>
      <c r="AB252" s="78"/>
      <c r="AC252" s="78"/>
    </row>
    <row r="253" spans="2:29">
      <c r="B253" s="225"/>
      <c r="C253" s="226"/>
      <c r="D253" s="226"/>
      <c r="E253" s="228"/>
      <c r="G253" s="225"/>
      <c r="H253" s="226"/>
      <c r="I253" s="226"/>
      <c r="J253" s="226"/>
      <c r="K253" s="228"/>
      <c r="N253" s="78"/>
      <c r="O253" s="78"/>
      <c r="P253" s="77"/>
      <c r="Q253" s="77"/>
      <c r="R253" s="77"/>
      <c r="S253" s="78"/>
      <c r="T253" s="78"/>
      <c r="U253" s="78"/>
      <c r="V253" s="78"/>
      <c r="W253" s="78"/>
      <c r="X253" s="78"/>
      <c r="Y253" s="78"/>
      <c r="Z253" s="78"/>
      <c r="AA253" s="78"/>
      <c r="AB253" s="78"/>
      <c r="AC253" s="78"/>
    </row>
    <row r="254" spans="2:29">
      <c r="B254" s="225"/>
      <c r="C254" s="226"/>
      <c r="D254" s="226"/>
      <c r="E254" s="228"/>
      <c r="G254" s="225"/>
      <c r="H254" s="226"/>
      <c r="I254" s="226"/>
      <c r="J254" s="226"/>
      <c r="K254" s="228"/>
      <c r="N254" s="78"/>
      <c r="O254" s="78"/>
      <c r="P254" s="77"/>
      <c r="Q254" s="77"/>
      <c r="R254" s="77"/>
      <c r="S254" s="78"/>
      <c r="T254" s="78"/>
      <c r="U254" s="78"/>
      <c r="V254" s="78"/>
      <c r="W254" s="78"/>
      <c r="X254" s="78"/>
      <c r="Y254" s="78"/>
      <c r="Z254" s="78"/>
      <c r="AA254" s="78"/>
      <c r="AB254" s="78"/>
      <c r="AC254" s="78"/>
    </row>
    <row r="255" spans="2:29">
      <c r="B255" s="225"/>
      <c r="C255" s="226"/>
      <c r="D255" s="226"/>
      <c r="E255" s="228"/>
      <c r="G255" s="225"/>
      <c r="H255" s="226"/>
      <c r="I255" s="226"/>
      <c r="J255" s="226"/>
      <c r="K255" s="228"/>
      <c r="N255" s="78"/>
      <c r="O255" s="78"/>
      <c r="P255" s="77"/>
      <c r="Q255" s="77"/>
      <c r="R255" s="77"/>
      <c r="S255" s="78"/>
      <c r="T255" s="78"/>
      <c r="U255" s="78"/>
      <c r="V255" s="78"/>
      <c r="W255" s="78"/>
      <c r="X255" s="78"/>
      <c r="Y255" s="78"/>
      <c r="Z255" s="78"/>
      <c r="AA255" s="78"/>
      <c r="AB255" s="78"/>
      <c r="AC255" s="78"/>
    </row>
    <row r="256" spans="2:29">
      <c r="B256" s="225"/>
      <c r="C256" s="226"/>
      <c r="D256" s="226"/>
      <c r="E256" s="228"/>
      <c r="G256" s="225"/>
      <c r="H256" s="226"/>
      <c r="I256" s="226"/>
      <c r="J256" s="226"/>
      <c r="K256" s="228"/>
      <c r="N256" s="78"/>
      <c r="O256" s="78"/>
      <c r="P256" s="77"/>
      <c r="Q256" s="77"/>
      <c r="R256" s="77"/>
      <c r="S256" s="78"/>
      <c r="T256" s="78"/>
      <c r="U256" s="78"/>
      <c r="V256" s="78"/>
      <c r="W256" s="78"/>
      <c r="X256" s="78"/>
      <c r="Y256" s="78"/>
      <c r="Z256" s="78"/>
      <c r="AA256" s="78"/>
      <c r="AB256" s="78"/>
      <c r="AC256" s="78"/>
    </row>
    <row r="257" spans="2:29">
      <c r="B257" s="225"/>
      <c r="C257" s="226"/>
      <c r="D257" s="226"/>
      <c r="E257" s="228"/>
      <c r="G257" s="225"/>
      <c r="H257" s="226"/>
      <c r="I257" s="226"/>
      <c r="J257" s="226"/>
      <c r="K257" s="228"/>
      <c r="N257" s="78"/>
      <c r="O257" s="78"/>
      <c r="P257" s="77"/>
      <c r="Q257" s="77"/>
      <c r="R257" s="77"/>
      <c r="S257" s="78"/>
      <c r="T257" s="78"/>
      <c r="U257" s="78"/>
      <c r="V257" s="78"/>
      <c r="W257" s="78"/>
      <c r="X257" s="78"/>
      <c r="Y257" s="78"/>
      <c r="Z257" s="78"/>
      <c r="AA257" s="78"/>
      <c r="AB257" s="78"/>
      <c r="AC257" s="78"/>
    </row>
    <row r="258" spans="2:29">
      <c r="B258" s="225"/>
      <c r="C258" s="226"/>
      <c r="D258" s="226"/>
      <c r="E258" s="228"/>
      <c r="G258" s="225"/>
      <c r="H258" s="226"/>
      <c r="I258" s="226"/>
      <c r="J258" s="226"/>
      <c r="K258" s="228"/>
      <c r="N258" s="78"/>
      <c r="O258" s="78"/>
      <c r="P258" s="77"/>
      <c r="Q258" s="77"/>
      <c r="R258" s="77"/>
      <c r="S258" s="78"/>
      <c r="T258" s="78"/>
      <c r="U258" s="78"/>
      <c r="V258" s="78"/>
      <c r="W258" s="78"/>
      <c r="X258" s="78"/>
      <c r="Y258" s="78"/>
      <c r="Z258" s="78"/>
      <c r="AA258" s="78"/>
      <c r="AB258" s="78"/>
      <c r="AC258" s="78"/>
    </row>
    <row r="259" spans="2:29">
      <c r="B259" s="225"/>
      <c r="C259" s="226"/>
      <c r="D259" s="226"/>
      <c r="E259" s="228"/>
      <c r="G259" s="225"/>
      <c r="H259" s="226"/>
      <c r="I259" s="226"/>
      <c r="J259" s="226"/>
      <c r="K259" s="228"/>
      <c r="N259" s="78"/>
      <c r="O259" s="78"/>
      <c r="P259" s="77"/>
      <c r="Q259" s="77"/>
      <c r="R259" s="77"/>
      <c r="S259" s="78"/>
      <c r="T259" s="78"/>
      <c r="U259" s="78"/>
      <c r="V259" s="78"/>
      <c r="W259" s="78"/>
      <c r="X259" s="78"/>
      <c r="Y259" s="78"/>
      <c r="Z259" s="78"/>
      <c r="AA259" s="78"/>
      <c r="AB259" s="78"/>
      <c r="AC259" s="78"/>
    </row>
    <row r="260" spans="2:29">
      <c r="B260" s="225"/>
      <c r="C260" s="226"/>
      <c r="D260" s="226"/>
      <c r="E260" s="228"/>
      <c r="G260" s="225"/>
      <c r="H260" s="226"/>
      <c r="I260" s="226"/>
      <c r="J260" s="226"/>
      <c r="K260" s="228"/>
      <c r="N260" s="78"/>
      <c r="O260" s="78"/>
      <c r="P260" s="77"/>
      <c r="Q260" s="77"/>
      <c r="R260" s="77"/>
      <c r="S260" s="78"/>
      <c r="T260" s="78"/>
      <c r="U260" s="78"/>
      <c r="V260" s="78"/>
      <c r="W260" s="78"/>
      <c r="X260" s="78"/>
      <c r="Y260" s="78"/>
      <c r="Z260" s="78"/>
      <c r="AA260" s="78"/>
      <c r="AB260" s="78"/>
      <c r="AC260" s="78"/>
    </row>
    <row r="261" spans="2:29">
      <c r="B261" s="225"/>
      <c r="C261" s="226"/>
      <c r="D261" s="226"/>
      <c r="E261" s="228"/>
      <c r="G261" s="225"/>
      <c r="H261" s="226"/>
      <c r="I261" s="226"/>
      <c r="J261" s="226"/>
      <c r="K261" s="228"/>
      <c r="N261" s="78"/>
      <c r="O261" s="78"/>
      <c r="P261" s="77"/>
      <c r="Q261" s="77"/>
      <c r="R261" s="77"/>
      <c r="S261" s="78"/>
      <c r="T261" s="78"/>
      <c r="U261" s="78"/>
      <c r="V261" s="78"/>
      <c r="W261" s="78"/>
      <c r="X261" s="78"/>
      <c r="Y261" s="78"/>
      <c r="Z261" s="78"/>
      <c r="AA261" s="78"/>
      <c r="AB261" s="78"/>
      <c r="AC261" s="78"/>
    </row>
    <row r="262" spans="2:29">
      <c r="B262" s="225"/>
      <c r="C262" s="226"/>
      <c r="D262" s="226"/>
      <c r="E262" s="228"/>
      <c r="G262" s="225"/>
      <c r="H262" s="226"/>
      <c r="I262" s="226"/>
      <c r="J262" s="226"/>
      <c r="K262" s="228"/>
      <c r="N262" s="78"/>
      <c r="O262" s="78"/>
      <c r="P262" s="77"/>
      <c r="Q262" s="77"/>
      <c r="R262" s="77"/>
      <c r="S262" s="78"/>
      <c r="T262" s="78"/>
      <c r="U262" s="78"/>
      <c r="V262" s="78"/>
      <c r="W262" s="78"/>
      <c r="X262" s="78"/>
      <c r="Y262" s="78"/>
      <c r="Z262" s="78"/>
      <c r="AA262" s="78"/>
      <c r="AB262" s="78"/>
      <c r="AC262" s="78"/>
    </row>
    <row r="263" spans="2:29">
      <c r="B263" s="225"/>
      <c r="C263" s="226"/>
      <c r="D263" s="226"/>
      <c r="E263" s="228"/>
      <c r="G263" s="225"/>
      <c r="H263" s="226"/>
      <c r="I263" s="226"/>
      <c r="J263" s="226"/>
      <c r="K263" s="228"/>
      <c r="N263" s="78"/>
      <c r="O263" s="78"/>
      <c r="P263" s="77"/>
      <c r="Q263" s="77"/>
      <c r="R263" s="77"/>
      <c r="S263" s="78"/>
      <c r="T263" s="78"/>
      <c r="U263" s="78"/>
      <c r="V263" s="78"/>
      <c r="W263" s="78"/>
      <c r="X263" s="78"/>
      <c r="Y263" s="78"/>
      <c r="Z263" s="78"/>
      <c r="AA263" s="78"/>
      <c r="AB263" s="78"/>
      <c r="AC263" s="78"/>
    </row>
    <row r="264" spans="2:29">
      <c r="B264" s="225"/>
      <c r="C264" s="226"/>
      <c r="D264" s="226"/>
      <c r="E264" s="228"/>
      <c r="G264" s="225"/>
      <c r="H264" s="226"/>
      <c r="I264" s="226"/>
      <c r="J264" s="226"/>
      <c r="K264" s="228"/>
      <c r="N264" s="78"/>
      <c r="O264" s="78"/>
      <c r="P264" s="77"/>
      <c r="Q264" s="77"/>
      <c r="R264" s="77"/>
      <c r="S264" s="78"/>
      <c r="T264" s="78"/>
      <c r="U264" s="78"/>
      <c r="V264" s="78"/>
      <c r="W264" s="78"/>
      <c r="X264" s="78"/>
      <c r="Y264" s="78"/>
      <c r="Z264" s="78"/>
      <c r="AA264" s="78"/>
      <c r="AB264" s="78"/>
      <c r="AC264" s="78"/>
    </row>
    <row r="265" spans="2:29">
      <c r="B265" s="225"/>
      <c r="C265" s="226"/>
      <c r="D265" s="226"/>
      <c r="E265" s="228"/>
      <c r="G265" s="225"/>
      <c r="H265" s="226"/>
      <c r="I265" s="226"/>
      <c r="J265" s="226"/>
      <c r="K265" s="228"/>
      <c r="N265" s="78"/>
      <c r="O265" s="78"/>
      <c r="P265" s="77"/>
      <c r="Q265" s="77"/>
      <c r="R265" s="77"/>
      <c r="S265" s="78"/>
      <c r="T265" s="78"/>
      <c r="U265" s="78"/>
      <c r="V265" s="78"/>
      <c r="W265" s="78"/>
      <c r="X265" s="78"/>
      <c r="Y265" s="78"/>
      <c r="Z265" s="78"/>
      <c r="AA265" s="78"/>
      <c r="AB265" s="78"/>
      <c r="AC265" s="78"/>
    </row>
    <row r="266" spans="2:29">
      <c r="B266" s="225"/>
      <c r="C266" s="226"/>
      <c r="D266" s="226"/>
      <c r="E266" s="228"/>
      <c r="G266" s="225"/>
      <c r="H266" s="226"/>
      <c r="I266" s="226"/>
      <c r="J266" s="226"/>
      <c r="K266" s="228"/>
      <c r="N266" s="78"/>
      <c r="O266" s="78"/>
      <c r="P266" s="77"/>
      <c r="Q266" s="77"/>
      <c r="R266" s="77"/>
      <c r="S266" s="78"/>
      <c r="T266" s="78"/>
      <c r="U266" s="78"/>
      <c r="V266" s="78"/>
      <c r="W266" s="78"/>
      <c r="X266" s="78"/>
      <c r="Y266" s="78"/>
      <c r="Z266" s="78"/>
      <c r="AA266" s="78"/>
      <c r="AB266" s="78"/>
      <c r="AC266" s="78"/>
    </row>
    <row r="267" spans="2:29">
      <c r="B267" s="225"/>
      <c r="C267" s="226"/>
      <c r="D267" s="226"/>
      <c r="E267" s="228"/>
      <c r="G267" s="225"/>
      <c r="H267" s="226"/>
      <c r="I267" s="226"/>
      <c r="J267" s="226"/>
      <c r="K267" s="228"/>
      <c r="N267" s="78"/>
      <c r="O267" s="78"/>
      <c r="P267" s="77"/>
      <c r="Q267" s="77"/>
      <c r="R267" s="77"/>
      <c r="S267" s="78"/>
      <c r="T267" s="78"/>
      <c r="U267" s="78"/>
      <c r="V267" s="78"/>
      <c r="W267" s="78"/>
      <c r="X267" s="78"/>
      <c r="Y267" s="78"/>
      <c r="Z267" s="78"/>
      <c r="AA267" s="78"/>
      <c r="AB267" s="78"/>
      <c r="AC267" s="78"/>
    </row>
    <row r="268" spans="2:29">
      <c r="B268" s="225"/>
      <c r="C268" s="226"/>
      <c r="D268" s="226"/>
      <c r="E268" s="228"/>
      <c r="G268" s="225"/>
      <c r="H268" s="226"/>
      <c r="I268" s="226"/>
      <c r="J268" s="226"/>
      <c r="K268" s="228"/>
      <c r="N268" s="78"/>
      <c r="O268" s="78"/>
      <c r="P268" s="77"/>
      <c r="Q268" s="77"/>
      <c r="R268" s="77"/>
      <c r="S268" s="78"/>
      <c r="T268" s="78"/>
      <c r="U268" s="78"/>
      <c r="V268" s="78"/>
      <c r="W268" s="78"/>
      <c r="X268" s="78"/>
      <c r="Y268" s="78"/>
      <c r="Z268" s="78"/>
      <c r="AA268" s="78"/>
      <c r="AB268" s="78"/>
      <c r="AC268" s="78"/>
    </row>
    <row r="269" spans="2:29">
      <c r="B269" s="225"/>
      <c r="C269" s="226"/>
      <c r="D269" s="226"/>
      <c r="E269" s="228"/>
      <c r="G269" s="225"/>
      <c r="H269" s="226"/>
      <c r="I269" s="226"/>
      <c r="J269" s="226"/>
      <c r="K269" s="228"/>
      <c r="N269" s="78"/>
      <c r="O269" s="78"/>
      <c r="P269" s="77"/>
      <c r="Q269" s="77"/>
      <c r="R269" s="77"/>
      <c r="S269" s="78"/>
      <c r="T269" s="78"/>
      <c r="U269" s="78"/>
      <c r="V269" s="78"/>
      <c r="W269" s="78"/>
      <c r="X269" s="78"/>
      <c r="Y269" s="78"/>
      <c r="Z269" s="78"/>
      <c r="AA269" s="78"/>
      <c r="AB269" s="78"/>
      <c r="AC269" s="78"/>
    </row>
    <row r="270" spans="2:29">
      <c r="B270" s="225"/>
      <c r="C270" s="226"/>
      <c r="D270" s="226"/>
      <c r="E270" s="228"/>
      <c r="G270" s="225"/>
      <c r="H270" s="226"/>
      <c r="I270" s="226"/>
      <c r="J270" s="226"/>
      <c r="K270" s="228"/>
      <c r="N270" s="78"/>
      <c r="O270" s="78"/>
      <c r="P270" s="77"/>
      <c r="Q270" s="77"/>
      <c r="R270" s="77"/>
      <c r="S270" s="78"/>
      <c r="T270" s="78"/>
      <c r="U270" s="78"/>
      <c r="V270" s="78"/>
      <c r="W270" s="78"/>
      <c r="X270" s="78"/>
      <c r="Y270" s="78"/>
      <c r="Z270" s="78"/>
      <c r="AA270" s="78"/>
      <c r="AB270" s="78"/>
      <c r="AC270" s="78"/>
    </row>
    <row r="271" spans="2:29">
      <c r="B271" s="225"/>
      <c r="C271" s="226"/>
      <c r="D271" s="226"/>
      <c r="E271" s="228"/>
      <c r="G271" s="225"/>
      <c r="H271" s="226"/>
      <c r="I271" s="226"/>
      <c r="J271" s="226"/>
      <c r="K271" s="228"/>
      <c r="N271" s="78"/>
      <c r="O271" s="78"/>
      <c r="P271" s="77"/>
      <c r="Q271" s="77"/>
      <c r="R271" s="77"/>
      <c r="S271" s="78"/>
      <c r="T271" s="78"/>
      <c r="U271" s="78"/>
      <c r="V271" s="78"/>
      <c r="W271" s="78"/>
      <c r="X271" s="78"/>
      <c r="Y271" s="78"/>
      <c r="Z271" s="78"/>
      <c r="AA271" s="78"/>
      <c r="AB271" s="78"/>
      <c r="AC271" s="78"/>
    </row>
    <row r="272" spans="2:29">
      <c r="B272" s="225"/>
      <c r="C272" s="226"/>
      <c r="D272" s="226"/>
      <c r="E272" s="228"/>
      <c r="G272" s="225"/>
      <c r="H272" s="226"/>
      <c r="I272" s="226"/>
      <c r="J272" s="226"/>
      <c r="K272" s="228"/>
      <c r="N272" s="78"/>
      <c r="O272" s="78"/>
      <c r="P272" s="77"/>
      <c r="Q272" s="77"/>
      <c r="R272" s="77"/>
      <c r="S272" s="78"/>
      <c r="T272" s="78"/>
      <c r="U272" s="78"/>
      <c r="V272" s="78"/>
      <c r="W272" s="78"/>
      <c r="X272" s="78"/>
      <c r="Y272" s="78"/>
      <c r="Z272" s="78"/>
      <c r="AA272" s="78"/>
      <c r="AB272" s="78"/>
      <c r="AC272" s="78"/>
    </row>
    <row r="273" spans="2:29">
      <c r="B273" s="225"/>
      <c r="C273" s="226"/>
      <c r="D273" s="226"/>
      <c r="E273" s="228"/>
      <c r="G273" s="225"/>
      <c r="H273" s="226"/>
      <c r="I273" s="226"/>
      <c r="J273" s="226"/>
      <c r="K273" s="228"/>
      <c r="N273" s="78"/>
      <c r="O273" s="78"/>
      <c r="P273" s="77"/>
      <c r="Q273" s="77"/>
      <c r="R273" s="77"/>
      <c r="S273" s="78"/>
      <c r="T273" s="78"/>
      <c r="U273" s="78"/>
      <c r="V273" s="78"/>
      <c r="W273" s="78"/>
      <c r="X273" s="78"/>
      <c r="Y273" s="78"/>
      <c r="Z273" s="78"/>
      <c r="AA273" s="78"/>
      <c r="AB273" s="78"/>
      <c r="AC273" s="78"/>
    </row>
    <row r="274" spans="2:29">
      <c r="B274" s="225"/>
      <c r="C274" s="226"/>
      <c r="D274" s="226"/>
      <c r="E274" s="228"/>
      <c r="G274" s="225"/>
      <c r="H274" s="226"/>
      <c r="I274" s="226"/>
      <c r="J274" s="226"/>
      <c r="K274" s="228"/>
      <c r="N274" s="78"/>
      <c r="O274" s="78"/>
      <c r="P274" s="77"/>
      <c r="Q274" s="77"/>
      <c r="R274" s="77"/>
      <c r="S274" s="78"/>
      <c r="T274" s="78"/>
      <c r="U274" s="78"/>
      <c r="V274" s="78"/>
      <c r="W274" s="78"/>
      <c r="X274" s="78"/>
      <c r="Y274" s="78"/>
      <c r="Z274" s="78"/>
      <c r="AA274" s="78"/>
      <c r="AB274" s="78"/>
      <c r="AC274" s="78"/>
    </row>
    <row r="275" spans="2:29">
      <c r="B275" s="225"/>
      <c r="C275" s="226"/>
      <c r="D275" s="226"/>
      <c r="E275" s="228"/>
      <c r="G275" s="225"/>
      <c r="H275" s="226"/>
      <c r="I275" s="226"/>
      <c r="J275" s="226"/>
      <c r="K275" s="228"/>
      <c r="N275" s="78"/>
      <c r="O275" s="78"/>
      <c r="P275" s="77"/>
      <c r="Q275" s="77"/>
      <c r="R275" s="77"/>
      <c r="S275" s="78"/>
      <c r="T275" s="78"/>
      <c r="U275" s="78"/>
      <c r="V275" s="78"/>
      <c r="W275" s="78"/>
      <c r="X275" s="78"/>
      <c r="Y275" s="78"/>
      <c r="Z275" s="78"/>
      <c r="AA275" s="78"/>
      <c r="AB275" s="78"/>
      <c r="AC275" s="78"/>
    </row>
    <row r="276" spans="2:29">
      <c r="B276" s="225"/>
      <c r="C276" s="226"/>
      <c r="D276" s="226"/>
      <c r="E276" s="228"/>
      <c r="G276" s="225"/>
      <c r="H276" s="226"/>
      <c r="I276" s="226"/>
      <c r="J276" s="226"/>
      <c r="K276" s="228"/>
      <c r="N276" s="78"/>
      <c r="O276" s="78"/>
      <c r="P276" s="77"/>
      <c r="Q276" s="77"/>
      <c r="R276" s="77"/>
      <c r="S276" s="78"/>
      <c r="T276" s="78"/>
      <c r="U276" s="78"/>
      <c r="V276" s="78"/>
      <c r="W276" s="78"/>
      <c r="X276" s="78"/>
      <c r="Y276" s="78"/>
      <c r="Z276" s="78"/>
      <c r="AA276" s="78"/>
      <c r="AB276" s="78"/>
      <c r="AC276" s="78"/>
    </row>
    <row r="277" spans="2:29">
      <c r="B277" s="225"/>
      <c r="C277" s="226"/>
      <c r="D277" s="226"/>
      <c r="E277" s="228"/>
      <c r="G277" s="225"/>
      <c r="H277" s="226"/>
      <c r="I277" s="226"/>
      <c r="J277" s="226"/>
      <c r="K277" s="228"/>
      <c r="N277" s="78"/>
      <c r="O277" s="78"/>
      <c r="P277" s="77"/>
      <c r="Q277" s="77"/>
      <c r="R277" s="77"/>
      <c r="S277" s="78"/>
      <c r="T277" s="78"/>
      <c r="U277" s="78"/>
      <c r="V277" s="78"/>
      <c r="W277" s="78"/>
      <c r="X277" s="78"/>
      <c r="Y277" s="78"/>
      <c r="Z277" s="78"/>
      <c r="AA277" s="78"/>
      <c r="AB277" s="78"/>
      <c r="AC277" s="78"/>
    </row>
    <row r="278" spans="2:29">
      <c r="B278" s="225"/>
      <c r="C278" s="226"/>
      <c r="D278" s="226"/>
      <c r="E278" s="228"/>
      <c r="G278" s="225"/>
      <c r="H278" s="226"/>
      <c r="I278" s="226"/>
      <c r="J278" s="226"/>
      <c r="K278" s="228"/>
      <c r="N278" s="78"/>
      <c r="O278" s="78"/>
      <c r="P278" s="77"/>
      <c r="Q278" s="77"/>
      <c r="R278" s="77"/>
      <c r="S278" s="78"/>
      <c r="T278" s="78"/>
      <c r="U278" s="78"/>
      <c r="V278" s="78"/>
      <c r="W278" s="78"/>
      <c r="X278" s="78"/>
      <c r="Y278" s="78"/>
      <c r="Z278" s="78"/>
      <c r="AA278" s="78"/>
      <c r="AB278" s="78"/>
      <c r="AC278" s="78"/>
    </row>
    <row r="279" spans="2:29">
      <c r="B279" s="225"/>
      <c r="C279" s="226"/>
      <c r="D279" s="226"/>
      <c r="E279" s="228"/>
      <c r="G279" s="225"/>
      <c r="H279" s="226"/>
      <c r="I279" s="226"/>
      <c r="J279" s="226"/>
      <c r="K279" s="228"/>
      <c r="N279" s="78"/>
      <c r="O279" s="78"/>
      <c r="P279" s="77"/>
      <c r="Q279" s="77"/>
      <c r="R279" s="77"/>
      <c r="S279" s="78"/>
      <c r="T279" s="78"/>
      <c r="U279" s="78"/>
      <c r="V279" s="78"/>
      <c r="W279" s="78"/>
      <c r="X279" s="78"/>
      <c r="Y279" s="78"/>
      <c r="Z279" s="78"/>
      <c r="AA279" s="78"/>
      <c r="AB279" s="78"/>
      <c r="AC279" s="78"/>
    </row>
    <row r="280" spans="2:29">
      <c r="B280" s="225"/>
      <c r="C280" s="226"/>
      <c r="D280" s="226"/>
      <c r="E280" s="228"/>
      <c r="G280" s="225"/>
      <c r="H280" s="226"/>
      <c r="I280" s="226"/>
      <c r="J280" s="226"/>
      <c r="K280" s="228"/>
      <c r="N280" s="78"/>
      <c r="O280" s="78"/>
      <c r="P280" s="77"/>
      <c r="Q280" s="77"/>
      <c r="R280" s="77"/>
      <c r="S280" s="78"/>
      <c r="T280" s="78"/>
      <c r="U280" s="78"/>
      <c r="V280" s="78"/>
      <c r="W280" s="78"/>
      <c r="X280" s="78"/>
      <c r="Y280" s="78"/>
      <c r="Z280" s="78"/>
      <c r="AA280" s="78"/>
      <c r="AB280" s="78"/>
      <c r="AC280" s="78"/>
    </row>
    <row r="281" spans="2:29">
      <c r="B281" s="225"/>
      <c r="C281" s="226"/>
      <c r="D281" s="226"/>
      <c r="E281" s="228"/>
      <c r="G281" s="225"/>
      <c r="H281" s="226"/>
      <c r="I281" s="226"/>
      <c r="J281" s="226"/>
      <c r="K281" s="228"/>
      <c r="N281" s="78"/>
      <c r="O281" s="78"/>
      <c r="P281" s="77"/>
      <c r="Q281" s="77"/>
      <c r="R281" s="77"/>
      <c r="S281" s="78"/>
      <c r="T281" s="78"/>
      <c r="U281" s="78"/>
      <c r="V281" s="78"/>
      <c r="W281" s="78"/>
      <c r="X281" s="78"/>
      <c r="Y281" s="78"/>
      <c r="Z281" s="78"/>
      <c r="AA281" s="78"/>
      <c r="AB281" s="78"/>
      <c r="AC281" s="78"/>
    </row>
    <row r="282" spans="2:29">
      <c r="B282" s="225"/>
      <c r="C282" s="226"/>
      <c r="D282" s="226"/>
      <c r="E282" s="228"/>
      <c r="G282" s="225"/>
      <c r="H282" s="226"/>
      <c r="I282" s="226"/>
      <c r="J282" s="226"/>
      <c r="K282" s="228"/>
      <c r="N282" s="78"/>
      <c r="O282" s="78"/>
      <c r="P282" s="77"/>
      <c r="Q282" s="77"/>
      <c r="R282" s="77"/>
      <c r="S282" s="78"/>
      <c r="T282" s="78"/>
      <c r="U282" s="78"/>
      <c r="V282" s="78"/>
      <c r="W282" s="78"/>
      <c r="X282" s="78"/>
      <c r="Y282" s="78"/>
      <c r="Z282" s="78"/>
      <c r="AA282" s="78"/>
      <c r="AB282" s="78"/>
      <c r="AC282" s="78"/>
    </row>
    <row r="283" spans="2:29">
      <c r="B283" s="225"/>
      <c r="C283" s="226"/>
      <c r="D283" s="226"/>
      <c r="E283" s="228"/>
      <c r="G283" s="225"/>
      <c r="H283" s="226"/>
      <c r="I283" s="226"/>
      <c r="J283" s="226"/>
      <c r="K283" s="228"/>
      <c r="N283" s="78"/>
      <c r="O283" s="78"/>
      <c r="P283" s="77"/>
      <c r="Q283" s="77"/>
      <c r="R283" s="77"/>
      <c r="S283" s="78"/>
      <c r="T283" s="78"/>
      <c r="U283" s="78"/>
      <c r="V283" s="78"/>
      <c r="W283" s="78"/>
      <c r="X283" s="78"/>
      <c r="Y283" s="78"/>
      <c r="Z283" s="78"/>
      <c r="AA283" s="78"/>
      <c r="AB283" s="78"/>
      <c r="AC283" s="78"/>
    </row>
    <row r="284" spans="2:29">
      <c r="B284" s="225"/>
      <c r="C284" s="226"/>
      <c r="D284" s="226"/>
      <c r="E284" s="228"/>
      <c r="G284" s="225"/>
      <c r="H284" s="226"/>
      <c r="I284" s="226"/>
      <c r="J284" s="226"/>
      <c r="K284" s="228"/>
      <c r="N284" s="78"/>
      <c r="O284" s="78"/>
      <c r="P284" s="77"/>
      <c r="Q284" s="77"/>
      <c r="R284" s="77"/>
      <c r="S284" s="78"/>
      <c r="T284" s="78"/>
      <c r="U284" s="78"/>
      <c r="V284" s="78"/>
      <c r="W284" s="78"/>
      <c r="X284" s="78"/>
      <c r="Y284" s="78"/>
      <c r="Z284" s="78"/>
      <c r="AA284" s="78"/>
      <c r="AB284" s="78"/>
      <c r="AC284" s="78"/>
    </row>
    <row r="285" spans="2:29">
      <c r="B285" s="225"/>
      <c r="C285" s="226"/>
      <c r="D285" s="226"/>
      <c r="E285" s="228"/>
      <c r="G285" s="225"/>
      <c r="H285" s="226"/>
      <c r="I285" s="226"/>
      <c r="J285" s="226"/>
      <c r="K285" s="228"/>
      <c r="N285" s="78"/>
      <c r="O285" s="78"/>
      <c r="P285" s="77"/>
      <c r="Q285" s="77"/>
      <c r="R285" s="77"/>
      <c r="S285" s="78"/>
      <c r="T285" s="78"/>
      <c r="U285" s="78"/>
      <c r="V285" s="78"/>
      <c r="W285" s="78"/>
      <c r="X285" s="78"/>
      <c r="Y285" s="78"/>
      <c r="Z285" s="78"/>
      <c r="AA285" s="78"/>
      <c r="AB285" s="78"/>
      <c r="AC285" s="78"/>
    </row>
    <row r="286" spans="2:29">
      <c r="B286" s="225"/>
      <c r="C286" s="226"/>
      <c r="D286" s="226"/>
      <c r="E286" s="228"/>
      <c r="G286" s="225"/>
      <c r="H286" s="226"/>
      <c r="I286" s="226"/>
      <c r="J286" s="226"/>
      <c r="K286" s="228"/>
      <c r="N286" s="78"/>
      <c r="O286" s="78"/>
      <c r="P286" s="77"/>
      <c r="Q286" s="77"/>
      <c r="R286" s="77"/>
      <c r="S286" s="78"/>
      <c r="T286" s="78"/>
      <c r="U286" s="78"/>
      <c r="V286" s="78"/>
      <c r="W286" s="78"/>
      <c r="X286" s="78"/>
      <c r="Y286" s="78"/>
      <c r="Z286" s="78"/>
      <c r="AA286" s="78"/>
      <c r="AB286" s="78"/>
      <c r="AC286" s="78"/>
    </row>
    <row r="287" spans="2:29">
      <c r="B287" s="225"/>
      <c r="C287" s="226"/>
      <c r="D287" s="226"/>
      <c r="E287" s="228"/>
      <c r="G287" s="225"/>
      <c r="H287" s="226"/>
      <c r="I287" s="226"/>
      <c r="J287" s="226"/>
      <c r="K287" s="228"/>
      <c r="N287" s="78"/>
      <c r="O287" s="78"/>
      <c r="P287" s="77"/>
      <c r="Q287" s="77"/>
      <c r="R287" s="77"/>
      <c r="S287" s="78"/>
      <c r="T287" s="78"/>
      <c r="U287" s="78"/>
      <c r="V287" s="78"/>
      <c r="W287" s="78"/>
      <c r="X287" s="78"/>
      <c r="Y287" s="78"/>
      <c r="Z287" s="78"/>
      <c r="AA287" s="78"/>
      <c r="AB287" s="78"/>
      <c r="AC287" s="78"/>
    </row>
    <row r="288" spans="2:29">
      <c r="B288" s="225"/>
      <c r="C288" s="226"/>
      <c r="D288" s="226"/>
      <c r="E288" s="228"/>
      <c r="G288" s="225"/>
      <c r="H288" s="226"/>
      <c r="I288" s="226"/>
      <c r="J288" s="226"/>
      <c r="K288" s="228"/>
      <c r="N288" s="78"/>
      <c r="O288" s="78"/>
      <c r="P288" s="77"/>
      <c r="Q288" s="77"/>
      <c r="R288" s="77"/>
      <c r="S288" s="78"/>
      <c r="T288" s="78"/>
      <c r="U288" s="78"/>
      <c r="V288" s="78"/>
      <c r="W288" s="78"/>
      <c r="X288" s="78"/>
      <c r="Y288" s="78"/>
      <c r="Z288" s="78"/>
      <c r="AA288" s="78"/>
      <c r="AB288" s="78"/>
      <c r="AC288" s="78"/>
    </row>
    <row r="289" spans="2:29">
      <c r="B289" s="225"/>
      <c r="C289" s="226"/>
      <c r="D289" s="226"/>
      <c r="E289" s="228"/>
      <c r="G289" s="225"/>
      <c r="H289" s="226"/>
      <c r="I289" s="226"/>
      <c r="J289" s="226"/>
      <c r="K289" s="228"/>
      <c r="N289" s="78"/>
      <c r="O289" s="78"/>
      <c r="P289" s="77"/>
      <c r="Q289" s="77"/>
      <c r="R289" s="77"/>
      <c r="S289" s="78"/>
      <c r="T289" s="78"/>
      <c r="U289" s="78"/>
      <c r="V289" s="78"/>
      <c r="W289" s="78"/>
      <c r="X289" s="78"/>
      <c r="Y289" s="78"/>
      <c r="Z289" s="78"/>
      <c r="AA289" s="78"/>
      <c r="AB289" s="78"/>
      <c r="AC289" s="78"/>
    </row>
    <row r="290" spans="2:29">
      <c r="B290" s="225"/>
      <c r="C290" s="226"/>
      <c r="D290" s="226"/>
      <c r="E290" s="228"/>
      <c r="G290" s="225"/>
      <c r="H290" s="226"/>
      <c r="I290" s="226"/>
      <c r="J290" s="226"/>
      <c r="K290" s="228"/>
      <c r="N290" s="78"/>
      <c r="O290" s="78"/>
      <c r="P290" s="77"/>
      <c r="Q290" s="77"/>
      <c r="R290" s="77"/>
      <c r="S290" s="78"/>
      <c r="T290" s="78"/>
      <c r="U290" s="78"/>
      <c r="V290" s="78"/>
      <c r="W290" s="78"/>
      <c r="X290" s="78"/>
      <c r="Y290" s="78"/>
      <c r="Z290" s="78"/>
      <c r="AA290" s="78"/>
      <c r="AB290" s="78"/>
      <c r="AC290" s="78"/>
    </row>
    <row r="291" spans="2:29">
      <c r="B291" s="225"/>
      <c r="C291" s="226"/>
      <c r="D291" s="226"/>
      <c r="E291" s="228"/>
      <c r="G291" s="225"/>
      <c r="H291" s="226"/>
      <c r="I291" s="226"/>
      <c r="J291" s="226"/>
      <c r="K291" s="228"/>
      <c r="N291" s="78"/>
      <c r="O291" s="78"/>
      <c r="P291" s="77"/>
      <c r="Q291" s="77"/>
      <c r="R291" s="77"/>
      <c r="S291" s="78"/>
      <c r="T291" s="78"/>
      <c r="U291" s="78"/>
      <c r="V291" s="78"/>
      <c r="W291" s="78"/>
      <c r="X291" s="78"/>
      <c r="Y291" s="78"/>
      <c r="Z291" s="78"/>
      <c r="AA291" s="78"/>
      <c r="AB291" s="78"/>
      <c r="AC291" s="78"/>
    </row>
    <row r="292" spans="2:29">
      <c r="B292" s="225"/>
      <c r="C292" s="226"/>
      <c r="D292" s="226"/>
      <c r="E292" s="228"/>
      <c r="G292" s="225"/>
      <c r="H292" s="226"/>
      <c r="I292" s="226"/>
      <c r="J292" s="226"/>
      <c r="K292" s="228"/>
      <c r="N292" s="78"/>
      <c r="O292" s="78"/>
      <c r="P292" s="77"/>
      <c r="Q292" s="77"/>
      <c r="R292" s="77"/>
      <c r="S292" s="78"/>
      <c r="T292" s="78"/>
      <c r="U292" s="78"/>
      <c r="V292" s="78"/>
      <c r="W292" s="78"/>
      <c r="X292" s="78"/>
      <c r="Y292" s="78"/>
      <c r="Z292" s="78"/>
      <c r="AA292" s="78"/>
      <c r="AB292" s="78"/>
      <c r="AC292" s="78"/>
    </row>
    <row r="293" spans="2:29">
      <c r="B293" s="225"/>
      <c r="C293" s="226"/>
      <c r="D293" s="226"/>
      <c r="E293" s="228"/>
      <c r="G293" s="225"/>
      <c r="H293" s="226"/>
      <c r="I293" s="226"/>
      <c r="J293" s="226"/>
      <c r="K293" s="228"/>
      <c r="N293" s="78"/>
      <c r="O293" s="78"/>
      <c r="P293" s="77"/>
      <c r="Q293" s="77"/>
      <c r="R293" s="77"/>
      <c r="S293" s="78"/>
      <c r="T293" s="78"/>
      <c r="U293" s="78"/>
      <c r="V293" s="78"/>
      <c r="W293" s="78"/>
      <c r="X293" s="78"/>
      <c r="Y293" s="78"/>
      <c r="Z293" s="78"/>
      <c r="AA293" s="78"/>
      <c r="AB293" s="78"/>
      <c r="AC293" s="78"/>
    </row>
    <row r="294" spans="2:29">
      <c r="B294" s="225"/>
      <c r="C294" s="226"/>
      <c r="D294" s="226"/>
      <c r="E294" s="228"/>
      <c r="G294" s="225"/>
      <c r="H294" s="226"/>
      <c r="I294" s="226"/>
      <c r="J294" s="226"/>
      <c r="K294" s="228"/>
      <c r="N294" s="78"/>
      <c r="O294" s="78"/>
      <c r="P294" s="77"/>
      <c r="Q294" s="77"/>
      <c r="R294" s="77"/>
      <c r="S294" s="78"/>
      <c r="T294" s="78"/>
      <c r="U294" s="78"/>
      <c r="V294" s="78"/>
      <c r="W294" s="78"/>
      <c r="X294" s="78"/>
      <c r="Y294" s="78"/>
      <c r="Z294" s="78"/>
      <c r="AA294" s="78"/>
      <c r="AB294" s="78"/>
      <c r="AC294" s="78"/>
    </row>
    <row r="295" spans="2:29">
      <c r="B295" s="225"/>
      <c r="C295" s="226"/>
      <c r="D295" s="226"/>
      <c r="E295" s="228"/>
      <c r="G295" s="225"/>
      <c r="H295" s="226"/>
      <c r="I295" s="226"/>
      <c r="J295" s="226"/>
      <c r="K295" s="228"/>
      <c r="N295" s="78"/>
      <c r="O295" s="78"/>
      <c r="P295" s="77"/>
      <c r="Q295" s="77"/>
      <c r="R295" s="77"/>
      <c r="S295" s="78"/>
      <c r="T295" s="78"/>
      <c r="U295" s="78"/>
      <c r="V295" s="78"/>
      <c r="W295" s="78"/>
      <c r="X295" s="78"/>
      <c r="Y295" s="78"/>
      <c r="Z295" s="78"/>
      <c r="AA295" s="78"/>
      <c r="AB295" s="78"/>
      <c r="AC295" s="78"/>
    </row>
    <row r="296" spans="2:29">
      <c r="B296" s="225"/>
      <c r="C296" s="226"/>
      <c r="D296" s="226"/>
      <c r="E296" s="228"/>
      <c r="G296" s="225"/>
      <c r="H296" s="226"/>
      <c r="I296" s="226"/>
      <c r="J296" s="226"/>
      <c r="K296" s="228"/>
      <c r="N296" s="78"/>
      <c r="O296" s="78"/>
      <c r="P296" s="77"/>
      <c r="Q296" s="77"/>
      <c r="R296" s="77"/>
      <c r="S296" s="78"/>
      <c r="T296" s="78"/>
      <c r="U296" s="78"/>
      <c r="V296" s="78"/>
      <c r="W296" s="78"/>
      <c r="X296" s="78"/>
      <c r="Y296" s="78"/>
      <c r="Z296" s="78"/>
      <c r="AA296" s="78"/>
      <c r="AB296" s="78"/>
      <c r="AC296" s="78"/>
    </row>
    <row r="297" spans="2:29">
      <c r="B297" s="225"/>
      <c r="C297" s="226"/>
      <c r="D297" s="226"/>
      <c r="E297" s="228"/>
      <c r="G297" s="225"/>
      <c r="H297" s="226"/>
      <c r="I297" s="226"/>
      <c r="J297" s="226"/>
      <c r="K297" s="228"/>
      <c r="N297" s="78"/>
      <c r="O297" s="78"/>
      <c r="P297" s="77"/>
      <c r="Q297" s="77"/>
      <c r="R297" s="77"/>
      <c r="S297" s="78"/>
      <c r="T297" s="78"/>
      <c r="U297" s="78"/>
      <c r="V297" s="78"/>
      <c r="W297" s="78"/>
      <c r="X297" s="78"/>
      <c r="Y297" s="78"/>
      <c r="Z297" s="78"/>
      <c r="AA297" s="78"/>
      <c r="AB297" s="78"/>
      <c r="AC297" s="78"/>
    </row>
    <row r="298" spans="2:29">
      <c r="B298" s="225"/>
      <c r="C298" s="226"/>
      <c r="D298" s="226"/>
      <c r="E298" s="228"/>
      <c r="G298" s="225"/>
      <c r="H298" s="226"/>
      <c r="I298" s="226"/>
      <c r="J298" s="226"/>
      <c r="K298" s="228"/>
      <c r="N298" s="78"/>
      <c r="O298" s="78"/>
      <c r="P298" s="77"/>
      <c r="Q298" s="77"/>
      <c r="R298" s="77"/>
      <c r="S298" s="78"/>
      <c r="T298" s="78"/>
      <c r="U298" s="78"/>
      <c r="V298" s="78"/>
      <c r="W298" s="78"/>
      <c r="X298" s="78"/>
      <c r="Y298" s="78"/>
      <c r="Z298" s="78"/>
      <c r="AA298" s="78"/>
      <c r="AB298" s="78"/>
      <c r="AC298" s="78"/>
    </row>
    <row r="299" spans="2:29">
      <c r="B299" s="225"/>
      <c r="C299" s="226"/>
      <c r="D299" s="226"/>
      <c r="E299" s="228"/>
      <c r="G299" s="225"/>
      <c r="H299" s="226"/>
      <c r="I299" s="226"/>
      <c r="J299" s="226"/>
      <c r="K299" s="228"/>
      <c r="N299" s="78"/>
      <c r="O299" s="78"/>
      <c r="P299" s="77"/>
      <c r="Q299" s="77"/>
      <c r="R299" s="77"/>
      <c r="S299" s="78"/>
      <c r="T299" s="78"/>
      <c r="U299" s="78"/>
      <c r="V299" s="78"/>
      <c r="W299" s="78"/>
      <c r="X299" s="78"/>
      <c r="Y299" s="78"/>
      <c r="Z299" s="78"/>
      <c r="AA299" s="78"/>
      <c r="AB299" s="78"/>
      <c r="AC299" s="78"/>
    </row>
    <row r="300" spans="2:29">
      <c r="B300" s="225"/>
      <c r="C300" s="226"/>
      <c r="D300" s="226"/>
      <c r="E300" s="228"/>
      <c r="G300" s="225"/>
      <c r="H300" s="226"/>
      <c r="I300" s="226"/>
      <c r="J300" s="226"/>
      <c r="K300" s="228"/>
      <c r="N300" s="78"/>
      <c r="O300" s="78"/>
      <c r="P300" s="77"/>
      <c r="Q300" s="77"/>
      <c r="R300" s="77"/>
      <c r="S300" s="78"/>
      <c r="T300" s="78"/>
      <c r="U300" s="78"/>
      <c r="V300" s="78"/>
      <c r="W300" s="78"/>
      <c r="X300" s="78"/>
      <c r="Y300" s="78"/>
      <c r="Z300" s="78"/>
      <c r="AA300" s="78"/>
      <c r="AB300" s="78"/>
      <c r="AC300" s="78"/>
    </row>
    <row r="301" spans="2:29">
      <c r="B301" s="225"/>
      <c r="C301" s="226"/>
      <c r="D301" s="226"/>
      <c r="E301" s="228"/>
      <c r="G301" s="225"/>
      <c r="H301" s="226"/>
      <c r="I301" s="226"/>
      <c r="J301" s="226"/>
      <c r="K301" s="228"/>
      <c r="N301" s="78"/>
      <c r="O301" s="78"/>
      <c r="P301" s="77"/>
      <c r="Q301" s="77"/>
      <c r="R301" s="77"/>
      <c r="S301" s="78"/>
      <c r="T301" s="78"/>
      <c r="U301" s="78"/>
      <c r="V301" s="78"/>
      <c r="W301" s="78"/>
      <c r="X301" s="78"/>
      <c r="Y301" s="78"/>
      <c r="Z301" s="78"/>
      <c r="AA301" s="78"/>
      <c r="AB301" s="78"/>
      <c r="AC301" s="78"/>
    </row>
    <row r="302" spans="2:29">
      <c r="B302" s="225"/>
      <c r="C302" s="226"/>
      <c r="D302" s="226"/>
      <c r="E302" s="228"/>
      <c r="G302" s="225"/>
      <c r="H302" s="226"/>
      <c r="I302" s="226"/>
      <c r="J302" s="226"/>
      <c r="K302" s="228"/>
      <c r="N302" s="78"/>
      <c r="O302" s="78"/>
      <c r="P302" s="77"/>
      <c r="Q302" s="77"/>
      <c r="R302" s="77"/>
      <c r="S302" s="78"/>
      <c r="T302" s="78"/>
      <c r="U302" s="78"/>
      <c r="V302" s="78"/>
      <c r="W302" s="78"/>
      <c r="X302" s="78"/>
      <c r="Y302" s="78"/>
      <c r="Z302" s="78"/>
      <c r="AA302" s="78"/>
      <c r="AB302" s="78"/>
      <c r="AC302" s="78"/>
    </row>
    <row r="303" spans="2:29">
      <c r="B303" s="225"/>
      <c r="C303" s="226"/>
      <c r="D303" s="226"/>
      <c r="E303" s="228"/>
      <c r="G303" s="225"/>
      <c r="H303" s="226"/>
      <c r="I303" s="226"/>
      <c r="J303" s="226"/>
      <c r="K303" s="228"/>
      <c r="N303" s="78"/>
      <c r="O303" s="78"/>
      <c r="P303" s="77"/>
      <c r="Q303" s="77"/>
      <c r="R303" s="77"/>
      <c r="S303" s="78"/>
      <c r="T303" s="78"/>
      <c r="U303" s="78"/>
      <c r="V303" s="78"/>
      <c r="W303" s="78"/>
      <c r="X303" s="78"/>
      <c r="Y303" s="78"/>
      <c r="Z303" s="78"/>
      <c r="AA303" s="78"/>
      <c r="AB303" s="78"/>
      <c r="AC303" s="78"/>
    </row>
    <row r="304" spans="2:29">
      <c r="B304" s="225"/>
      <c r="C304" s="226"/>
      <c r="D304" s="226"/>
      <c r="E304" s="228"/>
      <c r="G304" s="225"/>
      <c r="H304" s="226"/>
      <c r="I304" s="226"/>
      <c r="J304" s="226"/>
      <c r="K304" s="228"/>
      <c r="N304" s="78"/>
      <c r="O304" s="78"/>
      <c r="P304" s="77"/>
      <c r="Q304" s="77"/>
      <c r="R304" s="77"/>
      <c r="S304" s="78"/>
      <c r="T304" s="78"/>
      <c r="U304" s="78"/>
      <c r="V304" s="78"/>
      <c r="W304" s="78"/>
      <c r="X304" s="78"/>
      <c r="Y304" s="78"/>
      <c r="Z304" s="78"/>
      <c r="AA304" s="78"/>
      <c r="AB304" s="78"/>
      <c r="AC304" s="78"/>
    </row>
    <row r="305" spans="2:29">
      <c r="B305" s="225"/>
      <c r="C305" s="226"/>
      <c r="D305" s="226"/>
      <c r="E305" s="228"/>
      <c r="G305" s="225"/>
      <c r="H305" s="226"/>
      <c r="I305" s="226"/>
      <c r="J305" s="226"/>
      <c r="K305" s="228"/>
      <c r="N305" s="78"/>
      <c r="O305" s="78"/>
      <c r="P305" s="77"/>
      <c r="Q305" s="77"/>
      <c r="R305" s="77"/>
      <c r="S305" s="78"/>
      <c r="T305" s="78"/>
      <c r="U305" s="78"/>
      <c r="V305" s="78"/>
      <c r="W305" s="78"/>
      <c r="X305" s="78"/>
      <c r="Y305" s="78"/>
      <c r="Z305" s="78"/>
      <c r="AA305" s="78"/>
      <c r="AB305" s="78"/>
      <c r="AC305" s="78"/>
    </row>
    <row r="306" spans="2:29">
      <c r="B306" s="225"/>
      <c r="C306" s="226"/>
      <c r="D306" s="226"/>
      <c r="E306" s="228"/>
      <c r="G306" s="225"/>
      <c r="H306" s="226"/>
      <c r="I306" s="226"/>
      <c r="J306" s="226"/>
      <c r="K306" s="228"/>
      <c r="N306" s="78"/>
      <c r="O306" s="78"/>
      <c r="P306" s="77"/>
      <c r="Q306" s="77"/>
      <c r="R306" s="77"/>
      <c r="S306" s="78"/>
      <c r="T306" s="78"/>
      <c r="U306" s="78"/>
      <c r="V306" s="78"/>
      <c r="W306" s="78"/>
      <c r="X306" s="78"/>
      <c r="Y306" s="78"/>
      <c r="Z306" s="78"/>
      <c r="AA306" s="78"/>
      <c r="AB306" s="78"/>
      <c r="AC306" s="78"/>
    </row>
    <row r="307" spans="2:29">
      <c r="B307" s="225"/>
      <c r="C307" s="226"/>
      <c r="D307" s="226"/>
      <c r="E307" s="228"/>
      <c r="G307" s="225"/>
      <c r="H307" s="226"/>
      <c r="I307" s="226"/>
      <c r="J307" s="226"/>
      <c r="K307" s="228"/>
      <c r="N307" s="78"/>
      <c r="O307" s="78"/>
      <c r="P307" s="77"/>
      <c r="Q307" s="77"/>
      <c r="R307" s="77"/>
      <c r="S307" s="78"/>
      <c r="T307" s="78"/>
      <c r="U307" s="78"/>
      <c r="V307" s="78"/>
      <c r="W307" s="78"/>
      <c r="X307" s="78"/>
      <c r="Y307" s="78"/>
      <c r="Z307" s="78"/>
      <c r="AA307" s="78"/>
      <c r="AB307" s="78"/>
      <c r="AC307" s="78"/>
    </row>
    <row r="308" spans="2:29">
      <c r="B308" s="225"/>
      <c r="C308" s="226"/>
      <c r="D308" s="226"/>
      <c r="E308" s="228"/>
      <c r="G308" s="225"/>
      <c r="H308" s="226"/>
      <c r="I308" s="226"/>
      <c r="J308" s="226"/>
      <c r="K308" s="228"/>
      <c r="N308" s="78"/>
      <c r="O308" s="78"/>
      <c r="P308" s="77"/>
      <c r="Q308" s="77"/>
      <c r="R308" s="77"/>
      <c r="S308" s="78"/>
      <c r="T308" s="78"/>
      <c r="U308" s="78"/>
      <c r="V308" s="78"/>
      <c r="W308" s="78"/>
      <c r="X308" s="78"/>
      <c r="Y308" s="78"/>
      <c r="Z308" s="78"/>
      <c r="AA308" s="78"/>
      <c r="AB308" s="78"/>
      <c r="AC308" s="78"/>
    </row>
    <row r="309" spans="2:29">
      <c r="B309" s="225"/>
      <c r="C309" s="226"/>
      <c r="D309" s="226"/>
      <c r="E309" s="228"/>
      <c r="G309" s="225"/>
      <c r="H309" s="226"/>
      <c r="I309" s="226"/>
      <c r="J309" s="226"/>
      <c r="K309" s="228"/>
      <c r="N309" s="78"/>
      <c r="O309" s="78"/>
      <c r="P309" s="77"/>
      <c r="Q309" s="77"/>
      <c r="R309" s="77"/>
      <c r="S309" s="78"/>
      <c r="T309" s="78"/>
      <c r="U309" s="78"/>
      <c r="V309" s="78"/>
      <c r="W309" s="78"/>
      <c r="X309" s="78"/>
      <c r="Y309" s="78"/>
      <c r="Z309" s="78"/>
      <c r="AA309" s="78"/>
      <c r="AB309" s="78"/>
      <c r="AC309" s="78"/>
    </row>
    <row r="310" spans="2:29">
      <c r="B310" s="225"/>
      <c r="C310" s="226"/>
      <c r="D310" s="226"/>
      <c r="E310" s="228"/>
      <c r="G310" s="225"/>
      <c r="H310" s="226"/>
      <c r="I310" s="226"/>
      <c r="J310" s="226"/>
      <c r="K310" s="228"/>
      <c r="N310" s="78"/>
      <c r="O310" s="78"/>
      <c r="P310" s="77"/>
      <c r="Q310" s="77"/>
      <c r="R310" s="77"/>
      <c r="S310" s="78"/>
      <c r="T310" s="78"/>
      <c r="U310" s="78"/>
      <c r="V310" s="78"/>
      <c r="W310" s="78"/>
      <c r="X310" s="78"/>
      <c r="Y310" s="78"/>
      <c r="Z310" s="78"/>
      <c r="AA310" s="78"/>
      <c r="AB310" s="78"/>
      <c r="AC310" s="78"/>
    </row>
    <row r="311" spans="2:29">
      <c r="B311" s="225"/>
      <c r="C311" s="226"/>
      <c r="D311" s="226"/>
      <c r="E311" s="228"/>
      <c r="G311" s="225"/>
      <c r="H311" s="226"/>
      <c r="I311" s="226"/>
      <c r="J311" s="226"/>
      <c r="K311" s="228"/>
      <c r="N311" s="78"/>
      <c r="O311" s="78"/>
      <c r="P311" s="77"/>
      <c r="Q311" s="77"/>
      <c r="R311" s="77"/>
      <c r="S311" s="78"/>
      <c r="T311" s="78"/>
      <c r="U311" s="78"/>
      <c r="V311" s="78"/>
      <c r="W311" s="78"/>
      <c r="X311" s="78"/>
      <c r="Y311" s="78"/>
      <c r="Z311" s="78"/>
      <c r="AA311" s="78"/>
      <c r="AB311" s="78"/>
      <c r="AC311" s="78"/>
    </row>
    <row r="312" spans="2:29">
      <c r="B312" s="225"/>
      <c r="C312" s="226"/>
      <c r="D312" s="226"/>
      <c r="E312" s="228"/>
      <c r="G312" s="225"/>
      <c r="H312" s="226"/>
      <c r="I312" s="226"/>
      <c r="J312" s="226"/>
      <c r="K312" s="228"/>
      <c r="N312" s="78"/>
      <c r="O312" s="78"/>
      <c r="P312" s="77"/>
      <c r="Q312" s="77"/>
      <c r="R312" s="77"/>
      <c r="S312" s="78"/>
      <c r="T312" s="78"/>
      <c r="U312" s="78"/>
      <c r="V312" s="78"/>
      <c r="W312" s="78"/>
      <c r="X312" s="78"/>
      <c r="Y312" s="78"/>
      <c r="Z312" s="78"/>
      <c r="AA312" s="78"/>
      <c r="AB312" s="78"/>
      <c r="AC312" s="78"/>
    </row>
    <row r="313" spans="2:29">
      <c r="B313" s="225"/>
      <c r="C313" s="226"/>
      <c r="D313" s="226"/>
      <c r="E313" s="228"/>
      <c r="G313" s="225"/>
      <c r="H313" s="226"/>
      <c r="I313" s="226"/>
      <c r="J313" s="226"/>
      <c r="K313" s="228"/>
      <c r="N313" s="78"/>
      <c r="O313" s="78"/>
      <c r="P313" s="77"/>
      <c r="Q313" s="77"/>
      <c r="R313" s="77"/>
      <c r="S313" s="78"/>
      <c r="T313" s="78"/>
      <c r="U313" s="78"/>
      <c r="V313" s="78"/>
      <c r="W313" s="78"/>
      <c r="X313" s="78"/>
      <c r="Y313" s="78"/>
      <c r="Z313" s="78"/>
      <c r="AA313" s="78"/>
      <c r="AB313" s="78"/>
      <c r="AC313" s="78"/>
    </row>
    <row r="314" spans="2:29">
      <c r="B314" s="225"/>
      <c r="C314" s="226"/>
      <c r="D314" s="226"/>
      <c r="E314" s="228"/>
      <c r="G314" s="225"/>
      <c r="H314" s="226"/>
      <c r="I314" s="226"/>
      <c r="J314" s="226"/>
      <c r="K314" s="228"/>
      <c r="N314" s="78"/>
      <c r="O314" s="78"/>
      <c r="P314" s="77"/>
      <c r="Q314" s="77"/>
      <c r="R314" s="77"/>
      <c r="S314" s="78"/>
      <c r="T314" s="78"/>
      <c r="U314" s="78"/>
      <c r="V314" s="78"/>
      <c r="W314" s="78"/>
      <c r="X314" s="78"/>
      <c r="Y314" s="78"/>
      <c r="Z314" s="78"/>
      <c r="AA314" s="78"/>
      <c r="AB314" s="78"/>
      <c r="AC314" s="78"/>
    </row>
    <row r="315" spans="2:29">
      <c r="B315" s="225"/>
      <c r="C315" s="226"/>
      <c r="D315" s="226"/>
      <c r="E315" s="228"/>
      <c r="G315" s="225"/>
      <c r="H315" s="226"/>
      <c r="I315" s="226"/>
      <c r="J315" s="226"/>
      <c r="K315" s="228"/>
      <c r="N315" s="78"/>
      <c r="O315" s="78"/>
      <c r="P315" s="77"/>
      <c r="Q315" s="77"/>
      <c r="R315" s="77"/>
      <c r="S315" s="78"/>
      <c r="T315" s="78"/>
      <c r="U315" s="78"/>
      <c r="V315" s="78"/>
      <c r="W315" s="78"/>
      <c r="X315" s="78"/>
      <c r="Y315" s="78"/>
      <c r="Z315" s="78"/>
      <c r="AA315" s="78"/>
      <c r="AB315" s="78"/>
      <c r="AC315" s="78"/>
    </row>
    <row r="316" spans="2:29">
      <c r="B316" s="225"/>
      <c r="C316" s="226"/>
      <c r="D316" s="226"/>
      <c r="E316" s="228"/>
      <c r="G316" s="225"/>
      <c r="H316" s="226"/>
      <c r="I316" s="226"/>
      <c r="J316" s="226"/>
      <c r="K316" s="228"/>
      <c r="N316" s="78"/>
      <c r="O316" s="78"/>
      <c r="P316" s="77"/>
      <c r="Q316" s="77"/>
      <c r="R316" s="77"/>
      <c r="S316" s="78"/>
      <c r="T316" s="78"/>
      <c r="U316" s="78"/>
      <c r="V316" s="78"/>
      <c r="W316" s="78"/>
      <c r="X316" s="78"/>
      <c r="Y316" s="78"/>
      <c r="Z316" s="78"/>
      <c r="AA316" s="78"/>
      <c r="AB316" s="78"/>
      <c r="AC316" s="78"/>
    </row>
    <row r="317" spans="2:29">
      <c r="B317" s="225"/>
      <c r="C317" s="226"/>
      <c r="D317" s="226"/>
      <c r="E317" s="228"/>
      <c r="G317" s="225"/>
      <c r="H317" s="226"/>
      <c r="I317" s="226"/>
      <c r="J317" s="226"/>
      <c r="K317" s="228"/>
      <c r="N317" s="78"/>
      <c r="O317" s="78"/>
      <c r="P317" s="77"/>
      <c r="Q317" s="77"/>
      <c r="R317" s="77"/>
      <c r="S317" s="78"/>
      <c r="T317" s="78"/>
      <c r="U317" s="78"/>
      <c r="V317" s="78"/>
      <c r="W317" s="78"/>
      <c r="X317" s="78"/>
      <c r="Y317" s="78"/>
      <c r="Z317" s="78"/>
      <c r="AA317" s="78"/>
      <c r="AB317" s="78"/>
      <c r="AC317" s="78"/>
    </row>
    <row r="318" spans="2:29">
      <c r="B318" s="225"/>
      <c r="C318" s="226"/>
      <c r="D318" s="226"/>
      <c r="E318" s="228"/>
      <c r="G318" s="225"/>
      <c r="H318" s="226"/>
      <c r="I318" s="226"/>
      <c r="J318" s="226"/>
      <c r="K318" s="228"/>
      <c r="N318" s="78"/>
      <c r="O318" s="78"/>
      <c r="P318" s="77"/>
      <c r="Q318" s="77"/>
      <c r="R318" s="77"/>
      <c r="S318" s="78"/>
      <c r="T318" s="78"/>
      <c r="U318" s="78"/>
      <c r="V318" s="78"/>
      <c r="W318" s="78"/>
      <c r="X318" s="78"/>
      <c r="Y318" s="78"/>
      <c r="Z318" s="78"/>
      <c r="AA318" s="78"/>
      <c r="AB318" s="78"/>
      <c r="AC318" s="78"/>
    </row>
    <row r="319" spans="2:29">
      <c r="B319" s="225"/>
      <c r="C319" s="226"/>
      <c r="D319" s="226"/>
      <c r="E319" s="228"/>
      <c r="G319" s="225"/>
      <c r="H319" s="226"/>
      <c r="I319" s="226"/>
      <c r="J319" s="226"/>
      <c r="K319" s="228"/>
      <c r="N319" s="78"/>
      <c r="O319" s="78"/>
      <c r="P319" s="77"/>
      <c r="Q319" s="77"/>
      <c r="R319" s="77"/>
      <c r="S319" s="78"/>
      <c r="T319" s="78"/>
      <c r="U319" s="78"/>
      <c r="V319" s="78"/>
      <c r="W319" s="78"/>
      <c r="X319" s="78"/>
      <c r="Y319" s="78"/>
      <c r="Z319" s="78"/>
      <c r="AA319" s="78"/>
      <c r="AB319" s="78"/>
      <c r="AC319" s="78"/>
    </row>
    <row r="320" spans="2:29">
      <c r="B320" s="225"/>
      <c r="C320" s="226"/>
      <c r="D320" s="226"/>
      <c r="E320" s="228"/>
      <c r="G320" s="225"/>
      <c r="H320" s="226"/>
      <c r="I320" s="226"/>
      <c r="J320" s="226"/>
      <c r="K320" s="228"/>
      <c r="N320" s="78"/>
      <c r="O320" s="78"/>
      <c r="P320" s="77"/>
      <c r="Q320" s="77"/>
      <c r="R320" s="77"/>
      <c r="S320" s="78"/>
      <c r="T320" s="78"/>
      <c r="U320" s="78"/>
      <c r="V320" s="78"/>
      <c r="W320" s="78"/>
      <c r="X320" s="78"/>
      <c r="Y320" s="78"/>
      <c r="Z320" s="78"/>
      <c r="AA320" s="78"/>
      <c r="AB320" s="78"/>
      <c r="AC320" s="78"/>
    </row>
    <row r="321" spans="2:29">
      <c r="B321" s="225"/>
      <c r="C321" s="226"/>
      <c r="D321" s="226"/>
      <c r="E321" s="228"/>
      <c r="G321" s="225"/>
      <c r="H321" s="226"/>
      <c r="I321" s="226"/>
      <c r="J321" s="226"/>
      <c r="K321" s="228"/>
      <c r="N321" s="78"/>
      <c r="O321" s="78"/>
      <c r="P321" s="77"/>
      <c r="Q321" s="77"/>
      <c r="R321" s="77"/>
      <c r="S321" s="78"/>
      <c r="T321" s="78"/>
      <c r="U321" s="78"/>
      <c r="V321" s="78"/>
      <c r="W321" s="78"/>
      <c r="X321" s="78"/>
      <c r="Y321" s="78"/>
      <c r="Z321" s="78"/>
      <c r="AA321" s="78"/>
      <c r="AB321" s="78"/>
      <c r="AC321" s="78"/>
    </row>
    <row r="322" spans="2:29">
      <c r="B322" s="225"/>
      <c r="C322" s="226"/>
      <c r="D322" s="226"/>
      <c r="E322" s="228"/>
      <c r="G322" s="225"/>
      <c r="H322" s="226"/>
      <c r="I322" s="226"/>
      <c r="J322" s="226"/>
      <c r="K322" s="228"/>
      <c r="N322" s="78"/>
      <c r="O322" s="78"/>
      <c r="P322" s="77"/>
      <c r="Q322" s="77"/>
      <c r="R322" s="77"/>
      <c r="S322" s="78"/>
      <c r="T322" s="78"/>
      <c r="U322" s="78"/>
      <c r="V322" s="78"/>
      <c r="W322" s="78"/>
      <c r="X322" s="78"/>
      <c r="Y322" s="78"/>
      <c r="Z322" s="78"/>
      <c r="AA322" s="78"/>
      <c r="AB322" s="78"/>
      <c r="AC322" s="78"/>
    </row>
    <row r="323" spans="2:29">
      <c r="B323" s="225"/>
      <c r="C323" s="226"/>
      <c r="D323" s="226"/>
      <c r="E323" s="228"/>
      <c r="G323" s="225"/>
      <c r="H323" s="226"/>
      <c r="I323" s="226"/>
      <c r="J323" s="226"/>
      <c r="K323" s="228"/>
      <c r="N323" s="78"/>
      <c r="O323" s="78"/>
      <c r="P323" s="77"/>
      <c r="Q323" s="77"/>
      <c r="R323" s="77"/>
      <c r="S323" s="78"/>
      <c r="T323" s="78"/>
      <c r="U323" s="78"/>
      <c r="V323" s="78"/>
      <c r="W323" s="78"/>
      <c r="X323" s="78"/>
      <c r="Y323" s="78"/>
      <c r="Z323" s="78"/>
      <c r="AA323" s="78"/>
      <c r="AB323" s="78"/>
      <c r="AC323" s="78"/>
    </row>
    <row r="324" spans="2:29">
      <c r="B324" s="225"/>
      <c r="C324" s="226"/>
      <c r="D324" s="226"/>
      <c r="E324" s="228"/>
      <c r="G324" s="225"/>
      <c r="H324" s="226"/>
      <c r="I324" s="226"/>
      <c r="J324" s="226"/>
      <c r="K324" s="228"/>
      <c r="N324" s="78"/>
      <c r="O324" s="78"/>
      <c r="P324" s="77"/>
      <c r="Q324" s="77"/>
      <c r="R324" s="77"/>
      <c r="S324" s="78"/>
      <c r="T324" s="78"/>
      <c r="U324" s="78"/>
      <c r="V324" s="78"/>
      <c r="W324" s="78"/>
      <c r="X324" s="78"/>
      <c r="Y324" s="78"/>
      <c r="Z324" s="78"/>
      <c r="AA324" s="78"/>
      <c r="AB324" s="78"/>
      <c r="AC324" s="78"/>
    </row>
    <row r="325" spans="2:29">
      <c r="B325" s="225"/>
      <c r="C325" s="226"/>
      <c r="D325" s="226"/>
      <c r="E325" s="228"/>
      <c r="G325" s="225"/>
      <c r="H325" s="226"/>
      <c r="I325" s="226"/>
      <c r="J325" s="226"/>
      <c r="K325" s="228"/>
      <c r="N325" s="78"/>
      <c r="O325" s="78"/>
      <c r="P325" s="77"/>
      <c r="Q325" s="77"/>
      <c r="R325" s="77"/>
      <c r="S325" s="78"/>
      <c r="T325" s="78"/>
      <c r="U325" s="78"/>
      <c r="V325" s="78"/>
      <c r="W325" s="78"/>
      <c r="X325" s="78"/>
      <c r="Y325" s="78"/>
      <c r="Z325" s="78"/>
      <c r="AA325" s="78"/>
      <c r="AB325" s="78"/>
      <c r="AC325" s="78"/>
    </row>
    <row r="326" spans="2:29">
      <c r="B326" s="225"/>
      <c r="C326" s="226"/>
      <c r="D326" s="226"/>
      <c r="E326" s="228"/>
      <c r="G326" s="225"/>
      <c r="H326" s="226"/>
      <c r="I326" s="226"/>
      <c r="J326" s="226"/>
      <c r="K326" s="228"/>
      <c r="N326" s="78"/>
      <c r="O326" s="78"/>
      <c r="P326" s="77"/>
      <c r="Q326" s="77"/>
      <c r="R326" s="77"/>
      <c r="S326" s="78"/>
      <c r="T326" s="78"/>
      <c r="U326" s="78"/>
      <c r="V326" s="78"/>
      <c r="W326" s="78"/>
      <c r="X326" s="78"/>
      <c r="Y326" s="78"/>
      <c r="Z326" s="78"/>
      <c r="AA326" s="78"/>
      <c r="AB326" s="78"/>
      <c r="AC326" s="78"/>
    </row>
    <row r="327" spans="2:29">
      <c r="B327" s="225"/>
      <c r="C327" s="226"/>
      <c r="D327" s="226"/>
      <c r="E327" s="228"/>
      <c r="G327" s="225"/>
      <c r="H327" s="226"/>
      <c r="I327" s="226"/>
      <c r="J327" s="226"/>
      <c r="K327" s="228"/>
      <c r="N327" s="78"/>
      <c r="O327" s="78"/>
      <c r="P327" s="77"/>
      <c r="Q327" s="77"/>
      <c r="R327" s="77"/>
      <c r="S327" s="78"/>
      <c r="T327" s="78"/>
      <c r="U327" s="78"/>
      <c r="V327" s="78"/>
      <c r="W327" s="78"/>
      <c r="X327" s="78"/>
      <c r="Y327" s="78"/>
      <c r="Z327" s="78"/>
      <c r="AA327" s="78"/>
      <c r="AB327" s="78"/>
      <c r="AC327" s="78"/>
    </row>
    <row r="328" spans="2:29">
      <c r="B328" s="225"/>
      <c r="C328" s="226"/>
      <c r="D328" s="226"/>
      <c r="E328" s="228"/>
      <c r="G328" s="225"/>
      <c r="H328" s="226"/>
      <c r="I328" s="226"/>
      <c r="J328" s="226"/>
      <c r="K328" s="228"/>
      <c r="N328" s="78"/>
      <c r="O328" s="78"/>
      <c r="P328" s="77"/>
      <c r="Q328" s="77"/>
      <c r="R328" s="77"/>
      <c r="S328" s="78"/>
      <c r="T328" s="78"/>
      <c r="U328" s="78"/>
      <c r="V328" s="78"/>
      <c r="W328" s="78"/>
      <c r="X328" s="78"/>
      <c r="Y328" s="78"/>
      <c r="Z328" s="78"/>
      <c r="AA328" s="78"/>
      <c r="AB328" s="78"/>
      <c r="AC328" s="78"/>
    </row>
    <row r="329" spans="2:29">
      <c r="B329" s="225"/>
      <c r="C329" s="226"/>
      <c r="D329" s="226"/>
      <c r="E329" s="228"/>
      <c r="G329" s="225"/>
      <c r="H329" s="226"/>
      <c r="I329" s="226"/>
      <c r="J329" s="226"/>
      <c r="K329" s="228"/>
      <c r="N329" s="78"/>
      <c r="O329" s="78"/>
      <c r="P329" s="77"/>
      <c r="Q329" s="77"/>
      <c r="R329" s="77"/>
      <c r="S329" s="78"/>
      <c r="T329" s="78"/>
      <c r="U329" s="78"/>
      <c r="V329" s="78"/>
      <c r="W329" s="78"/>
      <c r="X329" s="78"/>
      <c r="Y329" s="78"/>
      <c r="Z329" s="78"/>
      <c r="AA329" s="78"/>
      <c r="AB329" s="78"/>
      <c r="AC329" s="78"/>
    </row>
    <row r="330" spans="2:29">
      <c r="B330" s="225"/>
      <c r="C330" s="226"/>
      <c r="D330" s="226"/>
      <c r="E330" s="228"/>
      <c r="G330" s="225"/>
      <c r="H330" s="226"/>
      <c r="I330" s="226"/>
      <c r="J330" s="226"/>
      <c r="K330" s="228"/>
      <c r="N330" s="78"/>
      <c r="O330" s="78"/>
      <c r="P330" s="77"/>
      <c r="Q330" s="77"/>
      <c r="R330" s="77"/>
      <c r="S330" s="78"/>
      <c r="T330" s="78"/>
      <c r="U330" s="78"/>
      <c r="V330" s="78"/>
      <c r="W330" s="78"/>
      <c r="X330" s="78"/>
      <c r="Y330" s="78"/>
      <c r="Z330" s="78"/>
      <c r="AA330" s="78"/>
      <c r="AB330" s="78"/>
      <c r="AC330" s="78"/>
    </row>
    <row r="331" spans="2:29">
      <c r="B331" s="225"/>
      <c r="C331" s="226"/>
      <c r="D331" s="226"/>
      <c r="E331" s="228"/>
      <c r="G331" s="225"/>
      <c r="H331" s="226"/>
      <c r="I331" s="226"/>
      <c r="J331" s="226"/>
      <c r="K331" s="228"/>
      <c r="N331" s="78"/>
      <c r="O331" s="78"/>
      <c r="P331" s="77"/>
      <c r="Q331" s="77"/>
      <c r="R331" s="77"/>
      <c r="S331" s="78"/>
      <c r="T331" s="78"/>
      <c r="U331" s="78"/>
      <c r="V331" s="78"/>
      <c r="W331" s="78"/>
      <c r="X331" s="78"/>
      <c r="Y331" s="78"/>
      <c r="Z331" s="78"/>
      <c r="AA331" s="78"/>
      <c r="AB331" s="78"/>
      <c r="AC331" s="78"/>
    </row>
    <row r="332" spans="2:29">
      <c r="B332" s="225"/>
      <c r="C332" s="226"/>
      <c r="D332" s="226"/>
      <c r="E332" s="228"/>
      <c r="G332" s="225"/>
      <c r="H332" s="226"/>
      <c r="I332" s="226"/>
      <c r="J332" s="226"/>
      <c r="K332" s="228"/>
      <c r="N332" s="78"/>
      <c r="O332" s="78"/>
      <c r="P332" s="77"/>
      <c r="Q332" s="77"/>
      <c r="R332" s="77"/>
      <c r="S332" s="78"/>
      <c r="T332" s="78"/>
      <c r="U332" s="78"/>
      <c r="V332" s="78"/>
      <c r="W332" s="78"/>
      <c r="X332" s="78"/>
      <c r="Y332" s="78"/>
      <c r="Z332" s="78"/>
      <c r="AA332" s="78"/>
      <c r="AB332" s="78"/>
      <c r="AC332" s="78"/>
    </row>
    <row r="333" spans="2:29">
      <c r="B333" s="225"/>
      <c r="C333" s="226"/>
      <c r="D333" s="226"/>
      <c r="E333" s="228"/>
      <c r="G333" s="225"/>
      <c r="H333" s="226"/>
      <c r="I333" s="226"/>
      <c r="J333" s="226"/>
      <c r="K333" s="228"/>
      <c r="N333" s="78"/>
      <c r="O333" s="78"/>
      <c r="P333" s="77"/>
      <c r="Q333" s="77"/>
      <c r="R333" s="77"/>
      <c r="S333" s="78"/>
      <c r="T333" s="78"/>
      <c r="U333" s="78"/>
      <c r="V333" s="78"/>
      <c r="W333" s="78"/>
      <c r="X333" s="78"/>
      <c r="Y333" s="78"/>
      <c r="Z333" s="78"/>
      <c r="AA333" s="78"/>
      <c r="AB333" s="78"/>
      <c r="AC333" s="78"/>
    </row>
    <row r="334" spans="2:29">
      <c r="B334" s="225"/>
      <c r="C334" s="226"/>
      <c r="D334" s="226"/>
      <c r="E334" s="228"/>
      <c r="G334" s="225"/>
      <c r="H334" s="226"/>
      <c r="I334" s="226"/>
      <c r="J334" s="226"/>
      <c r="K334" s="228"/>
      <c r="N334" s="78"/>
      <c r="O334" s="78"/>
      <c r="P334" s="77"/>
      <c r="Q334" s="77"/>
      <c r="R334" s="77"/>
      <c r="S334" s="78"/>
      <c r="T334" s="78"/>
      <c r="U334" s="78"/>
      <c r="V334" s="78"/>
      <c r="W334" s="78"/>
      <c r="X334" s="78"/>
      <c r="Y334" s="78"/>
      <c r="Z334" s="78"/>
      <c r="AA334" s="78"/>
      <c r="AB334" s="78"/>
      <c r="AC334" s="78"/>
    </row>
    <row r="335" spans="2:29">
      <c r="B335" s="225"/>
      <c r="C335" s="226"/>
      <c r="D335" s="226"/>
      <c r="E335" s="228"/>
      <c r="G335" s="225"/>
      <c r="H335" s="226"/>
      <c r="I335" s="226"/>
      <c r="J335" s="226"/>
      <c r="K335" s="228"/>
      <c r="N335" s="78"/>
      <c r="O335" s="78"/>
      <c r="P335" s="77"/>
      <c r="Q335" s="77"/>
      <c r="R335" s="77"/>
      <c r="S335" s="78"/>
      <c r="T335" s="78"/>
      <c r="U335" s="78"/>
      <c r="V335" s="78"/>
      <c r="W335" s="78"/>
      <c r="X335" s="78"/>
      <c r="Y335" s="78"/>
      <c r="Z335" s="78"/>
      <c r="AA335" s="78"/>
      <c r="AB335" s="78"/>
      <c r="AC335" s="78"/>
    </row>
    <row r="336" spans="2:29">
      <c r="B336" s="225"/>
      <c r="C336" s="226"/>
      <c r="D336" s="226"/>
      <c r="E336" s="228"/>
      <c r="G336" s="225"/>
      <c r="H336" s="226"/>
      <c r="I336" s="226"/>
      <c r="J336" s="226"/>
      <c r="K336" s="228"/>
      <c r="N336" s="78"/>
      <c r="O336" s="78"/>
      <c r="P336" s="77"/>
      <c r="Q336" s="77"/>
      <c r="R336" s="77"/>
      <c r="S336" s="78"/>
      <c r="T336" s="78"/>
      <c r="U336" s="78"/>
      <c r="V336" s="78"/>
      <c r="W336" s="78"/>
      <c r="X336" s="78"/>
      <c r="Y336" s="78"/>
      <c r="Z336" s="78"/>
      <c r="AA336" s="78"/>
      <c r="AB336" s="78"/>
      <c r="AC336" s="78"/>
    </row>
    <row r="337" spans="2:29">
      <c r="B337" s="225"/>
      <c r="C337" s="226"/>
      <c r="D337" s="226"/>
      <c r="E337" s="228"/>
      <c r="G337" s="225"/>
      <c r="H337" s="226"/>
      <c r="I337" s="226"/>
      <c r="J337" s="226"/>
      <c r="K337" s="228"/>
      <c r="N337" s="78"/>
      <c r="O337" s="78"/>
      <c r="P337" s="77"/>
      <c r="Q337" s="77"/>
      <c r="R337" s="77"/>
      <c r="S337" s="78"/>
      <c r="T337" s="78"/>
      <c r="U337" s="78"/>
      <c r="V337" s="78"/>
      <c r="W337" s="78"/>
      <c r="X337" s="78"/>
      <c r="Y337" s="78"/>
      <c r="Z337" s="78"/>
      <c r="AA337" s="78"/>
      <c r="AB337" s="78"/>
      <c r="AC337" s="78"/>
    </row>
    <row r="338" spans="2:29">
      <c r="B338" s="225"/>
      <c r="C338" s="226"/>
      <c r="D338" s="226"/>
      <c r="E338" s="228"/>
      <c r="G338" s="225"/>
      <c r="H338" s="226"/>
      <c r="I338" s="226"/>
      <c r="J338" s="226"/>
      <c r="K338" s="228"/>
      <c r="N338" s="78"/>
      <c r="O338" s="78"/>
      <c r="P338" s="77"/>
      <c r="Q338" s="77"/>
      <c r="R338" s="77"/>
      <c r="S338" s="78"/>
      <c r="T338" s="78"/>
      <c r="U338" s="78"/>
      <c r="V338" s="78"/>
      <c r="W338" s="78"/>
      <c r="X338" s="78"/>
      <c r="Y338" s="78"/>
      <c r="Z338" s="78"/>
      <c r="AA338" s="78"/>
      <c r="AB338" s="78"/>
      <c r="AC338" s="78"/>
    </row>
    <row r="339" spans="2:29">
      <c r="B339" s="225"/>
      <c r="C339" s="226"/>
      <c r="D339" s="226"/>
      <c r="E339" s="228"/>
      <c r="G339" s="225"/>
      <c r="H339" s="226"/>
      <c r="I339" s="226"/>
      <c r="J339" s="226"/>
      <c r="K339" s="228"/>
      <c r="N339" s="78"/>
      <c r="O339" s="78"/>
      <c r="P339" s="77"/>
      <c r="Q339" s="77"/>
      <c r="R339" s="77"/>
      <c r="S339" s="78"/>
      <c r="T339" s="78"/>
      <c r="U339" s="78"/>
      <c r="V339" s="78"/>
      <c r="W339" s="78"/>
      <c r="X339" s="78"/>
      <c r="Y339" s="78"/>
      <c r="Z339" s="78"/>
      <c r="AA339" s="78"/>
      <c r="AB339" s="78"/>
      <c r="AC339" s="78"/>
    </row>
    <row r="340" spans="2:29">
      <c r="B340" s="225"/>
      <c r="C340" s="226"/>
      <c r="D340" s="226"/>
      <c r="E340" s="228"/>
      <c r="G340" s="225"/>
      <c r="H340" s="226"/>
      <c r="I340" s="226"/>
      <c r="J340" s="226"/>
      <c r="K340" s="228"/>
      <c r="N340" s="78"/>
      <c r="O340" s="78"/>
      <c r="P340" s="77"/>
      <c r="Q340" s="77"/>
      <c r="R340" s="77"/>
      <c r="S340" s="78"/>
      <c r="T340" s="78"/>
      <c r="U340" s="78"/>
      <c r="V340" s="78"/>
      <c r="W340" s="78"/>
      <c r="X340" s="78"/>
      <c r="Y340" s="78"/>
      <c r="Z340" s="78"/>
      <c r="AA340" s="78"/>
      <c r="AB340" s="78"/>
      <c r="AC340" s="78"/>
    </row>
    <row r="341" spans="2:29">
      <c r="B341" s="225"/>
      <c r="C341" s="226"/>
      <c r="D341" s="226"/>
      <c r="E341" s="228"/>
      <c r="G341" s="225"/>
      <c r="H341" s="226"/>
      <c r="I341" s="226"/>
      <c r="J341" s="226"/>
      <c r="K341" s="228"/>
      <c r="N341" s="78"/>
      <c r="O341" s="78"/>
      <c r="P341" s="77"/>
      <c r="Q341" s="77"/>
      <c r="R341" s="77"/>
      <c r="S341" s="78"/>
      <c r="T341" s="78"/>
      <c r="U341" s="78"/>
      <c r="V341" s="78"/>
      <c r="W341" s="78"/>
      <c r="X341" s="78"/>
      <c r="Y341" s="78"/>
      <c r="Z341" s="78"/>
      <c r="AA341" s="78"/>
      <c r="AB341" s="78"/>
      <c r="AC341" s="78"/>
    </row>
    <row r="342" spans="2:29">
      <c r="B342" s="225"/>
      <c r="C342" s="226"/>
      <c r="D342" s="226"/>
      <c r="E342" s="228"/>
      <c r="G342" s="225"/>
      <c r="H342" s="226"/>
      <c r="I342" s="226"/>
      <c r="J342" s="226"/>
      <c r="K342" s="228"/>
      <c r="N342" s="78"/>
      <c r="O342" s="78"/>
      <c r="P342" s="77"/>
      <c r="Q342" s="77"/>
      <c r="R342" s="77"/>
      <c r="S342" s="78"/>
      <c r="T342" s="78"/>
      <c r="U342" s="78"/>
      <c r="V342" s="78"/>
      <c r="W342" s="78"/>
      <c r="X342" s="78"/>
      <c r="Y342" s="78"/>
      <c r="Z342" s="78"/>
      <c r="AA342" s="78"/>
      <c r="AB342" s="78"/>
      <c r="AC342" s="78"/>
    </row>
    <row r="343" spans="2:29">
      <c r="B343" s="225"/>
      <c r="C343" s="226"/>
      <c r="D343" s="226"/>
      <c r="E343" s="228"/>
      <c r="G343" s="225"/>
      <c r="H343" s="226"/>
      <c r="I343" s="226"/>
      <c r="J343" s="226"/>
      <c r="K343" s="228"/>
      <c r="N343" s="78"/>
      <c r="O343" s="78"/>
      <c r="P343" s="77"/>
      <c r="Q343" s="77"/>
      <c r="R343" s="77"/>
      <c r="S343" s="78"/>
      <c r="T343" s="78"/>
      <c r="U343" s="78"/>
      <c r="V343" s="78"/>
      <c r="W343" s="78"/>
      <c r="X343" s="78"/>
      <c r="Y343" s="78"/>
      <c r="Z343" s="78"/>
      <c r="AA343" s="78"/>
      <c r="AB343" s="78"/>
      <c r="AC343" s="78"/>
    </row>
    <row r="344" spans="2:29">
      <c r="B344" s="225"/>
      <c r="C344" s="226"/>
      <c r="D344" s="226"/>
      <c r="E344" s="228"/>
      <c r="G344" s="225"/>
      <c r="H344" s="226"/>
      <c r="I344" s="226"/>
      <c r="J344" s="226"/>
      <c r="K344" s="228"/>
      <c r="N344" s="78"/>
      <c r="O344" s="78"/>
      <c r="P344" s="77"/>
      <c r="Q344" s="77"/>
      <c r="R344" s="77"/>
      <c r="S344" s="78"/>
      <c r="T344" s="78"/>
      <c r="U344" s="78"/>
      <c r="V344" s="78"/>
      <c r="W344" s="78"/>
      <c r="X344" s="78"/>
      <c r="Y344" s="78"/>
      <c r="Z344" s="78"/>
      <c r="AA344" s="78"/>
      <c r="AB344" s="78"/>
      <c r="AC344" s="78"/>
    </row>
    <row r="345" spans="2:29">
      <c r="B345" s="225"/>
      <c r="C345" s="226"/>
      <c r="D345" s="226"/>
      <c r="E345" s="228"/>
      <c r="G345" s="225"/>
      <c r="H345" s="226"/>
      <c r="I345" s="226"/>
      <c r="J345" s="226"/>
      <c r="K345" s="228"/>
      <c r="N345" s="78"/>
      <c r="O345" s="78"/>
      <c r="P345" s="77"/>
      <c r="Q345" s="77"/>
      <c r="R345" s="77"/>
      <c r="S345" s="78"/>
      <c r="T345" s="78"/>
      <c r="U345" s="78"/>
      <c r="V345" s="78"/>
      <c r="W345" s="78"/>
      <c r="X345" s="78"/>
      <c r="Y345" s="78"/>
      <c r="Z345" s="78"/>
      <c r="AA345" s="78"/>
      <c r="AB345" s="78"/>
      <c r="AC345" s="78"/>
    </row>
    <row r="346" spans="2:29">
      <c r="B346" s="225"/>
      <c r="C346" s="226"/>
      <c r="D346" s="226"/>
      <c r="E346" s="228"/>
      <c r="G346" s="225"/>
      <c r="H346" s="226"/>
      <c r="I346" s="226"/>
      <c r="J346" s="226"/>
      <c r="K346" s="228"/>
      <c r="N346" s="78"/>
      <c r="O346" s="78"/>
      <c r="P346" s="77"/>
      <c r="Q346" s="77"/>
      <c r="R346" s="77"/>
      <c r="S346" s="78"/>
      <c r="T346" s="78"/>
      <c r="U346" s="78"/>
      <c r="V346" s="78"/>
      <c r="W346" s="78"/>
      <c r="X346" s="78"/>
      <c r="Y346" s="78"/>
      <c r="Z346" s="78"/>
      <c r="AA346" s="78"/>
      <c r="AB346" s="78"/>
      <c r="AC346" s="78"/>
    </row>
    <row r="347" spans="2:29">
      <c r="B347" s="225"/>
      <c r="C347" s="226"/>
      <c r="D347" s="226"/>
      <c r="E347" s="228"/>
      <c r="G347" s="225"/>
      <c r="H347" s="226"/>
      <c r="I347" s="226"/>
      <c r="J347" s="226"/>
      <c r="K347" s="228"/>
      <c r="N347" s="78"/>
      <c r="O347" s="78"/>
      <c r="P347" s="77"/>
      <c r="Q347" s="77"/>
      <c r="R347" s="77"/>
      <c r="S347" s="78"/>
      <c r="T347" s="78"/>
      <c r="U347" s="78"/>
      <c r="V347" s="78"/>
      <c r="W347" s="78"/>
      <c r="X347" s="78"/>
      <c r="Y347" s="78"/>
      <c r="Z347" s="78"/>
      <c r="AA347" s="78"/>
      <c r="AB347" s="78"/>
      <c r="AC347" s="78"/>
    </row>
    <row r="348" spans="2:29">
      <c r="B348" s="225"/>
      <c r="C348" s="226"/>
      <c r="D348" s="226"/>
      <c r="E348" s="228"/>
      <c r="G348" s="225"/>
      <c r="H348" s="226"/>
      <c r="I348" s="226"/>
      <c r="J348" s="226"/>
      <c r="K348" s="228"/>
      <c r="N348" s="78"/>
      <c r="O348" s="78"/>
      <c r="P348" s="77"/>
      <c r="Q348" s="77"/>
      <c r="R348" s="77"/>
      <c r="S348" s="78"/>
      <c r="T348" s="78"/>
      <c r="U348" s="78"/>
      <c r="V348" s="78"/>
      <c r="W348" s="78"/>
      <c r="X348" s="78"/>
      <c r="Y348" s="78"/>
      <c r="Z348" s="78"/>
      <c r="AA348" s="78"/>
      <c r="AB348" s="78"/>
      <c r="AC348" s="78"/>
    </row>
    <row r="349" spans="2:29">
      <c r="B349" s="225"/>
      <c r="C349" s="226"/>
      <c r="D349" s="226"/>
      <c r="E349" s="228"/>
      <c r="G349" s="225"/>
      <c r="H349" s="226"/>
      <c r="I349" s="226"/>
      <c r="J349" s="226"/>
      <c r="K349" s="228"/>
      <c r="N349" s="78"/>
      <c r="O349" s="78"/>
      <c r="P349" s="77"/>
      <c r="Q349" s="77"/>
      <c r="R349" s="77"/>
      <c r="S349" s="78"/>
      <c r="T349" s="78"/>
      <c r="U349" s="78"/>
      <c r="V349" s="78"/>
      <c r="W349" s="78"/>
      <c r="X349" s="78"/>
      <c r="Y349" s="78"/>
      <c r="Z349" s="78"/>
      <c r="AA349" s="78"/>
      <c r="AB349" s="78"/>
      <c r="AC349" s="78"/>
    </row>
    <row r="350" spans="2:29">
      <c r="B350" s="225"/>
      <c r="C350" s="226"/>
      <c r="D350" s="226"/>
      <c r="E350" s="228"/>
      <c r="G350" s="225"/>
      <c r="H350" s="226"/>
      <c r="I350" s="226"/>
      <c r="J350" s="226"/>
      <c r="K350" s="228"/>
      <c r="N350" s="78"/>
      <c r="O350" s="78"/>
      <c r="P350" s="77"/>
      <c r="Q350" s="77"/>
      <c r="R350" s="77"/>
      <c r="S350" s="78"/>
      <c r="T350" s="78"/>
      <c r="U350" s="78"/>
      <c r="V350" s="78"/>
      <c r="W350" s="78"/>
      <c r="X350" s="78"/>
      <c r="Y350" s="78"/>
      <c r="Z350" s="78"/>
      <c r="AA350" s="78"/>
      <c r="AB350" s="78"/>
      <c r="AC350" s="78"/>
    </row>
    <row r="351" spans="2:29">
      <c r="B351" s="225"/>
      <c r="C351" s="226"/>
      <c r="D351" s="226"/>
      <c r="E351" s="228"/>
      <c r="G351" s="225"/>
      <c r="H351" s="226"/>
      <c r="I351" s="226"/>
      <c r="J351" s="226"/>
      <c r="K351" s="228"/>
      <c r="N351" s="78"/>
      <c r="O351" s="78"/>
      <c r="P351" s="77"/>
      <c r="Q351" s="77"/>
      <c r="R351" s="77"/>
      <c r="S351" s="78"/>
      <c r="T351" s="78"/>
      <c r="U351" s="78"/>
      <c r="V351" s="78"/>
      <c r="W351" s="78"/>
      <c r="X351" s="78"/>
      <c r="Y351" s="78"/>
      <c r="Z351" s="78"/>
      <c r="AA351" s="78"/>
      <c r="AB351" s="78"/>
      <c r="AC351" s="78"/>
    </row>
    <row r="352" spans="2:29">
      <c r="B352" s="225"/>
      <c r="C352" s="226"/>
      <c r="D352" s="226"/>
      <c r="E352" s="228"/>
      <c r="G352" s="225"/>
      <c r="H352" s="226"/>
      <c r="I352" s="226"/>
      <c r="J352" s="226"/>
      <c r="K352" s="228"/>
      <c r="N352" s="78"/>
      <c r="O352" s="78"/>
      <c r="P352" s="77"/>
      <c r="Q352" s="77"/>
      <c r="R352" s="77"/>
      <c r="S352" s="78"/>
      <c r="T352" s="78"/>
      <c r="U352" s="78"/>
      <c r="V352" s="78"/>
      <c r="W352" s="78"/>
      <c r="X352" s="78"/>
      <c r="Y352" s="78"/>
      <c r="Z352" s="78"/>
      <c r="AA352" s="78"/>
      <c r="AB352" s="78"/>
      <c r="AC352" s="78"/>
    </row>
    <row r="353" spans="2:29">
      <c r="B353" s="225"/>
      <c r="C353" s="226"/>
      <c r="D353" s="226"/>
      <c r="E353" s="228"/>
      <c r="G353" s="225"/>
      <c r="H353" s="226"/>
      <c r="I353" s="226"/>
      <c r="J353" s="226"/>
      <c r="K353" s="228"/>
      <c r="N353" s="78"/>
      <c r="O353" s="78"/>
      <c r="P353" s="77"/>
      <c r="Q353" s="77"/>
      <c r="R353" s="77"/>
      <c r="S353" s="78"/>
      <c r="T353" s="78"/>
      <c r="U353" s="78"/>
      <c r="V353" s="78"/>
      <c r="W353" s="78"/>
      <c r="X353" s="78"/>
      <c r="Y353" s="78"/>
      <c r="Z353" s="78"/>
      <c r="AA353" s="78"/>
      <c r="AB353" s="78"/>
      <c r="AC353" s="78"/>
    </row>
    <row r="354" spans="2:29">
      <c r="B354" s="225"/>
      <c r="C354" s="226"/>
      <c r="D354" s="226"/>
      <c r="E354" s="228"/>
      <c r="G354" s="225"/>
      <c r="H354" s="226"/>
      <c r="I354" s="226"/>
      <c r="J354" s="226"/>
      <c r="K354" s="228"/>
      <c r="N354" s="78"/>
      <c r="O354" s="78"/>
      <c r="P354" s="77"/>
      <c r="Q354" s="77"/>
      <c r="R354" s="77"/>
      <c r="S354" s="78"/>
      <c r="T354" s="78"/>
      <c r="U354" s="78"/>
      <c r="V354" s="78"/>
      <c r="W354" s="78"/>
      <c r="X354" s="78"/>
      <c r="Y354" s="78"/>
      <c r="Z354" s="78"/>
      <c r="AA354" s="78"/>
      <c r="AB354" s="78"/>
      <c r="AC354" s="78"/>
    </row>
    <row r="355" spans="2:29">
      <c r="B355" s="225"/>
      <c r="C355" s="226"/>
      <c r="D355" s="226"/>
      <c r="E355" s="228"/>
      <c r="G355" s="225"/>
      <c r="H355" s="226"/>
      <c r="I355" s="226"/>
      <c r="J355" s="226"/>
      <c r="K355" s="228"/>
      <c r="N355" s="78"/>
      <c r="O355" s="78"/>
      <c r="P355" s="77"/>
      <c r="Q355" s="77"/>
      <c r="R355" s="77"/>
      <c r="S355" s="78"/>
      <c r="T355" s="78"/>
      <c r="U355" s="78"/>
      <c r="V355" s="78"/>
      <c r="W355" s="78"/>
      <c r="X355" s="78"/>
      <c r="Y355" s="78"/>
      <c r="Z355" s="78"/>
      <c r="AA355" s="78"/>
      <c r="AB355" s="78"/>
      <c r="AC355" s="78"/>
    </row>
    <row r="356" spans="2:29">
      <c r="B356" s="225"/>
      <c r="C356" s="226"/>
      <c r="D356" s="226"/>
      <c r="E356" s="228"/>
      <c r="G356" s="225"/>
      <c r="H356" s="226"/>
      <c r="I356" s="226"/>
      <c r="J356" s="226"/>
      <c r="K356" s="228"/>
      <c r="N356" s="78"/>
      <c r="O356" s="78"/>
      <c r="P356" s="77"/>
      <c r="Q356" s="77"/>
      <c r="R356" s="77"/>
      <c r="S356" s="78"/>
      <c r="T356" s="78"/>
      <c r="U356" s="78"/>
      <c r="V356" s="78"/>
      <c r="W356" s="78"/>
      <c r="X356" s="78"/>
      <c r="Y356" s="78"/>
      <c r="Z356" s="78"/>
      <c r="AA356" s="78"/>
      <c r="AB356" s="78"/>
      <c r="AC356" s="78"/>
    </row>
    <row r="357" spans="2:29">
      <c r="B357" s="225"/>
      <c r="C357" s="226"/>
      <c r="D357" s="226"/>
      <c r="E357" s="228"/>
      <c r="G357" s="225"/>
      <c r="H357" s="226"/>
      <c r="I357" s="226"/>
      <c r="J357" s="226"/>
      <c r="K357" s="228"/>
      <c r="N357" s="78"/>
      <c r="O357" s="78"/>
      <c r="P357" s="77"/>
      <c r="Q357" s="77"/>
      <c r="R357" s="77"/>
      <c r="S357" s="78"/>
      <c r="T357" s="78"/>
      <c r="U357" s="78"/>
      <c r="V357" s="78"/>
      <c r="W357" s="78"/>
      <c r="X357" s="78"/>
      <c r="Y357" s="78"/>
      <c r="Z357" s="78"/>
      <c r="AA357" s="78"/>
      <c r="AB357" s="78"/>
      <c r="AC357" s="78"/>
    </row>
    <row r="358" spans="2:29">
      <c r="B358" s="225"/>
      <c r="C358" s="226"/>
      <c r="D358" s="226"/>
      <c r="E358" s="228"/>
      <c r="G358" s="225"/>
      <c r="H358" s="226"/>
      <c r="I358" s="226"/>
      <c r="J358" s="226"/>
      <c r="K358" s="228"/>
      <c r="N358" s="78"/>
      <c r="O358" s="78"/>
      <c r="P358" s="77"/>
      <c r="Q358" s="77"/>
      <c r="R358" s="77"/>
      <c r="S358" s="78"/>
      <c r="T358" s="78"/>
      <c r="U358" s="78"/>
      <c r="V358" s="78"/>
      <c r="W358" s="78"/>
      <c r="X358" s="78"/>
      <c r="Y358" s="78"/>
      <c r="Z358" s="78"/>
      <c r="AA358" s="78"/>
      <c r="AB358" s="78"/>
      <c r="AC358" s="78"/>
    </row>
    <row r="359" spans="2:29">
      <c r="B359" s="225"/>
      <c r="C359" s="226"/>
      <c r="D359" s="226"/>
      <c r="E359" s="228"/>
      <c r="G359" s="225"/>
      <c r="H359" s="226"/>
      <c r="I359" s="226"/>
      <c r="J359" s="226"/>
      <c r="K359" s="228"/>
      <c r="N359" s="78"/>
      <c r="O359" s="78"/>
      <c r="P359" s="77"/>
      <c r="Q359" s="77"/>
      <c r="R359" s="77"/>
      <c r="S359" s="78"/>
      <c r="T359" s="78"/>
      <c r="U359" s="78"/>
      <c r="V359" s="78"/>
      <c r="W359" s="78"/>
      <c r="X359" s="78"/>
      <c r="Y359" s="78"/>
      <c r="Z359" s="78"/>
      <c r="AA359" s="78"/>
      <c r="AB359" s="78"/>
      <c r="AC359" s="78"/>
    </row>
    <row r="360" spans="2:29">
      <c r="B360" s="225"/>
      <c r="C360" s="226"/>
      <c r="D360" s="226"/>
      <c r="E360" s="228"/>
      <c r="G360" s="225"/>
      <c r="H360" s="226"/>
      <c r="I360" s="226"/>
      <c r="J360" s="226"/>
      <c r="K360" s="228"/>
      <c r="N360" s="78"/>
      <c r="O360" s="78"/>
      <c r="P360" s="77"/>
      <c r="Q360" s="77"/>
      <c r="R360" s="77"/>
      <c r="S360" s="78"/>
      <c r="T360" s="78"/>
      <c r="U360" s="78"/>
      <c r="V360" s="78"/>
      <c r="W360" s="78"/>
      <c r="X360" s="78"/>
      <c r="Y360" s="78"/>
      <c r="Z360" s="78"/>
      <c r="AA360" s="78"/>
      <c r="AB360" s="78"/>
      <c r="AC360" s="78"/>
    </row>
    <row r="361" spans="2:29">
      <c r="B361" s="225"/>
      <c r="C361" s="226"/>
      <c r="D361" s="226"/>
      <c r="E361" s="228"/>
      <c r="G361" s="225"/>
      <c r="H361" s="226"/>
      <c r="I361" s="226"/>
      <c r="J361" s="226"/>
      <c r="K361" s="228"/>
      <c r="N361" s="78"/>
      <c r="O361" s="78"/>
      <c r="P361" s="77"/>
      <c r="Q361" s="77"/>
      <c r="R361" s="77"/>
      <c r="S361" s="78"/>
      <c r="T361" s="78"/>
      <c r="U361" s="78"/>
      <c r="V361" s="78"/>
      <c r="W361" s="78"/>
      <c r="X361" s="78"/>
      <c r="Y361" s="78"/>
      <c r="Z361" s="78"/>
      <c r="AA361" s="78"/>
      <c r="AB361" s="78"/>
      <c r="AC361" s="78"/>
    </row>
    <row r="362" spans="2:29">
      <c r="B362" s="225"/>
      <c r="C362" s="226"/>
      <c r="D362" s="226"/>
      <c r="E362" s="228"/>
      <c r="G362" s="225"/>
      <c r="H362" s="226"/>
      <c r="I362" s="226"/>
      <c r="J362" s="226"/>
      <c r="K362" s="228"/>
      <c r="N362" s="78"/>
      <c r="O362" s="78"/>
      <c r="P362" s="77"/>
      <c r="Q362" s="77"/>
      <c r="R362" s="77"/>
      <c r="S362" s="78"/>
      <c r="T362" s="78"/>
      <c r="U362" s="78"/>
      <c r="V362" s="78"/>
      <c r="W362" s="78"/>
      <c r="X362" s="78"/>
      <c r="Y362" s="78"/>
      <c r="Z362" s="78"/>
      <c r="AA362" s="78"/>
      <c r="AB362" s="78"/>
      <c r="AC362" s="78"/>
    </row>
    <row r="363" spans="2:29">
      <c r="B363" s="225"/>
      <c r="C363" s="226"/>
      <c r="D363" s="226"/>
      <c r="E363" s="228"/>
      <c r="G363" s="225"/>
      <c r="H363" s="226"/>
      <c r="I363" s="226"/>
      <c r="J363" s="226"/>
      <c r="K363" s="228"/>
      <c r="N363" s="78"/>
      <c r="O363" s="78"/>
      <c r="P363" s="77"/>
      <c r="Q363" s="77"/>
      <c r="R363" s="77"/>
      <c r="S363" s="78"/>
      <c r="T363" s="78"/>
      <c r="U363" s="78"/>
      <c r="V363" s="78"/>
      <c r="W363" s="78"/>
      <c r="X363" s="78"/>
      <c r="Y363" s="78"/>
      <c r="Z363" s="78"/>
      <c r="AA363" s="78"/>
      <c r="AB363" s="78"/>
      <c r="AC363" s="78"/>
    </row>
    <row r="364" spans="2:29">
      <c r="B364" s="225"/>
      <c r="C364" s="226"/>
      <c r="D364" s="226"/>
      <c r="E364" s="228"/>
      <c r="G364" s="225"/>
      <c r="H364" s="226"/>
      <c r="I364" s="226"/>
      <c r="J364" s="226"/>
      <c r="K364" s="228"/>
      <c r="N364" s="78"/>
      <c r="O364" s="78"/>
      <c r="P364" s="77"/>
      <c r="Q364" s="77"/>
      <c r="R364" s="77"/>
      <c r="S364" s="78"/>
      <c r="T364" s="78"/>
      <c r="U364" s="78"/>
      <c r="V364" s="78"/>
      <c r="W364" s="78"/>
      <c r="X364" s="78"/>
      <c r="Y364" s="78"/>
      <c r="Z364" s="78"/>
      <c r="AA364" s="78"/>
      <c r="AB364" s="78"/>
      <c r="AC364" s="78"/>
    </row>
    <row r="365" spans="2:29">
      <c r="B365" s="225"/>
      <c r="C365" s="226"/>
      <c r="D365" s="226"/>
      <c r="E365" s="228"/>
      <c r="G365" s="225"/>
      <c r="H365" s="226"/>
      <c r="I365" s="226"/>
      <c r="J365" s="226"/>
      <c r="K365" s="228"/>
      <c r="N365" s="78"/>
      <c r="O365" s="78"/>
      <c r="P365" s="77"/>
      <c r="Q365" s="77"/>
      <c r="R365" s="77"/>
      <c r="S365" s="78"/>
      <c r="T365" s="78"/>
      <c r="U365" s="78"/>
      <c r="V365" s="78"/>
      <c r="W365" s="78"/>
      <c r="X365" s="78"/>
      <c r="Y365" s="78"/>
      <c r="Z365" s="78"/>
      <c r="AA365" s="78"/>
      <c r="AB365" s="78"/>
      <c r="AC365" s="78"/>
    </row>
    <row r="366" spans="2:29">
      <c r="B366" s="225"/>
      <c r="C366" s="226"/>
      <c r="D366" s="226"/>
      <c r="E366" s="228"/>
      <c r="G366" s="225"/>
      <c r="H366" s="226"/>
      <c r="I366" s="226"/>
      <c r="J366" s="226"/>
      <c r="K366" s="228"/>
      <c r="N366" s="78"/>
      <c r="O366" s="78"/>
      <c r="P366" s="77"/>
      <c r="Q366" s="77"/>
      <c r="R366" s="77"/>
      <c r="S366" s="78"/>
      <c r="T366" s="78"/>
      <c r="U366" s="78"/>
      <c r="V366" s="78"/>
      <c r="W366" s="78"/>
      <c r="X366" s="78"/>
      <c r="Y366" s="78"/>
      <c r="Z366" s="78"/>
      <c r="AA366" s="78"/>
      <c r="AB366" s="78"/>
      <c r="AC366" s="78"/>
    </row>
    <row r="367" spans="2:29">
      <c r="B367" s="225"/>
      <c r="C367" s="226"/>
      <c r="D367" s="226"/>
      <c r="E367" s="228"/>
      <c r="G367" s="225"/>
      <c r="H367" s="226"/>
      <c r="I367" s="226"/>
      <c r="J367" s="226"/>
      <c r="K367" s="228"/>
      <c r="N367" s="78"/>
      <c r="O367" s="78"/>
      <c r="P367" s="77"/>
      <c r="Q367" s="77"/>
      <c r="R367" s="77"/>
      <c r="S367" s="78"/>
      <c r="T367" s="78"/>
      <c r="U367" s="78"/>
      <c r="V367" s="78"/>
      <c r="W367" s="78"/>
      <c r="X367" s="78"/>
      <c r="Y367" s="78"/>
      <c r="Z367" s="78"/>
      <c r="AA367" s="78"/>
      <c r="AB367" s="78"/>
      <c r="AC367" s="78"/>
    </row>
    <row r="368" spans="2:29">
      <c r="B368" s="225"/>
      <c r="C368" s="226"/>
      <c r="D368" s="226"/>
      <c r="E368" s="228"/>
      <c r="G368" s="225"/>
      <c r="H368" s="226"/>
      <c r="I368" s="226"/>
      <c r="J368" s="226"/>
      <c r="K368" s="228"/>
      <c r="N368" s="78"/>
      <c r="O368" s="78"/>
      <c r="P368" s="77"/>
      <c r="Q368" s="77"/>
      <c r="R368" s="77"/>
      <c r="S368" s="78"/>
      <c r="T368" s="78"/>
      <c r="U368" s="78"/>
      <c r="V368" s="78"/>
      <c r="W368" s="78"/>
      <c r="X368" s="78"/>
      <c r="Y368" s="78"/>
      <c r="Z368" s="78"/>
      <c r="AA368" s="78"/>
      <c r="AB368" s="78"/>
      <c r="AC368" s="78"/>
    </row>
    <row r="369" spans="2:29">
      <c r="B369" s="225"/>
      <c r="C369" s="226"/>
      <c r="D369" s="226"/>
      <c r="E369" s="228"/>
      <c r="G369" s="225"/>
      <c r="H369" s="226"/>
      <c r="I369" s="226"/>
      <c r="J369" s="226"/>
      <c r="K369" s="228"/>
      <c r="N369" s="78"/>
      <c r="O369" s="78"/>
      <c r="P369" s="77"/>
      <c r="Q369" s="77"/>
      <c r="R369" s="77"/>
      <c r="S369" s="78"/>
      <c r="T369" s="78"/>
      <c r="U369" s="78"/>
      <c r="V369" s="78"/>
      <c r="W369" s="78"/>
      <c r="X369" s="78"/>
      <c r="Y369" s="78"/>
      <c r="Z369" s="78"/>
      <c r="AA369" s="78"/>
      <c r="AB369" s="78"/>
      <c r="AC369" s="78"/>
    </row>
    <row r="370" spans="2:29">
      <c r="B370" s="225"/>
      <c r="C370" s="226"/>
      <c r="D370" s="226"/>
      <c r="E370" s="228"/>
      <c r="G370" s="225"/>
      <c r="H370" s="226"/>
      <c r="I370" s="226"/>
      <c r="J370" s="226"/>
      <c r="K370" s="228"/>
      <c r="N370" s="78"/>
      <c r="O370" s="78"/>
      <c r="P370" s="77"/>
      <c r="Q370" s="77"/>
      <c r="R370" s="77"/>
      <c r="S370" s="78"/>
      <c r="T370" s="78"/>
      <c r="U370" s="78"/>
      <c r="V370" s="78"/>
      <c r="W370" s="78"/>
      <c r="X370" s="78"/>
      <c r="Y370" s="78"/>
      <c r="Z370" s="78"/>
      <c r="AA370" s="78"/>
      <c r="AB370" s="78"/>
      <c r="AC370" s="78"/>
    </row>
    <row r="371" spans="2:29">
      <c r="B371" s="225"/>
      <c r="C371" s="226"/>
      <c r="D371" s="226"/>
      <c r="E371" s="228"/>
      <c r="G371" s="225"/>
      <c r="H371" s="226"/>
      <c r="I371" s="226"/>
      <c r="J371" s="226"/>
      <c r="K371" s="228"/>
      <c r="N371" s="78"/>
      <c r="O371" s="78"/>
      <c r="P371" s="77"/>
      <c r="Q371" s="77"/>
      <c r="R371" s="77"/>
      <c r="S371" s="78"/>
      <c r="T371" s="78"/>
      <c r="U371" s="78"/>
      <c r="V371" s="78"/>
      <c r="W371" s="78"/>
      <c r="X371" s="78"/>
      <c r="Y371" s="78"/>
      <c r="Z371" s="78"/>
      <c r="AA371" s="78"/>
      <c r="AB371" s="78"/>
      <c r="AC371" s="78"/>
    </row>
    <row r="372" spans="2:29">
      <c r="B372" s="225"/>
      <c r="C372" s="226"/>
      <c r="D372" s="226"/>
      <c r="E372" s="228"/>
      <c r="G372" s="225"/>
      <c r="H372" s="226"/>
      <c r="I372" s="226"/>
      <c r="J372" s="226"/>
      <c r="K372" s="228"/>
      <c r="N372" s="78"/>
      <c r="O372" s="78"/>
      <c r="P372" s="77"/>
      <c r="Q372" s="77"/>
      <c r="R372" s="77"/>
      <c r="S372" s="78"/>
      <c r="T372" s="78"/>
      <c r="U372" s="78"/>
      <c r="V372" s="78"/>
      <c r="W372" s="78"/>
      <c r="X372" s="78"/>
      <c r="Y372" s="78"/>
      <c r="Z372" s="78"/>
      <c r="AA372" s="78"/>
      <c r="AB372" s="78"/>
      <c r="AC372" s="78"/>
    </row>
    <row r="373" spans="2:29">
      <c r="B373" s="225"/>
      <c r="C373" s="226"/>
      <c r="D373" s="226"/>
      <c r="E373" s="228"/>
      <c r="G373" s="225"/>
      <c r="H373" s="226"/>
      <c r="I373" s="226"/>
      <c r="J373" s="226"/>
      <c r="K373" s="228"/>
      <c r="N373" s="78"/>
      <c r="O373" s="78"/>
      <c r="P373" s="77"/>
      <c r="Q373" s="77"/>
      <c r="R373" s="77"/>
      <c r="S373" s="78"/>
      <c r="T373" s="78"/>
      <c r="U373" s="78"/>
      <c r="V373" s="78"/>
      <c r="W373" s="78"/>
      <c r="X373" s="78"/>
      <c r="Y373" s="78"/>
      <c r="Z373" s="78"/>
      <c r="AA373" s="78"/>
      <c r="AB373" s="78"/>
      <c r="AC373" s="78"/>
    </row>
    <row r="374" spans="2:29" s="78" customFormat="1" ht="13.5" thickBot="1">
      <c r="B374" s="234"/>
      <c r="C374" s="235"/>
      <c r="D374" s="235"/>
      <c r="E374" s="236"/>
      <c r="G374" s="234"/>
      <c r="H374" s="235"/>
      <c r="I374" s="235"/>
      <c r="J374" s="235"/>
      <c r="K374" s="237"/>
      <c r="P374" s="77"/>
      <c r="Q374" s="77"/>
      <c r="R374" s="77"/>
    </row>
    <row r="375" spans="2:29" s="78" customFormat="1">
      <c r="P375" s="77"/>
      <c r="Q375" s="77"/>
      <c r="R375" s="77"/>
    </row>
    <row r="376" spans="2:29" s="78" customFormat="1">
      <c r="C376" s="77"/>
      <c r="D376" s="77"/>
      <c r="E376" s="77"/>
      <c r="F376" s="77"/>
      <c r="G376" s="180"/>
      <c r="H376" s="180"/>
      <c r="I376" s="180"/>
      <c r="J376" s="77"/>
      <c r="P376" s="77"/>
      <c r="Q376" s="77"/>
      <c r="R376" s="77"/>
    </row>
    <row r="377" spans="2:29" s="78" customFormat="1">
      <c r="C377" s="77"/>
      <c r="D377" s="77"/>
      <c r="E377" s="77"/>
      <c r="F377" s="77"/>
      <c r="G377" s="180"/>
      <c r="H377" s="180"/>
      <c r="I377" s="180"/>
      <c r="J377" s="77"/>
      <c r="P377" s="77"/>
      <c r="Q377" s="77"/>
      <c r="R377" s="77"/>
    </row>
    <row r="378" spans="2:29" s="78" customFormat="1">
      <c r="C378" s="77"/>
      <c r="D378" s="77"/>
      <c r="E378" s="77"/>
      <c r="F378" s="77"/>
      <c r="G378" s="180"/>
      <c r="H378" s="180"/>
      <c r="I378" s="180"/>
      <c r="J378" s="77"/>
      <c r="P378" s="77"/>
      <c r="Q378" s="77"/>
      <c r="R378" s="77"/>
    </row>
    <row r="379" spans="2:29" s="78" customFormat="1">
      <c r="C379" s="77"/>
      <c r="D379" s="77"/>
      <c r="E379" s="77"/>
      <c r="F379" s="77"/>
      <c r="G379" s="180"/>
      <c r="H379" s="180"/>
      <c r="I379" s="180"/>
      <c r="J379" s="77"/>
      <c r="P379" s="77"/>
      <c r="Q379" s="77"/>
      <c r="R379" s="77"/>
    </row>
    <row r="380" spans="2:29" s="78" customFormat="1">
      <c r="C380" s="77"/>
      <c r="D380" s="77"/>
      <c r="E380" s="77"/>
      <c r="F380" s="77"/>
      <c r="G380" s="180"/>
      <c r="H380" s="180"/>
      <c r="I380" s="180"/>
      <c r="J380" s="77"/>
      <c r="P380" s="77"/>
      <c r="Q380" s="77"/>
      <c r="R380" s="77"/>
    </row>
    <row r="381" spans="2:29" s="78" customFormat="1">
      <c r="J381" s="77"/>
      <c r="P381" s="77"/>
      <c r="Q381" s="77"/>
      <c r="R381" s="77"/>
    </row>
    <row r="382" spans="2:29" s="78" customFormat="1">
      <c r="J382" s="77"/>
      <c r="P382" s="77"/>
      <c r="Q382" s="77"/>
      <c r="R382" s="77"/>
    </row>
    <row r="383" spans="2:29" s="78" customFormat="1">
      <c r="J383" s="77"/>
      <c r="P383" s="77"/>
      <c r="Q383" s="77"/>
      <c r="R383" s="77"/>
    </row>
    <row r="384" spans="2:29" s="78" customFormat="1">
      <c r="B384" s="77"/>
      <c r="J384" s="77"/>
      <c r="P384" s="77"/>
      <c r="Q384" s="77"/>
      <c r="R384" s="77"/>
    </row>
    <row r="385" spans="2:18" s="78" customFormat="1">
      <c r="B385" s="77"/>
      <c r="J385" s="77"/>
      <c r="P385" s="77"/>
      <c r="Q385" s="77"/>
      <c r="R385" s="77"/>
    </row>
    <row r="386" spans="2:18" s="78" customFormat="1">
      <c r="B386" s="77"/>
      <c r="J386" s="77"/>
      <c r="P386" s="77"/>
      <c r="Q386" s="77"/>
      <c r="R386" s="77"/>
    </row>
    <row r="387" spans="2:18" s="78" customFormat="1">
      <c r="B387" s="77"/>
      <c r="J387" s="77"/>
      <c r="P387" s="77"/>
      <c r="Q387" s="77"/>
      <c r="R387" s="77"/>
    </row>
    <row r="388" spans="2:18" s="78" customFormat="1">
      <c r="B388" s="77"/>
      <c r="J388" s="77"/>
      <c r="P388" s="77"/>
      <c r="Q388" s="77"/>
      <c r="R388" s="77"/>
    </row>
    <row r="389" spans="2:18" s="78" customFormat="1">
      <c r="B389" s="77"/>
      <c r="J389" s="77"/>
      <c r="P389" s="77"/>
      <c r="Q389" s="77"/>
      <c r="R389" s="77"/>
    </row>
    <row r="390" spans="2:18" s="78" customFormat="1">
      <c r="B390" s="77"/>
      <c r="J390" s="77"/>
      <c r="P390" s="77"/>
      <c r="Q390" s="77"/>
      <c r="R390" s="77"/>
    </row>
    <row r="391" spans="2:18" s="78" customFormat="1">
      <c r="B391" s="77"/>
      <c r="J391" s="77"/>
      <c r="P391" s="77"/>
      <c r="Q391" s="77"/>
      <c r="R391" s="77"/>
    </row>
    <row r="392" spans="2:18" s="78" customFormat="1">
      <c r="B392" s="77"/>
      <c r="J392" s="77"/>
      <c r="P392" s="77"/>
      <c r="Q392" s="77"/>
      <c r="R392" s="77"/>
    </row>
    <row r="393" spans="2:18" s="78" customFormat="1">
      <c r="B393" s="77"/>
      <c r="J393" s="77"/>
      <c r="P393" s="77"/>
      <c r="Q393" s="77"/>
      <c r="R393" s="77"/>
    </row>
    <row r="394" spans="2:18" s="78" customFormat="1">
      <c r="B394" s="77"/>
      <c r="J394" s="77"/>
      <c r="P394" s="77"/>
      <c r="Q394" s="77"/>
      <c r="R394" s="77"/>
    </row>
    <row r="395" spans="2:18" s="78" customFormat="1">
      <c r="B395" s="77"/>
      <c r="J395" s="77"/>
      <c r="P395" s="77"/>
      <c r="Q395" s="77"/>
      <c r="R395" s="77"/>
    </row>
    <row r="396" spans="2:18" s="78" customFormat="1">
      <c r="B396" s="77"/>
      <c r="J396" s="77"/>
      <c r="P396" s="77"/>
      <c r="Q396" s="77"/>
      <c r="R396" s="77"/>
    </row>
    <row r="397" spans="2:18" s="78" customFormat="1">
      <c r="B397" s="77"/>
      <c r="J397" s="77"/>
      <c r="P397" s="77"/>
      <c r="Q397" s="77"/>
      <c r="R397" s="77"/>
    </row>
    <row r="398" spans="2:18" s="78" customFormat="1">
      <c r="B398" s="77"/>
      <c r="J398" s="77"/>
      <c r="P398" s="77"/>
      <c r="Q398" s="77"/>
      <c r="R398" s="77"/>
    </row>
    <row r="399" spans="2:18" s="78" customFormat="1">
      <c r="B399" s="77"/>
      <c r="J399" s="77"/>
      <c r="P399" s="77"/>
      <c r="Q399" s="77"/>
      <c r="R399" s="77"/>
    </row>
    <row r="400" spans="2:18" s="78" customFormat="1">
      <c r="B400" s="77"/>
      <c r="J400" s="77"/>
      <c r="P400" s="77"/>
      <c r="Q400" s="77"/>
      <c r="R400" s="77"/>
    </row>
    <row r="401" spans="2:18" s="78" customFormat="1">
      <c r="B401" s="77"/>
      <c r="J401" s="77"/>
      <c r="P401" s="77"/>
      <c r="Q401" s="77"/>
      <c r="R401" s="77"/>
    </row>
    <row r="402" spans="2:18" s="78" customFormat="1">
      <c r="B402" s="77"/>
      <c r="J402" s="77"/>
      <c r="P402" s="77"/>
      <c r="Q402" s="77"/>
      <c r="R402" s="77"/>
    </row>
    <row r="403" spans="2:18" s="78" customFormat="1">
      <c r="B403" s="77"/>
      <c r="J403" s="77"/>
      <c r="P403" s="77"/>
      <c r="Q403" s="77"/>
      <c r="R403" s="77"/>
    </row>
    <row r="404" spans="2:18" s="78" customFormat="1">
      <c r="B404" s="77"/>
      <c r="J404" s="77"/>
      <c r="P404" s="77"/>
      <c r="Q404" s="77"/>
      <c r="R404" s="77"/>
    </row>
    <row r="405" spans="2:18" s="78" customFormat="1">
      <c r="B405" s="77"/>
      <c r="J405" s="77"/>
      <c r="P405" s="77"/>
      <c r="Q405" s="77"/>
      <c r="R405" s="77"/>
    </row>
    <row r="406" spans="2:18" s="78" customFormat="1">
      <c r="B406" s="77"/>
      <c r="J406" s="77"/>
      <c r="P406" s="77"/>
      <c r="Q406" s="77"/>
      <c r="R406" s="77"/>
    </row>
    <row r="407" spans="2:18" s="78" customFormat="1">
      <c r="B407" s="77"/>
      <c r="J407" s="77"/>
      <c r="P407" s="77"/>
      <c r="Q407" s="77"/>
      <c r="R407" s="77"/>
    </row>
    <row r="408" spans="2:18" s="78" customFormat="1">
      <c r="B408" s="77"/>
      <c r="J408" s="77"/>
      <c r="P408" s="77"/>
      <c r="Q408" s="77"/>
      <c r="R408" s="77"/>
    </row>
    <row r="409" spans="2:18" s="78" customFormat="1">
      <c r="B409" s="77"/>
      <c r="J409" s="77"/>
      <c r="P409" s="77"/>
      <c r="Q409" s="77"/>
      <c r="R409" s="77"/>
    </row>
    <row r="410" spans="2:18" s="78" customFormat="1">
      <c r="B410" s="77"/>
      <c r="J410" s="77"/>
      <c r="P410" s="77"/>
      <c r="Q410" s="77"/>
      <c r="R410" s="77"/>
    </row>
    <row r="411" spans="2:18" s="78" customFormat="1">
      <c r="B411" s="77"/>
      <c r="J411" s="77"/>
      <c r="P411" s="77"/>
      <c r="Q411" s="77"/>
      <c r="R411" s="77"/>
    </row>
    <row r="412" spans="2:18" s="78" customFormat="1">
      <c r="B412" s="77"/>
      <c r="J412" s="77"/>
      <c r="P412" s="77"/>
      <c r="Q412" s="77"/>
      <c r="R412" s="77"/>
    </row>
    <row r="413" spans="2:18" s="78" customFormat="1">
      <c r="B413" s="77"/>
      <c r="J413" s="77"/>
      <c r="P413" s="77"/>
      <c r="Q413" s="77"/>
      <c r="R413" s="77"/>
    </row>
    <row r="414" spans="2:18" s="78" customFormat="1">
      <c r="B414" s="77"/>
      <c r="J414" s="77"/>
      <c r="P414" s="77"/>
      <c r="Q414" s="77"/>
      <c r="R414" s="77"/>
    </row>
    <row r="415" spans="2:18" s="78" customFormat="1">
      <c r="B415" s="77"/>
      <c r="J415" s="77"/>
      <c r="P415" s="77"/>
      <c r="Q415" s="77"/>
      <c r="R415" s="77"/>
    </row>
    <row r="416" spans="2:18" s="78" customFormat="1">
      <c r="B416" s="77"/>
      <c r="J416" s="77"/>
      <c r="P416" s="77"/>
      <c r="Q416" s="77"/>
      <c r="R416" s="77"/>
    </row>
    <row r="417" spans="2:18" s="78" customFormat="1">
      <c r="B417" s="77"/>
      <c r="J417" s="77"/>
      <c r="P417" s="77"/>
      <c r="Q417" s="77"/>
      <c r="R417" s="77"/>
    </row>
    <row r="418" spans="2:18" s="78" customFormat="1">
      <c r="B418" s="77"/>
      <c r="J418" s="77"/>
      <c r="P418" s="77"/>
      <c r="Q418" s="77"/>
      <c r="R418" s="77"/>
    </row>
    <row r="419" spans="2:18" s="78" customFormat="1">
      <c r="B419" s="77"/>
      <c r="J419" s="77"/>
      <c r="P419" s="77"/>
      <c r="Q419" s="77"/>
      <c r="R419" s="77"/>
    </row>
    <row r="420" spans="2:18" s="78" customFormat="1">
      <c r="B420" s="77"/>
      <c r="J420" s="77"/>
      <c r="P420" s="77"/>
      <c r="Q420" s="77"/>
      <c r="R420" s="77"/>
    </row>
    <row r="421" spans="2:18" s="78" customFormat="1">
      <c r="B421" s="77"/>
      <c r="J421" s="77"/>
      <c r="P421" s="77"/>
      <c r="Q421" s="77"/>
      <c r="R421" s="77"/>
    </row>
    <row r="422" spans="2:18" s="78" customFormat="1">
      <c r="B422" s="77"/>
      <c r="J422" s="77"/>
      <c r="P422" s="77"/>
      <c r="Q422" s="77"/>
      <c r="R422" s="77"/>
    </row>
    <row r="423" spans="2:18" s="78" customFormat="1">
      <c r="B423" s="77"/>
      <c r="J423" s="77"/>
      <c r="P423" s="77"/>
      <c r="Q423" s="77"/>
      <c r="R423" s="77"/>
    </row>
    <row r="424" spans="2:18" s="78" customFormat="1">
      <c r="B424" s="77"/>
      <c r="J424" s="77"/>
      <c r="P424" s="77"/>
      <c r="Q424" s="77"/>
      <c r="R424" s="77"/>
    </row>
    <row r="425" spans="2:18" s="78" customFormat="1">
      <c r="B425" s="77"/>
      <c r="J425" s="77"/>
      <c r="P425" s="77"/>
      <c r="Q425" s="77"/>
      <c r="R425" s="77"/>
    </row>
    <row r="426" spans="2:18" s="78" customFormat="1">
      <c r="B426" s="77"/>
      <c r="J426" s="77"/>
      <c r="P426" s="77"/>
      <c r="Q426" s="77"/>
      <c r="R426" s="77"/>
    </row>
    <row r="427" spans="2:18" s="78" customFormat="1">
      <c r="B427" s="77"/>
      <c r="J427" s="77"/>
      <c r="P427" s="77"/>
      <c r="Q427" s="77"/>
      <c r="R427" s="77"/>
    </row>
    <row r="428" spans="2:18" s="78" customFormat="1">
      <c r="B428" s="77"/>
      <c r="J428" s="77"/>
      <c r="P428" s="77"/>
      <c r="Q428" s="77"/>
      <c r="R428" s="77"/>
    </row>
    <row r="429" spans="2:18" s="78" customFormat="1">
      <c r="B429" s="77"/>
      <c r="J429" s="77"/>
      <c r="P429" s="77"/>
      <c r="Q429" s="77"/>
      <c r="R429" s="77"/>
    </row>
    <row r="430" spans="2:18" s="78" customFormat="1">
      <c r="B430" s="77"/>
      <c r="J430" s="77"/>
      <c r="P430" s="77"/>
      <c r="Q430" s="77"/>
      <c r="R430" s="77"/>
    </row>
    <row r="431" spans="2:18" s="78" customFormat="1">
      <c r="B431" s="77"/>
      <c r="J431" s="77"/>
      <c r="P431" s="77"/>
      <c r="Q431" s="77"/>
      <c r="R431" s="77"/>
    </row>
    <row r="432" spans="2:18" s="78" customFormat="1">
      <c r="B432" s="77"/>
      <c r="J432" s="77"/>
      <c r="P432" s="77"/>
      <c r="Q432" s="77"/>
      <c r="R432" s="77"/>
    </row>
    <row r="433" spans="2:18" s="78" customFormat="1">
      <c r="B433" s="77"/>
      <c r="J433" s="77"/>
      <c r="P433" s="77"/>
      <c r="Q433" s="77"/>
      <c r="R433" s="77"/>
    </row>
    <row r="434" spans="2:18" s="78" customFormat="1">
      <c r="B434" s="77"/>
      <c r="J434" s="77"/>
      <c r="P434" s="77"/>
      <c r="Q434" s="77"/>
      <c r="R434" s="77"/>
    </row>
    <row r="435" spans="2:18" s="78" customFormat="1">
      <c r="B435" s="77"/>
      <c r="J435" s="77"/>
      <c r="P435" s="77"/>
      <c r="Q435" s="77"/>
      <c r="R435" s="77"/>
    </row>
    <row r="436" spans="2:18" s="78" customFormat="1">
      <c r="B436" s="77"/>
      <c r="J436" s="77"/>
      <c r="P436" s="77"/>
      <c r="Q436" s="77"/>
      <c r="R436" s="77"/>
    </row>
    <row r="437" spans="2:18" s="78" customFormat="1">
      <c r="B437" s="77"/>
      <c r="J437" s="77"/>
      <c r="P437" s="77"/>
      <c r="Q437" s="77"/>
      <c r="R437" s="77"/>
    </row>
    <row r="438" spans="2:18" s="78" customFormat="1">
      <c r="B438" s="77"/>
      <c r="J438" s="77"/>
      <c r="P438" s="77"/>
      <c r="Q438" s="77"/>
      <c r="R438" s="77"/>
    </row>
    <row r="439" spans="2:18" s="78" customFormat="1">
      <c r="B439" s="77"/>
      <c r="J439" s="77"/>
      <c r="P439" s="77"/>
      <c r="Q439" s="77"/>
      <c r="R439" s="77"/>
    </row>
    <row r="440" spans="2:18" s="78" customFormat="1">
      <c r="B440" s="77"/>
      <c r="J440" s="77"/>
      <c r="P440" s="77"/>
      <c r="Q440" s="77"/>
      <c r="R440" s="77"/>
    </row>
    <row r="441" spans="2:18" s="78" customFormat="1">
      <c r="B441" s="77"/>
      <c r="J441" s="77"/>
      <c r="P441" s="77"/>
      <c r="Q441" s="77"/>
      <c r="R441" s="77"/>
    </row>
    <row r="442" spans="2:18" s="78" customFormat="1">
      <c r="B442" s="77"/>
      <c r="J442" s="77"/>
      <c r="P442" s="77"/>
      <c r="Q442" s="77"/>
      <c r="R442" s="77"/>
    </row>
    <row r="443" spans="2:18" s="78" customFormat="1">
      <c r="B443" s="77"/>
      <c r="J443" s="77"/>
      <c r="P443" s="77"/>
      <c r="Q443" s="77"/>
      <c r="R443" s="77"/>
    </row>
    <row r="444" spans="2:18" s="78" customFormat="1">
      <c r="B444" s="77"/>
      <c r="J444" s="77"/>
      <c r="P444" s="77"/>
      <c r="Q444" s="77"/>
      <c r="R444" s="77"/>
    </row>
    <row r="445" spans="2:18" s="78" customFormat="1">
      <c r="B445" s="77"/>
      <c r="J445" s="77"/>
      <c r="P445" s="77"/>
      <c r="Q445" s="77"/>
      <c r="R445" s="77"/>
    </row>
    <row r="446" spans="2:18" s="78" customFormat="1">
      <c r="B446" s="77"/>
      <c r="J446" s="77"/>
      <c r="P446" s="77"/>
      <c r="Q446" s="77"/>
      <c r="R446" s="77"/>
    </row>
    <row r="447" spans="2:18" s="78" customFormat="1">
      <c r="B447" s="77"/>
      <c r="J447" s="77"/>
      <c r="P447" s="77"/>
      <c r="Q447" s="77"/>
      <c r="R447" s="77"/>
    </row>
    <row r="448" spans="2:18" s="78" customFormat="1">
      <c r="B448" s="77"/>
      <c r="J448" s="77"/>
      <c r="P448" s="77"/>
      <c r="Q448" s="77"/>
      <c r="R448" s="77"/>
    </row>
    <row r="449" spans="1:80" s="78" customFormat="1">
      <c r="B449" s="77"/>
      <c r="J449" s="77"/>
      <c r="P449" s="77"/>
      <c r="Q449" s="77"/>
      <c r="R449" s="77"/>
    </row>
    <row r="450" spans="1:80" s="239" customFormat="1">
      <c r="A450" s="78"/>
      <c r="B450" s="238"/>
      <c r="F450" s="78"/>
      <c r="J450" s="238"/>
      <c r="L450" s="78"/>
      <c r="M450" s="78"/>
      <c r="P450" s="238"/>
      <c r="Q450" s="238"/>
      <c r="R450" s="238"/>
      <c r="AD450" s="78"/>
      <c r="AE450" s="78"/>
      <c r="AF450" s="78"/>
      <c r="AG450" s="78"/>
      <c r="AH450" s="78"/>
      <c r="AI450" s="78"/>
      <c r="AJ450" s="78"/>
      <c r="AK450" s="78"/>
      <c r="AL450" s="78"/>
      <c r="AM450" s="78"/>
      <c r="AN450" s="78"/>
      <c r="AO450" s="78"/>
      <c r="AP450" s="78"/>
      <c r="AQ450" s="78"/>
      <c r="AR450" s="78"/>
      <c r="AS450" s="78"/>
      <c r="AT450" s="78"/>
      <c r="AU450" s="78"/>
      <c r="AV450" s="78"/>
      <c r="AW450" s="78"/>
      <c r="AX450" s="78"/>
      <c r="AY450" s="78"/>
      <c r="AZ450" s="78"/>
      <c r="BA450" s="78"/>
      <c r="BB450" s="78"/>
      <c r="BC450" s="78"/>
      <c r="BD450" s="78"/>
      <c r="BE450" s="78"/>
      <c r="BF450" s="78"/>
      <c r="BG450" s="78"/>
      <c r="BH450" s="78"/>
      <c r="BI450" s="78"/>
      <c r="BJ450" s="78"/>
      <c r="BK450" s="78"/>
      <c r="BL450" s="78"/>
      <c r="BM450" s="78"/>
      <c r="BN450" s="78"/>
      <c r="BO450" s="78"/>
      <c r="BP450" s="78"/>
      <c r="BQ450" s="78"/>
      <c r="BR450" s="78"/>
      <c r="BS450" s="78"/>
      <c r="BT450" s="78"/>
      <c r="BU450" s="78"/>
      <c r="BV450" s="78"/>
      <c r="BW450" s="78"/>
      <c r="BX450" s="78"/>
      <c r="BY450" s="78"/>
      <c r="BZ450" s="78"/>
      <c r="CA450" s="78"/>
      <c r="CB450" s="78"/>
    </row>
    <row r="451" spans="1:80" s="239" customFormat="1">
      <c r="A451" s="78"/>
      <c r="B451" s="238"/>
      <c r="F451" s="78"/>
      <c r="J451" s="238"/>
      <c r="L451" s="78"/>
      <c r="M451" s="78"/>
      <c r="P451" s="238"/>
      <c r="Q451" s="238"/>
      <c r="R451" s="238"/>
      <c r="AD451" s="78"/>
      <c r="AE451" s="78"/>
      <c r="AF451" s="78"/>
      <c r="AG451" s="78"/>
      <c r="AH451" s="78"/>
      <c r="AI451" s="78"/>
      <c r="AJ451" s="78"/>
      <c r="AK451" s="78"/>
      <c r="AL451" s="78"/>
      <c r="AM451" s="78"/>
      <c r="AN451" s="78"/>
      <c r="AO451" s="78"/>
      <c r="AP451" s="78"/>
      <c r="AQ451" s="78"/>
      <c r="AR451" s="78"/>
      <c r="AS451" s="78"/>
      <c r="AT451" s="78"/>
      <c r="AU451" s="78"/>
      <c r="AV451" s="78"/>
      <c r="AW451" s="78"/>
      <c r="AX451" s="78"/>
      <c r="AY451" s="78"/>
      <c r="AZ451" s="78"/>
      <c r="BA451" s="78"/>
      <c r="BB451" s="78"/>
      <c r="BC451" s="78"/>
      <c r="BD451" s="78"/>
      <c r="BE451" s="78"/>
      <c r="BF451" s="78"/>
      <c r="BG451" s="78"/>
      <c r="BH451" s="78"/>
      <c r="BI451" s="78"/>
      <c r="BJ451" s="78"/>
      <c r="BK451" s="78"/>
      <c r="BL451" s="78"/>
      <c r="BM451" s="78"/>
      <c r="BN451" s="78"/>
      <c r="BO451" s="78"/>
      <c r="BP451" s="78"/>
      <c r="BQ451" s="78"/>
      <c r="BR451" s="78"/>
      <c r="BS451" s="78"/>
      <c r="BT451" s="78"/>
      <c r="BU451" s="78"/>
      <c r="BV451" s="78"/>
      <c r="BW451" s="78"/>
      <c r="BX451" s="78"/>
      <c r="BY451" s="78"/>
      <c r="BZ451" s="78"/>
      <c r="CA451" s="78"/>
      <c r="CB451" s="78"/>
    </row>
    <row r="452" spans="1:80" s="239" customFormat="1">
      <c r="A452" s="78"/>
      <c r="B452" s="238"/>
      <c r="F452" s="78"/>
      <c r="J452" s="238"/>
      <c r="L452" s="78"/>
      <c r="M452" s="78"/>
      <c r="P452" s="238"/>
      <c r="Q452" s="238"/>
      <c r="R452" s="238"/>
      <c r="AD452" s="78"/>
      <c r="AE452" s="78"/>
      <c r="AF452" s="78"/>
      <c r="AG452" s="78"/>
      <c r="AH452" s="78"/>
      <c r="AI452" s="78"/>
      <c r="AJ452" s="78"/>
      <c r="AK452" s="78"/>
      <c r="AL452" s="78"/>
      <c r="AM452" s="78"/>
      <c r="AN452" s="78"/>
      <c r="AO452" s="78"/>
      <c r="AP452" s="78"/>
      <c r="AQ452" s="78"/>
      <c r="AR452" s="78"/>
      <c r="AS452" s="78"/>
      <c r="AT452" s="78"/>
      <c r="AU452" s="78"/>
      <c r="AV452" s="78"/>
      <c r="AW452" s="78"/>
      <c r="AX452" s="78"/>
      <c r="AY452" s="78"/>
      <c r="AZ452" s="78"/>
      <c r="BA452" s="78"/>
      <c r="BB452" s="78"/>
      <c r="BC452" s="78"/>
      <c r="BD452" s="78"/>
      <c r="BE452" s="78"/>
      <c r="BF452" s="78"/>
      <c r="BG452" s="78"/>
      <c r="BH452" s="78"/>
      <c r="BI452" s="78"/>
      <c r="BJ452" s="78"/>
      <c r="BK452" s="78"/>
      <c r="BL452" s="78"/>
      <c r="BM452" s="78"/>
      <c r="BN452" s="78"/>
      <c r="BO452" s="78"/>
      <c r="BP452" s="78"/>
      <c r="BQ452" s="78"/>
      <c r="BR452" s="78"/>
      <c r="BS452" s="78"/>
      <c r="BT452" s="78"/>
      <c r="BU452" s="78"/>
      <c r="BV452" s="78"/>
      <c r="BW452" s="78"/>
      <c r="BX452" s="78"/>
      <c r="BY452" s="78"/>
      <c r="BZ452" s="78"/>
      <c r="CA452" s="78"/>
      <c r="CB452" s="78"/>
    </row>
    <row r="453" spans="1:80" s="239" customFormat="1">
      <c r="A453" s="78"/>
      <c r="B453" s="238"/>
      <c r="F453" s="78"/>
      <c r="J453" s="238"/>
      <c r="L453" s="78"/>
      <c r="M453" s="78"/>
      <c r="P453" s="238"/>
      <c r="Q453" s="238"/>
      <c r="R453" s="238"/>
      <c r="AD453" s="78"/>
      <c r="AE453" s="78"/>
      <c r="AF453" s="78"/>
      <c r="AG453" s="78"/>
      <c r="AH453" s="78"/>
      <c r="AI453" s="78"/>
      <c r="AJ453" s="78"/>
      <c r="AK453" s="78"/>
      <c r="AL453" s="78"/>
      <c r="AM453" s="78"/>
      <c r="AN453" s="78"/>
      <c r="AO453" s="78"/>
      <c r="AP453" s="78"/>
      <c r="AQ453" s="78"/>
      <c r="AR453" s="78"/>
      <c r="AS453" s="78"/>
      <c r="AT453" s="78"/>
      <c r="AU453" s="78"/>
      <c r="AV453" s="78"/>
      <c r="AW453" s="78"/>
      <c r="AX453" s="78"/>
      <c r="AY453" s="78"/>
      <c r="AZ453" s="78"/>
      <c r="BA453" s="78"/>
      <c r="BB453" s="78"/>
      <c r="BC453" s="78"/>
      <c r="BD453" s="78"/>
      <c r="BE453" s="78"/>
      <c r="BF453" s="78"/>
      <c r="BG453" s="78"/>
      <c r="BH453" s="78"/>
      <c r="BI453" s="78"/>
      <c r="BJ453" s="78"/>
      <c r="BK453" s="78"/>
      <c r="BL453" s="78"/>
      <c r="BM453" s="78"/>
      <c r="BN453" s="78"/>
      <c r="BO453" s="78"/>
      <c r="BP453" s="78"/>
      <c r="BQ453" s="78"/>
      <c r="BR453" s="78"/>
      <c r="BS453" s="78"/>
      <c r="BT453" s="78"/>
      <c r="BU453" s="78"/>
      <c r="BV453" s="78"/>
      <c r="BW453" s="78"/>
      <c r="BX453" s="78"/>
      <c r="BY453" s="78"/>
      <c r="BZ453" s="78"/>
      <c r="CA453" s="78"/>
      <c r="CB453" s="78"/>
    </row>
    <row r="454" spans="1:80" s="239" customFormat="1">
      <c r="A454" s="78"/>
      <c r="B454" s="238"/>
      <c r="F454" s="78"/>
      <c r="J454" s="238"/>
      <c r="L454" s="78"/>
      <c r="M454" s="78"/>
      <c r="P454" s="238"/>
      <c r="Q454" s="238"/>
      <c r="R454" s="238"/>
      <c r="AD454" s="78"/>
      <c r="AE454" s="78"/>
      <c r="AF454" s="78"/>
      <c r="AG454" s="78"/>
      <c r="AH454" s="78"/>
      <c r="AI454" s="78"/>
      <c r="AJ454" s="78"/>
      <c r="AK454" s="78"/>
      <c r="AL454" s="78"/>
      <c r="AM454" s="78"/>
      <c r="AN454" s="78"/>
      <c r="AO454" s="78"/>
      <c r="AP454" s="78"/>
      <c r="AQ454" s="78"/>
      <c r="AR454" s="78"/>
      <c r="AS454" s="78"/>
      <c r="AT454" s="78"/>
      <c r="AU454" s="78"/>
      <c r="AV454" s="78"/>
      <c r="AW454" s="78"/>
      <c r="AX454" s="78"/>
      <c r="AY454" s="78"/>
      <c r="AZ454" s="78"/>
      <c r="BA454" s="78"/>
      <c r="BB454" s="78"/>
      <c r="BC454" s="78"/>
      <c r="BD454" s="78"/>
      <c r="BE454" s="78"/>
      <c r="BF454" s="78"/>
      <c r="BG454" s="78"/>
      <c r="BH454" s="78"/>
      <c r="BI454" s="78"/>
      <c r="BJ454" s="78"/>
      <c r="BK454" s="78"/>
      <c r="BL454" s="78"/>
      <c r="BM454" s="78"/>
      <c r="BN454" s="78"/>
      <c r="BO454" s="78"/>
      <c r="BP454" s="78"/>
      <c r="BQ454" s="78"/>
      <c r="BR454" s="78"/>
      <c r="BS454" s="78"/>
      <c r="BT454" s="78"/>
      <c r="BU454" s="78"/>
      <c r="BV454" s="78"/>
      <c r="BW454" s="78"/>
      <c r="BX454" s="78"/>
      <c r="BY454" s="78"/>
      <c r="BZ454" s="78"/>
      <c r="CA454" s="78"/>
      <c r="CB454" s="78"/>
    </row>
    <row r="455" spans="1:80" s="239" customFormat="1">
      <c r="A455" s="78"/>
      <c r="B455" s="238"/>
      <c r="F455" s="78"/>
      <c r="J455" s="238"/>
      <c r="L455" s="78"/>
      <c r="M455" s="78"/>
      <c r="P455" s="238"/>
      <c r="Q455" s="238"/>
      <c r="R455" s="238"/>
      <c r="AD455" s="78"/>
      <c r="AE455" s="78"/>
      <c r="AF455" s="78"/>
      <c r="AG455" s="78"/>
      <c r="AH455" s="78"/>
      <c r="AI455" s="78"/>
      <c r="AJ455" s="78"/>
      <c r="AK455" s="78"/>
      <c r="AL455" s="78"/>
      <c r="AM455" s="78"/>
      <c r="AN455" s="78"/>
      <c r="AO455" s="78"/>
      <c r="AP455" s="78"/>
      <c r="AQ455" s="78"/>
      <c r="AR455" s="78"/>
      <c r="AS455" s="78"/>
      <c r="AT455" s="78"/>
      <c r="AU455" s="78"/>
      <c r="AV455" s="78"/>
      <c r="AW455" s="78"/>
      <c r="AX455" s="78"/>
      <c r="AY455" s="78"/>
      <c r="AZ455" s="78"/>
      <c r="BA455" s="78"/>
      <c r="BB455" s="78"/>
      <c r="BC455" s="78"/>
      <c r="BD455" s="78"/>
      <c r="BE455" s="78"/>
      <c r="BF455" s="78"/>
      <c r="BG455" s="78"/>
      <c r="BH455" s="78"/>
      <c r="BI455" s="78"/>
      <c r="BJ455" s="78"/>
      <c r="BK455" s="78"/>
      <c r="BL455" s="78"/>
      <c r="BM455" s="78"/>
      <c r="BN455" s="78"/>
      <c r="BO455" s="78"/>
      <c r="BP455" s="78"/>
      <c r="BQ455" s="78"/>
      <c r="BR455" s="78"/>
      <c r="BS455" s="78"/>
      <c r="BT455" s="78"/>
      <c r="BU455" s="78"/>
      <c r="BV455" s="78"/>
      <c r="BW455" s="78"/>
      <c r="BX455" s="78"/>
      <c r="BY455" s="78"/>
      <c r="BZ455" s="78"/>
      <c r="CA455" s="78"/>
      <c r="CB455" s="78"/>
    </row>
    <row r="456" spans="1:80" s="239" customFormat="1">
      <c r="A456" s="78"/>
      <c r="B456" s="238"/>
      <c r="F456" s="78"/>
      <c r="J456" s="238"/>
      <c r="L456" s="78"/>
      <c r="M456" s="78"/>
      <c r="P456" s="238"/>
      <c r="Q456" s="238"/>
      <c r="R456" s="238"/>
      <c r="AD456" s="78"/>
      <c r="AE456" s="78"/>
      <c r="AF456" s="78"/>
      <c r="AG456" s="78"/>
      <c r="AH456" s="78"/>
      <c r="AI456" s="78"/>
      <c r="AJ456" s="78"/>
      <c r="AK456" s="78"/>
      <c r="AL456" s="78"/>
      <c r="AM456" s="78"/>
      <c r="AN456" s="78"/>
      <c r="AO456" s="78"/>
      <c r="AP456" s="78"/>
      <c r="AQ456" s="78"/>
      <c r="AR456" s="78"/>
      <c r="AS456" s="78"/>
      <c r="AT456" s="78"/>
      <c r="AU456" s="78"/>
      <c r="AV456" s="78"/>
      <c r="AW456" s="78"/>
      <c r="AX456" s="78"/>
      <c r="AY456" s="78"/>
      <c r="AZ456" s="78"/>
      <c r="BA456" s="78"/>
      <c r="BB456" s="78"/>
      <c r="BC456" s="78"/>
      <c r="BD456" s="78"/>
      <c r="BE456" s="78"/>
      <c r="BF456" s="78"/>
      <c r="BG456" s="78"/>
      <c r="BH456" s="78"/>
      <c r="BI456" s="78"/>
      <c r="BJ456" s="78"/>
      <c r="BK456" s="78"/>
      <c r="BL456" s="78"/>
      <c r="BM456" s="78"/>
      <c r="BN456" s="78"/>
      <c r="BO456" s="78"/>
      <c r="BP456" s="78"/>
      <c r="BQ456" s="78"/>
      <c r="BR456" s="78"/>
      <c r="BS456" s="78"/>
      <c r="BT456" s="78"/>
      <c r="BU456" s="78"/>
      <c r="BV456" s="78"/>
      <c r="BW456" s="78"/>
      <c r="BX456" s="78"/>
      <c r="BY456" s="78"/>
      <c r="BZ456" s="78"/>
      <c r="CA456" s="78"/>
      <c r="CB456" s="78"/>
    </row>
    <row r="457" spans="1:80" s="239" customFormat="1">
      <c r="A457" s="78"/>
      <c r="B457" s="238"/>
      <c r="F457" s="78"/>
      <c r="J457" s="238"/>
      <c r="L457" s="78"/>
      <c r="M457" s="78"/>
      <c r="P457" s="238"/>
      <c r="Q457" s="238"/>
      <c r="R457" s="238"/>
      <c r="AD457" s="78"/>
      <c r="AE457" s="78"/>
      <c r="AF457" s="78"/>
      <c r="AG457" s="78"/>
      <c r="AH457" s="78"/>
      <c r="AI457" s="78"/>
      <c r="AJ457" s="78"/>
      <c r="AK457" s="78"/>
      <c r="AL457" s="78"/>
      <c r="AM457" s="78"/>
      <c r="AN457" s="78"/>
      <c r="AO457" s="78"/>
      <c r="AP457" s="78"/>
      <c r="AQ457" s="78"/>
      <c r="AR457" s="78"/>
      <c r="AS457" s="78"/>
      <c r="AT457" s="78"/>
      <c r="AU457" s="78"/>
      <c r="AV457" s="78"/>
      <c r="AW457" s="78"/>
      <c r="AX457" s="78"/>
      <c r="AY457" s="78"/>
      <c r="AZ457" s="78"/>
      <c r="BA457" s="78"/>
      <c r="BB457" s="78"/>
      <c r="BC457" s="78"/>
      <c r="BD457" s="78"/>
      <c r="BE457" s="78"/>
      <c r="BF457" s="78"/>
      <c r="BG457" s="78"/>
      <c r="BH457" s="78"/>
      <c r="BI457" s="78"/>
      <c r="BJ457" s="78"/>
      <c r="BK457" s="78"/>
      <c r="BL457" s="78"/>
      <c r="BM457" s="78"/>
      <c r="BN457" s="78"/>
      <c r="BO457" s="78"/>
      <c r="BP457" s="78"/>
      <c r="BQ457" s="78"/>
      <c r="BR457" s="78"/>
      <c r="BS457" s="78"/>
      <c r="BT457" s="78"/>
      <c r="BU457" s="78"/>
      <c r="BV457" s="78"/>
      <c r="BW457" s="78"/>
      <c r="BX457" s="78"/>
      <c r="BY457" s="78"/>
      <c r="BZ457" s="78"/>
      <c r="CA457" s="78"/>
      <c r="CB457" s="78"/>
    </row>
    <row r="458" spans="1:80" s="239" customFormat="1">
      <c r="A458" s="78"/>
      <c r="B458" s="238"/>
      <c r="F458" s="78"/>
      <c r="J458" s="238"/>
      <c r="L458" s="78"/>
      <c r="M458" s="78"/>
      <c r="P458" s="238"/>
      <c r="Q458" s="238"/>
      <c r="R458" s="238"/>
      <c r="AD458" s="78"/>
      <c r="AE458" s="78"/>
      <c r="AF458" s="78"/>
      <c r="AG458" s="78"/>
      <c r="AH458" s="78"/>
      <c r="AI458" s="78"/>
      <c r="AJ458" s="78"/>
      <c r="AK458" s="78"/>
      <c r="AL458" s="78"/>
      <c r="AM458" s="78"/>
      <c r="AN458" s="78"/>
      <c r="AO458" s="78"/>
      <c r="AP458" s="78"/>
      <c r="AQ458" s="78"/>
      <c r="AR458" s="78"/>
      <c r="AS458" s="78"/>
      <c r="AT458" s="78"/>
      <c r="AU458" s="78"/>
      <c r="AV458" s="78"/>
      <c r="AW458" s="78"/>
      <c r="AX458" s="78"/>
      <c r="AY458" s="78"/>
      <c r="AZ458" s="78"/>
      <c r="BA458" s="78"/>
      <c r="BB458" s="78"/>
      <c r="BC458" s="78"/>
      <c r="BD458" s="78"/>
      <c r="BE458" s="78"/>
      <c r="BF458" s="78"/>
      <c r="BG458" s="78"/>
      <c r="BH458" s="78"/>
      <c r="BI458" s="78"/>
      <c r="BJ458" s="78"/>
      <c r="BK458" s="78"/>
      <c r="BL458" s="78"/>
      <c r="BM458" s="78"/>
      <c r="BN458" s="78"/>
      <c r="BO458" s="78"/>
      <c r="BP458" s="78"/>
      <c r="BQ458" s="78"/>
      <c r="BR458" s="78"/>
      <c r="BS458" s="78"/>
      <c r="BT458" s="78"/>
      <c r="BU458" s="78"/>
      <c r="BV458" s="78"/>
      <c r="BW458" s="78"/>
      <c r="BX458" s="78"/>
      <c r="BY458" s="78"/>
      <c r="BZ458" s="78"/>
      <c r="CA458" s="78"/>
      <c r="CB458" s="78"/>
    </row>
    <row r="459" spans="1:80" s="239" customFormat="1">
      <c r="A459" s="78"/>
      <c r="B459" s="238"/>
      <c r="F459" s="78"/>
      <c r="J459" s="238"/>
      <c r="L459" s="78"/>
      <c r="M459" s="78"/>
      <c r="P459" s="238"/>
      <c r="Q459" s="238"/>
      <c r="R459" s="238"/>
      <c r="AD459" s="78"/>
      <c r="AE459" s="78"/>
      <c r="AF459" s="78"/>
      <c r="AG459" s="78"/>
      <c r="AH459" s="78"/>
      <c r="AI459" s="78"/>
      <c r="AJ459" s="78"/>
      <c r="AK459" s="78"/>
      <c r="AL459" s="78"/>
      <c r="AM459" s="78"/>
      <c r="AN459" s="78"/>
      <c r="AO459" s="78"/>
      <c r="AP459" s="78"/>
      <c r="AQ459" s="78"/>
      <c r="AR459" s="78"/>
      <c r="AS459" s="78"/>
      <c r="AT459" s="78"/>
      <c r="AU459" s="78"/>
      <c r="AV459" s="78"/>
      <c r="AW459" s="78"/>
      <c r="AX459" s="78"/>
      <c r="AY459" s="78"/>
      <c r="AZ459" s="78"/>
      <c r="BA459" s="78"/>
      <c r="BB459" s="78"/>
      <c r="BC459" s="78"/>
      <c r="BD459" s="78"/>
      <c r="BE459" s="78"/>
      <c r="BF459" s="78"/>
      <c r="BG459" s="78"/>
      <c r="BH459" s="78"/>
      <c r="BI459" s="78"/>
      <c r="BJ459" s="78"/>
      <c r="BK459" s="78"/>
      <c r="BL459" s="78"/>
      <c r="BM459" s="78"/>
      <c r="BN459" s="78"/>
      <c r="BO459" s="78"/>
      <c r="BP459" s="78"/>
      <c r="BQ459" s="78"/>
      <c r="BR459" s="78"/>
      <c r="BS459" s="78"/>
      <c r="BT459" s="78"/>
      <c r="BU459" s="78"/>
      <c r="BV459" s="78"/>
      <c r="BW459" s="78"/>
      <c r="BX459" s="78"/>
      <c r="BY459" s="78"/>
      <c r="BZ459" s="78"/>
      <c r="CA459" s="78"/>
      <c r="CB459" s="78"/>
    </row>
    <row r="460" spans="1:80" s="239" customFormat="1">
      <c r="A460" s="78"/>
      <c r="B460" s="238"/>
      <c r="F460" s="78"/>
      <c r="J460" s="238"/>
      <c r="L460" s="78"/>
      <c r="M460" s="78"/>
      <c r="P460" s="238"/>
      <c r="Q460" s="238"/>
      <c r="R460" s="238"/>
      <c r="AD460" s="78"/>
      <c r="AE460" s="78"/>
      <c r="AF460" s="78"/>
      <c r="AG460" s="78"/>
      <c r="AH460" s="78"/>
      <c r="AI460" s="78"/>
      <c r="AJ460" s="78"/>
      <c r="AK460" s="78"/>
      <c r="AL460" s="78"/>
      <c r="AM460" s="78"/>
      <c r="AN460" s="78"/>
      <c r="AO460" s="78"/>
      <c r="AP460" s="78"/>
      <c r="AQ460" s="78"/>
      <c r="AR460" s="78"/>
      <c r="AS460" s="78"/>
      <c r="AT460" s="78"/>
      <c r="AU460" s="78"/>
      <c r="AV460" s="78"/>
      <c r="AW460" s="78"/>
      <c r="AX460" s="78"/>
      <c r="AY460" s="78"/>
      <c r="AZ460" s="78"/>
      <c r="BA460" s="78"/>
      <c r="BB460" s="78"/>
      <c r="BC460" s="78"/>
      <c r="BD460" s="78"/>
      <c r="BE460" s="78"/>
      <c r="BF460" s="78"/>
      <c r="BG460" s="78"/>
      <c r="BH460" s="78"/>
      <c r="BI460" s="78"/>
      <c r="BJ460" s="78"/>
      <c r="BK460" s="78"/>
      <c r="BL460" s="78"/>
      <c r="BM460" s="78"/>
      <c r="BN460" s="78"/>
      <c r="BO460" s="78"/>
      <c r="BP460" s="78"/>
      <c r="BQ460" s="78"/>
      <c r="BR460" s="78"/>
      <c r="BS460" s="78"/>
      <c r="BT460" s="78"/>
      <c r="BU460" s="78"/>
      <c r="BV460" s="78"/>
      <c r="BW460" s="78"/>
      <c r="BX460" s="78"/>
      <c r="BY460" s="78"/>
      <c r="BZ460" s="78"/>
      <c r="CA460" s="78"/>
      <c r="CB460" s="78"/>
    </row>
    <row r="461" spans="1:80" s="239" customFormat="1">
      <c r="A461" s="78"/>
      <c r="B461" s="238"/>
      <c r="F461" s="78"/>
      <c r="J461" s="238"/>
      <c r="L461" s="78"/>
      <c r="M461" s="78"/>
      <c r="P461" s="238"/>
      <c r="Q461" s="238"/>
      <c r="R461" s="238"/>
      <c r="AD461" s="78"/>
      <c r="AE461" s="78"/>
      <c r="AF461" s="78"/>
      <c r="AG461" s="78"/>
      <c r="AH461" s="78"/>
      <c r="AI461" s="78"/>
      <c r="AJ461" s="78"/>
      <c r="AK461" s="78"/>
      <c r="AL461" s="78"/>
      <c r="AM461" s="78"/>
      <c r="AN461" s="78"/>
      <c r="AO461" s="78"/>
      <c r="AP461" s="78"/>
      <c r="AQ461" s="78"/>
      <c r="AR461" s="78"/>
      <c r="AS461" s="78"/>
      <c r="AT461" s="78"/>
      <c r="AU461" s="78"/>
      <c r="AV461" s="78"/>
      <c r="AW461" s="78"/>
      <c r="AX461" s="78"/>
      <c r="AY461" s="78"/>
      <c r="AZ461" s="78"/>
      <c r="BA461" s="78"/>
      <c r="BB461" s="78"/>
      <c r="BC461" s="78"/>
      <c r="BD461" s="78"/>
      <c r="BE461" s="78"/>
      <c r="BF461" s="78"/>
      <c r="BG461" s="78"/>
      <c r="BH461" s="78"/>
      <c r="BI461" s="78"/>
      <c r="BJ461" s="78"/>
      <c r="BK461" s="78"/>
      <c r="BL461" s="78"/>
      <c r="BM461" s="78"/>
      <c r="BN461" s="78"/>
      <c r="BO461" s="78"/>
      <c r="BP461" s="78"/>
      <c r="BQ461" s="78"/>
      <c r="BR461" s="78"/>
      <c r="BS461" s="78"/>
      <c r="BT461" s="78"/>
      <c r="BU461" s="78"/>
      <c r="BV461" s="78"/>
      <c r="BW461" s="78"/>
      <c r="BX461" s="78"/>
      <c r="BY461" s="78"/>
      <c r="BZ461" s="78"/>
      <c r="CA461" s="78"/>
      <c r="CB461" s="78"/>
    </row>
    <row r="462" spans="1:80" s="239" customFormat="1">
      <c r="A462" s="78"/>
      <c r="B462" s="238"/>
      <c r="F462" s="78"/>
      <c r="J462" s="238"/>
      <c r="L462" s="78"/>
      <c r="M462" s="78"/>
      <c r="P462" s="238"/>
      <c r="Q462" s="238"/>
      <c r="R462" s="238"/>
      <c r="AD462" s="78"/>
      <c r="AE462" s="78"/>
      <c r="AF462" s="78"/>
      <c r="AG462" s="78"/>
      <c r="AH462" s="78"/>
      <c r="AI462" s="78"/>
      <c r="AJ462" s="78"/>
      <c r="AK462" s="78"/>
      <c r="AL462" s="78"/>
      <c r="AM462" s="78"/>
      <c r="AN462" s="78"/>
      <c r="AO462" s="78"/>
      <c r="AP462" s="78"/>
      <c r="AQ462" s="78"/>
      <c r="AR462" s="78"/>
      <c r="AS462" s="78"/>
      <c r="AT462" s="78"/>
      <c r="AU462" s="78"/>
      <c r="AV462" s="78"/>
      <c r="AW462" s="78"/>
      <c r="AX462" s="78"/>
      <c r="AY462" s="78"/>
      <c r="AZ462" s="78"/>
      <c r="BA462" s="78"/>
      <c r="BB462" s="78"/>
      <c r="BC462" s="78"/>
      <c r="BD462" s="78"/>
      <c r="BE462" s="78"/>
      <c r="BF462" s="78"/>
      <c r="BG462" s="78"/>
      <c r="BH462" s="78"/>
      <c r="BI462" s="78"/>
      <c r="BJ462" s="78"/>
      <c r="BK462" s="78"/>
      <c r="BL462" s="78"/>
      <c r="BM462" s="78"/>
      <c r="BN462" s="78"/>
      <c r="BO462" s="78"/>
      <c r="BP462" s="78"/>
      <c r="BQ462" s="78"/>
      <c r="BR462" s="78"/>
      <c r="BS462" s="78"/>
      <c r="BT462" s="78"/>
      <c r="BU462" s="78"/>
      <c r="BV462" s="78"/>
      <c r="BW462" s="78"/>
      <c r="BX462" s="78"/>
      <c r="BY462" s="78"/>
      <c r="BZ462" s="78"/>
      <c r="CA462" s="78"/>
      <c r="CB462" s="78"/>
    </row>
    <row r="463" spans="1:80" s="239" customFormat="1">
      <c r="A463" s="78"/>
      <c r="B463" s="238"/>
      <c r="F463" s="78"/>
      <c r="J463" s="238"/>
      <c r="L463" s="78"/>
      <c r="M463" s="78"/>
      <c r="P463" s="238"/>
      <c r="Q463" s="238"/>
      <c r="R463" s="238"/>
      <c r="AD463" s="78"/>
      <c r="AE463" s="78"/>
      <c r="AF463" s="78"/>
      <c r="AG463" s="78"/>
      <c r="AH463" s="78"/>
      <c r="AI463" s="78"/>
      <c r="AJ463" s="78"/>
      <c r="AK463" s="78"/>
      <c r="AL463" s="78"/>
      <c r="AM463" s="78"/>
      <c r="AN463" s="78"/>
      <c r="AO463" s="78"/>
      <c r="AP463" s="78"/>
      <c r="AQ463" s="78"/>
      <c r="AR463" s="78"/>
      <c r="AS463" s="78"/>
      <c r="AT463" s="78"/>
      <c r="AU463" s="78"/>
      <c r="AV463" s="78"/>
      <c r="AW463" s="78"/>
      <c r="AX463" s="78"/>
      <c r="AY463" s="78"/>
      <c r="AZ463" s="78"/>
      <c r="BA463" s="78"/>
      <c r="BB463" s="78"/>
      <c r="BC463" s="78"/>
      <c r="BD463" s="78"/>
      <c r="BE463" s="78"/>
      <c r="BF463" s="78"/>
      <c r="BG463" s="78"/>
      <c r="BH463" s="78"/>
      <c r="BI463" s="78"/>
      <c r="BJ463" s="78"/>
      <c r="BK463" s="78"/>
      <c r="BL463" s="78"/>
      <c r="BM463" s="78"/>
      <c r="BN463" s="78"/>
      <c r="BO463" s="78"/>
      <c r="BP463" s="78"/>
      <c r="BQ463" s="78"/>
      <c r="BR463" s="78"/>
      <c r="BS463" s="78"/>
      <c r="BT463" s="78"/>
      <c r="BU463" s="78"/>
      <c r="BV463" s="78"/>
      <c r="BW463" s="78"/>
      <c r="BX463" s="78"/>
      <c r="BY463" s="78"/>
      <c r="BZ463" s="78"/>
      <c r="CA463" s="78"/>
      <c r="CB463" s="78"/>
    </row>
    <row r="464" spans="1:80" s="239" customFormat="1">
      <c r="A464" s="78"/>
      <c r="B464" s="238"/>
      <c r="F464" s="78"/>
      <c r="J464" s="238"/>
      <c r="L464" s="78"/>
      <c r="M464" s="78"/>
      <c r="P464" s="238"/>
      <c r="Q464" s="238"/>
      <c r="R464" s="238"/>
      <c r="AD464" s="78"/>
      <c r="AE464" s="78"/>
      <c r="AF464" s="78"/>
      <c r="AG464" s="78"/>
      <c r="AH464" s="78"/>
      <c r="AI464" s="78"/>
      <c r="AJ464" s="78"/>
      <c r="AK464" s="78"/>
      <c r="AL464" s="78"/>
      <c r="AM464" s="78"/>
      <c r="AN464" s="78"/>
      <c r="AO464" s="78"/>
      <c r="AP464" s="78"/>
      <c r="AQ464" s="78"/>
      <c r="AR464" s="78"/>
      <c r="AS464" s="78"/>
      <c r="AT464" s="78"/>
      <c r="AU464" s="78"/>
      <c r="AV464" s="78"/>
      <c r="AW464" s="78"/>
      <c r="AX464" s="78"/>
      <c r="AY464" s="78"/>
      <c r="AZ464" s="78"/>
      <c r="BA464" s="78"/>
      <c r="BB464" s="78"/>
      <c r="BC464" s="78"/>
      <c r="BD464" s="78"/>
      <c r="BE464" s="78"/>
      <c r="BF464" s="78"/>
      <c r="BG464" s="78"/>
      <c r="BH464" s="78"/>
      <c r="BI464" s="78"/>
      <c r="BJ464" s="78"/>
      <c r="BK464" s="78"/>
      <c r="BL464" s="78"/>
      <c r="BM464" s="78"/>
      <c r="BN464" s="78"/>
      <c r="BO464" s="78"/>
      <c r="BP464" s="78"/>
      <c r="BQ464" s="78"/>
      <c r="BR464" s="78"/>
      <c r="BS464" s="78"/>
      <c r="BT464" s="78"/>
      <c r="BU464" s="78"/>
      <c r="BV464" s="78"/>
      <c r="BW464" s="78"/>
      <c r="BX464" s="78"/>
      <c r="BY464" s="78"/>
      <c r="BZ464" s="78"/>
      <c r="CA464" s="78"/>
      <c r="CB464" s="78"/>
    </row>
    <row r="465" spans="1:80" s="239" customFormat="1">
      <c r="A465" s="78"/>
      <c r="B465" s="238"/>
      <c r="F465" s="78"/>
      <c r="J465" s="238"/>
      <c r="L465" s="78"/>
      <c r="M465" s="78"/>
      <c r="P465" s="238"/>
      <c r="Q465" s="238"/>
      <c r="R465" s="238"/>
      <c r="AD465" s="78"/>
      <c r="AE465" s="78"/>
      <c r="AF465" s="78"/>
      <c r="AG465" s="78"/>
      <c r="AH465" s="78"/>
      <c r="AI465" s="78"/>
      <c r="AJ465" s="78"/>
      <c r="AK465" s="78"/>
      <c r="AL465" s="78"/>
      <c r="AM465" s="78"/>
      <c r="AN465" s="78"/>
      <c r="AO465" s="78"/>
      <c r="AP465" s="78"/>
      <c r="AQ465" s="78"/>
      <c r="AR465" s="78"/>
      <c r="AS465" s="78"/>
      <c r="AT465" s="78"/>
      <c r="AU465" s="78"/>
      <c r="AV465" s="78"/>
      <c r="AW465" s="78"/>
      <c r="AX465" s="78"/>
      <c r="AY465" s="78"/>
      <c r="AZ465" s="78"/>
      <c r="BA465" s="78"/>
      <c r="BB465" s="78"/>
      <c r="BC465" s="78"/>
      <c r="BD465" s="78"/>
      <c r="BE465" s="78"/>
      <c r="BF465" s="78"/>
      <c r="BG465" s="78"/>
      <c r="BH465" s="78"/>
      <c r="BI465" s="78"/>
      <c r="BJ465" s="78"/>
      <c r="BK465" s="78"/>
      <c r="BL465" s="78"/>
      <c r="BM465" s="78"/>
      <c r="BN465" s="78"/>
      <c r="BO465" s="78"/>
      <c r="BP465" s="78"/>
      <c r="BQ465" s="78"/>
      <c r="BR465" s="78"/>
      <c r="BS465" s="78"/>
      <c r="BT465" s="78"/>
      <c r="BU465" s="78"/>
      <c r="BV465" s="78"/>
      <c r="BW465" s="78"/>
      <c r="BX465" s="78"/>
      <c r="BY465" s="78"/>
      <c r="BZ465" s="78"/>
      <c r="CA465" s="78"/>
      <c r="CB465" s="78"/>
    </row>
    <row r="466" spans="1:80" s="239" customFormat="1">
      <c r="A466" s="78"/>
      <c r="B466" s="238"/>
      <c r="F466" s="78"/>
      <c r="J466" s="238"/>
      <c r="L466" s="78"/>
      <c r="M466" s="78"/>
      <c r="P466" s="238"/>
      <c r="Q466" s="238"/>
      <c r="R466" s="238"/>
      <c r="AD466" s="78"/>
      <c r="AE466" s="78"/>
      <c r="AF466" s="78"/>
      <c r="AG466" s="78"/>
      <c r="AH466" s="78"/>
      <c r="AI466" s="78"/>
      <c r="AJ466" s="78"/>
      <c r="AK466" s="78"/>
      <c r="AL466" s="78"/>
      <c r="AM466" s="78"/>
      <c r="AN466" s="78"/>
      <c r="AO466" s="78"/>
      <c r="AP466" s="78"/>
      <c r="AQ466" s="78"/>
      <c r="AR466" s="78"/>
      <c r="AS466" s="78"/>
      <c r="AT466" s="78"/>
      <c r="AU466" s="78"/>
      <c r="AV466" s="78"/>
      <c r="AW466" s="78"/>
      <c r="AX466" s="78"/>
      <c r="AY466" s="78"/>
      <c r="AZ466" s="78"/>
      <c r="BA466" s="78"/>
      <c r="BB466" s="78"/>
      <c r="BC466" s="78"/>
      <c r="BD466" s="78"/>
      <c r="BE466" s="78"/>
      <c r="BF466" s="78"/>
      <c r="BG466" s="78"/>
      <c r="BH466" s="78"/>
      <c r="BI466" s="78"/>
      <c r="BJ466" s="78"/>
      <c r="BK466" s="78"/>
      <c r="BL466" s="78"/>
      <c r="BM466" s="78"/>
      <c r="BN466" s="78"/>
      <c r="BO466" s="78"/>
      <c r="BP466" s="78"/>
      <c r="BQ466" s="78"/>
      <c r="BR466" s="78"/>
      <c r="BS466" s="78"/>
      <c r="BT466" s="78"/>
      <c r="BU466" s="78"/>
      <c r="BV466" s="78"/>
      <c r="BW466" s="78"/>
      <c r="BX466" s="78"/>
      <c r="BY466" s="78"/>
      <c r="BZ466" s="78"/>
      <c r="CA466" s="78"/>
      <c r="CB466" s="78"/>
    </row>
    <row r="467" spans="1:80" s="239" customFormat="1">
      <c r="A467" s="78"/>
      <c r="B467" s="238"/>
      <c r="F467" s="78"/>
      <c r="J467" s="238"/>
      <c r="L467" s="78"/>
      <c r="M467" s="78"/>
      <c r="P467" s="238"/>
      <c r="Q467" s="238"/>
      <c r="R467" s="238"/>
      <c r="AD467" s="78"/>
      <c r="AE467" s="78"/>
      <c r="AF467" s="78"/>
      <c r="AG467" s="78"/>
      <c r="AH467" s="78"/>
      <c r="AI467" s="78"/>
      <c r="AJ467" s="78"/>
      <c r="AK467" s="78"/>
      <c r="AL467" s="78"/>
      <c r="AM467" s="78"/>
      <c r="AN467" s="78"/>
      <c r="AO467" s="78"/>
      <c r="AP467" s="78"/>
      <c r="AQ467" s="78"/>
      <c r="AR467" s="78"/>
      <c r="AS467" s="78"/>
      <c r="AT467" s="78"/>
      <c r="AU467" s="78"/>
      <c r="AV467" s="78"/>
      <c r="AW467" s="78"/>
      <c r="AX467" s="78"/>
      <c r="AY467" s="78"/>
      <c r="AZ467" s="78"/>
      <c r="BA467" s="78"/>
      <c r="BB467" s="78"/>
      <c r="BC467" s="78"/>
      <c r="BD467" s="78"/>
      <c r="BE467" s="78"/>
      <c r="BF467" s="78"/>
      <c r="BG467" s="78"/>
      <c r="BH467" s="78"/>
      <c r="BI467" s="78"/>
      <c r="BJ467" s="78"/>
      <c r="BK467" s="78"/>
      <c r="BL467" s="78"/>
      <c r="BM467" s="78"/>
      <c r="BN467" s="78"/>
      <c r="BO467" s="78"/>
      <c r="BP467" s="78"/>
      <c r="BQ467" s="78"/>
      <c r="BR467" s="78"/>
      <c r="BS467" s="78"/>
      <c r="BT467" s="78"/>
      <c r="BU467" s="78"/>
      <c r="BV467" s="78"/>
      <c r="BW467" s="78"/>
      <c r="BX467" s="78"/>
      <c r="BY467" s="78"/>
      <c r="BZ467" s="78"/>
      <c r="CA467" s="78"/>
      <c r="CB467" s="78"/>
    </row>
    <row r="468" spans="1:80" s="239" customFormat="1">
      <c r="A468" s="78"/>
      <c r="B468" s="238"/>
      <c r="F468" s="78"/>
      <c r="J468" s="238"/>
      <c r="L468" s="78"/>
      <c r="M468" s="78"/>
      <c r="P468" s="238"/>
      <c r="Q468" s="238"/>
      <c r="R468" s="238"/>
      <c r="AD468" s="78"/>
      <c r="AE468" s="78"/>
      <c r="AF468" s="78"/>
      <c r="AG468" s="78"/>
      <c r="AH468" s="78"/>
      <c r="AI468" s="78"/>
      <c r="AJ468" s="78"/>
      <c r="AK468" s="78"/>
      <c r="AL468" s="78"/>
      <c r="AM468" s="78"/>
      <c r="AN468" s="78"/>
      <c r="AO468" s="78"/>
      <c r="AP468" s="78"/>
      <c r="AQ468" s="78"/>
      <c r="AR468" s="78"/>
      <c r="AS468" s="78"/>
      <c r="AT468" s="78"/>
      <c r="AU468" s="78"/>
      <c r="AV468" s="78"/>
      <c r="AW468" s="78"/>
      <c r="AX468" s="78"/>
      <c r="AY468" s="78"/>
      <c r="AZ468" s="78"/>
      <c r="BA468" s="78"/>
      <c r="BB468" s="78"/>
      <c r="BC468" s="78"/>
      <c r="BD468" s="78"/>
      <c r="BE468" s="78"/>
      <c r="BF468" s="78"/>
      <c r="BG468" s="78"/>
      <c r="BH468" s="78"/>
      <c r="BI468" s="78"/>
      <c r="BJ468" s="78"/>
      <c r="BK468" s="78"/>
      <c r="BL468" s="78"/>
      <c r="BM468" s="78"/>
      <c r="BN468" s="78"/>
      <c r="BO468" s="78"/>
      <c r="BP468" s="78"/>
      <c r="BQ468" s="78"/>
      <c r="BR468" s="78"/>
      <c r="BS468" s="78"/>
      <c r="BT468" s="78"/>
      <c r="BU468" s="78"/>
      <c r="BV468" s="78"/>
      <c r="BW468" s="78"/>
      <c r="BX468" s="78"/>
      <c r="BY468" s="78"/>
      <c r="BZ468" s="78"/>
      <c r="CA468" s="78"/>
      <c r="CB468" s="78"/>
    </row>
    <row r="469" spans="1:80" s="239" customFormat="1">
      <c r="A469" s="78"/>
      <c r="B469" s="238"/>
      <c r="F469" s="78"/>
      <c r="J469" s="238"/>
      <c r="L469" s="78"/>
      <c r="M469" s="78"/>
      <c r="P469" s="238"/>
      <c r="Q469" s="238"/>
      <c r="R469" s="238"/>
      <c r="AD469" s="78"/>
      <c r="AE469" s="78"/>
      <c r="AF469" s="78"/>
      <c r="AG469" s="78"/>
      <c r="AH469" s="78"/>
      <c r="AI469" s="78"/>
      <c r="AJ469" s="78"/>
      <c r="AK469" s="78"/>
      <c r="AL469" s="78"/>
      <c r="AM469" s="78"/>
      <c r="AN469" s="78"/>
      <c r="AO469" s="78"/>
      <c r="AP469" s="78"/>
      <c r="AQ469" s="78"/>
      <c r="AR469" s="78"/>
      <c r="AS469" s="78"/>
      <c r="AT469" s="78"/>
      <c r="AU469" s="78"/>
      <c r="AV469" s="78"/>
      <c r="AW469" s="78"/>
      <c r="AX469" s="78"/>
      <c r="AY469" s="78"/>
      <c r="AZ469" s="78"/>
      <c r="BA469" s="78"/>
      <c r="BB469" s="78"/>
      <c r="BC469" s="78"/>
      <c r="BD469" s="78"/>
      <c r="BE469" s="78"/>
      <c r="BF469" s="78"/>
      <c r="BG469" s="78"/>
      <c r="BH469" s="78"/>
      <c r="BI469" s="78"/>
      <c r="BJ469" s="78"/>
      <c r="BK469" s="78"/>
      <c r="BL469" s="78"/>
      <c r="BM469" s="78"/>
      <c r="BN469" s="78"/>
      <c r="BO469" s="78"/>
      <c r="BP469" s="78"/>
      <c r="BQ469" s="78"/>
      <c r="BR469" s="78"/>
      <c r="BS469" s="78"/>
      <c r="BT469" s="78"/>
      <c r="BU469" s="78"/>
      <c r="BV469" s="78"/>
      <c r="BW469" s="78"/>
      <c r="BX469" s="78"/>
      <c r="BY469" s="78"/>
      <c r="BZ469" s="78"/>
      <c r="CA469" s="78"/>
      <c r="CB469" s="78"/>
    </row>
    <row r="470" spans="1:80" s="239" customFormat="1">
      <c r="A470" s="78"/>
      <c r="B470" s="238"/>
      <c r="F470" s="78"/>
      <c r="J470" s="238"/>
      <c r="L470" s="78"/>
      <c r="M470" s="78"/>
      <c r="P470" s="238"/>
      <c r="Q470" s="238"/>
      <c r="R470" s="238"/>
      <c r="AD470" s="78"/>
      <c r="AE470" s="78"/>
      <c r="AF470" s="78"/>
      <c r="AG470" s="78"/>
      <c r="AH470" s="78"/>
      <c r="AI470" s="78"/>
      <c r="AJ470" s="78"/>
      <c r="AK470" s="78"/>
      <c r="AL470" s="78"/>
      <c r="AM470" s="78"/>
      <c r="AN470" s="78"/>
      <c r="AO470" s="78"/>
      <c r="AP470" s="78"/>
      <c r="AQ470" s="78"/>
      <c r="AR470" s="78"/>
      <c r="AS470" s="78"/>
      <c r="AT470" s="78"/>
      <c r="AU470" s="78"/>
      <c r="AV470" s="78"/>
      <c r="AW470" s="78"/>
      <c r="AX470" s="78"/>
      <c r="AY470" s="78"/>
      <c r="AZ470" s="78"/>
      <c r="BA470" s="78"/>
      <c r="BB470" s="78"/>
      <c r="BC470" s="78"/>
      <c r="BD470" s="78"/>
      <c r="BE470" s="78"/>
      <c r="BF470" s="78"/>
      <c r="BG470" s="78"/>
      <c r="BH470" s="78"/>
      <c r="BI470" s="78"/>
      <c r="BJ470" s="78"/>
      <c r="BK470" s="78"/>
      <c r="BL470" s="78"/>
      <c r="BM470" s="78"/>
      <c r="BN470" s="78"/>
      <c r="BO470" s="78"/>
      <c r="BP470" s="78"/>
      <c r="BQ470" s="78"/>
      <c r="BR470" s="78"/>
      <c r="BS470" s="78"/>
      <c r="BT470" s="78"/>
      <c r="BU470" s="78"/>
      <c r="BV470" s="78"/>
      <c r="BW470" s="78"/>
      <c r="BX470" s="78"/>
      <c r="BY470" s="78"/>
      <c r="BZ470" s="78"/>
      <c r="CA470" s="78"/>
      <c r="CB470" s="78"/>
    </row>
    <row r="471" spans="1:80" s="239" customFormat="1">
      <c r="A471" s="78"/>
      <c r="B471" s="238"/>
      <c r="F471" s="78"/>
      <c r="J471" s="238"/>
      <c r="L471" s="78"/>
      <c r="M471" s="78"/>
      <c r="P471" s="238"/>
      <c r="Q471" s="238"/>
      <c r="R471" s="238"/>
      <c r="AD471" s="78"/>
      <c r="AE471" s="78"/>
      <c r="AF471" s="78"/>
      <c r="AG471" s="78"/>
      <c r="AH471" s="78"/>
      <c r="AI471" s="78"/>
      <c r="AJ471" s="78"/>
      <c r="AK471" s="78"/>
      <c r="AL471" s="78"/>
      <c r="AM471" s="78"/>
      <c r="AN471" s="78"/>
      <c r="AO471" s="78"/>
      <c r="AP471" s="78"/>
      <c r="AQ471" s="78"/>
      <c r="AR471" s="78"/>
      <c r="AS471" s="78"/>
      <c r="AT471" s="78"/>
      <c r="AU471" s="78"/>
      <c r="AV471" s="78"/>
      <c r="AW471" s="78"/>
      <c r="AX471" s="78"/>
      <c r="AY471" s="78"/>
      <c r="AZ471" s="78"/>
      <c r="BA471" s="78"/>
      <c r="BB471" s="78"/>
      <c r="BC471" s="78"/>
      <c r="BD471" s="78"/>
      <c r="BE471" s="78"/>
      <c r="BF471" s="78"/>
      <c r="BG471" s="78"/>
      <c r="BH471" s="78"/>
      <c r="BI471" s="78"/>
      <c r="BJ471" s="78"/>
      <c r="BK471" s="78"/>
      <c r="BL471" s="78"/>
      <c r="BM471" s="78"/>
      <c r="BN471" s="78"/>
      <c r="BO471" s="78"/>
      <c r="BP471" s="78"/>
      <c r="BQ471" s="78"/>
      <c r="BR471" s="78"/>
      <c r="BS471" s="78"/>
      <c r="BT471" s="78"/>
      <c r="BU471" s="78"/>
      <c r="BV471" s="78"/>
      <c r="BW471" s="78"/>
      <c r="BX471" s="78"/>
      <c r="BY471" s="78"/>
      <c r="BZ471" s="78"/>
      <c r="CA471" s="78"/>
      <c r="CB471" s="78"/>
    </row>
    <row r="472" spans="1:80" s="239" customFormat="1">
      <c r="A472" s="78"/>
      <c r="B472" s="238"/>
      <c r="F472" s="78"/>
      <c r="J472" s="238"/>
      <c r="L472" s="78"/>
      <c r="M472" s="78"/>
      <c r="P472" s="238"/>
      <c r="Q472" s="238"/>
      <c r="R472" s="238"/>
      <c r="AD472" s="78"/>
      <c r="AE472" s="78"/>
      <c r="AF472" s="78"/>
      <c r="AG472" s="78"/>
      <c r="AH472" s="78"/>
      <c r="AI472" s="78"/>
      <c r="AJ472" s="78"/>
      <c r="AK472" s="78"/>
      <c r="AL472" s="78"/>
      <c r="AM472" s="78"/>
      <c r="AN472" s="78"/>
      <c r="AO472" s="78"/>
      <c r="AP472" s="78"/>
      <c r="AQ472" s="78"/>
      <c r="AR472" s="78"/>
      <c r="AS472" s="78"/>
      <c r="AT472" s="78"/>
      <c r="AU472" s="78"/>
      <c r="AV472" s="78"/>
      <c r="AW472" s="78"/>
      <c r="AX472" s="78"/>
      <c r="AY472" s="78"/>
      <c r="AZ472" s="78"/>
      <c r="BA472" s="78"/>
      <c r="BB472" s="78"/>
      <c r="BC472" s="78"/>
      <c r="BD472" s="78"/>
      <c r="BE472" s="78"/>
      <c r="BF472" s="78"/>
      <c r="BG472" s="78"/>
      <c r="BH472" s="78"/>
      <c r="BI472" s="78"/>
      <c r="BJ472" s="78"/>
      <c r="BK472" s="78"/>
      <c r="BL472" s="78"/>
      <c r="BM472" s="78"/>
      <c r="BN472" s="78"/>
      <c r="BO472" s="78"/>
      <c r="BP472" s="78"/>
      <c r="BQ472" s="78"/>
      <c r="BR472" s="78"/>
      <c r="BS472" s="78"/>
      <c r="BT472" s="78"/>
      <c r="BU472" s="78"/>
      <c r="BV472" s="78"/>
      <c r="BW472" s="78"/>
      <c r="BX472" s="78"/>
      <c r="BY472" s="78"/>
      <c r="BZ472" s="78"/>
      <c r="CA472" s="78"/>
      <c r="CB472" s="78"/>
    </row>
    <row r="473" spans="1:80" s="239" customFormat="1">
      <c r="A473" s="78"/>
      <c r="B473" s="238"/>
      <c r="F473" s="78"/>
      <c r="J473" s="238"/>
      <c r="L473" s="78"/>
      <c r="M473" s="78"/>
      <c r="P473" s="238"/>
      <c r="Q473" s="238"/>
      <c r="R473" s="238"/>
      <c r="AD473" s="78"/>
      <c r="AE473" s="78"/>
      <c r="AF473" s="78"/>
      <c r="AG473" s="78"/>
      <c r="AH473" s="78"/>
      <c r="AI473" s="78"/>
      <c r="AJ473" s="78"/>
      <c r="AK473" s="78"/>
      <c r="AL473" s="78"/>
      <c r="AM473" s="78"/>
      <c r="AN473" s="78"/>
      <c r="AO473" s="78"/>
      <c r="AP473" s="78"/>
      <c r="AQ473" s="78"/>
      <c r="AR473" s="78"/>
      <c r="AS473" s="78"/>
      <c r="AT473" s="78"/>
      <c r="AU473" s="78"/>
      <c r="AV473" s="78"/>
      <c r="AW473" s="78"/>
      <c r="AX473" s="78"/>
      <c r="AY473" s="78"/>
      <c r="AZ473" s="78"/>
      <c r="BA473" s="78"/>
      <c r="BB473" s="78"/>
      <c r="BC473" s="78"/>
      <c r="BD473" s="78"/>
      <c r="BE473" s="78"/>
      <c r="BF473" s="78"/>
      <c r="BG473" s="78"/>
      <c r="BH473" s="78"/>
      <c r="BI473" s="78"/>
      <c r="BJ473" s="78"/>
      <c r="BK473" s="78"/>
      <c r="BL473" s="78"/>
      <c r="BM473" s="78"/>
      <c r="BN473" s="78"/>
      <c r="BO473" s="78"/>
      <c r="BP473" s="78"/>
      <c r="BQ473" s="78"/>
      <c r="BR473" s="78"/>
      <c r="BS473" s="78"/>
      <c r="BT473" s="78"/>
      <c r="BU473" s="78"/>
      <c r="BV473" s="78"/>
      <c r="BW473" s="78"/>
      <c r="BX473" s="78"/>
      <c r="BY473" s="78"/>
      <c r="BZ473" s="78"/>
      <c r="CA473" s="78"/>
      <c r="CB473" s="78"/>
    </row>
    <row r="474" spans="1:80" s="239" customFormat="1">
      <c r="A474" s="78"/>
      <c r="B474" s="238"/>
      <c r="F474" s="78"/>
      <c r="J474" s="238"/>
      <c r="L474" s="78"/>
      <c r="M474" s="78"/>
      <c r="P474" s="238"/>
      <c r="Q474" s="238"/>
      <c r="R474" s="238"/>
      <c r="AD474" s="78"/>
      <c r="AE474" s="78"/>
      <c r="AF474" s="78"/>
      <c r="AG474" s="78"/>
      <c r="AH474" s="78"/>
      <c r="AI474" s="78"/>
      <c r="AJ474" s="78"/>
      <c r="AK474" s="78"/>
      <c r="AL474" s="78"/>
      <c r="AM474" s="78"/>
      <c r="AN474" s="78"/>
      <c r="AO474" s="78"/>
      <c r="AP474" s="78"/>
      <c r="AQ474" s="78"/>
      <c r="AR474" s="78"/>
      <c r="AS474" s="78"/>
      <c r="AT474" s="78"/>
      <c r="AU474" s="78"/>
      <c r="AV474" s="78"/>
      <c r="AW474" s="78"/>
      <c r="AX474" s="78"/>
      <c r="AY474" s="78"/>
      <c r="AZ474" s="78"/>
      <c r="BA474" s="78"/>
      <c r="BB474" s="78"/>
      <c r="BC474" s="78"/>
      <c r="BD474" s="78"/>
      <c r="BE474" s="78"/>
      <c r="BF474" s="78"/>
      <c r="BG474" s="78"/>
      <c r="BH474" s="78"/>
      <c r="BI474" s="78"/>
      <c r="BJ474" s="78"/>
      <c r="BK474" s="78"/>
      <c r="BL474" s="78"/>
      <c r="BM474" s="78"/>
      <c r="BN474" s="78"/>
      <c r="BO474" s="78"/>
      <c r="BP474" s="78"/>
      <c r="BQ474" s="78"/>
      <c r="BR474" s="78"/>
      <c r="BS474" s="78"/>
      <c r="BT474" s="78"/>
      <c r="BU474" s="78"/>
      <c r="BV474" s="78"/>
      <c r="BW474" s="78"/>
      <c r="BX474" s="78"/>
      <c r="BY474" s="78"/>
      <c r="BZ474" s="78"/>
      <c r="CA474" s="78"/>
      <c r="CB474" s="78"/>
    </row>
    <row r="475" spans="1:80" s="239" customFormat="1">
      <c r="A475" s="78"/>
      <c r="B475" s="238"/>
      <c r="F475" s="78"/>
      <c r="J475" s="238"/>
      <c r="L475" s="78"/>
      <c r="M475" s="78"/>
      <c r="P475" s="238"/>
      <c r="Q475" s="238"/>
      <c r="R475" s="238"/>
      <c r="AD475" s="78"/>
      <c r="AE475" s="78"/>
      <c r="AF475" s="78"/>
      <c r="AG475" s="78"/>
      <c r="AH475" s="78"/>
      <c r="AI475" s="78"/>
      <c r="AJ475" s="78"/>
      <c r="AK475" s="78"/>
      <c r="AL475" s="78"/>
      <c r="AM475" s="78"/>
      <c r="AN475" s="78"/>
      <c r="AO475" s="78"/>
      <c r="AP475" s="78"/>
      <c r="AQ475" s="78"/>
      <c r="AR475" s="78"/>
      <c r="AS475" s="78"/>
      <c r="AT475" s="78"/>
      <c r="AU475" s="78"/>
      <c r="AV475" s="78"/>
      <c r="AW475" s="78"/>
      <c r="AX475" s="78"/>
      <c r="AY475" s="78"/>
      <c r="AZ475" s="78"/>
      <c r="BA475" s="78"/>
      <c r="BB475" s="78"/>
      <c r="BC475" s="78"/>
      <c r="BD475" s="78"/>
      <c r="BE475" s="78"/>
      <c r="BF475" s="78"/>
      <c r="BG475" s="78"/>
      <c r="BH475" s="78"/>
      <c r="BI475" s="78"/>
      <c r="BJ475" s="78"/>
      <c r="BK475" s="78"/>
      <c r="BL475" s="78"/>
      <c r="BM475" s="78"/>
      <c r="BN475" s="78"/>
      <c r="BO475" s="78"/>
      <c r="BP475" s="78"/>
      <c r="BQ475" s="78"/>
      <c r="BR475" s="78"/>
      <c r="BS475" s="78"/>
      <c r="BT475" s="78"/>
      <c r="BU475" s="78"/>
      <c r="BV475" s="78"/>
      <c r="BW475" s="78"/>
      <c r="BX475" s="78"/>
      <c r="BY475" s="78"/>
      <c r="BZ475" s="78"/>
      <c r="CA475" s="78"/>
      <c r="CB475" s="78"/>
    </row>
    <row r="476" spans="1:80" s="239" customFormat="1">
      <c r="A476" s="78"/>
      <c r="B476" s="238"/>
      <c r="F476" s="78"/>
      <c r="J476" s="238"/>
      <c r="L476" s="78"/>
      <c r="M476" s="78"/>
      <c r="P476" s="238"/>
      <c r="Q476" s="238"/>
      <c r="R476" s="238"/>
      <c r="AD476" s="78"/>
      <c r="AE476" s="78"/>
      <c r="AF476" s="78"/>
      <c r="AG476" s="78"/>
      <c r="AH476" s="78"/>
      <c r="AI476" s="78"/>
      <c r="AJ476" s="78"/>
      <c r="AK476" s="78"/>
      <c r="AL476" s="78"/>
      <c r="AM476" s="78"/>
      <c r="AN476" s="78"/>
      <c r="AO476" s="78"/>
      <c r="AP476" s="78"/>
      <c r="AQ476" s="78"/>
      <c r="AR476" s="78"/>
      <c r="AS476" s="78"/>
      <c r="AT476" s="78"/>
      <c r="AU476" s="78"/>
      <c r="AV476" s="78"/>
      <c r="AW476" s="78"/>
      <c r="AX476" s="78"/>
      <c r="AY476" s="78"/>
      <c r="AZ476" s="78"/>
      <c r="BA476" s="78"/>
      <c r="BB476" s="78"/>
      <c r="BC476" s="78"/>
      <c r="BD476" s="78"/>
      <c r="BE476" s="78"/>
      <c r="BF476" s="78"/>
      <c r="BG476" s="78"/>
      <c r="BH476" s="78"/>
      <c r="BI476" s="78"/>
      <c r="BJ476" s="78"/>
      <c r="BK476" s="78"/>
      <c r="BL476" s="78"/>
      <c r="BM476" s="78"/>
      <c r="BN476" s="78"/>
      <c r="BO476" s="78"/>
      <c r="BP476" s="78"/>
      <c r="BQ476" s="78"/>
      <c r="BR476" s="78"/>
      <c r="BS476" s="78"/>
      <c r="BT476" s="78"/>
      <c r="BU476" s="78"/>
      <c r="BV476" s="78"/>
      <c r="BW476" s="78"/>
      <c r="BX476" s="78"/>
      <c r="BY476" s="78"/>
      <c r="BZ476" s="78"/>
      <c r="CA476" s="78"/>
      <c r="CB476" s="78"/>
    </row>
    <row r="477" spans="1:80" s="239" customFormat="1">
      <c r="A477" s="78"/>
      <c r="B477" s="238"/>
      <c r="F477" s="78"/>
      <c r="J477" s="238"/>
      <c r="L477" s="78"/>
      <c r="M477" s="78"/>
      <c r="P477" s="238"/>
      <c r="Q477" s="238"/>
      <c r="R477" s="238"/>
      <c r="AD477" s="78"/>
      <c r="AE477" s="78"/>
      <c r="AF477" s="78"/>
      <c r="AG477" s="78"/>
      <c r="AH477" s="78"/>
      <c r="AI477" s="78"/>
      <c r="AJ477" s="78"/>
      <c r="AK477" s="78"/>
      <c r="AL477" s="78"/>
      <c r="AM477" s="78"/>
      <c r="AN477" s="78"/>
      <c r="AO477" s="78"/>
      <c r="AP477" s="78"/>
      <c r="AQ477" s="78"/>
      <c r="AR477" s="78"/>
      <c r="AS477" s="78"/>
      <c r="AT477" s="78"/>
      <c r="AU477" s="78"/>
      <c r="AV477" s="78"/>
      <c r="AW477" s="78"/>
      <c r="AX477" s="78"/>
      <c r="AY477" s="78"/>
      <c r="AZ477" s="78"/>
      <c r="BA477" s="78"/>
      <c r="BB477" s="78"/>
      <c r="BC477" s="78"/>
      <c r="BD477" s="78"/>
      <c r="BE477" s="78"/>
      <c r="BF477" s="78"/>
      <c r="BG477" s="78"/>
      <c r="BH477" s="78"/>
      <c r="BI477" s="78"/>
      <c r="BJ477" s="78"/>
      <c r="BK477" s="78"/>
      <c r="BL477" s="78"/>
      <c r="BM477" s="78"/>
      <c r="BN477" s="78"/>
      <c r="BO477" s="78"/>
      <c r="BP477" s="78"/>
      <c r="BQ477" s="78"/>
      <c r="BR477" s="78"/>
      <c r="BS477" s="78"/>
      <c r="BT477" s="78"/>
      <c r="BU477" s="78"/>
      <c r="BV477" s="78"/>
      <c r="BW477" s="78"/>
      <c r="BX477" s="78"/>
      <c r="BY477" s="78"/>
      <c r="BZ477" s="78"/>
      <c r="CA477" s="78"/>
      <c r="CB477" s="78"/>
    </row>
    <row r="478" spans="1:80" s="239" customFormat="1">
      <c r="A478" s="78"/>
      <c r="B478" s="238"/>
      <c r="F478" s="78"/>
      <c r="J478" s="238"/>
      <c r="L478" s="78"/>
      <c r="M478" s="78"/>
      <c r="P478" s="238"/>
      <c r="Q478" s="238"/>
      <c r="R478" s="238"/>
      <c r="AD478" s="78"/>
      <c r="AE478" s="78"/>
      <c r="AF478" s="78"/>
      <c r="AG478" s="78"/>
      <c r="AH478" s="78"/>
      <c r="AI478" s="78"/>
      <c r="AJ478" s="78"/>
      <c r="AK478" s="78"/>
      <c r="AL478" s="78"/>
      <c r="AM478" s="78"/>
      <c r="AN478" s="78"/>
      <c r="AO478" s="78"/>
      <c r="AP478" s="78"/>
      <c r="AQ478" s="78"/>
      <c r="AR478" s="78"/>
      <c r="AS478" s="78"/>
      <c r="AT478" s="78"/>
      <c r="AU478" s="78"/>
      <c r="AV478" s="78"/>
      <c r="AW478" s="78"/>
      <c r="AX478" s="78"/>
      <c r="AY478" s="78"/>
      <c r="AZ478" s="78"/>
      <c r="BA478" s="78"/>
      <c r="BB478" s="78"/>
      <c r="BC478" s="78"/>
      <c r="BD478" s="78"/>
      <c r="BE478" s="78"/>
      <c r="BF478" s="78"/>
      <c r="BG478" s="78"/>
      <c r="BH478" s="78"/>
      <c r="BI478" s="78"/>
      <c r="BJ478" s="78"/>
      <c r="BK478" s="78"/>
      <c r="BL478" s="78"/>
      <c r="BM478" s="78"/>
      <c r="BN478" s="78"/>
      <c r="BO478" s="78"/>
      <c r="BP478" s="78"/>
      <c r="BQ478" s="78"/>
      <c r="BR478" s="78"/>
      <c r="BS478" s="78"/>
      <c r="BT478" s="78"/>
      <c r="BU478" s="78"/>
      <c r="BV478" s="78"/>
      <c r="BW478" s="78"/>
      <c r="BX478" s="78"/>
      <c r="BY478" s="78"/>
      <c r="BZ478" s="78"/>
      <c r="CA478" s="78"/>
      <c r="CB478" s="78"/>
    </row>
    <row r="479" spans="1:80" s="239" customFormat="1">
      <c r="A479" s="78"/>
      <c r="B479" s="238"/>
      <c r="F479" s="78"/>
      <c r="J479" s="238"/>
      <c r="L479" s="78"/>
      <c r="M479" s="78"/>
      <c r="P479" s="238"/>
      <c r="Q479" s="238"/>
      <c r="R479" s="238"/>
      <c r="AD479" s="78"/>
      <c r="AE479" s="78"/>
      <c r="AF479" s="78"/>
      <c r="AG479" s="78"/>
      <c r="AH479" s="78"/>
      <c r="AI479" s="78"/>
      <c r="AJ479" s="78"/>
      <c r="AK479" s="78"/>
      <c r="AL479" s="78"/>
      <c r="AM479" s="78"/>
      <c r="AN479" s="78"/>
      <c r="AO479" s="78"/>
      <c r="AP479" s="78"/>
      <c r="AQ479" s="78"/>
      <c r="AR479" s="78"/>
      <c r="AS479" s="78"/>
      <c r="AT479" s="78"/>
      <c r="AU479" s="78"/>
      <c r="AV479" s="78"/>
      <c r="AW479" s="78"/>
      <c r="AX479" s="78"/>
      <c r="AY479" s="78"/>
      <c r="AZ479" s="78"/>
      <c r="BA479" s="78"/>
      <c r="BB479" s="78"/>
      <c r="BC479" s="78"/>
      <c r="BD479" s="78"/>
      <c r="BE479" s="78"/>
      <c r="BF479" s="78"/>
      <c r="BG479" s="78"/>
      <c r="BH479" s="78"/>
      <c r="BI479" s="78"/>
      <c r="BJ479" s="78"/>
      <c r="BK479" s="78"/>
      <c r="BL479" s="78"/>
      <c r="BM479" s="78"/>
      <c r="BN479" s="78"/>
      <c r="BO479" s="78"/>
      <c r="BP479" s="78"/>
      <c r="BQ479" s="78"/>
      <c r="BR479" s="78"/>
      <c r="BS479" s="78"/>
      <c r="BT479" s="78"/>
      <c r="BU479" s="78"/>
      <c r="BV479" s="78"/>
      <c r="BW479" s="78"/>
      <c r="BX479" s="78"/>
      <c r="BY479" s="78"/>
      <c r="BZ479" s="78"/>
      <c r="CA479" s="78"/>
      <c r="CB479" s="78"/>
    </row>
    <row r="480" spans="1:80" s="239" customFormat="1">
      <c r="A480" s="78"/>
      <c r="B480" s="238"/>
      <c r="F480" s="78"/>
      <c r="J480" s="238"/>
      <c r="L480" s="78"/>
      <c r="M480" s="78"/>
      <c r="P480" s="238"/>
      <c r="Q480" s="238"/>
      <c r="R480" s="238"/>
      <c r="AD480" s="78"/>
      <c r="AE480" s="78"/>
      <c r="AF480" s="78"/>
      <c r="AG480" s="78"/>
      <c r="AH480" s="78"/>
      <c r="AI480" s="78"/>
      <c r="AJ480" s="78"/>
      <c r="AK480" s="78"/>
      <c r="AL480" s="78"/>
      <c r="AM480" s="78"/>
      <c r="AN480" s="78"/>
      <c r="AO480" s="78"/>
      <c r="AP480" s="78"/>
      <c r="AQ480" s="78"/>
      <c r="AR480" s="78"/>
      <c r="AS480" s="78"/>
      <c r="AT480" s="78"/>
      <c r="AU480" s="78"/>
      <c r="AV480" s="78"/>
      <c r="AW480" s="78"/>
      <c r="AX480" s="78"/>
      <c r="AY480" s="78"/>
      <c r="AZ480" s="78"/>
      <c r="BA480" s="78"/>
      <c r="BB480" s="78"/>
      <c r="BC480" s="78"/>
      <c r="BD480" s="78"/>
      <c r="BE480" s="78"/>
      <c r="BF480" s="78"/>
      <c r="BG480" s="78"/>
      <c r="BH480" s="78"/>
      <c r="BI480" s="78"/>
      <c r="BJ480" s="78"/>
      <c r="BK480" s="78"/>
      <c r="BL480" s="78"/>
      <c r="BM480" s="78"/>
      <c r="BN480" s="78"/>
      <c r="BO480" s="78"/>
      <c r="BP480" s="78"/>
      <c r="BQ480" s="78"/>
      <c r="BR480" s="78"/>
      <c r="BS480" s="78"/>
      <c r="BT480" s="78"/>
      <c r="BU480" s="78"/>
      <c r="BV480" s="78"/>
      <c r="BW480" s="78"/>
      <c r="BX480" s="78"/>
      <c r="BY480" s="78"/>
      <c r="BZ480" s="78"/>
      <c r="CA480" s="78"/>
      <c r="CB480" s="78"/>
    </row>
    <row r="481" spans="1:80" s="239" customFormat="1">
      <c r="A481" s="78"/>
      <c r="B481" s="238"/>
      <c r="F481" s="78"/>
      <c r="J481" s="238"/>
      <c r="L481" s="78"/>
      <c r="M481" s="78"/>
      <c r="P481" s="238"/>
      <c r="Q481" s="238"/>
      <c r="R481" s="238"/>
      <c r="AD481" s="78"/>
      <c r="AE481" s="78"/>
      <c r="AF481" s="78"/>
      <c r="AG481" s="78"/>
      <c r="AH481" s="78"/>
      <c r="AI481" s="78"/>
      <c r="AJ481" s="78"/>
      <c r="AK481" s="78"/>
      <c r="AL481" s="78"/>
      <c r="AM481" s="78"/>
      <c r="AN481" s="78"/>
      <c r="AO481" s="78"/>
      <c r="AP481" s="78"/>
      <c r="AQ481" s="78"/>
      <c r="AR481" s="78"/>
      <c r="AS481" s="78"/>
      <c r="AT481" s="78"/>
      <c r="AU481" s="78"/>
      <c r="AV481" s="78"/>
      <c r="AW481" s="78"/>
      <c r="AX481" s="78"/>
      <c r="AY481" s="78"/>
      <c r="AZ481" s="78"/>
      <c r="BA481" s="78"/>
      <c r="BB481" s="78"/>
      <c r="BC481" s="78"/>
      <c r="BD481" s="78"/>
      <c r="BE481" s="78"/>
      <c r="BF481" s="78"/>
      <c r="BG481" s="78"/>
      <c r="BH481" s="78"/>
      <c r="BI481" s="78"/>
      <c r="BJ481" s="78"/>
      <c r="BK481" s="78"/>
      <c r="BL481" s="78"/>
      <c r="BM481" s="78"/>
      <c r="BN481" s="78"/>
      <c r="BO481" s="78"/>
      <c r="BP481" s="78"/>
      <c r="BQ481" s="78"/>
      <c r="BR481" s="78"/>
      <c r="BS481" s="78"/>
      <c r="BT481" s="78"/>
      <c r="BU481" s="78"/>
      <c r="BV481" s="78"/>
      <c r="BW481" s="78"/>
      <c r="BX481" s="78"/>
      <c r="BY481" s="78"/>
      <c r="BZ481" s="78"/>
      <c r="CA481" s="78"/>
      <c r="CB481" s="78"/>
    </row>
    <row r="482" spans="1:80" s="239" customFormat="1">
      <c r="A482" s="78"/>
      <c r="B482" s="238"/>
      <c r="F482" s="78"/>
      <c r="J482" s="238"/>
      <c r="L482" s="78"/>
      <c r="M482" s="78"/>
      <c r="P482" s="238"/>
      <c r="Q482" s="238"/>
      <c r="R482" s="238"/>
      <c r="AD482" s="78"/>
      <c r="AE482" s="78"/>
      <c r="AF482" s="78"/>
      <c r="AG482" s="78"/>
      <c r="AH482" s="78"/>
      <c r="AI482" s="78"/>
      <c r="AJ482" s="78"/>
      <c r="AK482" s="78"/>
      <c r="AL482" s="78"/>
      <c r="AM482" s="78"/>
      <c r="AN482" s="78"/>
      <c r="AO482" s="78"/>
      <c r="AP482" s="78"/>
      <c r="AQ482" s="78"/>
      <c r="AR482" s="78"/>
      <c r="AS482" s="78"/>
      <c r="AT482" s="78"/>
      <c r="AU482" s="78"/>
      <c r="AV482" s="78"/>
      <c r="AW482" s="78"/>
      <c r="AX482" s="78"/>
      <c r="AY482" s="78"/>
      <c r="AZ482" s="78"/>
      <c r="BA482" s="78"/>
      <c r="BB482" s="78"/>
      <c r="BC482" s="78"/>
      <c r="BD482" s="78"/>
      <c r="BE482" s="78"/>
      <c r="BF482" s="78"/>
      <c r="BG482" s="78"/>
      <c r="BH482" s="78"/>
      <c r="BI482" s="78"/>
      <c r="BJ482" s="78"/>
      <c r="BK482" s="78"/>
      <c r="BL482" s="78"/>
      <c r="BM482" s="78"/>
      <c r="BN482" s="78"/>
      <c r="BO482" s="78"/>
      <c r="BP482" s="78"/>
      <c r="BQ482" s="78"/>
      <c r="BR482" s="78"/>
      <c r="BS482" s="78"/>
      <c r="BT482" s="78"/>
      <c r="BU482" s="78"/>
      <c r="BV482" s="78"/>
      <c r="BW482" s="78"/>
      <c r="BX482" s="78"/>
      <c r="BY482" s="78"/>
      <c r="BZ482" s="78"/>
      <c r="CA482" s="78"/>
      <c r="CB482" s="78"/>
    </row>
    <row r="483" spans="1:80" s="239" customFormat="1">
      <c r="A483" s="78"/>
      <c r="B483" s="238"/>
      <c r="F483" s="78"/>
      <c r="J483" s="238"/>
      <c r="L483" s="78"/>
      <c r="M483" s="78"/>
      <c r="P483" s="238"/>
      <c r="Q483" s="238"/>
      <c r="R483" s="238"/>
      <c r="AD483" s="78"/>
      <c r="AE483" s="78"/>
      <c r="AF483" s="78"/>
      <c r="AG483" s="78"/>
      <c r="AH483" s="78"/>
      <c r="AI483" s="78"/>
      <c r="AJ483" s="78"/>
      <c r="AK483" s="78"/>
      <c r="AL483" s="78"/>
      <c r="AM483" s="78"/>
      <c r="AN483" s="78"/>
      <c r="AO483" s="78"/>
      <c r="AP483" s="78"/>
      <c r="AQ483" s="78"/>
      <c r="AR483" s="78"/>
      <c r="AS483" s="78"/>
      <c r="AT483" s="78"/>
      <c r="AU483" s="78"/>
      <c r="AV483" s="78"/>
      <c r="AW483" s="78"/>
      <c r="AX483" s="78"/>
      <c r="AY483" s="78"/>
      <c r="AZ483" s="78"/>
      <c r="BA483" s="78"/>
      <c r="BB483" s="78"/>
      <c r="BC483" s="78"/>
      <c r="BD483" s="78"/>
      <c r="BE483" s="78"/>
      <c r="BF483" s="78"/>
      <c r="BG483" s="78"/>
      <c r="BH483" s="78"/>
      <c r="BI483" s="78"/>
      <c r="BJ483" s="78"/>
      <c r="BK483" s="78"/>
      <c r="BL483" s="78"/>
      <c r="BM483" s="78"/>
      <c r="BN483" s="78"/>
      <c r="BO483" s="78"/>
      <c r="BP483" s="78"/>
      <c r="BQ483" s="78"/>
      <c r="BR483" s="78"/>
      <c r="BS483" s="78"/>
      <c r="BT483" s="78"/>
      <c r="BU483" s="78"/>
      <c r="BV483" s="78"/>
      <c r="BW483" s="78"/>
      <c r="BX483" s="78"/>
      <c r="BY483" s="78"/>
      <c r="BZ483" s="78"/>
      <c r="CA483" s="78"/>
      <c r="CB483" s="78"/>
    </row>
    <row r="484" spans="1:80" s="239" customFormat="1">
      <c r="A484" s="78"/>
      <c r="B484" s="238"/>
      <c r="F484" s="78"/>
      <c r="J484" s="238"/>
      <c r="L484" s="78"/>
      <c r="M484" s="78"/>
      <c r="P484" s="238"/>
      <c r="Q484" s="238"/>
      <c r="R484" s="238"/>
      <c r="AD484" s="78"/>
      <c r="AE484" s="78"/>
      <c r="AF484" s="78"/>
      <c r="AG484" s="78"/>
      <c r="AH484" s="78"/>
      <c r="AI484" s="78"/>
      <c r="AJ484" s="78"/>
      <c r="AK484" s="78"/>
      <c r="AL484" s="78"/>
      <c r="AM484" s="78"/>
      <c r="AN484" s="78"/>
      <c r="AO484" s="78"/>
      <c r="AP484" s="78"/>
      <c r="AQ484" s="78"/>
      <c r="AR484" s="78"/>
      <c r="AS484" s="78"/>
      <c r="AT484" s="78"/>
      <c r="AU484" s="78"/>
      <c r="AV484" s="78"/>
      <c r="AW484" s="78"/>
      <c r="AX484" s="78"/>
      <c r="AY484" s="78"/>
      <c r="AZ484" s="78"/>
      <c r="BA484" s="78"/>
      <c r="BB484" s="78"/>
      <c r="BC484" s="78"/>
      <c r="BD484" s="78"/>
      <c r="BE484" s="78"/>
      <c r="BF484" s="78"/>
      <c r="BG484" s="78"/>
      <c r="BH484" s="78"/>
      <c r="BI484" s="78"/>
      <c r="BJ484" s="78"/>
      <c r="BK484" s="78"/>
      <c r="BL484" s="78"/>
      <c r="BM484" s="78"/>
      <c r="BN484" s="78"/>
      <c r="BO484" s="78"/>
      <c r="BP484" s="78"/>
      <c r="BQ484" s="78"/>
      <c r="BR484" s="78"/>
      <c r="BS484" s="78"/>
      <c r="BT484" s="78"/>
      <c r="BU484" s="78"/>
      <c r="BV484" s="78"/>
      <c r="BW484" s="78"/>
      <c r="BX484" s="78"/>
      <c r="BY484" s="78"/>
      <c r="BZ484" s="78"/>
      <c r="CA484" s="78"/>
      <c r="CB484" s="78"/>
    </row>
    <row r="485" spans="1:80" s="239" customFormat="1">
      <c r="A485" s="78"/>
      <c r="B485" s="238"/>
      <c r="F485" s="78"/>
      <c r="J485" s="238"/>
      <c r="L485" s="78"/>
      <c r="M485" s="78"/>
      <c r="P485" s="238"/>
      <c r="Q485" s="238"/>
      <c r="R485" s="238"/>
      <c r="AD485" s="78"/>
      <c r="AE485" s="78"/>
      <c r="AF485" s="78"/>
      <c r="AG485" s="78"/>
      <c r="AH485" s="78"/>
      <c r="AI485" s="78"/>
      <c r="AJ485" s="78"/>
      <c r="AK485" s="78"/>
      <c r="AL485" s="78"/>
      <c r="AM485" s="78"/>
      <c r="AN485" s="78"/>
      <c r="AO485" s="78"/>
      <c r="AP485" s="78"/>
      <c r="AQ485" s="78"/>
      <c r="AR485" s="78"/>
      <c r="AS485" s="78"/>
      <c r="AT485" s="78"/>
      <c r="AU485" s="78"/>
      <c r="AV485" s="78"/>
      <c r="AW485" s="78"/>
      <c r="AX485" s="78"/>
      <c r="AY485" s="78"/>
      <c r="AZ485" s="78"/>
      <c r="BA485" s="78"/>
      <c r="BB485" s="78"/>
      <c r="BC485" s="78"/>
      <c r="BD485" s="78"/>
      <c r="BE485" s="78"/>
      <c r="BF485" s="78"/>
      <c r="BG485" s="78"/>
      <c r="BH485" s="78"/>
      <c r="BI485" s="78"/>
      <c r="BJ485" s="78"/>
      <c r="BK485" s="78"/>
      <c r="BL485" s="78"/>
      <c r="BM485" s="78"/>
      <c r="BN485" s="78"/>
      <c r="BO485" s="78"/>
      <c r="BP485" s="78"/>
      <c r="BQ485" s="78"/>
      <c r="BR485" s="78"/>
      <c r="BS485" s="78"/>
      <c r="BT485" s="78"/>
      <c r="BU485" s="78"/>
      <c r="BV485" s="78"/>
      <c r="BW485" s="78"/>
      <c r="BX485" s="78"/>
      <c r="BY485" s="78"/>
      <c r="BZ485" s="78"/>
      <c r="CA485" s="78"/>
      <c r="CB485" s="78"/>
    </row>
    <row r="486" spans="1:80" s="239" customFormat="1">
      <c r="A486" s="78"/>
      <c r="B486" s="238"/>
      <c r="F486" s="78"/>
      <c r="J486" s="238"/>
      <c r="L486" s="78"/>
      <c r="M486" s="78"/>
      <c r="P486" s="238"/>
      <c r="Q486" s="238"/>
      <c r="R486" s="238"/>
      <c r="AD486" s="78"/>
      <c r="AE486" s="78"/>
      <c r="AF486" s="78"/>
      <c r="AG486" s="78"/>
      <c r="AH486" s="78"/>
      <c r="AI486" s="78"/>
      <c r="AJ486" s="78"/>
      <c r="AK486" s="78"/>
      <c r="AL486" s="78"/>
      <c r="AM486" s="78"/>
      <c r="AN486" s="78"/>
      <c r="AO486" s="78"/>
      <c r="AP486" s="78"/>
      <c r="AQ486" s="78"/>
      <c r="AR486" s="78"/>
      <c r="AS486" s="78"/>
      <c r="AT486" s="78"/>
      <c r="AU486" s="78"/>
      <c r="AV486" s="78"/>
      <c r="AW486" s="78"/>
      <c r="AX486" s="78"/>
      <c r="AY486" s="78"/>
      <c r="AZ486" s="78"/>
      <c r="BA486" s="78"/>
      <c r="BB486" s="78"/>
      <c r="BC486" s="78"/>
      <c r="BD486" s="78"/>
      <c r="BE486" s="78"/>
      <c r="BF486" s="78"/>
      <c r="BG486" s="78"/>
      <c r="BH486" s="78"/>
      <c r="BI486" s="78"/>
      <c r="BJ486" s="78"/>
      <c r="BK486" s="78"/>
      <c r="BL486" s="78"/>
      <c r="BM486" s="78"/>
      <c r="BN486" s="78"/>
      <c r="BO486" s="78"/>
      <c r="BP486" s="78"/>
      <c r="BQ486" s="78"/>
      <c r="BR486" s="78"/>
      <c r="BS486" s="78"/>
      <c r="BT486" s="78"/>
      <c r="BU486" s="78"/>
      <c r="BV486" s="78"/>
      <c r="BW486" s="78"/>
      <c r="BX486" s="78"/>
      <c r="BY486" s="78"/>
      <c r="BZ486" s="78"/>
      <c r="CA486" s="78"/>
      <c r="CB486" s="78"/>
    </row>
    <row r="487" spans="1:80" s="239" customFormat="1">
      <c r="A487" s="78"/>
      <c r="B487" s="238"/>
      <c r="F487" s="78"/>
      <c r="J487" s="238"/>
      <c r="L487" s="78"/>
      <c r="M487" s="78"/>
      <c r="P487" s="238"/>
      <c r="Q487" s="238"/>
      <c r="R487" s="238"/>
      <c r="AD487" s="78"/>
      <c r="AE487" s="78"/>
      <c r="AF487" s="78"/>
      <c r="AG487" s="78"/>
      <c r="AH487" s="78"/>
      <c r="AI487" s="78"/>
      <c r="AJ487" s="78"/>
      <c r="AK487" s="78"/>
      <c r="AL487" s="78"/>
      <c r="AM487" s="78"/>
      <c r="AN487" s="78"/>
      <c r="AO487" s="78"/>
      <c r="AP487" s="78"/>
      <c r="AQ487" s="78"/>
      <c r="AR487" s="78"/>
      <c r="AS487" s="78"/>
      <c r="AT487" s="78"/>
      <c r="AU487" s="78"/>
      <c r="AV487" s="78"/>
      <c r="AW487" s="78"/>
      <c r="AX487" s="78"/>
      <c r="AY487" s="78"/>
      <c r="AZ487" s="78"/>
      <c r="BA487" s="78"/>
      <c r="BB487" s="78"/>
      <c r="BC487" s="78"/>
      <c r="BD487" s="78"/>
      <c r="BE487" s="78"/>
      <c r="BF487" s="78"/>
      <c r="BG487" s="78"/>
      <c r="BH487" s="78"/>
      <c r="BI487" s="78"/>
      <c r="BJ487" s="78"/>
      <c r="BK487" s="78"/>
      <c r="BL487" s="78"/>
      <c r="BM487" s="78"/>
      <c r="BN487" s="78"/>
      <c r="BO487" s="78"/>
      <c r="BP487" s="78"/>
      <c r="BQ487" s="78"/>
      <c r="BR487" s="78"/>
      <c r="BS487" s="78"/>
      <c r="BT487" s="78"/>
      <c r="BU487" s="78"/>
      <c r="BV487" s="78"/>
      <c r="BW487" s="78"/>
      <c r="BX487" s="78"/>
      <c r="BY487" s="78"/>
      <c r="BZ487" s="78"/>
      <c r="CA487" s="78"/>
      <c r="CB487" s="78"/>
    </row>
    <row r="488" spans="1:80" s="239" customFormat="1">
      <c r="A488" s="78"/>
      <c r="B488" s="238"/>
      <c r="F488" s="78"/>
      <c r="J488" s="238"/>
      <c r="L488" s="78"/>
      <c r="M488" s="78"/>
      <c r="P488" s="238"/>
      <c r="Q488" s="238"/>
      <c r="R488" s="238"/>
      <c r="AD488" s="78"/>
      <c r="AE488" s="78"/>
      <c r="AF488" s="78"/>
      <c r="AG488" s="78"/>
      <c r="AH488" s="78"/>
      <c r="AI488" s="78"/>
      <c r="AJ488" s="78"/>
      <c r="AK488" s="78"/>
      <c r="AL488" s="78"/>
      <c r="AM488" s="78"/>
      <c r="AN488" s="78"/>
      <c r="AO488" s="78"/>
      <c r="AP488" s="78"/>
      <c r="AQ488" s="78"/>
      <c r="AR488" s="78"/>
      <c r="AS488" s="78"/>
      <c r="AT488" s="78"/>
      <c r="AU488" s="78"/>
      <c r="AV488" s="78"/>
      <c r="AW488" s="78"/>
      <c r="AX488" s="78"/>
      <c r="AY488" s="78"/>
      <c r="AZ488" s="78"/>
      <c r="BA488" s="78"/>
      <c r="BB488" s="78"/>
      <c r="BC488" s="78"/>
      <c r="BD488" s="78"/>
      <c r="BE488" s="78"/>
      <c r="BF488" s="78"/>
      <c r="BG488" s="78"/>
      <c r="BH488" s="78"/>
      <c r="BI488" s="78"/>
      <c r="BJ488" s="78"/>
      <c r="BK488" s="78"/>
      <c r="BL488" s="78"/>
      <c r="BM488" s="78"/>
      <c r="BN488" s="78"/>
      <c r="BO488" s="78"/>
      <c r="BP488" s="78"/>
      <c r="BQ488" s="78"/>
      <c r="BR488" s="78"/>
      <c r="BS488" s="78"/>
      <c r="BT488" s="78"/>
      <c r="BU488" s="78"/>
      <c r="BV488" s="78"/>
      <c r="BW488" s="78"/>
      <c r="BX488" s="78"/>
      <c r="BY488" s="78"/>
      <c r="BZ488" s="78"/>
      <c r="CA488" s="78"/>
      <c r="CB488" s="78"/>
    </row>
    <row r="489" spans="1:80" s="239" customFormat="1">
      <c r="A489" s="78"/>
      <c r="B489" s="238"/>
      <c r="F489" s="78"/>
      <c r="J489" s="238"/>
      <c r="L489" s="78"/>
      <c r="M489" s="78"/>
      <c r="P489" s="238"/>
      <c r="Q489" s="238"/>
      <c r="R489" s="238"/>
      <c r="AD489" s="78"/>
      <c r="AE489" s="78"/>
      <c r="AF489" s="78"/>
      <c r="AG489" s="78"/>
      <c r="AH489" s="78"/>
      <c r="AI489" s="78"/>
      <c r="AJ489" s="78"/>
      <c r="AK489" s="78"/>
      <c r="AL489" s="78"/>
      <c r="AM489" s="78"/>
      <c r="AN489" s="78"/>
      <c r="AO489" s="78"/>
      <c r="AP489" s="78"/>
      <c r="AQ489" s="78"/>
      <c r="AR489" s="78"/>
      <c r="AS489" s="78"/>
      <c r="AT489" s="78"/>
      <c r="AU489" s="78"/>
      <c r="AV489" s="78"/>
      <c r="AW489" s="78"/>
      <c r="AX489" s="78"/>
      <c r="AY489" s="78"/>
      <c r="AZ489" s="78"/>
      <c r="BA489" s="78"/>
      <c r="BB489" s="78"/>
      <c r="BC489" s="78"/>
      <c r="BD489" s="78"/>
      <c r="BE489" s="78"/>
      <c r="BF489" s="78"/>
      <c r="BG489" s="78"/>
      <c r="BH489" s="78"/>
      <c r="BI489" s="78"/>
      <c r="BJ489" s="78"/>
      <c r="BK489" s="78"/>
      <c r="BL489" s="78"/>
      <c r="BM489" s="78"/>
      <c r="BN489" s="78"/>
      <c r="BO489" s="78"/>
      <c r="BP489" s="78"/>
      <c r="BQ489" s="78"/>
      <c r="BR489" s="78"/>
      <c r="BS489" s="78"/>
      <c r="BT489" s="78"/>
      <c r="BU489" s="78"/>
      <c r="BV489" s="78"/>
      <c r="BW489" s="78"/>
      <c r="BX489" s="78"/>
      <c r="BY489" s="78"/>
      <c r="BZ489" s="78"/>
      <c r="CA489" s="78"/>
      <c r="CB489" s="78"/>
    </row>
    <row r="490" spans="1:80" s="239" customFormat="1">
      <c r="A490" s="78"/>
      <c r="B490" s="238"/>
      <c r="F490" s="78"/>
      <c r="J490" s="238"/>
      <c r="L490" s="78"/>
      <c r="M490" s="78"/>
      <c r="P490" s="238"/>
      <c r="Q490" s="238"/>
      <c r="R490" s="238"/>
      <c r="AD490" s="78"/>
      <c r="AE490" s="78"/>
      <c r="AF490" s="78"/>
      <c r="AG490" s="78"/>
      <c r="AH490" s="78"/>
      <c r="AI490" s="78"/>
      <c r="AJ490" s="78"/>
      <c r="AK490" s="78"/>
      <c r="AL490" s="78"/>
      <c r="AM490" s="78"/>
      <c r="AN490" s="78"/>
      <c r="AO490" s="78"/>
      <c r="AP490" s="78"/>
      <c r="AQ490" s="78"/>
      <c r="AR490" s="78"/>
      <c r="AS490" s="78"/>
      <c r="AT490" s="78"/>
      <c r="AU490" s="78"/>
      <c r="AV490" s="78"/>
      <c r="AW490" s="78"/>
      <c r="AX490" s="78"/>
      <c r="AY490" s="78"/>
      <c r="AZ490" s="78"/>
      <c r="BA490" s="78"/>
      <c r="BB490" s="78"/>
      <c r="BC490" s="78"/>
      <c r="BD490" s="78"/>
      <c r="BE490" s="78"/>
      <c r="BF490" s="78"/>
      <c r="BG490" s="78"/>
      <c r="BH490" s="78"/>
      <c r="BI490" s="78"/>
      <c r="BJ490" s="78"/>
      <c r="BK490" s="78"/>
      <c r="BL490" s="78"/>
      <c r="BM490" s="78"/>
      <c r="BN490" s="78"/>
      <c r="BO490" s="78"/>
      <c r="BP490" s="78"/>
      <c r="BQ490" s="78"/>
      <c r="BR490" s="78"/>
      <c r="BS490" s="78"/>
      <c r="BT490" s="78"/>
      <c r="BU490" s="78"/>
      <c r="BV490" s="78"/>
      <c r="BW490" s="78"/>
      <c r="BX490" s="78"/>
      <c r="BY490" s="78"/>
      <c r="BZ490" s="78"/>
      <c r="CA490" s="78"/>
      <c r="CB490" s="78"/>
    </row>
    <row r="491" spans="1:80" s="239" customFormat="1">
      <c r="A491" s="78"/>
      <c r="B491" s="238"/>
      <c r="F491" s="78"/>
      <c r="J491" s="238"/>
      <c r="L491" s="78"/>
      <c r="M491" s="78"/>
      <c r="P491" s="238"/>
      <c r="Q491" s="238"/>
      <c r="R491" s="238"/>
      <c r="AD491" s="78"/>
      <c r="AE491" s="78"/>
      <c r="AF491" s="78"/>
      <c r="AG491" s="78"/>
      <c r="AH491" s="78"/>
      <c r="AI491" s="78"/>
      <c r="AJ491" s="78"/>
      <c r="AK491" s="78"/>
      <c r="AL491" s="78"/>
      <c r="AM491" s="78"/>
      <c r="AN491" s="78"/>
      <c r="AO491" s="78"/>
      <c r="AP491" s="78"/>
      <c r="AQ491" s="78"/>
      <c r="AR491" s="78"/>
      <c r="AS491" s="78"/>
      <c r="AT491" s="78"/>
      <c r="AU491" s="78"/>
      <c r="AV491" s="78"/>
      <c r="AW491" s="78"/>
      <c r="AX491" s="78"/>
      <c r="AY491" s="78"/>
      <c r="AZ491" s="78"/>
      <c r="BA491" s="78"/>
      <c r="BB491" s="78"/>
      <c r="BC491" s="78"/>
      <c r="BD491" s="78"/>
      <c r="BE491" s="78"/>
      <c r="BF491" s="78"/>
      <c r="BG491" s="78"/>
      <c r="BH491" s="78"/>
      <c r="BI491" s="78"/>
      <c r="BJ491" s="78"/>
      <c r="BK491" s="78"/>
      <c r="BL491" s="78"/>
      <c r="BM491" s="78"/>
      <c r="BN491" s="78"/>
      <c r="BO491" s="78"/>
      <c r="BP491" s="78"/>
      <c r="BQ491" s="78"/>
      <c r="BR491" s="78"/>
      <c r="BS491" s="78"/>
      <c r="BT491" s="78"/>
      <c r="BU491" s="78"/>
      <c r="BV491" s="78"/>
      <c r="BW491" s="78"/>
      <c r="BX491" s="78"/>
      <c r="BY491" s="78"/>
      <c r="BZ491" s="78"/>
      <c r="CA491" s="78"/>
      <c r="CB491" s="78"/>
    </row>
    <row r="492" spans="1:80" s="239" customFormat="1">
      <c r="A492" s="78"/>
      <c r="B492" s="238"/>
      <c r="F492" s="78"/>
      <c r="J492" s="238"/>
      <c r="L492" s="78"/>
      <c r="M492" s="78"/>
      <c r="P492" s="238"/>
      <c r="Q492" s="238"/>
      <c r="R492" s="238"/>
      <c r="AD492" s="78"/>
      <c r="AE492" s="78"/>
      <c r="AF492" s="78"/>
      <c r="AG492" s="78"/>
      <c r="AH492" s="78"/>
      <c r="AI492" s="78"/>
      <c r="AJ492" s="78"/>
      <c r="AK492" s="78"/>
      <c r="AL492" s="78"/>
      <c r="AM492" s="78"/>
      <c r="AN492" s="78"/>
      <c r="AO492" s="78"/>
      <c r="AP492" s="78"/>
      <c r="AQ492" s="78"/>
      <c r="AR492" s="78"/>
      <c r="AS492" s="78"/>
      <c r="AT492" s="78"/>
      <c r="AU492" s="78"/>
      <c r="AV492" s="78"/>
      <c r="AW492" s="78"/>
      <c r="AX492" s="78"/>
      <c r="AY492" s="78"/>
      <c r="AZ492" s="78"/>
      <c r="BA492" s="78"/>
      <c r="BB492" s="78"/>
      <c r="BC492" s="78"/>
      <c r="BD492" s="78"/>
      <c r="BE492" s="78"/>
      <c r="BF492" s="78"/>
      <c r="BG492" s="78"/>
      <c r="BH492" s="78"/>
      <c r="BI492" s="78"/>
      <c r="BJ492" s="78"/>
      <c r="BK492" s="78"/>
      <c r="BL492" s="78"/>
      <c r="BM492" s="78"/>
      <c r="BN492" s="78"/>
      <c r="BO492" s="78"/>
      <c r="BP492" s="78"/>
      <c r="BQ492" s="78"/>
      <c r="BR492" s="78"/>
      <c r="BS492" s="78"/>
      <c r="BT492" s="78"/>
      <c r="BU492" s="78"/>
      <c r="BV492" s="78"/>
      <c r="BW492" s="78"/>
      <c r="BX492" s="78"/>
      <c r="BY492" s="78"/>
      <c r="BZ492" s="78"/>
      <c r="CA492" s="78"/>
      <c r="CB492" s="78"/>
    </row>
    <row r="493" spans="1:80" s="239" customFormat="1">
      <c r="A493" s="78"/>
      <c r="B493" s="238"/>
      <c r="F493" s="78"/>
      <c r="J493" s="238"/>
      <c r="L493" s="78"/>
      <c r="M493" s="78"/>
      <c r="P493" s="238"/>
      <c r="Q493" s="238"/>
      <c r="R493" s="238"/>
      <c r="AD493" s="78"/>
      <c r="AE493" s="78"/>
      <c r="AF493" s="78"/>
      <c r="AG493" s="78"/>
      <c r="AH493" s="78"/>
      <c r="AI493" s="78"/>
      <c r="AJ493" s="78"/>
      <c r="AK493" s="78"/>
      <c r="AL493" s="78"/>
      <c r="AM493" s="78"/>
      <c r="AN493" s="78"/>
      <c r="AO493" s="78"/>
      <c r="AP493" s="78"/>
      <c r="AQ493" s="78"/>
      <c r="AR493" s="78"/>
      <c r="AS493" s="78"/>
      <c r="AT493" s="78"/>
      <c r="AU493" s="78"/>
      <c r="AV493" s="78"/>
      <c r="AW493" s="78"/>
      <c r="AX493" s="78"/>
      <c r="AY493" s="78"/>
      <c r="AZ493" s="78"/>
      <c r="BA493" s="78"/>
      <c r="BB493" s="78"/>
      <c r="BC493" s="78"/>
      <c r="BD493" s="78"/>
      <c r="BE493" s="78"/>
      <c r="BF493" s="78"/>
      <c r="BG493" s="78"/>
      <c r="BH493" s="78"/>
      <c r="BI493" s="78"/>
      <c r="BJ493" s="78"/>
      <c r="BK493" s="78"/>
      <c r="BL493" s="78"/>
      <c r="BM493" s="78"/>
      <c r="BN493" s="78"/>
      <c r="BO493" s="78"/>
      <c r="BP493" s="78"/>
      <c r="BQ493" s="78"/>
      <c r="BR493" s="78"/>
      <c r="BS493" s="78"/>
      <c r="BT493" s="78"/>
      <c r="BU493" s="78"/>
      <c r="BV493" s="78"/>
      <c r="BW493" s="78"/>
      <c r="BX493" s="78"/>
      <c r="BY493" s="78"/>
      <c r="BZ493" s="78"/>
      <c r="CA493" s="78"/>
      <c r="CB493" s="78"/>
    </row>
    <row r="494" spans="1:80" s="239" customFormat="1">
      <c r="A494" s="78"/>
      <c r="B494" s="238"/>
      <c r="F494" s="78"/>
      <c r="J494" s="238"/>
      <c r="L494" s="78"/>
      <c r="M494" s="78"/>
      <c r="P494" s="238"/>
      <c r="Q494" s="238"/>
      <c r="R494" s="238"/>
      <c r="AD494" s="78"/>
      <c r="AE494" s="78"/>
      <c r="AF494" s="78"/>
      <c r="AG494" s="78"/>
      <c r="AH494" s="78"/>
      <c r="AI494" s="78"/>
      <c r="AJ494" s="78"/>
      <c r="AK494" s="78"/>
      <c r="AL494" s="78"/>
      <c r="AM494" s="78"/>
      <c r="AN494" s="78"/>
      <c r="AO494" s="78"/>
      <c r="AP494" s="78"/>
      <c r="AQ494" s="78"/>
      <c r="AR494" s="78"/>
      <c r="AS494" s="78"/>
      <c r="AT494" s="78"/>
      <c r="AU494" s="78"/>
      <c r="AV494" s="78"/>
      <c r="AW494" s="78"/>
      <c r="AX494" s="78"/>
      <c r="AY494" s="78"/>
      <c r="AZ494" s="78"/>
      <c r="BA494" s="78"/>
      <c r="BB494" s="78"/>
      <c r="BC494" s="78"/>
      <c r="BD494" s="78"/>
      <c r="BE494" s="78"/>
      <c r="BF494" s="78"/>
      <c r="BG494" s="78"/>
      <c r="BH494" s="78"/>
      <c r="BI494" s="78"/>
      <c r="BJ494" s="78"/>
      <c r="BK494" s="78"/>
      <c r="BL494" s="78"/>
      <c r="BM494" s="78"/>
      <c r="BN494" s="78"/>
      <c r="BO494" s="78"/>
      <c r="BP494" s="78"/>
      <c r="BQ494" s="78"/>
      <c r="BR494" s="78"/>
      <c r="BS494" s="78"/>
      <c r="BT494" s="78"/>
      <c r="BU494" s="78"/>
      <c r="BV494" s="78"/>
      <c r="BW494" s="78"/>
      <c r="BX494" s="78"/>
      <c r="BY494" s="78"/>
      <c r="BZ494" s="78"/>
      <c r="CA494" s="78"/>
      <c r="CB494" s="78"/>
    </row>
    <row r="495" spans="1:80" s="239" customFormat="1">
      <c r="A495" s="78"/>
      <c r="B495" s="238"/>
      <c r="F495" s="78"/>
      <c r="J495" s="238"/>
      <c r="L495" s="78"/>
      <c r="M495" s="78"/>
      <c r="P495" s="238"/>
      <c r="Q495" s="238"/>
      <c r="R495" s="238"/>
      <c r="AD495" s="78"/>
      <c r="AE495" s="78"/>
      <c r="AF495" s="78"/>
      <c r="AG495" s="78"/>
      <c r="AH495" s="78"/>
      <c r="AI495" s="78"/>
      <c r="AJ495" s="78"/>
      <c r="AK495" s="78"/>
      <c r="AL495" s="78"/>
      <c r="AM495" s="78"/>
      <c r="AN495" s="78"/>
      <c r="AO495" s="78"/>
      <c r="AP495" s="78"/>
      <c r="AQ495" s="78"/>
      <c r="AR495" s="78"/>
      <c r="AS495" s="78"/>
      <c r="AT495" s="78"/>
      <c r="AU495" s="78"/>
      <c r="AV495" s="78"/>
      <c r="AW495" s="78"/>
      <c r="AX495" s="78"/>
      <c r="AY495" s="78"/>
      <c r="AZ495" s="78"/>
      <c r="BA495" s="78"/>
      <c r="BB495" s="78"/>
      <c r="BC495" s="78"/>
      <c r="BD495" s="78"/>
      <c r="BE495" s="78"/>
      <c r="BF495" s="78"/>
      <c r="BG495" s="78"/>
      <c r="BH495" s="78"/>
      <c r="BI495" s="78"/>
      <c r="BJ495" s="78"/>
      <c r="BK495" s="78"/>
      <c r="BL495" s="78"/>
      <c r="BM495" s="78"/>
      <c r="BN495" s="78"/>
      <c r="BO495" s="78"/>
      <c r="BP495" s="78"/>
      <c r="BQ495" s="78"/>
      <c r="BR495" s="78"/>
      <c r="BS495" s="78"/>
      <c r="BT495" s="78"/>
      <c r="BU495" s="78"/>
      <c r="BV495" s="78"/>
      <c r="BW495" s="78"/>
      <c r="BX495" s="78"/>
      <c r="BY495" s="78"/>
      <c r="BZ495" s="78"/>
      <c r="CA495" s="78"/>
      <c r="CB495" s="78"/>
    </row>
    <row r="496" spans="1:80" s="239" customFormat="1">
      <c r="A496" s="78"/>
      <c r="B496" s="238"/>
      <c r="F496" s="78"/>
      <c r="J496" s="238"/>
      <c r="L496" s="78"/>
      <c r="M496" s="78"/>
      <c r="P496" s="238"/>
      <c r="Q496" s="238"/>
      <c r="R496" s="238"/>
      <c r="AD496" s="78"/>
      <c r="AE496" s="78"/>
      <c r="AF496" s="78"/>
      <c r="AG496" s="78"/>
      <c r="AH496" s="78"/>
      <c r="AI496" s="78"/>
      <c r="AJ496" s="78"/>
      <c r="AK496" s="78"/>
      <c r="AL496" s="78"/>
      <c r="AM496" s="78"/>
      <c r="AN496" s="78"/>
      <c r="AO496" s="78"/>
      <c r="AP496" s="78"/>
      <c r="AQ496" s="78"/>
      <c r="AR496" s="78"/>
      <c r="AS496" s="78"/>
      <c r="AT496" s="78"/>
      <c r="AU496" s="78"/>
      <c r="AV496" s="78"/>
      <c r="AW496" s="78"/>
      <c r="AX496" s="78"/>
      <c r="AY496" s="78"/>
      <c r="AZ496" s="78"/>
      <c r="BA496" s="78"/>
      <c r="BB496" s="78"/>
      <c r="BC496" s="78"/>
      <c r="BD496" s="78"/>
      <c r="BE496" s="78"/>
      <c r="BF496" s="78"/>
      <c r="BG496" s="78"/>
      <c r="BH496" s="78"/>
      <c r="BI496" s="78"/>
      <c r="BJ496" s="78"/>
      <c r="BK496" s="78"/>
      <c r="BL496" s="78"/>
      <c r="BM496" s="78"/>
      <c r="BN496" s="78"/>
      <c r="BO496" s="78"/>
      <c r="BP496" s="78"/>
      <c r="BQ496" s="78"/>
      <c r="BR496" s="78"/>
      <c r="BS496" s="78"/>
      <c r="BT496" s="78"/>
      <c r="BU496" s="78"/>
      <c r="BV496" s="78"/>
      <c r="BW496" s="78"/>
      <c r="BX496" s="78"/>
      <c r="BY496" s="78"/>
      <c r="BZ496" s="78"/>
      <c r="CA496" s="78"/>
      <c r="CB496" s="78"/>
    </row>
    <row r="497" spans="1:80" s="239" customFormat="1">
      <c r="A497" s="78"/>
      <c r="B497" s="238"/>
      <c r="F497" s="78"/>
      <c r="J497" s="238"/>
      <c r="L497" s="78"/>
      <c r="M497" s="78"/>
      <c r="P497" s="238"/>
      <c r="Q497" s="238"/>
      <c r="R497" s="238"/>
      <c r="AD497" s="78"/>
      <c r="AE497" s="78"/>
      <c r="AF497" s="78"/>
      <c r="AG497" s="78"/>
      <c r="AH497" s="78"/>
      <c r="AI497" s="78"/>
      <c r="AJ497" s="78"/>
      <c r="AK497" s="78"/>
      <c r="AL497" s="78"/>
      <c r="AM497" s="78"/>
      <c r="AN497" s="78"/>
      <c r="AO497" s="78"/>
      <c r="AP497" s="78"/>
      <c r="AQ497" s="78"/>
      <c r="AR497" s="78"/>
      <c r="AS497" s="78"/>
      <c r="AT497" s="78"/>
      <c r="AU497" s="78"/>
      <c r="AV497" s="78"/>
      <c r="AW497" s="78"/>
      <c r="AX497" s="78"/>
      <c r="AY497" s="78"/>
      <c r="AZ497" s="78"/>
      <c r="BA497" s="78"/>
      <c r="BB497" s="78"/>
      <c r="BC497" s="78"/>
      <c r="BD497" s="78"/>
      <c r="BE497" s="78"/>
      <c r="BF497" s="78"/>
      <c r="BG497" s="78"/>
      <c r="BH497" s="78"/>
      <c r="BI497" s="78"/>
      <c r="BJ497" s="78"/>
      <c r="BK497" s="78"/>
      <c r="BL497" s="78"/>
      <c r="BM497" s="78"/>
      <c r="BN497" s="78"/>
      <c r="BO497" s="78"/>
      <c r="BP497" s="78"/>
      <c r="BQ497" s="78"/>
      <c r="BR497" s="78"/>
      <c r="BS497" s="78"/>
      <c r="BT497" s="78"/>
      <c r="BU497" s="78"/>
      <c r="BV497" s="78"/>
      <c r="BW497" s="78"/>
      <c r="BX497" s="78"/>
      <c r="BY497" s="78"/>
      <c r="BZ497" s="78"/>
      <c r="CA497" s="78"/>
      <c r="CB497" s="78"/>
    </row>
    <row r="498" spans="1:80" s="239" customFormat="1">
      <c r="A498" s="78"/>
      <c r="B498" s="238"/>
      <c r="F498" s="78"/>
      <c r="J498" s="238"/>
      <c r="L498" s="78"/>
      <c r="M498" s="78"/>
      <c r="P498" s="238"/>
      <c r="Q498" s="238"/>
      <c r="R498" s="238"/>
      <c r="AD498" s="78"/>
      <c r="AE498" s="78"/>
      <c r="AF498" s="78"/>
      <c r="AG498" s="78"/>
      <c r="AH498" s="78"/>
      <c r="AI498" s="78"/>
      <c r="AJ498" s="78"/>
      <c r="AK498" s="78"/>
      <c r="AL498" s="78"/>
      <c r="AM498" s="78"/>
      <c r="AN498" s="78"/>
      <c r="AO498" s="78"/>
      <c r="AP498" s="78"/>
      <c r="AQ498" s="78"/>
      <c r="AR498" s="78"/>
      <c r="AS498" s="78"/>
      <c r="AT498" s="78"/>
      <c r="AU498" s="78"/>
      <c r="AV498" s="78"/>
      <c r="AW498" s="78"/>
      <c r="AX498" s="78"/>
      <c r="AY498" s="78"/>
      <c r="AZ498" s="78"/>
      <c r="BA498" s="78"/>
      <c r="BB498" s="78"/>
      <c r="BC498" s="78"/>
      <c r="BD498" s="78"/>
      <c r="BE498" s="78"/>
      <c r="BF498" s="78"/>
      <c r="BG498" s="78"/>
      <c r="BH498" s="78"/>
      <c r="BI498" s="78"/>
      <c r="BJ498" s="78"/>
      <c r="BK498" s="78"/>
      <c r="BL498" s="78"/>
      <c r="BM498" s="78"/>
      <c r="BN498" s="78"/>
      <c r="BO498" s="78"/>
      <c r="BP498" s="78"/>
      <c r="BQ498" s="78"/>
      <c r="BR498" s="78"/>
      <c r="BS498" s="78"/>
      <c r="BT498" s="78"/>
      <c r="BU498" s="78"/>
      <c r="BV498" s="78"/>
      <c r="BW498" s="78"/>
      <c r="BX498" s="78"/>
      <c r="BY498" s="78"/>
      <c r="BZ498" s="78"/>
      <c r="CA498" s="78"/>
      <c r="CB498" s="78"/>
    </row>
    <row r="499" spans="1:80" s="239" customFormat="1">
      <c r="A499" s="78"/>
      <c r="B499" s="238"/>
      <c r="F499" s="78"/>
      <c r="J499" s="238"/>
      <c r="L499" s="78"/>
      <c r="M499" s="78"/>
      <c r="P499" s="238"/>
      <c r="Q499" s="238"/>
      <c r="R499" s="238"/>
      <c r="AD499" s="78"/>
      <c r="AE499" s="78"/>
      <c r="AF499" s="78"/>
      <c r="AG499" s="78"/>
      <c r="AH499" s="78"/>
      <c r="AI499" s="78"/>
      <c r="AJ499" s="78"/>
      <c r="AK499" s="78"/>
      <c r="AL499" s="78"/>
      <c r="AM499" s="78"/>
      <c r="AN499" s="78"/>
      <c r="AO499" s="78"/>
      <c r="AP499" s="78"/>
      <c r="AQ499" s="78"/>
      <c r="AR499" s="78"/>
      <c r="AS499" s="78"/>
      <c r="AT499" s="78"/>
      <c r="AU499" s="78"/>
      <c r="AV499" s="78"/>
      <c r="AW499" s="78"/>
      <c r="AX499" s="78"/>
      <c r="AY499" s="78"/>
      <c r="AZ499" s="78"/>
      <c r="BA499" s="78"/>
      <c r="BB499" s="78"/>
      <c r="BC499" s="78"/>
      <c r="BD499" s="78"/>
      <c r="BE499" s="78"/>
      <c r="BF499" s="78"/>
      <c r="BG499" s="78"/>
      <c r="BH499" s="78"/>
      <c r="BI499" s="78"/>
      <c r="BJ499" s="78"/>
      <c r="BK499" s="78"/>
      <c r="BL499" s="78"/>
      <c r="BM499" s="78"/>
      <c r="BN499" s="78"/>
      <c r="BO499" s="78"/>
      <c r="BP499" s="78"/>
      <c r="BQ499" s="78"/>
      <c r="BR499" s="78"/>
      <c r="BS499" s="78"/>
      <c r="BT499" s="78"/>
      <c r="BU499" s="78"/>
      <c r="BV499" s="78"/>
      <c r="BW499" s="78"/>
      <c r="BX499" s="78"/>
      <c r="BY499" s="78"/>
      <c r="BZ499" s="78"/>
      <c r="CA499" s="78"/>
      <c r="CB499" s="78"/>
    </row>
    <row r="500" spans="1:80" s="239" customFormat="1">
      <c r="A500" s="78"/>
      <c r="B500" s="238"/>
      <c r="F500" s="78"/>
      <c r="J500" s="238"/>
      <c r="L500" s="78"/>
      <c r="M500" s="78"/>
      <c r="P500" s="238"/>
      <c r="Q500" s="238"/>
      <c r="R500" s="238"/>
      <c r="AD500" s="78"/>
      <c r="AE500" s="78"/>
      <c r="AF500" s="78"/>
      <c r="AG500" s="78"/>
      <c r="AH500" s="78"/>
      <c r="AI500" s="78"/>
      <c r="AJ500" s="78"/>
      <c r="AK500" s="78"/>
      <c r="AL500" s="78"/>
      <c r="AM500" s="78"/>
      <c r="AN500" s="78"/>
      <c r="AO500" s="78"/>
      <c r="AP500" s="78"/>
      <c r="AQ500" s="78"/>
      <c r="AR500" s="78"/>
      <c r="AS500" s="78"/>
      <c r="AT500" s="78"/>
      <c r="AU500" s="78"/>
      <c r="AV500" s="78"/>
      <c r="AW500" s="78"/>
      <c r="AX500" s="78"/>
      <c r="AY500" s="78"/>
      <c r="AZ500" s="78"/>
      <c r="BA500" s="78"/>
      <c r="BB500" s="78"/>
      <c r="BC500" s="78"/>
      <c r="BD500" s="78"/>
      <c r="BE500" s="78"/>
      <c r="BF500" s="78"/>
      <c r="BG500" s="78"/>
      <c r="BH500" s="78"/>
      <c r="BI500" s="78"/>
      <c r="BJ500" s="78"/>
      <c r="BK500" s="78"/>
      <c r="BL500" s="78"/>
      <c r="BM500" s="78"/>
      <c r="BN500" s="78"/>
      <c r="BO500" s="78"/>
      <c r="BP500" s="78"/>
      <c r="BQ500" s="78"/>
      <c r="BR500" s="78"/>
      <c r="BS500" s="78"/>
      <c r="BT500" s="78"/>
      <c r="BU500" s="78"/>
      <c r="BV500" s="78"/>
      <c r="BW500" s="78"/>
      <c r="BX500" s="78"/>
      <c r="BY500" s="78"/>
      <c r="BZ500" s="78"/>
      <c r="CA500" s="78"/>
      <c r="CB500" s="78"/>
    </row>
    <row r="501" spans="1:80" s="239" customFormat="1">
      <c r="A501" s="78"/>
      <c r="B501" s="238"/>
      <c r="F501" s="78"/>
      <c r="J501" s="238"/>
      <c r="L501" s="78"/>
      <c r="M501" s="78"/>
      <c r="P501" s="238"/>
      <c r="Q501" s="238"/>
      <c r="R501" s="238"/>
      <c r="AD501" s="78"/>
      <c r="AE501" s="78"/>
      <c r="AF501" s="78"/>
      <c r="AG501" s="78"/>
      <c r="AH501" s="78"/>
      <c r="AI501" s="78"/>
      <c r="AJ501" s="78"/>
      <c r="AK501" s="78"/>
      <c r="AL501" s="78"/>
      <c r="AM501" s="78"/>
      <c r="AN501" s="78"/>
      <c r="AO501" s="78"/>
      <c r="AP501" s="78"/>
      <c r="AQ501" s="78"/>
      <c r="AR501" s="78"/>
      <c r="AS501" s="78"/>
      <c r="AT501" s="78"/>
      <c r="AU501" s="78"/>
      <c r="AV501" s="78"/>
      <c r="AW501" s="78"/>
      <c r="AX501" s="78"/>
      <c r="AY501" s="78"/>
      <c r="AZ501" s="78"/>
      <c r="BA501" s="78"/>
      <c r="BB501" s="78"/>
      <c r="BC501" s="78"/>
      <c r="BD501" s="78"/>
      <c r="BE501" s="78"/>
      <c r="BF501" s="78"/>
      <c r="BG501" s="78"/>
      <c r="BH501" s="78"/>
      <c r="BI501" s="78"/>
      <c r="BJ501" s="78"/>
      <c r="BK501" s="78"/>
      <c r="BL501" s="78"/>
      <c r="BM501" s="78"/>
      <c r="BN501" s="78"/>
      <c r="BO501" s="78"/>
      <c r="BP501" s="78"/>
      <c r="BQ501" s="78"/>
      <c r="BR501" s="78"/>
      <c r="BS501" s="78"/>
      <c r="BT501" s="78"/>
      <c r="BU501" s="78"/>
      <c r="BV501" s="78"/>
      <c r="BW501" s="78"/>
      <c r="BX501" s="78"/>
      <c r="BY501" s="78"/>
      <c r="BZ501" s="78"/>
      <c r="CA501" s="78"/>
      <c r="CB501" s="78"/>
    </row>
    <row r="502" spans="1:80" s="239" customFormat="1">
      <c r="A502" s="78"/>
      <c r="B502" s="238"/>
      <c r="F502" s="78"/>
      <c r="J502" s="238"/>
      <c r="L502" s="78"/>
      <c r="M502" s="78"/>
      <c r="P502" s="238"/>
      <c r="Q502" s="238"/>
      <c r="R502" s="238"/>
      <c r="AD502" s="78"/>
      <c r="AE502" s="78"/>
      <c r="AF502" s="78"/>
      <c r="AG502" s="78"/>
      <c r="AH502" s="78"/>
      <c r="AI502" s="78"/>
      <c r="AJ502" s="78"/>
      <c r="AK502" s="78"/>
      <c r="AL502" s="78"/>
      <c r="AM502" s="78"/>
      <c r="AN502" s="78"/>
      <c r="AO502" s="78"/>
      <c r="AP502" s="78"/>
      <c r="AQ502" s="78"/>
      <c r="AR502" s="78"/>
      <c r="AS502" s="78"/>
      <c r="AT502" s="78"/>
      <c r="AU502" s="78"/>
      <c r="AV502" s="78"/>
      <c r="AW502" s="78"/>
      <c r="AX502" s="78"/>
      <c r="AY502" s="78"/>
      <c r="AZ502" s="78"/>
      <c r="BA502" s="78"/>
      <c r="BB502" s="78"/>
      <c r="BC502" s="78"/>
      <c r="BD502" s="78"/>
      <c r="BE502" s="78"/>
      <c r="BF502" s="78"/>
      <c r="BG502" s="78"/>
      <c r="BH502" s="78"/>
      <c r="BI502" s="78"/>
      <c r="BJ502" s="78"/>
      <c r="BK502" s="78"/>
      <c r="BL502" s="78"/>
      <c r="BM502" s="78"/>
      <c r="BN502" s="78"/>
      <c r="BO502" s="78"/>
      <c r="BP502" s="78"/>
      <c r="BQ502" s="78"/>
      <c r="BR502" s="78"/>
      <c r="BS502" s="78"/>
      <c r="BT502" s="78"/>
      <c r="BU502" s="78"/>
      <c r="BV502" s="78"/>
      <c r="BW502" s="78"/>
      <c r="BX502" s="78"/>
      <c r="BY502" s="78"/>
      <c r="BZ502" s="78"/>
      <c r="CA502" s="78"/>
      <c r="CB502" s="78"/>
    </row>
    <row r="503" spans="1:80" s="239" customFormat="1">
      <c r="A503" s="78"/>
      <c r="B503" s="238"/>
      <c r="F503" s="78"/>
      <c r="J503" s="238"/>
      <c r="L503" s="78"/>
      <c r="M503" s="78"/>
      <c r="P503" s="238"/>
      <c r="Q503" s="238"/>
      <c r="R503" s="238"/>
      <c r="AD503" s="78"/>
      <c r="AE503" s="78"/>
      <c r="AF503" s="78"/>
      <c r="AG503" s="78"/>
      <c r="AH503" s="78"/>
      <c r="AI503" s="78"/>
      <c r="AJ503" s="78"/>
      <c r="AK503" s="78"/>
      <c r="AL503" s="78"/>
      <c r="AM503" s="78"/>
      <c r="AN503" s="78"/>
      <c r="AO503" s="78"/>
      <c r="AP503" s="78"/>
      <c r="AQ503" s="78"/>
      <c r="AR503" s="78"/>
      <c r="AS503" s="78"/>
      <c r="AT503" s="78"/>
      <c r="AU503" s="78"/>
      <c r="AV503" s="78"/>
      <c r="AW503" s="78"/>
      <c r="AX503" s="78"/>
      <c r="AY503" s="78"/>
      <c r="AZ503" s="78"/>
      <c r="BA503" s="78"/>
      <c r="BB503" s="78"/>
      <c r="BC503" s="78"/>
      <c r="BD503" s="78"/>
      <c r="BE503" s="78"/>
      <c r="BF503" s="78"/>
      <c r="BG503" s="78"/>
      <c r="BH503" s="78"/>
      <c r="BI503" s="78"/>
      <c r="BJ503" s="78"/>
      <c r="BK503" s="78"/>
      <c r="BL503" s="78"/>
      <c r="BM503" s="78"/>
      <c r="BN503" s="78"/>
      <c r="BO503" s="78"/>
      <c r="BP503" s="78"/>
      <c r="BQ503" s="78"/>
      <c r="BR503" s="78"/>
      <c r="BS503" s="78"/>
      <c r="BT503" s="78"/>
      <c r="BU503" s="78"/>
      <c r="BV503" s="78"/>
      <c r="BW503" s="78"/>
      <c r="BX503" s="78"/>
      <c r="BY503" s="78"/>
      <c r="BZ503" s="78"/>
      <c r="CA503" s="78"/>
      <c r="CB503" s="78"/>
    </row>
    <row r="504" spans="1:80" s="239" customFormat="1">
      <c r="A504" s="78"/>
      <c r="B504" s="238"/>
      <c r="F504" s="78"/>
      <c r="J504" s="238"/>
      <c r="L504" s="78"/>
      <c r="M504" s="78"/>
      <c r="P504" s="238"/>
      <c r="Q504" s="238"/>
      <c r="R504" s="238"/>
      <c r="AD504" s="78"/>
      <c r="AE504" s="78"/>
      <c r="AF504" s="78"/>
      <c r="AG504" s="78"/>
      <c r="AH504" s="78"/>
      <c r="AI504" s="78"/>
      <c r="AJ504" s="78"/>
      <c r="AK504" s="78"/>
      <c r="AL504" s="78"/>
      <c r="AM504" s="78"/>
      <c r="AN504" s="78"/>
      <c r="AO504" s="78"/>
      <c r="AP504" s="78"/>
      <c r="AQ504" s="78"/>
      <c r="AR504" s="78"/>
      <c r="AS504" s="78"/>
      <c r="AT504" s="78"/>
      <c r="AU504" s="78"/>
      <c r="AV504" s="78"/>
      <c r="AW504" s="78"/>
      <c r="AX504" s="78"/>
      <c r="AY504" s="78"/>
      <c r="AZ504" s="78"/>
      <c r="BA504" s="78"/>
      <c r="BB504" s="78"/>
      <c r="BC504" s="78"/>
      <c r="BD504" s="78"/>
      <c r="BE504" s="78"/>
      <c r="BF504" s="78"/>
      <c r="BG504" s="78"/>
      <c r="BH504" s="78"/>
      <c r="BI504" s="78"/>
      <c r="BJ504" s="78"/>
      <c r="BK504" s="78"/>
      <c r="BL504" s="78"/>
      <c r="BM504" s="78"/>
      <c r="BN504" s="78"/>
      <c r="BO504" s="78"/>
      <c r="BP504" s="78"/>
      <c r="BQ504" s="78"/>
      <c r="BR504" s="78"/>
      <c r="BS504" s="78"/>
      <c r="BT504" s="78"/>
      <c r="BU504" s="78"/>
      <c r="BV504" s="78"/>
      <c r="BW504" s="78"/>
      <c r="BX504" s="78"/>
      <c r="BY504" s="78"/>
      <c r="BZ504" s="78"/>
      <c r="CA504" s="78"/>
      <c r="CB504" s="78"/>
    </row>
    <row r="505" spans="1:80" s="239" customFormat="1">
      <c r="A505" s="78"/>
      <c r="B505" s="238"/>
      <c r="F505" s="78"/>
      <c r="J505" s="238"/>
      <c r="L505" s="78"/>
      <c r="M505" s="78"/>
      <c r="P505" s="238"/>
      <c r="Q505" s="238"/>
      <c r="R505" s="238"/>
      <c r="AD505" s="78"/>
      <c r="AE505" s="78"/>
      <c r="AF505" s="78"/>
      <c r="AG505" s="78"/>
      <c r="AH505" s="78"/>
      <c r="AI505" s="78"/>
      <c r="AJ505" s="78"/>
      <c r="AK505" s="78"/>
      <c r="AL505" s="78"/>
      <c r="AM505" s="78"/>
      <c r="AN505" s="78"/>
      <c r="AO505" s="78"/>
      <c r="AP505" s="78"/>
      <c r="AQ505" s="78"/>
      <c r="AR505" s="78"/>
      <c r="AS505" s="78"/>
      <c r="AT505" s="78"/>
      <c r="AU505" s="78"/>
      <c r="AV505" s="78"/>
      <c r="AW505" s="78"/>
      <c r="AX505" s="78"/>
      <c r="AY505" s="78"/>
      <c r="AZ505" s="78"/>
      <c r="BA505" s="78"/>
      <c r="BB505" s="78"/>
      <c r="BC505" s="78"/>
      <c r="BD505" s="78"/>
      <c r="BE505" s="78"/>
      <c r="BF505" s="78"/>
      <c r="BG505" s="78"/>
      <c r="BH505" s="78"/>
      <c r="BI505" s="78"/>
      <c r="BJ505" s="78"/>
      <c r="BK505" s="78"/>
      <c r="BL505" s="78"/>
      <c r="BM505" s="78"/>
      <c r="BN505" s="78"/>
      <c r="BO505" s="78"/>
      <c r="BP505" s="78"/>
      <c r="BQ505" s="78"/>
      <c r="BR505" s="78"/>
      <c r="BS505" s="78"/>
      <c r="BT505" s="78"/>
      <c r="BU505" s="78"/>
      <c r="BV505" s="78"/>
      <c r="BW505" s="78"/>
      <c r="BX505" s="78"/>
      <c r="BY505" s="78"/>
      <c r="BZ505" s="78"/>
      <c r="CA505" s="78"/>
      <c r="CB505" s="78"/>
    </row>
    <row r="506" spans="1:80" s="239" customFormat="1">
      <c r="A506" s="78"/>
      <c r="B506" s="238"/>
      <c r="F506" s="78"/>
      <c r="J506" s="238"/>
      <c r="L506" s="78"/>
      <c r="M506" s="78"/>
      <c r="P506" s="238"/>
      <c r="Q506" s="238"/>
      <c r="R506" s="238"/>
      <c r="AD506" s="78"/>
      <c r="AE506" s="78"/>
      <c r="AF506" s="78"/>
      <c r="AG506" s="78"/>
      <c r="AH506" s="78"/>
      <c r="AI506" s="78"/>
      <c r="AJ506" s="78"/>
      <c r="AK506" s="78"/>
      <c r="AL506" s="78"/>
      <c r="AM506" s="78"/>
      <c r="AN506" s="78"/>
      <c r="AO506" s="78"/>
      <c r="AP506" s="78"/>
      <c r="AQ506" s="78"/>
      <c r="AR506" s="78"/>
      <c r="AS506" s="78"/>
      <c r="AT506" s="78"/>
      <c r="AU506" s="78"/>
      <c r="AV506" s="78"/>
      <c r="AW506" s="78"/>
      <c r="AX506" s="78"/>
      <c r="AY506" s="78"/>
      <c r="AZ506" s="78"/>
      <c r="BA506" s="78"/>
      <c r="BB506" s="78"/>
      <c r="BC506" s="78"/>
      <c r="BD506" s="78"/>
      <c r="BE506" s="78"/>
      <c r="BF506" s="78"/>
      <c r="BG506" s="78"/>
      <c r="BH506" s="78"/>
      <c r="BI506" s="78"/>
      <c r="BJ506" s="78"/>
      <c r="BK506" s="78"/>
      <c r="BL506" s="78"/>
      <c r="BM506" s="78"/>
      <c r="BN506" s="78"/>
      <c r="BO506" s="78"/>
      <c r="BP506" s="78"/>
      <c r="BQ506" s="78"/>
      <c r="BR506" s="78"/>
      <c r="BS506" s="78"/>
      <c r="BT506" s="78"/>
      <c r="BU506" s="78"/>
      <c r="BV506" s="78"/>
      <c r="BW506" s="78"/>
      <c r="BX506" s="78"/>
      <c r="BY506" s="78"/>
      <c r="BZ506" s="78"/>
      <c r="CA506" s="78"/>
      <c r="CB506" s="78"/>
    </row>
    <row r="507" spans="1:80" s="239" customFormat="1">
      <c r="A507" s="78"/>
      <c r="B507" s="238"/>
      <c r="F507" s="78"/>
      <c r="J507" s="238"/>
      <c r="L507" s="78"/>
      <c r="M507" s="78"/>
      <c r="P507" s="238"/>
      <c r="Q507" s="238"/>
      <c r="R507" s="238"/>
      <c r="AD507" s="78"/>
      <c r="AE507" s="78"/>
      <c r="AF507" s="78"/>
      <c r="AG507" s="78"/>
      <c r="AH507" s="78"/>
      <c r="AI507" s="78"/>
      <c r="AJ507" s="78"/>
      <c r="AK507" s="78"/>
      <c r="AL507" s="78"/>
      <c r="AM507" s="78"/>
      <c r="AN507" s="78"/>
      <c r="AO507" s="78"/>
      <c r="AP507" s="78"/>
      <c r="AQ507" s="78"/>
      <c r="AR507" s="78"/>
      <c r="AS507" s="78"/>
      <c r="AT507" s="78"/>
      <c r="AU507" s="78"/>
      <c r="AV507" s="78"/>
      <c r="AW507" s="78"/>
      <c r="AX507" s="78"/>
      <c r="AY507" s="78"/>
      <c r="AZ507" s="78"/>
      <c r="BA507" s="78"/>
      <c r="BB507" s="78"/>
      <c r="BC507" s="78"/>
      <c r="BD507" s="78"/>
      <c r="BE507" s="78"/>
      <c r="BF507" s="78"/>
      <c r="BG507" s="78"/>
      <c r="BH507" s="78"/>
      <c r="BI507" s="78"/>
      <c r="BJ507" s="78"/>
      <c r="BK507" s="78"/>
      <c r="BL507" s="78"/>
      <c r="BM507" s="78"/>
      <c r="BN507" s="78"/>
      <c r="BO507" s="78"/>
      <c r="BP507" s="78"/>
      <c r="BQ507" s="78"/>
      <c r="BR507" s="78"/>
      <c r="BS507" s="78"/>
      <c r="BT507" s="78"/>
      <c r="BU507" s="78"/>
      <c r="BV507" s="78"/>
      <c r="BW507" s="78"/>
      <c r="BX507" s="78"/>
      <c r="BY507" s="78"/>
      <c r="BZ507" s="78"/>
      <c r="CA507" s="78"/>
      <c r="CB507" s="78"/>
    </row>
    <row r="508" spans="1:80" s="239" customFormat="1">
      <c r="A508" s="78"/>
      <c r="B508" s="238"/>
      <c r="F508" s="78"/>
      <c r="J508" s="238"/>
      <c r="L508" s="78"/>
      <c r="M508" s="78"/>
      <c r="P508" s="238"/>
      <c r="Q508" s="238"/>
      <c r="R508" s="238"/>
      <c r="AD508" s="78"/>
      <c r="AE508" s="78"/>
      <c r="AF508" s="78"/>
      <c r="AG508" s="78"/>
      <c r="AH508" s="78"/>
      <c r="AI508" s="78"/>
      <c r="AJ508" s="78"/>
      <c r="AK508" s="78"/>
      <c r="AL508" s="78"/>
      <c r="AM508" s="78"/>
      <c r="AN508" s="78"/>
      <c r="AO508" s="78"/>
      <c r="AP508" s="78"/>
      <c r="AQ508" s="78"/>
      <c r="AR508" s="78"/>
      <c r="AS508" s="78"/>
      <c r="AT508" s="78"/>
      <c r="AU508" s="78"/>
      <c r="AV508" s="78"/>
      <c r="AW508" s="78"/>
      <c r="AX508" s="78"/>
      <c r="AY508" s="78"/>
      <c r="AZ508" s="78"/>
      <c r="BA508" s="78"/>
      <c r="BB508" s="78"/>
      <c r="BC508" s="78"/>
      <c r="BD508" s="78"/>
      <c r="BE508" s="78"/>
      <c r="BF508" s="78"/>
      <c r="BG508" s="78"/>
      <c r="BH508" s="78"/>
      <c r="BI508" s="78"/>
      <c r="BJ508" s="78"/>
      <c r="BK508" s="78"/>
      <c r="BL508" s="78"/>
      <c r="BM508" s="78"/>
      <c r="BN508" s="78"/>
      <c r="BO508" s="78"/>
      <c r="BP508" s="78"/>
      <c r="BQ508" s="78"/>
      <c r="BR508" s="78"/>
      <c r="BS508" s="78"/>
      <c r="BT508" s="78"/>
      <c r="BU508" s="78"/>
      <c r="BV508" s="78"/>
      <c r="BW508" s="78"/>
      <c r="BX508" s="78"/>
      <c r="BY508" s="78"/>
      <c r="BZ508" s="78"/>
      <c r="CA508" s="78"/>
      <c r="CB508" s="78"/>
    </row>
    <row r="509" spans="1:80" s="239" customFormat="1">
      <c r="A509" s="78"/>
      <c r="B509" s="238"/>
      <c r="F509" s="78"/>
      <c r="J509" s="238"/>
      <c r="L509" s="78"/>
      <c r="M509" s="78"/>
      <c r="P509" s="238"/>
      <c r="Q509" s="238"/>
      <c r="R509" s="238"/>
      <c r="AD509" s="78"/>
      <c r="AE509" s="78"/>
      <c r="AF509" s="78"/>
      <c r="AG509" s="78"/>
      <c r="AH509" s="78"/>
      <c r="AI509" s="78"/>
      <c r="AJ509" s="78"/>
      <c r="AK509" s="78"/>
      <c r="AL509" s="78"/>
      <c r="AM509" s="78"/>
      <c r="AN509" s="78"/>
      <c r="AO509" s="78"/>
      <c r="AP509" s="78"/>
      <c r="AQ509" s="78"/>
      <c r="AR509" s="78"/>
      <c r="AS509" s="78"/>
      <c r="AT509" s="78"/>
      <c r="AU509" s="78"/>
      <c r="AV509" s="78"/>
      <c r="AW509" s="78"/>
      <c r="AX509" s="78"/>
      <c r="AY509" s="78"/>
      <c r="AZ509" s="78"/>
      <c r="BA509" s="78"/>
      <c r="BB509" s="78"/>
      <c r="BC509" s="78"/>
      <c r="BD509" s="78"/>
      <c r="BE509" s="78"/>
      <c r="BF509" s="78"/>
      <c r="BG509" s="78"/>
      <c r="BH509" s="78"/>
      <c r="BI509" s="78"/>
      <c r="BJ509" s="78"/>
      <c r="BK509" s="78"/>
      <c r="BL509" s="78"/>
      <c r="BM509" s="78"/>
      <c r="BN509" s="78"/>
      <c r="BO509" s="78"/>
      <c r="BP509" s="78"/>
      <c r="BQ509" s="78"/>
      <c r="BR509" s="78"/>
      <c r="BS509" s="78"/>
      <c r="BT509" s="78"/>
      <c r="BU509" s="78"/>
      <c r="BV509" s="78"/>
      <c r="BW509" s="78"/>
      <c r="BX509" s="78"/>
      <c r="BY509" s="78"/>
      <c r="BZ509" s="78"/>
      <c r="CA509" s="78"/>
      <c r="CB509" s="78"/>
    </row>
    <row r="510" spans="1:80" s="239" customFormat="1">
      <c r="A510" s="78"/>
      <c r="B510" s="238"/>
      <c r="F510" s="78"/>
      <c r="J510" s="238"/>
      <c r="L510" s="78"/>
      <c r="M510" s="78"/>
      <c r="P510" s="238"/>
      <c r="Q510" s="238"/>
      <c r="R510" s="238"/>
      <c r="AD510" s="78"/>
      <c r="AE510" s="78"/>
      <c r="AF510" s="78"/>
      <c r="AG510" s="78"/>
      <c r="AH510" s="78"/>
      <c r="AI510" s="78"/>
      <c r="AJ510" s="78"/>
      <c r="AK510" s="78"/>
      <c r="AL510" s="78"/>
      <c r="AM510" s="78"/>
      <c r="AN510" s="78"/>
      <c r="AO510" s="78"/>
      <c r="AP510" s="78"/>
      <c r="AQ510" s="78"/>
      <c r="AR510" s="78"/>
      <c r="AS510" s="78"/>
      <c r="AT510" s="78"/>
      <c r="AU510" s="78"/>
      <c r="AV510" s="78"/>
      <c r="AW510" s="78"/>
      <c r="AX510" s="78"/>
      <c r="AY510" s="78"/>
      <c r="AZ510" s="78"/>
      <c r="BA510" s="78"/>
      <c r="BB510" s="78"/>
      <c r="BC510" s="78"/>
      <c r="BD510" s="78"/>
      <c r="BE510" s="78"/>
      <c r="BF510" s="78"/>
      <c r="BG510" s="78"/>
      <c r="BH510" s="78"/>
      <c r="BI510" s="78"/>
      <c r="BJ510" s="78"/>
      <c r="BK510" s="78"/>
      <c r="BL510" s="78"/>
      <c r="BM510" s="78"/>
      <c r="BN510" s="78"/>
      <c r="BO510" s="78"/>
      <c r="BP510" s="78"/>
      <c r="BQ510" s="78"/>
      <c r="BR510" s="78"/>
      <c r="BS510" s="78"/>
      <c r="BT510" s="78"/>
      <c r="BU510" s="78"/>
      <c r="BV510" s="78"/>
      <c r="BW510" s="78"/>
      <c r="BX510" s="78"/>
      <c r="BY510" s="78"/>
      <c r="BZ510" s="78"/>
      <c r="CA510" s="78"/>
      <c r="CB510" s="78"/>
    </row>
    <row r="511" spans="1:80" s="239" customFormat="1">
      <c r="A511" s="78"/>
      <c r="B511" s="238"/>
      <c r="F511" s="78"/>
      <c r="J511" s="238"/>
      <c r="L511" s="78"/>
      <c r="M511" s="78"/>
      <c r="P511" s="238"/>
      <c r="Q511" s="238"/>
      <c r="R511" s="238"/>
      <c r="AD511" s="78"/>
      <c r="AE511" s="78"/>
      <c r="AF511" s="78"/>
      <c r="AG511" s="78"/>
      <c r="AH511" s="78"/>
      <c r="AI511" s="78"/>
      <c r="AJ511" s="78"/>
      <c r="AK511" s="78"/>
      <c r="AL511" s="78"/>
      <c r="AM511" s="78"/>
      <c r="AN511" s="78"/>
      <c r="AO511" s="78"/>
      <c r="AP511" s="78"/>
      <c r="AQ511" s="78"/>
      <c r="AR511" s="78"/>
      <c r="AS511" s="78"/>
      <c r="AT511" s="78"/>
      <c r="AU511" s="78"/>
      <c r="AV511" s="78"/>
      <c r="AW511" s="78"/>
      <c r="AX511" s="78"/>
      <c r="AY511" s="78"/>
      <c r="AZ511" s="78"/>
      <c r="BA511" s="78"/>
      <c r="BB511" s="78"/>
      <c r="BC511" s="78"/>
      <c r="BD511" s="78"/>
      <c r="BE511" s="78"/>
      <c r="BF511" s="78"/>
      <c r="BG511" s="78"/>
      <c r="BH511" s="78"/>
      <c r="BI511" s="78"/>
      <c r="BJ511" s="78"/>
      <c r="BK511" s="78"/>
      <c r="BL511" s="78"/>
      <c r="BM511" s="78"/>
      <c r="BN511" s="78"/>
      <c r="BO511" s="78"/>
      <c r="BP511" s="78"/>
      <c r="BQ511" s="78"/>
      <c r="BR511" s="78"/>
      <c r="BS511" s="78"/>
      <c r="BT511" s="78"/>
      <c r="BU511" s="78"/>
      <c r="BV511" s="78"/>
      <c r="BW511" s="78"/>
      <c r="BX511" s="78"/>
      <c r="BY511" s="78"/>
      <c r="BZ511" s="78"/>
      <c r="CA511" s="78"/>
      <c r="CB511" s="78"/>
    </row>
    <row r="512" spans="1:80" s="239" customFormat="1">
      <c r="A512" s="78"/>
      <c r="B512" s="238"/>
      <c r="F512" s="78"/>
      <c r="J512" s="238"/>
      <c r="L512" s="78"/>
      <c r="M512" s="78"/>
      <c r="P512" s="238"/>
      <c r="Q512" s="238"/>
      <c r="R512" s="238"/>
      <c r="AD512" s="78"/>
      <c r="AE512" s="78"/>
      <c r="AF512" s="78"/>
      <c r="AG512" s="78"/>
      <c r="AH512" s="78"/>
      <c r="AI512" s="78"/>
      <c r="AJ512" s="78"/>
      <c r="AK512" s="78"/>
      <c r="AL512" s="78"/>
      <c r="AM512" s="78"/>
      <c r="AN512" s="78"/>
      <c r="AO512" s="78"/>
      <c r="AP512" s="78"/>
      <c r="AQ512" s="78"/>
      <c r="AR512" s="78"/>
      <c r="AS512" s="78"/>
      <c r="AT512" s="78"/>
      <c r="AU512" s="78"/>
      <c r="AV512" s="78"/>
      <c r="AW512" s="78"/>
      <c r="AX512" s="78"/>
      <c r="AY512" s="78"/>
      <c r="AZ512" s="78"/>
      <c r="BA512" s="78"/>
      <c r="BB512" s="78"/>
      <c r="BC512" s="78"/>
      <c r="BD512" s="78"/>
      <c r="BE512" s="78"/>
      <c r="BF512" s="78"/>
      <c r="BG512" s="78"/>
      <c r="BH512" s="78"/>
      <c r="BI512" s="78"/>
      <c r="BJ512" s="78"/>
      <c r="BK512" s="78"/>
      <c r="BL512" s="78"/>
      <c r="BM512" s="78"/>
      <c r="BN512" s="78"/>
      <c r="BO512" s="78"/>
      <c r="BP512" s="78"/>
      <c r="BQ512" s="78"/>
      <c r="BR512" s="78"/>
      <c r="BS512" s="78"/>
      <c r="BT512" s="78"/>
      <c r="BU512" s="78"/>
      <c r="BV512" s="78"/>
      <c r="BW512" s="78"/>
      <c r="BX512" s="78"/>
      <c r="BY512" s="78"/>
      <c r="BZ512" s="78"/>
      <c r="CA512" s="78"/>
      <c r="CB512" s="78"/>
    </row>
    <row r="513" spans="1:80" s="239" customFormat="1">
      <c r="A513" s="78"/>
      <c r="B513" s="238"/>
      <c r="F513" s="78"/>
      <c r="J513" s="238"/>
      <c r="L513" s="78"/>
      <c r="M513" s="78"/>
      <c r="P513" s="238"/>
      <c r="Q513" s="238"/>
      <c r="R513" s="238"/>
      <c r="AD513" s="78"/>
      <c r="AE513" s="78"/>
      <c r="AF513" s="78"/>
      <c r="AG513" s="78"/>
      <c r="AH513" s="78"/>
      <c r="AI513" s="78"/>
      <c r="AJ513" s="78"/>
      <c r="AK513" s="78"/>
      <c r="AL513" s="78"/>
      <c r="AM513" s="78"/>
      <c r="AN513" s="78"/>
      <c r="AO513" s="78"/>
      <c r="AP513" s="78"/>
      <c r="AQ513" s="78"/>
      <c r="AR513" s="78"/>
      <c r="AS513" s="78"/>
      <c r="AT513" s="78"/>
      <c r="AU513" s="78"/>
      <c r="AV513" s="78"/>
      <c r="AW513" s="78"/>
      <c r="AX513" s="78"/>
      <c r="AY513" s="78"/>
      <c r="AZ513" s="78"/>
      <c r="BA513" s="78"/>
      <c r="BB513" s="78"/>
      <c r="BC513" s="78"/>
      <c r="BD513" s="78"/>
      <c r="BE513" s="78"/>
      <c r="BF513" s="78"/>
      <c r="BG513" s="78"/>
      <c r="BH513" s="78"/>
      <c r="BI513" s="78"/>
      <c r="BJ513" s="78"/>
      <c r="BK513" s="78"/>
      <c r="BL513" s="78"/>
      <c r="BM513" s="78"/>
      <c r="BN513" s="78"/>
      <c r="BO513" s="78"/>
      <c r="BP513" s="78"/>
      <c r="BQ513" s="78"/>
      <c r="BR513" s="78"/>
      <c r="BS513" s="78"/>
      <c r="BT513" s="78"/>
      <c r="BU513" s="78"/>
      <c r="BV513" s="78"/>
      <c r="BW513" s="78"/>
      <c r="BX513" s="78"/>
      <c r="BY513" s="78"/>
      <c r="BZ513" s="78"/>
      <c r="CA513" s="78"/>
      <c r="CB513" s="78"/>
    </row>
    <row r="514" spans="1:80" s="239" customFormat="1">
      <c r="A514" s="78"/>
      <c r="B514" s="238"/>
      <c r="F514" s="78"/>
      <c r="J514" s="238"/>
      <c r="L514" s="78"/>
      <c r="M514" s="78"/>
      <c r="P514" s="238"/>
      <c r="Q514" s="238"/>
      <c r="R514" s="238"/>
      <c r="AD514" s="78"/>
      <c r="AE514" s="78"/>
      <c r="AF514" s="78"/>
      <c r="AG514" s="78"/>
      <c r="AH514" s="78"/>
      <c r="AI514" s="78"/>
      <c r="AJ514" s="78"/>
      <c r="AK514" s="78"/>
      <c r="AL514" s="78"/>
      <c r="AM514" s="78"/>
      <c r="AN514" s="78"/>
      <c r="AO514" s="78"/>
      <c r="AP514" s="78"/>
      <c r="AQ514" s="78"/>
      <c r="AR514" s="78"/>
      <c r="AS514" s="78"/>
      <c r="AT514" s="78"/>
      <c r="AU514" s="78"/>
      <c r="AV514" s="78"/>
      <c r="AW514" s="78"/>
      <c r="AX514" s="78"/>
      <c r="AY514" s="78"/>
      <c r="AZ514" s="78"/>
      <c r="BA514" s="78"/>
      <c r="BB514" s="78"/>
      <c r="BC514" s="78"/>
      <c r="BD514" s="78"/>
      <c r="BE514" s="78"/>
      <c r="BF514" s="78"/>
      <c r="BG514" s="78"/>
      <c r="BH514" s="78"/>
      <c r="BI514" s="78"/>
      <c r="BJ514" s="78"/>
      <c r="BK514" s="78"/>
      <c r="BL514" s="78"/>
      <c r="BM514" s="78"/>
      <c r="BN514" s="78"/>
      <c r="BO514" s="78"/>
      <c r="BP514" s="78"/>
      <c r="BQ514" s="78"/>
      <c r="BR514" s="78"/>
      <c r="BS514" s="78"/>
      <c r="BT514" s="78"/>
      <c r="BU514" s="78"/>
      <c r="BV514" s="78"/>
      <c r="BW514" s="78"/>
      <c r="BX514" s="78"/>
      <c r="BY514" s="78"/>
      <c r="BZ514" s="78"/>
      <c r="CA514" s="78"/>
      <c r="CB514" s="78"/>
    </row>
    <row r="515" spans="1:80" s="239" customFormat="1">
      <c r="A515" s="78"/>
      <c r="B515" s="238"/>
      <c r="F515" s="78"/>
      <c r="J515" s="238"/>
      <c r="L515" s="78"/>
      <c r="M515" s="78"/>
      <c r="P515" s="238"/>
      <c r="Q515" s="238"/>
      <c r="R515" s="238"/>
      <c r="AD515" s="78"/>
      <c r="AE515" s="78"/>
      <c r="AF515" s="78"/>
      <c r="AG515" s="78"/>
      <c r="AH515" s="78"/>
      <c r="AI515" s="78"/>
      <c r="AJ515" s="78"/>
      <c r="AK515" s="78"/>
      <c r="AL515" s="78"/>
      <c r="AM515" s="78"/>
      <c r="AN515" s="78"/>
      <c r="AO515" s="78"/>
      <c r="AP515" s="78"/>
      <c r="AQ515" s="78"/>
      <c r="AR515" s="78"/>
      <c r="AS515" s="78"/>
      <c r="AT515" s="78"/>
      <c r="AU515" s="78"/>
      <c r="AV515" s="78"/>
      <c r="AW515" s="78"/>
      <c r="AX515" s="78"/>
      <c r="AY515" s="78"/>
      <c r="AZ515" s="78"/>
      <c r="BA515" s="78"/>
      <c r="BB515" s="78"/>
      <c r="BC515" s="78"/>
      <c r="BD515" s="78"/>
      <c r="BE515" s="78"/>
      <c r="BF515" s="78"/>
      <c r="BG515" s="78"/>
      <c r="BH515" s="78"/>
      <c r="BI515" s="78"/>
      <c r="BJ515" s="78"/>
      <c r="BK515" s="78"/>
      <c r="BL515" s="78"/>
      <c r="BM515" s="78"/>
      <c r="BN515" s="78"/>
      <c r="BO515" s="78"/>
      <c r="BP515" s="78"/>
      <c r="BQ515" s="78"/>
      <c r="BR515" s="78"/>
      <c r="BS515" s="78"/>
      <c r="BT515" s="78"/>
      <c r="BU515" s="78"/>
      <c r="BV515" s="78"/>
      <c r="BW515" s="78"/>
      <c r="BX515" s="78"/>
      <c r="BY515" s="78"/>
      <c r="BZ515" s="78"/>
      <c r="CA515" s="78"/>
      <c r="CB515" s="78"/>
    </row>
    <row r="516" spans="1:80" s="239" customFormat="1">
      <c r="A516" s="78"/>
      <c r="B516" s="238"/>
      <c r="F516" s="78"/>
      <c r="J516" s="238"/>
      <c r="L516" s="78"/>
      <c r="M516" s="78"/>
      <c r="P516" s="238"/>
      <c r="Q516" s="238"/>
      <c r="R516" s="238"/>
      <c r="AD516" s="78"/>
      <c r="AE516" s="78"/>
      <c r="AF516" s="78"/>
      <c r="AG516" s="78"/>
      <c r="AH516" s="78"/>
      <c r="AI516" s="78"/>
      <c r="AJ516" s="78"/>
      <c r="AK516" s="78"/>
      <c r="AL516" s="78"/>
      <c r="AM516" s="78"/>
      <c r="AN516" s="78"/>
      <c r="AO516" s="78"/>
      <c r="AP516" s="78"/>
      <c r="AQ516" s="78"/>
      <c r="AR516" s="78"/>
      <c r="AS516" s="78"/>
      <c r="AT516" s="78"/>
      <c r="AU516" s="78"/>
      <c r="AV516" s="78"/>
      <c r="AW516" s="78"/>
      <c r="AX516" s="78"/>
      <c r="AY516" s="78"/>
      <c r="AZ516" s="78"/>
      <c r="BA516" s="78"/>
      <c r="BB516" s="78"/>
      <c r="BC516" s="78"/>
      <c r="BD516" s="78"/>
      <c r="BE516" s="78"/>
      <c r="BF516" s="78"/>
      <c r="BG516" s="78"/>
      <c r="BH516" s="78"/>
      <c r="BI516" s="78"/>
      <c r="BJ516" s="78"/>
      <c r="BK516" s="78"/>
      <c r="BL516" s="78"/>
      <c r="BM516" s="78"/>
      <c r="BN516" s="78"/>
      <c r="BO516" s="78"/>
      <c r="BP516" s="78"/>
      <c r="BQ516" s="78"/>
      <c r="BR516" s="78"/>
      <c r="BS516" s="78"/>
      <c r="BT516" s="78"/>
      <c r="BU516" s="78"/>
      <c r="BV516" s="78"/>
      <c r="BW516" s="78"/>
      <c r="BX516" s="78"/>
      <c r="BY516" s="78"/>
      <c r="BZ516" s="78"/>
      <c r="CA516" s="78"/>
      <c r="CB516" s="78"/>
    </row>
    <row r="517" spans="1:80" s="239" customFormat="1">
      <c r="A517" s="78"/>
      <c r="B517" s="238"/>
      <c r="F517" s="78"/>
      <c r="J517" s="238"/>
      <c r="L517" s="78"/>
      <c r="M517" s="78"/>
      <c r="P517" s="238"/>
      <c r="Q517" s="238"/>
      <c r="R517" s="238"/>
      <c r="AD517" s="78"/>
      <c r="AE517" s="78"/>
      <c r="AF517" s="78"/>
      <c r="AG517" s="78"/>
      <c r="AH517" s="78"/>
      <c r="AI517" s="78"/>
      <c r="AJ517" s="78"/>
      <c r="AK517" s="78"/>
      <c r="AL517" s="78"/>
      <c r="AM517" s="78"/>
      <c r="AN517" s="78"/>
      <c r="AO517" s="78"/>
      <c r="AP517" s="78"/>
      <c r="AQ517" s="78"/>
      <c r="AR517" s="78"/>
      <c r="AS517" s="78"/>
      <c r="AT517" s="78"/>
      <c r="AU517" s="78"/>
      <c r="AV517" s="78"/>
      <c r="AW517" s="78"/>
      <c r="AX517" s="78"/>
      <c r="AY517" s="78"/>
      <c r="AZ517" s="78"/>
      <c r="BA517" s="78"/>
      <c r="BB517" s="78"/>
      <c r="BC517" s="78"/>
      <c r="BD517" s="78"/>
      <c r="BE517" s="78"/>
      <c r="BF517" s="78"/>
      <c r="BG517" s="78"/>
      <c r="BH517" s="78"/>
      <c r="BI517" s="78"/>
      <c r="BJ517" s="78"/>
      <c r="BK517" s="78"/>
      <c r="BL517" s="78"/>
      <c r="BM517" s="78"/>
      <c r="BN517" s="78"/>
      <c r="BO517" s="78"/>
      <c r="BP517" s="78"/>
      <c r="BQ517" s="78"/>
      <c r="BR517" s="78"/>
      <c r="BS517" s="78"/>
      <c r="BT517" s="78"/>
      <c r="BU517" s="78"/>
      <c r="BV517" s="78"/>
      <c r="BW517" s="78"/>
      <c r="BX517" s="78"/>
      <c r="BY517" s="78"/>
      <c r="BZ517" s="78"/>
      <c r="CA517" s="78"/>
      <c r="CB517" s="78"/>
    </row>
    <row r="518" spans="1:80" s="239" customFormat="1">
      <c r="A518" s="78"/>
      <c r="B518" s="238"/>
      <c r="F518" s="78"/>
      <c r="J518" s="238"/>
      <c r="L518" s="78"/>
      <c r="M518" s="78"/>
      <c r="P518" s="238"/>
      <c r="Q518" s="238"/>
      <c r="R518" s="238"/>
      <c r="AD518" s="78"/>
      <c r="AE518" s="78"/>
      <c r="AF518" s="78"/>
      <c r="AG518" s="78"/>
      <c r="AH518" s="78"/>
      <c r="AI518" s="78"/>
      <c r="AJ518" s="78"/>
      <c r="AK518" s="78"/>
      <c r="AL518" s="78"/>
      <c r="AM518" s="78"/>
      <c r="AN518" s="78"/>
      <c r="AO518" s="78"/>
      <c r="AP518" s="78"/>
      <c r="AQ518" s="78"/>
      <c r="AR518" s="78"/>
      <c r="AS518" s="78"/>
      <c r="AT518" s="78"/>
      <c r="AU518" s="78"/>
      <c r="AV518" s="78"/>
      <c r="AW518" s="78"/>
      <c r="AX518" s="78"/>
      <c r="AY518" s="78"/>
      <c r="AZ518" s="78"/>
      <c r="BA518" s="78"/>
      <c r="BB518" s="78"/>
      <c r="BC518" s="78"/>
      <c r="BD518" s="78"/>
      <c r="BE518" s="78"/>
      <c r="BF518" s="78"/>
      <c r="BG518" s="78"/>
      <c r="BH518" s="78"/>
      <c r="BI518" s="78"/>
      <c r="BJ518" s="78"/>
      <c r="BK518" s="78"/>
      <c r="BL518" s="78"/>
      <c r="BM518" s="78"/>
      <c r="BN518" s="78"/>
      <c r="BO518" s="78"/>
      <c r="BP518" s="78"/>
      <c r="BQ518" s="78"/>
      <c r="BR518" s="78"/>
      <c r="BS518" s="78"/>
      <c r="BT518" s="78"/>
      <c r="BU518" s="78"/>
      <c r="BV518" s="78"/>
      <c r="BW518" s="78"/>
      <c r="BX518" s="78"/>
      <c r="BY518" s="78"/>
      <c r="BZ518" s="78"/>
      <c r="CA518" s="78"/>
      <c r="CB518" s="78"/>
    </row>
    <row r="519" spans="1:80" s="239" customFormat="1">
      <c r="A519" s="78"/>
      <c r="B519" s="238"/>
      <c r="F519" s="78"/>
      <c r="J519" s="238"/>
      <c r="L519" s="78"/>
      <c r="M519" s="78"/>
      <c r="P519" s="238"/>
      <c r="Q519" s="238"/>
      <c r="R519" s="238"/>
      <c r="AD519" s="78"/>
      <c r="AE519" s="78"/>
      <c r="AF519" s="78"/>
      <c r="AG519" s="78"/>
      <c r="AH519" s="78"/>
      <c r="AI519" s="78"/>
      <c r="AJ519" s="78"/>
      <c r="AK519" s="78"/>
      <c r="AL519" s="78"/>
      <c r="AM519" s="78"/>
      <c r="AN519" s="78"/>
      <c r="AO519" s="78"/>
      <c r="AP519" s="78"/>
      <c r="AQ519" s="78"/>
      <c r="AR519" s="78"/>
      <c r="AS519" s="78"/>
      <c r="AT519" s="78"/>
      <c r="AU519" s="78"/>
      <c r="AV519" s="78"/>
      <c r="AW519" s="78"/>
      <c r="AX519" s="78"/>
      <c r="AY519" s="78"/>
      <c r="AZ519" s="78"/>
      <c r="BA519" s="78"/>
      <c r="BB519" s="78"/>
      <c r="BC519" s="78"/>
      <c r="BD519" s="78"/>
      <c r="BE519" s="78"/>
      <c r="BF519" s="78"/>
      <c r="BG519" s="78"/>
      <c r="BH519" s="78"/>
      <c r="BI519" s="78"/>
      <c r="BJ519" s="78"/>
      <c r="BK519" s="78"/>
      <c r="BL519" s="78"/>
      <c r="BM519" s="78"/>
      <c r="BN519" s="78"/>
      <c r="BO519" s="78"/>
      <c r="BP519" s="78"/>
      <c r="BQ519" s="78"/>
      <c r="BR519" s="78"/>
      <c r="BS519" s="78"/>
      <c r="BT519" s="78"/>
      <c r="BU519" s="78"/>
      <c r="BV519" s="78"/>
      <c r="BW519" s="78"/>
      <c r="BX519" s="78"/>
      <c r="BY519" s="78"/>
      <c r="BZ519" s="78"/>
      <c r="CA519" s="78"/>
      <c r="CB519" s="78"/>
    </row>
    <row r="520" spans="1:80" s="239" customFormat="1">
      <c r="A520" s="78"/>
      <c r="B520" s="238"/>
      <c r="F520" s="78"/>
      <c r="J520" s="238"/>
      <c r="L520" s="78"/>
      <c r="M520" s="78"/>
      <c r="P520" s="238"/>
      <c r="Q520" s="238"/>
      <c r="R520" s="238"/>
      <c r="AD520" s="78"/>
      <c r="AE520" s="78"/>
      <c r="AF520" s="78"/>
      <c r="AG520" s="78"/>
      <c r="AH520" s="78"/>
      <c r="AI520" s="78"/>
      <c r="AJ520" s="78"/>
      <c r="AK520" s="78"/>
      <c r="AL520" s="78"/>
      <c r="AM520" s="78"/>
      <c r="AN520" s="78"/>
      <c r="AO520" s="78"/>
      <c r="AP520" s="78"/>
      <c r="AQ520" s="78"/>
      <c r="AR520" s="78"/>
      <c r="AS520" s="78"/>
      <c r="AT520" s="78"/>
      <c r="AU520" s="78"/>
      <c r="AV520" s="78"/>
      <c r="AW520" s="78"/>
      <c r="AX520" s="78"/>
      <c r="AY520" s="78"/>
      <c r="AZ520" s="78"/>
      <c r="BA520" s="78"/>
      <c r="BB520" s="78"/>
      <c r="BC520" s="78"/>
      <c r="BD520" s="78"/>
      <c r="BE520" s="78"/>
      <c r="BF520" s="78"/>
      <c r="BG520" s="78"/>
      <c r="BH520" s="78"/>
      <c r="BI520" s="78"/>
      <c r="BJ520" s="78"/>
      <c r="BK520" s="78"/>
      <c r="BL520" s="78"/>
      <c r="BM520" s="78"/>
      <c r="BN520" s="78"/>
      <c r="BO520" s="78"/>
      <c r="BP520" s="78"/>
      <c r="BQ520" s="78"/>
      <c r="BR520" s="78"/>
      <c r="BS520" s="78"/>
      <c r="BT520" s="78"/>
      <c r="BU520" s="78"/>
      <c r="BV520" s="78"/>
      <c r="BW520" s="78"/>
      <c r="BX520" s="78"/>
      <c r="BY520" s="78"/>
      <c r="BZ520" s="78"/>
      <c r="CA520" s="78"/>
      <c r="CB520" s="78"/>
    </row>
    <row r="521" spans="1:80" s="239" customFormat="1">
      <c r="A521" s="78"/>
      <c r="B521" s="238"/>
      <c r="F521" s="78"/>
      <c r="J521" s="238"/>
      <c r="L521" s="78"/>
      <c r="M521" s="78"/>
      <c r="P521" s="238"/>
      <c r="Q521" s="238"/>
      <c r="R521" s="238"/>
      <c r="AD521" s="78"/>
      <c r="AE521" s="78"/>
      <c r="AF521" s="78"/>
      <c r="AG521" s="78"/>
      <c r="AH521" s="78"/>
      <c r="AI521" s="78"/>
      <c r="AJ521" s="78"/>
      <c r="AK521" s="78"/>
      <c r="AL521" s="78"/>
      <c r="AM521" s="78"/>
      <c r="AN521" s="78"/>
      <c r="AO521" s="78"/>
      <c r="AP521" s="78"/>
      <c r="AQ521" s="78"/>
      <c r="AR521" s="78"/>
      <c r="AS521" s="78"/>
      <c r="AT521" s="78"/>
      <c r="AU521" s="78"/>
      <c r="AV521" s="78"/>
      <c r="AW521" s="78"/>
      <c r="AX521" s="78"/>
      <c r="AY521" s="78"/>
      <c r="AZ521" s="78"/>
      <c r="BA521" s="78"/>
      <c r="BB521" s="78"/>
      <c r="BC521" s="78"/>
      <c r="BD521" s="78"/>
      <c r="BE521" s="78"/>
      <c r="BF521" s="78"/>
      <c r="BG521" s="78"/>
      <c r="BH521" s="78"/>
      <c r="BI521" s="78"/>
      <c r="BJ521" s="78"/>
      <c r="BK521" s="78"/>
      <c r="BL521" s="78"/>
      <c r="BM521" s="78"/>
      <c r="BN521" s="78"/>
      <c r="BO521" s="78"/>
      <c r="BP521" s="78"/>
      <c r="BQ521" s="78"/>
      <c r="BR521" s="78"/>
      <c r="BS521" s="78"/>
      <c r="BT521" s="78"/>
      <c r="BU521" s="78"/>
      <c r="BV521" s="78"/>
      <c r="BW521" s="78"/>
      <c r="BX521" s="78"/>
      <c r="BY521" s="78"/>
      <c r="BZ521" s="78"/>
      <c r="CA521" s="78"/>
      <c r="CB521" s="78"/>
    </row>
    <row r="522" spans="1:80" s="239" customFormat="1">
      <c r="A522" s="78"/>
      <c r="B522" s="238"/>
      <c r="F522" s="78"/>
      <c r="J522" s="238"/>
      <c r="L522" s="78"/>
      <c r="M522" s="78"/>
      <c r="P522" s="238"/>
      <c r="Q522" s="238"/>
      <c r="R522" s="238"/>
      <c r="AD522" s="78"/>
      <c r="AE522" s="78"/>
      <c r="AF522" s="78"/>
      <c r="AG522" s="78"/>
      <c r="AH522" s="78"/>
      <c r="AI522" s="78"/>
      <c r="AJ522" s="78"/>
      <c r="AK522" s="78"/>
      <c r="AL522" s="78"/>
      <c r="AM522" s="78"/>
      <c r="AN522" s="78"/>
      <c r="AO522" s="78"/>
      <c r="AP522" s="78"/>
      <c r="AQ522" s="78"/>
      <c r="AR522" s="78"/>
      <c r="AS522" s="78"/>
      <c r="AT522" s="78"/>
      <c r="AU522" s="78"/>
      <c r="AV522" s="78"/>
      <c r="AW522" s="78"/>
      <c r="AX522" s="78"/>
      <c r="AY522" s="78"/>
      <c r="AZ522" s="78"/>
      <c r="BA522" s="78"/>
      <c r="BB522" s="78"/>
      <c r="BC522" s="78"/>
      <c r="BD522" s="78"/>
      <c r="BE522" s="78"/>
      <c r="BF522" s="78"/>
      <c r="BG522" s="78"/>
      <c r="BH522" s="78"/>
      <c r="BI522" s="78"/>
      <c r="BJ522" s="78"/>
      <c r="BK522" s="78"/>
      <c r="BL522" s="78"/>
      <c r="BM522" s="78"/>
      <c r="BN522" s="78"/>
      <c r="BO522" s="78"/>
      <c r="BP522" s="78"/>
      <c r="BQ522" s="78"/>
      <c r="BR522" s="78"/>
      <c r="BS522" s="78"/>
      <c r="BT522" s="78"/>
      <c r="BU522" s="78"/>
      <c r="BV522" s="78"/>
      <c r="BW522" s="78"/>
      <c r="BX522" s="78"/>
      <c r="BY522" s="78"/>
      <c r="BZ522" s="78"/>
      <c r="CA522" s="78"/>
      <c r="CB522" s="78"/>
    </row>
  </sheetData>
  <mergeCells count="10">
    <mergeCell ref="P33:AB70"/>
    <mergeCell ref="P15:Q15"/>
    <mergeCell ref="P17:AB29"/>
    <mergeCell ref="C2:D2"/>
    <mergeCell ref="I2:J2"/>
    <mergeCell ref="O3:AB5"/>
    <mergeCell ref="P7:AB7"/>
    <mergeCell ref="E12:E13"/>
    <mergeCell ref="K12:K13"/>
    <mergeCell ref="P13:AB13"/>
  </mergeCells>
  <pageMargins left="0.5" right="0.5" top="0.5" bottom="0.5" header="0.5" footer="0.5"/>
  <pageSetup paperSize="0" orientation="landscape" horizontalDpi="4294967292" verticalDpi="4294967292"/>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G154"/>
  <sheetViews>
    <sheetView tabSelected="1" topLeftCell="A19" workbookViewId="0">
      <selection activeCell="I28" sqref="I28"/>
    </sheetView>
  </sheetViews>
  <sheetFormatPr defaultColWidth="8.875" defaultRowHeight="20.25"/>
  <cols>
    <col min="1" max="1" width="7" style="240" customWidth="1"/>
    <col min="2" max="2" width="38.5" style="285" customWidth="1"/>
    <col min="3" max="3" width="17.125" style="285" customWidth="1"/>
    <col min="4" max="4" width="15.875" style="285" customWidth="1"/>
    <col min="5" max="5" width="17.375" style="285" customWidth="1"/>
    <col min="6" max="6" width="6.125" style="286" customWidth="1"/>
    <col min="7" max="7" width="37.375" style="242" customWidth="1"/>
    <col min="8" max="8" width="17" style="242" customWidth="1"/>
    <col min="9" max="9" width="16.125" style="242" customWidth="1"/>
    <col min="10" max="10" width="17.875" style="242" customWidth="1"/>
    <col min="11" max="11" width="6.625" style="241" customWidth="1"/>
    <col min="12" max="111" width="8.875" style="241"/>
    <col min="112" max="16384" width="8.875" style="242"/>
  </cols>
  <sheetData>
    <row r="1" spans="1:111" ht="28.5">
      <c r="B1" s="427" t="s">
        <v>127</v>
      </c>
      <c r="C1" s="428"/>
      <c r="D1" s="429"/>
      <c r="E1" s="429"/>
      <c r="F1" s="430"/>
      <c r="G1" s="430"/>
      <c r="H1" s="430"/>
      <c r="I1" s="430"/>
      <c r="J1" s="430"/>
    </row>
    <row r="2" spans="1:111">
      <c r="B2" s="243"/>
      <c r="C2" s="244"/>
      <c r="D2" s="240"/>
      <c r="E2" s="240"/>
      <c r="F2" s="240"/>
      <c r="G2" s="241"/>
      <c r="H2" s="241"/>
      <c r="I2" s="241"/>
      <c r="J2" s="241"/>
    </row>
    <row r="3" spans="1:111">
      <c r="B3" s="245"/>
      <c r="C3" s="246" t="s">
        <v>128</v>
      </c>
      <c r="D3" s="246" t="s">
        <v>129</v>
      </c>
      <c r="E3" s="246" t="s">
        <v>130</v>
      </c>
      <c r="F3" s="247"/>
      <c r="G3" s="248"/>
      <c r="H3" s="249" t="s">
        <v>128</v>
      </c>
      <c r="I3" s="249" t="s">
        <v>129</v>
      </c>
      <c r="J3" s="246" t="s">
        <v>130</v>
      </c>
    </row>
    <row r="4" spans="1:111" ht="21" thickBot="1">
      <c r="B4" s="424" t="s">
        <v>131</v>
      </c>
      <c r="C4" s="425"/>
      <c r="D4" s="425"/>
      <c r="E4" s="426"/>
      <c r="F4" s="247"/>
      <c r="G4" s="431" t="s">
        <v>132</v>
      </c>
      <c r="H4" s="432"/>
      <c r="I4" s="432"/>
      <c r="J4" s="432"/>
    </row>
    <row r="5" spans="1:111" s="255" customFormat="1" ht="21" thickTop="1">
      <c r="A5" s="250"/>
      <c r="B5" s="251" t="s">
        <v>133</v>
      </c>
      <c r="C5" s="252">
        <v>500</v>
      </c>
      <c r="D5" s="252">
        <v>500</v>
      </c>
      <c r="E5" s="253">
        <f>D5-C5</f>
        <v>0</v>
      </c>
      <c r="F5" s="254"/>
      <c r="G5" s="433" t="s">
        <v>134</v>
      </c>
      <c r="H5" s="434"/>
      <c r="I5" s="434"/>
      <c r="J5" s="435"/>
      <c r="K5" s="248"/>
      <c r="L5" s="248"/>
      <c r="M5" s="248"/>
      <c r="N5" s="248"/>
      <c r="O5" s="248"/>
      <c r="P5" s="248"/>
      <c r="Q5" s="248"/>
      <c r="R5" s="248"/>
      <c r="S5" s="248"/>
      <c r="T5" s="248"/>
      <c r="U5" s="248"/>
      <c r="V5" s="248"/>
      <c r="W5" s="248"/>
      <c r="X5" s="248"/>
      <c r="Y5" s="248"/>
      <c r="Z5" s="248"/>
      <c r="AA5" s="248"/>
      <c r="AB5" s="248"/>
      <c r="AC5" s="248"/>
      <c r="AD5" s="248"/>
      <c r="AE5" s="248"/>
      <c r="AF5" s="248"/>
      <c r="AG5" s="248"/>
      <c r="AH5" s="248"/>
      <c r="AI5" s="248"/>
      <c r="AJ5" s="248"/>
      <c r="AK5" s="248"/>
      <c r="AL5" s="248"/>
      <c r="AM5" s="248"/>
      <c r="AN5" s="248"/>
      <c r="AO5" s="248"/>
      <c r="AP5" s="248"/>
      <c r="AQ5" s="248"/>
      <c r="AR5" s="248"/>
      <c r="AS5" s="248"/>
      <c r="AT5" s="248"/>
      <c r="AU5" s="248"/>
      <c r="AV5" s="248"/>
      <c r="AW5" s="248"/>
      <c r="AX5" s="248"/>
      <c r="AY5" s="248"/>
      <c r="AZ5" s="248"/>
      <c r="BA5" s="248"/>
      <c r="BB5" s="248"/>
      <c r="BC5" s="248"/>
      <c r="BD5" s="248"/>
      <c r="BE5" s="248"/>
      <c r="BF5" s="248"/>
      <c r="BG5" s="248"/>
      <c r="BH5" s="248"/>
      <c r="BI5" s="248"/>
      <c r="BJ5" s="248"/>
      <c r="BK5" s="248"/>
      <c r="BL5" s="248"/>
      <c r="BM5" s="248"/>
      <c r="BN5" s="248"/>
      <c r="BO5" s="248"/>
      <c r="BP5" s="248"/>
      <c r="BQ5" s="248"/>
      <c r="BR5" s="248"/>
      <c r="BS5" s="248"/>
      <c r="BT5" s="248"/>
      <c r="BU5" s="248"/>
      <c r="BV5" s="248"/>
      <c r="BW5" s="248"/>
      <c r="BX5" s="248"/>
      <c r="BY5" s="248"/>
      <c r="BZ5" s="248"/>
      <c r="CA5" s="248"/>
      <c r="CB5" s="248"/>
      <c r="CC5" s="248"/>
      <c r="CD5" s="248"/>
      <c r="CE5" s="248"/>
      <c r="CF5" s="248"/>
      <c r="CG5" s="248"/>
      <c r="CH5" s="248"/>
      <c r="CI5" s="248"/>
      <c r="CJ5" s="248"/>
      <c r="CK5" s="248"/>
      <c r="CL5" s="248"/>
      <c r="CM5" s="248"/>
      <c r="CN5" s="248"/>
      <c r="CO5" s="248"/>
      <c r="CP5" s="248"/>
      <c r="CQ5" s="248"/>
      <c r="CR5" s="248"/>
      <c r="CS5" s="248"/>
      <c r="CT5" s="248"/>
      <c r="CU5" s="248"/>
      <c r="CV5" s="248"/>
      <c r="CW5" s="248"/>
      <c r="CX5" s="248"/>
      <c r="CY5" s="248"/>
      <c r="CZ5" s="248"/>
      <c r="DA5" s="248"/>
      <c r="DB5" s="248"/>
      <c r="DC5" s="248"/>
      <c r="DD5" s="248"/>
      <c r="DE5" s="248"/>
      <c r="DF5" s="248"/>
      <c r="DG5" s="248"/>
    </row>
    <row r="6" spans="1:111" s="255" customFormat="1">
      <c r="A6" s="250"/>
      <c r="B6" s="256" t="s">
        <v>135</v>
      </c>
      <c r="C6" s="257">
        <v>50</v>
      </c>
      <c r="D6" s="252">
        <v>100</v>
      </c>
      <c r="E6" s="253">
        <f>D6-C6</f>
        <v>50</v>
      </c>
      <c r="F6" s="254"/>
      <c r="G6" s="258" t="s">
        <v>136</v>
      </c>
      <c r="H6" s="252">
        <v>20</v>
      </c>
      <c r="I6" s="252">
        <v>20</v>
      </c>
      <c r="J6" s="253">
        <f>H6-I6</f>
        <v>0</v>
      </c>
      <c r="K6" s="248"/>
      <c r="L6" s="248"/>
      <c r="M6" s="248"/>
      <c r="N6" s="248"/>
      <c r="O6" s="248"/>
      <c r="P6" s="248"/>
      <c r="Q6" s="248"/>
      <c r="R6" s="248"/>
      <c r="S6" s="248"/>
      <c r="T6" s="248"/>
      <c r="U6" s="248"/>
      <c r="V6" s="248"/>
      <c r="W6" s="248"/>
      <c r="X6" s="248"/>
      <c r="Y6" s="248"/>
      <c r="Z6" s="248"/>
      <c r="AA6" s="248"/>
      <c r="AB6" s="248"/>
      <c r="AC6" s="248"/>
      <c r="AD6" s="248"/>
      <c r="AE6" s="248"/>
      <c r="AF6" s="248"/>
      <c r="AG6" s="248"/>
      <c r="AH6" s="248"/>
      <c r="AI6" s="248"/>
      <c r="AJ6" s="248"/>
      <c r="AK6" s="248"/>
      <c r="AL6" s="248"/>
      <c r="AM6" s="248"/>
      <c r="AN6" s="248"/>
      <c r="AO6" s="248"/>
      <c r="AP6" s="248"/>
      <c r="AQ6" s="248"/>
      <c r="AR6" s="248"/>
      <c r="AS6" s="248"/>
      <c r="AT6" s="248"/>
      <c r="AU6" s="248"/>
      <c r="AV6" s="248"/>
      <c r="AW6" s="248"/>
      <c r="AX6" s="248"/>
      <c r="AY6" s="248"/>
      <c r="AZ6" s="248"/>
      <c r="BA6" s="248"/>
      <c r="BB6" s="248"/>
      <c r="BC6" s="248"/>
      <c r="BD6" s="248"/>
      <c r="BE6" s="248"/>
      <c r="BF6" s="248"/>
      <c r="BG6" s="248"/>
      <c r="BH6" s="248"/>
      <c r="BI6" s="248"/>
      <c r="BJ6" s="248"/>
      <c r="BK6" s="248"/>
      <c r="BL6" s="248"/>
      <c r="BM6" s="248"/>
      <c r="BN6" s="248"/>
      <c r="BO6" s="248"/>
      <c r="BP6" s="248"/>
      <c r="BQ6" s="248"/>
      <c r="BR6" s="248"/>
      <c r="BS6" s="248"/>
      <c r="BT6" s="248"/>
      <c r="BU6" s="248"/>
      <c r="BV6" s="248"/>
      <c r="BW6" s="248"/>
      <c r="BX6" s="248"/>
      <c r="BY6" s="248"/>
      <c r="BZ6" s="248"/>
      <c r="CA6" s="248"/>
      <c r="CB6" s="248"/>
      <c r="CC6" s="248"/>
      <c r="CD6" s="248"/>
      <c r="CE6" s="248"/>
      <c r="CF6" s="248"/>
      <c r="CG6" s="248"/>
      <c r="CH6" s="248"/>
      <c r="CI6" s="248"/>
      <c r="CJ6" s="248"/>
      <c r="CK6" s="248"/>
      <c r="CL6" s="248"/>
      <c r="CM6" s="248"/>
      <c r="CN6" s="248"/>
      <c r="CO6" s="248"/>
      <c r="CP6" s="248"/>
      <c r="CQ6" s="248"/>
      <c r="CR6" s="248"/>
      <c r="CS6" s="248"/>
      <c r="CT6" s="248"/>
      <c r="CU6" s="248"/>
      <c r="CV6" s="248"/>
      <c r="CW6" s="248"/>
      <c r="CX6" s="248"/>
      <c r="CY6" s="248"/>
      <c r="CZ6" s="248"/>
      <c r="DA6" s="248"/>
      <c r="DB6" s="248"/>
      <c r="DC6" s="248"/>
      <c r="DD6" s="248"/>
      <c r="DE6" s="248"/>
      <c r="DF6" s="248"/>
      <c r="DG6" s="248"/>
    </row>
    <row r="7" spans="1:111" s="255" customFormat="1">
      <c r="A7" s="250"/>
      <c r="B7" s="259" t="s">
        <v>137</v>
      </c>
      <c r="C7" s="260">
        <f>SUM(C5:C6)</f>
        <v>550</v>
      </c>
      <c r="D7" s="260">
        <f>SUM(D5:D6)</f>
        <v>600</v>
      </c>
      <c r="E7" s="260">
        <f>SUM(E5:E6)</f>
        <v>50</v>
      </c>
      <c r="F7" s="254"/>
      <c r="G7" s="258" t="s">
        <v>138</v>
      </c>
      <c r="H7" s="257">
        <v>30</v>
      </c>
      <c r="I7" s="257"/>
      <c r="J7" s="253">
        <f>H7-I7</f>
        <v>30</v>
      </c>
      <c r="K7" s="248"/>
      <c r="L7" s="248"/>
      <c r="M7" s="248"/>
      <c r="N7" s="248"/>
      <c r="O7" s="248"/>
      <c r="P7" s="248"/>
      <c r="Q7" s="248"/>
      <c r="R7" s="248"/>
      <c r="S7" s="248"/>
      <c r="T7" s="248"/>
      <c r="U7" s="248"/>
      <c r="V7" s="248"/>
      <c r="W7" s="248"/>
      <c r="X7" s="248"/>
      <c r="Y7" s="248"/>
      <c r="Z7" s="248"/>
      <c r="AA7" s="248"/>
      <c r="AB7" s="248"/>
      <c r="AC7" s="248"/>
      <c r="AD7" s="248"/>
      <c r="AE7" s="248"/>
      <c r="AF7" s="248"/>
      <c r="AG7" s="248"/>
      <c r="AH7" s="248"/>
      <c r="AI7" s="248"/>
      <c r="AJ7" s="248"/>
      <c r="AK7" s="248"/>
      <c r="AL7" s="248"/>
      <c r="AM7" s="248"/>
      <c r="AN7" s="248"/>
      <c r="AO7" s="248"/>
      <c r="AP7" s="248"/>
      <c r="AQ7" s="248"/>
      <c r="AR7" s="248"/>
      <c r="AS7" s="248"/>
      <c r="AT7" s="248"/>
      <c r="AU7" s="248"/>
      <c r="AV7" s="248"/>
      <c r="AW7" s="248"/>
      <c r="AX7" s="248"/>
      <c r="AY7" s="248"/>
      <c r="AZ7" s="248"/>
      <c r="BA7" s="248"/>
      <c r="BB7" s="248"/>
      <c r="BC7" s="248"/>
      <c r="BD7" s="248"/>
      <c r="BE7" s="248"/>
      <c r="BF7" s="248"/>
      <c r="BG7" s="248"/>
      <c r="BH7" s="248"/>
      <c r="BI7" s="248"/>
      <c r="BJ7" s="248"/>
      <c r="BK7" s="248"/>
      <c r="BL7" s="248"/>
      <c r="BM7" s="248"/>
      <c r="BN7" s="248"/>
      <c r="BO7" s="248"/>
      <c r="BP7" s="248"/>
      <c r="BQ7" s="248"/>
      <c r="BR7" s="248"/>
      <c r="BS7" s="248"/>
      <c r="BT7" s="248"/>
      <c r="BU7" s="248"/>
      <c r="BV7" s="248"/>
      <c r="BW7" s="248"/>
      <c r="BX7" s="248"/>
      <c r="BY7" s="248"/>
      <c r="BZ7" s="248"/>
      <c r="CA7" s="248"/>
      <c r="CB7" s="248"/>
      <c r="CC7" s="248"/>
      <c r="CD7" s="248"/>
      <c r="CE7" s="248"/>
      <c r="CF7" s="248"/>
      <c r="CG7" s="248"/>
      <c r="CH7" s="248"/>
      <c r="CI7" s="248"/>
      <c r="CJ7" s="248"/>
      <c r="CK7" s="248"/>
      <c r="CL7" s="248"/>
      <c r="CM7" s="248"/>
      <c r="CN7" s="248"/>
      <c r="CO7" s="248"/>
      <c r="CP7" s="248"/>
      <c r="CQ7" s="248"/>
      <c r="CR7" s="248"/>
      <c r="CS7" s="248"/>
      <c r="CT7" s="248"/>
      <c r="CU7" s="248"/>
      <c r="CV7" s="248"/>
      <c r="CW7" s="248"/>
      <c r="CX7" s="248"/>
      <c r="CY7" s="248"/>
      <c r="CZ7" s="248"/>
      <c r="DA7" s="248"/>
      <c r="DB7" s="248"/>
      <c r="DC7" s="248"/>
      <c r="DD7" s="248"/>
      <c r="DE7" s="248"/>
      <c r="DF7" s="248"/>
      <c r="DG7" s="248"/>
    </row>
    <row r="8" spans="1:111" s="255" customFormat="1">
      <c r="A8" s="250"/>
      <c r="B8" s="248"/>
      <c r="C8" s="248"/>
      <c r="D8" s="248"/>
      <c r="E8" s="248"/>
      <c r="F8" s="254"/>
      <c r="G8" s="258" t="s">
        <v>139</v>
      </c>
      <c r="H8" s="257">
        <v>25</v>
      </c>
      <c r="I8" s="257">
        <v>25</v>
      </c>
      <c r="J8" s="253">
        <f>H8-I8</f>
        <v>0</v>
      </c>
      <c r="K8" s="248"/>
      <c r="L8" s="248"/>
      <c r="M8" s="248"/>
      <c r="N8" s="248"/>
      <c r="O8" s="248"/>
      <c r="P8" s="248"/>
      <c r="Q8" s="248"/>
      <c r="R8" s="248"/>
      <c r="S8" s="248"/>
      <c r="T8" s="248"/>
      <c r="U8" s="248"/>
      <c r="V8" s="248"/>
      <c r="W8" s="248"/>
      <c r="X8" s="248"/>
      <c r="Y8" s="248"/>
      <c r="Z8" s="248"/>
      <c r="AA8" s="248"/>
      <c r="AB8" s="248"/>
      <c r="AC8" s="248"/>
      <c r="AD8" s="248"/>
      <c r="AE8" s="248"/>
      <c r="AF8" s="248"/>
      <c r="AG8" s="248"/>
      <c r="AH8" s="248"/>
      <c r="AI8" s="248"/>
      <c r="AJ8" s="248"/>
      <c r="AK8" s="248"/>
      <c r="AL8" s="248"/>
      <c r="AM8" s="248"/>
      <c r="AN8" s="248"/>
      <c r="AO8" s="248"/>
      <c r="AP8" s="248"/>
      <c r="AQ8" s="248"/>
      <c r="AR8" s="248"/>
      <c r="AS8" s="248"/>
      <c r="AT8" s="248"/>
      <c r="AU8" s="248"/>
      <c r="AV8" s="248"/>
      <c r="AW8" s="248"/>
      <c r="AX8" s="248"/>
      <c r="AY8" s="248"/>
      <c r="AZ8" s="248"/>
      <c r="BA8" s="248"/>
      <c r="BB8" s="248"/>
      <c r="BC8" s="248"/>
      <c r="BD8" s="248"/>
      <c r="BE8" s="248"/>
      <c r="BF8" s="248"/>
      <c r="BG8" s="248"/>
      <c r="BH8" s="248"/>
      <c r="BI8" s="248"/>
      <c r="BJ8" s="248"/>
      <c r="BK8" s="248"/>
      <c r="BL8" s="248"/>
      <c r="BM8" s="248"/>
      <c r="BN8" s="248"/>
      <c r="BO8" s="248"/>
      <c r="BP8" s="248"/>
      <c r="BQ8" s="248"/>
      <c r="BR8" s="248"/>
      <c r="BS8" s="248"/>
      <c r="BT8" s="248"/>
      <c r="BU8" s="248"/>
      <c r="BV8" s="248"/>
      <c r="BW8" s="248"/>
      <c r="BX8" s="248"/>
      <c r="BY8" s="248"/>
      <c r="BZ8" s="248"/>
      <c r="CA8" s="248"/>
      <c r="CB8" s="248"/>
      <c r="CC8" s="248"/>
      <c r="CD8" s="248"/>
      <c r="CE8" s="248"/>
      <c r="CF8" s="248"/>
      <c r="CG8" s="248"/>
      <c r="CH8" s="248"/>
      <c r="CI8" s="248"/>
      <c r="CJ8" s="248"/>
      <c r="CK8" s="248"/>
      <c r="CL8" s="248"/>
      <c r="CM8" s="248"/>
      <c r="CN8" s="248"/>
      <c r="CO8" s="248"/>
      <c r="CP8" s="248"/>
      <c r="CQ8" s="248"/>
      <c r="CR8" s="248"/>
      <c r="CS8" s="248"/>
      <c r="CT8" s="248"/>
      <c r="CU8" s="248"/>
      <c r="CV8" s="248"/>
      <c r="CW8" s="248"/>
      <c r="CX8" s="248"/>
      <c r="CY8" s="248"/>
      <c r="CZ8" s="248"/>
      <c r="DA8" s="248"/>
      <c r="DB8" s="248"/>
      <c r="DC8" s="248"/>
      <c r="DD8" s="248"/>
      <c r="DE8" s="248"/>
      <c r="DF8" s="248"/>
      <c r="DG8" s="248"/>
    </row>
    <row r="9" spans="1:111" s="255" customFormat="1">
      <c r="A9" s="250"/>
      <c r="B9" s="248"/>
      <c r="C9" s="248"/>
      <c r="D9" s="248"/>
      <c r="E9" s="248"/>
      <c r="F9" s="254"/>
      <c r="G9" s="421" t="s">
        <v>140</v>
      </c>
      <c r="H9" s="422"/>
      <c r="I9" s="422"/>
      <c r="J9" s="423"/>
      <c r="K9" s="248"/>
      <c r="L9" s="248"/>
      <c r="M9" s="248"/>
      <c r="N9" s="248"/>
      <c r="O9" s="248"/>
      <c r="P9" s="248"/>
      <c r="Q9" s="248"/>
      <c r="R9" s="248"/>
      <c r="S9" s="248"/>
      <c r="T9" s="248"/>
      <c r="U9" s="248"/>
      <c r="V9" s="248"/>
      <c r="W9" s="248"/>
      <c r="X9" s="248"/>
      <c r="Y9" s="248"/>
      <c r="Z9" s="248"/>
      <c r="AA9" s="248"/>
      <c r="AB9" s="248"/>
      <c r="AC9" s="248"/>
      <c r="AD9" s="248"/>
      <c r="AE9" s="248"/>
      <c r="AF9" s="248"/>
      <c r="AG9" s="248"/>
      <c r="AH9" s="248"/>
      <c r="AI9" s="248"/>
      <c r="AJ9" s="248"/>
      <c r="AK9" s="248"/>
      <c r="AL9" s="248"/>
      <c r="AM9" s="248"/>
      <c r="AN9" s="248"/>
      <c r="AO9" s="248"/>
      <c r="AP9" s="248"/>
      <c r="AQ9" s="248"/>
      <c r="AR9" s="248"/>
      <c r="AS9" s="248"/>
      <c r="AT9" s="248"/>
      <c r="AU9" s="248"/>
      <c r="AV9" s="248"/>
      <c r="AW9" s="248"/>
      <c r="AX9" s="248"/>
      <c r="AY9" s="248"/>
      <c r="AZ9" s="248"/>
      <c r="BA9" s="248"/>
      <c r="BB9" s="248"/>
      <c r="BC9" s="248"/>
      <c r="BD9" s="248"/>
      <c r="BE9" s="248"/>
      <c r="BF9" s="248"/>
      <c r="BG9" s="248"/>
      <c r="BH9" s="248"/>
      <c r="BI9" s="248"/>
      <c r="BJ9" s="248"/>
      <c r="BK9" s="248"/>
      <c r="BL9" s="248"/>
      <c r="BM9" s="248"/>
      <c r="BN9" s="248"/>
      <c r="BO9" s="248"/>
      <c r="BP9" s="248"/>
      <c r="BQ9" s="248"/>
      <c r="BR9" s="248"/>
      <c r="BS9" s="248"/>
      <c r="BT9" s="248"/>
      <c r="BU9" s="248"/>
      <c r="BV9" s="248"/>
      <c r="BW9" s="248"/>
      <c r="BX9" s="248"/>
      <c r="BY9" s="248"/>
      <c r="BZ9" s="248"/>
      <c r="CA9" s="248"/>
      <c r="CB9" s="248"/>
      <c r="CC9" s="248"/>
      <c r="CD9" s="248"/>
      <c r="CE9" s="248"/>
      <c r="CF9" s="248"/>
      <c r="CG9" s="248"/>
      <c r="CH9" s="248"/>
      <c r="CI9" s="248"/>
      <c r="CJ9" s="248"/>
      <c r="CK9" s="248"/>
      <c r="CL9" s="248"/>
      <c r="CM9" s="248"/>
      <c r="CN9" s="248"/>
      <c r="CO9" s="248"/>
      <c r="CP9" s="248"/>
      <c r="CQ9" s="248"/>
      <c r="CR9" s="248"/>
      <c r="CS9" s="248"/>
      <c r="CT9" s="248"/>
      <c r="CU9" s="248"/>
      <c r="CV9" s="248"/>
      <c r="CW9" s="248"/>
      <c r="CX9" s="248"/>
      <c r="CY9" s="248"/>
      <c r="CZ9" s="248"/>
      <c r="DA9" s="248"/>
      <c r="DB9" s="248"/>
      <c r="DC9" s="248"/>
      <c r="DD9" s="248"/>
      <c r="DE9" s="248"/>
      <c r="DF9" s="248"/>
      <c r="DG9" s="248"/>
    </row>
    <row r="10" spans="1:111" s="255" customFormat="1">
      <c r="A10" s="250"/>
      <c r="B10" s="248"/>
      <c r="C10" s="246" t="s">
        <v>128</v>
      </c>
      <c r="D10" s="246" t="s">
        <v>129</v>
      </c>
      <c r="E10" s="246" t="s">
        <v>130</v>
      </c>
      <c r="F10" s="254"/>
      <c r="G10" s="261" t="s">
        <v>141</v>
      </c>
      <c r="H10" s="252">
        <v>50</v>
      </c>
      <c r="I10" s="252">
        <v>50</v>
      </c>
      <c r="J10" s="253">
        <f t="shared" ref="J10:J16" si="0">H10-I10</f>
        <v>0</v>
      </c>
      <c r="K10" s="248"/>
      <c r="L10" s="248"/>
      <c r="M10" s="248"/>
      <c r="N10" s="248"/>
      <c r="O10" s="248"/>
      <c r="P10" s="248"/>
      <c r="Q10" s="248"/>
      <c r="R10" s="248"/>
      <c r="S10" s="248"/>
      <c r="T10" s="248"/>
      <c r="U10" s="248"/>
      <c r="V10" s="248"/>
      <c r="W10" s="248"/>
      <c r="X10" s="248"/>
      <c r="Y10" s="248"/>
      <c r="Z10" s="248"/>
      <c r="AA10" s="248"/>
      <c r="AB10" s="248"/>
      <c r="AC10" s="248"/>
      <c r="AD10" s="248"/>
      <c r="AE10" s="248"/>
      <c r="AF10" s="248"/>
      <c r="AG10" s="248"/>
      <c r="AH10" s="248"/>
      <c r="AI10" s="248"/>
      <c r="AJ10" s="248"/>
      <c r="AK10" s="248"/>
      <c r="AL10" s="248"/>
      <c r="AM10" s="248"/>
      <c r="AN10" s="248"/>
      <c r="AO10" s="248"/>
      <c r="AP10" s="248"/>
      <c r="AQ10" s="248"/>
      <c r="AR10" s="248"/>
      <c r="AS10" s="248"/>
      <c r="AT10" s="248"/>
      <c r="AU10" s="248"/>
      <c r="AV10" s="248"/>
      <c r="AW10" s="248"/>
      <c r="AX10" s="248"/>
      <c r="AY10" s="248"/>
      <c r="AZ10" s="248"/>
      <c r="BA10" s="248"/>
      <c r="BB10" s="248"/>
      <c r="BC10" s="248"/>
      <c r="BD10" s="248"/>
      <c r="BE10" s="248"/>
      <c r="BF10" s="248"/>
      <c r="BG10" s="248"/>
      <c r="BH10" s="248"/>
      <c r="BI10" s="248"/>
      <c r="BJ10" s="248"/>
      <c r="BK10" s="248"/>
      <c r="BL10" s="248"/>
      <c r="BM10" s="248"/>
      <c r="BN10" s="248"/>
      <c r="BO10" s="248"/>
      <c r="BP10" s="248"/>
      <c r="BQ10" s="248"/>
      <c r="BR10" s="248"/>
      <c r="BS10" s="248"/>
      <c r="BT10" s="248"/>
      <c r="BU10" s="248"/>
      <c r="BV10" s="248"/>
      <c r="BW10" s="248"/>
      <c r="BX10" s="248"/>
      <c r="BY10" s="248"/>
      <c r="BZ10" s="248"/>
      <c r="CA10" s="248"/>
      <c r="CB10" s="248"/>
      <c r="CC10" s="248"/>
      <c r="CD10" s="248"/>
      <c r="CE10" s="248"/>
      <c r="CF10" s="248"/>
      <c r="CG10" s="248"/>
      <c r="CH10" s="248"/>
      <c r="CI10" s="248"/>
      <c r="CJ10" s="248"/>
      <c r="CK10" s="248"/>
      <c r="CL10" s="248"/>
      <c r="CM10" s="248"/>
      <c r="CN10" s="248"/>
      <c r="CO10" s="248"/>
      <c r="CP10" s="248"/>
      <c r="CQ10" s="248"/>
      <c r="CR10" s="248"/>
      <c r="CS10" s="248"/>
      <c r="CT10" s="248"/>
      <c r="CU10" s="248"/>
      <c r="CV10" s="248"/>
      <c r="CW10" s="248"/>
      <c r="CX10" s="248"/>
      <c r="CY10" s="248"/>
      <c r="CZ10" s="248"/>
      <c r="DA10" s="248"/>
      <c r="DB10" s="248"/>
      <c r="DC10" s="248"/>
      <c r="DD10" s="248"/>
      <c r="DE10" s="248"/>
      <c r="DF10" s="248"/>
      <c r="DG10" s="248"/>
    </row>
    <row r="11" spans="1:111" s="255" customFormat="1" ht="23.1" customHeight="1">
      <c r="A11" s="250"/>
      <c r="B11" s="424" t="s">
        <v>142</v>
      </c>
      <c r="C11" s="425"/>
      <c r="D11" s="425"/>
      <c r="E11" s="426"/>
      <c r="F11" s="254"/>
      <c r="G11" s="261" t="s">
        <v>143</v>
      </c>
      <c r="H11" s="257">
        <v>20</v>
      </c>
      <c r="I11" s="257">
        <v>20</v>
      </c>
      <c r="J11" s="253">
        <f t="shared" si="0"/>
        <v>0</v>
      </c>
      <c r="K11" s="248"/>
      <c r="L11" s="248"/>
      <c r="M11" s="248"/>
      <c r="N11" s="248"/>
      <c r="O11" s="248"/>
      <c r="P11" s="248"/>
      <c r="Q11" s="248"/>
      <c r="R11" s="248"/>
      <c r="S11" s="248"/>
      <c r="T11" s="248"/>
      <c r="U11" s="248"/>
      <c r="V11" s="248"/>
      <c r="W11" s="248"/>
      <c r="X11" s="248"/>
      <c r="Y11" s="248"/>
      <c r="Z11" s="248"/>
      <c r="AA11" s="248"/>
      <c r="AB11" s="248"/>
      <c r="AC11" s="248"/>
      <c r="AD11" s="248"/>
      <c r="AE11" s="248"/>
      <c r="AF11" s="248"/>
      <c r="AG11" s="248"/>
      <c r="AH11" s="248"/>
      <c r="AI11" s="248"/>
      <c r="AJ11" s="248"/>
      <c r="AK11" s="248"/>
      <c r="AL11" s="248"/>
      <c r="AM11" s="248"/>
      <c r="AN11" s="248"/>
      <c r="AO11" s="248"/>
      <c r="AP11" s="248"/>
      <c r="AQ11" s="248"/>
      <c r="AR11" s="248"/>
      <c r="AS11" s="248"/>
      <c r="AT11" s="248"/>
      <c r="AU11" s="248"/>
      <c r="AV11" s="248"/>
      <c r="AW11" s="248"/>
      <c r="AX11" s="248"/>
      <c r="AY11" s="248"/>
      <c r="AZ11" s="248"/>
      <c r="BA11" s="248"/>
      <c r="BB11" s="248"/>
      <c r="BC11" s="248"/>
      <c r="BD11" s="248"/>
      <c r="BE11" s="248"/>
      <c r="BF11" s="248"/>
      <c r="BG11" s="248"/>
      <c r="BH11" s="248"/>
      <c r="BI11" s="248"/>
      <c r="BJ11" s="248"/>
      <c r="BK11" s="248"/>
      <c r="BL11" s="248"/>
      <c r="BM11" s="248"/>
      <c r="BN11" s="248"/>
      <c r="BO11" s="248"/>
      <c r="BP11" s="248"/>
      <c r="BQ11" s="248"/>
      <c r="BR11" s="248"/>
      <c r="BS11" s="248"/>
      <c r="BT11" s="248"/>
      <c r="BU11" s="248"/>
      <c r="BV11" s="248"/>
      <c r="BW11" s="248"/>
      <c r="BX11" s="248"/>
      <c r="BY11" s="248"/>
      <c r="BZ11" s="248"/>
      <c r="CA11" s="248"/>
      <c r="CB11" s="248"/>
      <c r="CC11" s="248"/>
      <c r="CD11" s="248"/>
      <c r="CE11" s="248"/>
      <c r="CF11" s="248"/>
      <c r="CG11" s="248"/>
      <c r="CH11" s="248"/>
      <c r="CI11" s="248"/>
      <c r="CJ11" s="248"/>
      <c r="CK11" s="248"/>
      <c r="CL11" s="248"/>
      <c r="CM11" s="248"/>
      <c r="CN11" s="248"/>
      <c r="CO11" s="248"/>
      <c r="CP11" s="248"/>
      <c r="CQ11" s="248"/>
      <c r="CR11" s="248"/>
      <c r="CS11" s="248"/>
      <c r="CT11" s="248"/>
      <c r="CU11" s="248"/>
      <c r="CV11" s="248"/>
      <c r="CW11" s="248"/>
      <c r="CX11" s="248"/>
      <c r="CY11" s="248"/>
      <c r="CZ11" s="248"/>
      <c r="DA11" s="248"/>
      <c r="DB11" s="248"/>
      <c r="DC11" s="248"/>
      <c r="DD11" s="248"/>
      <c r="DE11" s="248"/>
      <c r="DF11" s="248"/>
      <c r="DG11" s="248"/>
    </row>
    <row r="12" spans="1:111" s="255" customFormat="1">
      <c r="A12" s="250"/>
      <c r="B12" s="262" t="s">
        <v>144</v>
      </c>
      <c r="C12" s="263">
        <v>20</v>
      </c>
      <c r="D12" s="263">
        <v>20</v>
      </c>
      <c r="E12" s="264">
        <f>C12-D12</f>
        <v>0</v>
      </c>
      <c r="F12" s="254"/>
      <c r="G12" s="261" t="s">
        <v>145</v>
      </c>
      <c r="H12" s="257">
        <v>50</v>
      </c>
      <c r="I12" s="257">
        <v>50</v>
      </c>
      <c r="J12" s="253">
        <f t="shared" si="0"/>
        <v>0</v>
      </c>
      <c r="K12" s="248"/>
      <c r="L12" s="248"/>
      <c r="M12" s="248"/>
      <c r="N12" s="248"/>
      <c r="O12" s="248"/>
      <c r="P12" s="248"/>
      <c r="Q12" s="248"/>
      <c r="R12" s="248"/>
      <c r="S12" s="248"/>
      <c r="T12" s="248"/>
      <c r="U12" s="248"/>
      <c r="V12" s="248"/>
      <c r="W12" s="248"/>
      <c r="X12" s="248"/>
      <c r="Y12" s="248"/>
      <c r="Z12" s="248"/>
      <c r="AA12" s="248"/>
      <c r="AB12" s="248"/>
      <c r="AC12" s="248"/>
      <c r="AD12" s="248"/>
      <c r="AE12" s="248"/>
      <c r="AF12" s="248"/>
      <c r="AG12" s="248"/>
      <c r="AH12" s="248"/>
      <c r="AI12" s="248"/>
      <c r="AJ12" s="248"/>
      <c r="AK12" s="248"/>
      <c r="AL12" s="248"/>
      <c r="AM12" s="248"/>
      <c r="AN12" s="248"/>
      <c r="AO12" s="248"/>
      <c r="AP12" s="248"/>
      <c r="AQ12" s="248"/>
      <c r="AR12" s="248"/>
      <c r="AS12" s="248"/>
      <c r="AT12" s="248"/>
      <c r="AU12" s="248"/>
      <c r="AV12" s="248"/>
      <c r="AW12" s="248"/>
      <c r="AX12" s="248"/>
      <c r="AY12" s="248"/>
      <c r="AZ12" s="248"/>
      <c r="BA12" s="248"/>
      <c r="BB12" s="248"/>
      <c r="BC12" s="248"/>
      <c r="BD12" s="248"/>
      <c r="BE12" s="248"/>
      <c r="BF12" s="248"/>
      <c r="BG12" s="248"/>
      <c r="BH12" s="248"/>
      <c r="BI12" s="248"/>
      <c r="BJ12" s="248"/>
      <c r="BK12" s="248"/>
      <c r="BL12" s="248"/>
      <c r="BM12" s="248"/>
      <c r="BN12" s="248"/>
      <c r="BO12" s="248"/>
      <c r="BP12" s="248"/>
      <c r="BQ12" s="248"/>
      <c r="BR12" s="248"/>
      <c r="BS12" s="248"/>
      <c r="BT12" s="248"/>
      <c r="BU12" s="248"/>
      <c r="BV12" s="248"/>
      <c r="BW12" s="248"/>
      <c r="BX12" s="248"/>
      <c r="BY12" s="248"/>
      <c r="BZ12" s="248"/>
      <c r="CA12" s="248"/>
      <c r="CB12" s="248"/>
      <c r="CC12" s="248"/>
      <c r="CD12" s="248"/>
      <c r="CE12" s="248"/>
      <c r="CF12" s="248"/>
      <c r="CG12" s="248"/>
      <c r="CH12" s="248"/>
      <c r="CI12" s="248"/>
      <c r="CJ12" s="248"/>
      <c r="CK12" s="248"/>
      <c r="CL12" s="248"/>
      <c r="CM12" s="248"/>
      <c r="CN12" s="248"/>
      <c r="CO12" s="248"/>
      <c r="CP12" s="248"/>
      <c r="CQ12" s="248"/>
      <c r="CR12" s="248"/>
      <c r="CS12" s="248"/>
      <c r="CT12" s="248"/>
      <c r="CU12" s="248"/>
      <c r="CV12" s="248"/>
      <c r="CW12" s="248"/>
      <c r="CX12" s="248"/>
      <c r="CY12" s="248"/>
      <c r="CZ12" s="248"/>
      <c r="DA12" s="248"/>
      <c r="DB12" s="248"/>
      <c r="DC12" s="248"/>
      <c r="DD12" s="248"/>
      <c r="DE12" s="248"/>
      <c r="DF12" s="248"/>
      <c r="DG12" s="248"/>
    </row>
    <row r="13" spans="1:111" s="255" customFormat="1">
      <c r="A13" s="250"/>
      <c r="B13" s="262" t="s">
        <v>146</v>
      </c>
      <c r="C13" s="263">
        <v>10</v>
      </c>
      <c r="D13" s="263">
        <v>10</v>
      </c>
      <c r="E13" s="264">
        <f>C13-D13</f>
        <v>0</v>
      </c>
      <c r="F13" s="254"/>
      <c r="G13" s="261" t="s">
        <v>147</v>
      </c>
      <c r="H13" s="257">
        <v>20</v>
      </c>
      <c r="I13" s="257">
        <v>20</v>
      </c>
      <c r="J13" s="253">
        <f t="shared" si="0"/>
        <v>0</v>
      </c>
      <c r="K13" s="248"/>
      <c r="L13" s="248"/>
      <c r="M13" s="248"/>
      <c r="N13" s="248"/>
      <c r="O13" s="248"/>
      <c r="P13" s="248"/>
      <c r="Q13" s="248"/>
      <c r="R13" s="248"/>
      <c r="S13" s="248"/>
      <c r="T13" s="248"/>
      <c r="U13" s="248"/>
      <c r="V13" s="248"/>
      <c r="W13" s="248"/>
      <c r="X13" s="248"/>
      <c r="Y13" s="248"/>
      <c r="Z13" s="248"/>
      <c r="AA13" s="248"/>
      <c r="AB13" s="248"/>
      <c r="AC13" s="248"/>
      <c r="AD13" s="248"/>
      <c r="AE13" s="248"/>
      <c r="AF13" s="248"/>
      <c r="AG13" s="248"/>
      <c r="AH13" s="248"/>
      <c r="AI13" s="248"/>
      <c r="AJ13" s="248"/>
      <c r="AK13" s="248"/>
      <c r="AL13" s="248"/>
      <c r="AM13" s="248"/>
      <c r="AN13" s="248"/>
      <c r="AO13" s="248"/>
      <c r="AP13" s="248"/>
      <c r="AQ13" s="248"/>
      <c r="AR13" s="248"/>
      <c r="AS13" s="248"/>
      <c r="AT13" s="248"/>
      <c r="AU13" s="248"/>
      <c r="AV13" s="248"/>
      <c r="AW13" s="248"/>
      <c r="AX13" s="248"/>
      <c r="AY13" s="248"/>
      <c r="AZ13" s="248"/>
      <c r="BA13" s="248"/>
      <c r="BB13" s="248"/>
      <c r="BC13" s="248"/>
      <c r="BD13" s="248"/>
      <c r="BE13" s="248"/>
      <c r="BF13" s="248"/>
      <c r="BG13" s="248"/>
      <c r="BH13" s="248"/>
      <c r="BI13" s="248"/>
      <c r="BJ13" s="248"/>
      <c r="BK13" s="248"/>
      <c r="BL13" s="248"/>
      <c r="BM13" s="248"/>
      <c r="BN13" s="248"/>
      <c r="BO13" s="248"/>
      <c r="BP13" s="248"/>
      <c r="BQ13" s="248"/>
      <c r="BR13" s="248"/>
      <c r="BS13" s="248"/>
      <c r="BT13" s="248"/>
      <c r="BU13" s="248"/>
      <c r="BV13" s="248"/>
      <c r="BW13" s="248"/>
      <c r="BX13" s="248"/>
      <c r="BY13" s="248"/>
      <c r="BZ13" s="248"/>
      <c r="CA13" s="248"/>
      <c r="CB13" s="248"/>
      <c r="CC13" s="248"/>
      <c r="CD13" s="248"/>
      <c r="CE13" s="248"/>
      <c r="CF13" s="248"/>
      <c r="CG13" s="248"/>
      <c r="CH13" s="248"/>
      <c r="CI13" s="248"/>
      <c r="CJ13" s="248"/>
      <c r="CK13" s="248"/>
      <c r="CL13" s="248"/>
      <c r="CM13" s="248"/>
      <c r="CN13" s="248"/>
      <c r="CO13" s="248"/>
      <c r="CP13" s="248"/>
      <c r="CQ13" s="248"/>
      <c r="CR13" s="248"/>
      <c r="CS13" s="248"/>
      <c r="CT13" s="248"/>
      <c r="CU13" s="248"/>
      <c r="CV13" s="248"/>
      <c r="CW13" s="248"/>
      <c r="CX13" s="248"/>
      <c r="CY13" s="248"/>
      <c r="CZ13" s="248"/>
      <c r="DA13" s="248"/>
      <c r="DB13" s="248"/>
      <c r="DC13" s="248"/>
      <c r="DD13" s="248"/>
      <c r="DE13" s="248"/>
      <c r="DF13" s="248"/>
      <c r="DG13" s="248"/>
    </row>
    <row r="14" spans="1:111" s="255" customFormat="1">
      <c r="A14" s="250"/>
      <c r="B14" s="262" t="s">
        <v>148</v>
      </c>
      <c r="C14" s="263">
        <v>10</v>
      </c>
      <c r="D14" s="263">
        <v>10</v>
      </c>
      <c r="E14" s="264">
        <f>C14-D14</f>
        <v>0</v>
      </c>
      <c r="F14" s="254"/>
      <c r="G14" s="261" t="s">
        <v>149</v>
      </c>
      <c r="H14" s="257"/>
      <c r="I14" s="257"/>
      <c r="J14" s="253">
        <f t="shared" si="0"/>
        <v>0</v>
      </c>
      <c r="K14" s="248"/>
      <c r="L14" s="248"/>
      <c r="M14" s="248"/>
      <c r="N14" s="248"/>
      <c r="O14" s="248"/>
      <c r="P14" s="248"/>
      <c r="Q14" s="248"/>
      <c r="R14" s="248"/>
      <c r="S14" s="248"/>
      <c r="T14" s="248"/>
      <c r="U14" s="248"/>
      <c r="V14" s="248"/>
      <c r="W14" s="248"/>
      <c r="X14" s="248"/>
      <c r="Y14" s="248"/>
      <c r="Z14" s="248"/>
      <c r="AA14" s="248"/>
      <c r="AB14" s="248"/>
      <c r="AC14" s="248"/>
      <c r="AD14" s="248"/>
      <c r="AE14" s="248"/>
      <c r="AF14" s="248"/>
      <c r="AG14" s="248"/>
      <c r="AH14" s="248"/>
      <c r="AI14" s="248"/>
      <c r="AJ14" s="248"/>
      <c r="AK14" s="248"/>
      <c r="AL14" s="248"/>
      <c r="AM14" s="248"/>
      <c r="AN14" s="248"/>
      <c r="AO14" s="248"/>
      <c r="AP14" s="248"/>
      <c r="AQ14" s="248"/>
      <c r="AR14" s="248"/>
      <c r="AS14" s="248"/>
      <c r="AT14" s="248"/>
      <c r="AU14" s="248"/>
      <c r="AV14" s="248"/>
      <c r="AW14" s="248"/>
      <c r="AX14" s="248"/>
      <c r="AY14" s="248"/>
      <c r="AZ14" s="248"/>
      <c r="BA14" s="248"/>
      <c r="BB14" s="248"/>
      <c r="BC14" s="248"/>
      <c r="BD14" s="248"/>
      <c r="BE14" s="248"/>
      <c r="BF14" s="248"/>
      <c r="BG14" s="248"/>
      <c r="BH14" s="248"/>
      <c r="BI14" s="248"/>
      <c r="BJ14" s="248"/>
      <c r="BK14" s="248"/>
      <c r="BL14" s="248"/>
      <c r="BM14" s="248"/>
      <c r="BN14" s="248"/>
      <c r="BO14" s="248"/>
      <c r="BP14" s="248"/>
      <c r="BQ14" s="248"/>
      <c r="BR14" s="248"/>
      <c r="BS14" s="248"/>
      <c r="BT14" s="248"/>
      <c r="BU14" s="248"/>
      <c r="BV14" s="248"/>
      <c r="BW14" s="248"/>
      <c r="BX14" s="248"/>
      <c r="BY14" s="248"/>
      <c r="BZ14" s="248"/>
      <c r="CA14" s="248"/>
      <c r="CB14" s="248"/>
      <c r="CC14" s="248"/>
      <c r="CD14" s="248"/>
      <c r="CE14" s="248"/>
      <c r="CF14" s="248"/>
      <c r="CG14" s="248"/>
      <c r="CH14" s="248"/>
      <c r="CI14" s="248"/>
      <c r="CJ14" s="248"/>
      <c r="CK14" s="248"/>
      <c r="CL14" s="248"/>
      <c r="CM14" s="248"/>
      <c r="CN14" s="248"/>
      <c r="CO14" s="248"/>
      <c r="CP14" s="248"/>
      <c r="CQ14" s="248"/>
      <c r="CR14" s="248"/>
      <c r="CS14" s="248"/>
      <c r="CT14" s="248"/>
      <c r="CU14" s="248"/>
      <c r="CV14" s="248"/>
      <c r="CW14" s="248"/>
      <c r="CX14" s="248"/>
      <c r="CY14" s="248"/>
      <c r="CZ14" s="248"/>
      <c r="DA14" s="248"/>
      <c r="DB14" s="248"/>
      <c r="DC14" s="248"/>
      <c r="DD14" s="248"/>
      <c r="DE14" s="248"/>
      <c r="DF14" s="248"/>
      <c r="DG14" s="248"/>
    </row>
    <row r="15" spans="1:111" s="255" customFormat="1">
      <c r="A15" s="250"/>
      <c r="B15" s="262" t="s">
        <v>150</v>
      </c>
      <c r="C15" s="263">
        <v>10</v>
      </c>
      <c r="D15" s="263">
        <v>10</v>
      </c>
      <c r="E15" s="264">
        <f>C15-D15</f>
        <v>0</v>
      </c>
      <c r="F15" s="254"/>
      <c r="G15" s="261" t="s">
        <v>151</v>
      </c>
      <c r="H15" s="257"/>
      <c r="I15" s="257"/>
      <c r="J15" s="253">
        <f t="shared" si="0"/>
        <v>0</v>
      </c>
      <c r="K15" s="248"/>
      <c r="L15" s="24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8"/>
      <c r="AQ15" s="248"/>
      <c r="AR15" s="248"/>
      <c r="AS15" s="248"/>
      <c r="AT15" s="248"/>
      <c r="AU15" s="248"/>
      <c r="AV15" s="248"/>
      <c r="AW15" s="248"/>
      <c r="AX15" s="248"/>
      <c r="AY15" s="248"/>
      <c r="AZ15" s="248"/>
      <c r="BA15" s="248"/>
      <c r="BB15" s="248"/>
      <c r="BC15" s="248"/>
      <c r="BD15" s="248"/>
      <c r="BE15" s="248"/>
      <c r="BF15" s="248"/>
      <c r="BG15" s="248"/>
      <c r="BH15" s="248"/>
      <c r="BI15" s="248"/>
      <c r="BJ15" s="248"/>
      <c r="BK15" s="248"/>
      <c r="BL15" s="248"/>
      <c r="BM15" s="248"/>
      <c r="BN15" s="248"/>
      <c r="BO15" s="248"/>
      <c r="BP15" s="248"/>
      <c r="BQ15" s="248"/>
      <c r="BR15" s="248"/>
      <c r="BS15" s="248"/>
      <c r="BT15" s="248"/>
      <c r="BU15" s="248"/>
      <c r="BV15" s="248"/>
      <c r="BW15" s="248"/>
      <c r="BX15" s="248"/>
      <c r="BY15" s="248"/>
      <c r="BZ15" s="248"/>
      <c r="CA15" s="248"/>
      <c r="CB15" s="248"/>
      <c r="CC15" s="248"/>
      <c r="CD15" s="248"/>
      <c r="CE15" s="248"/>
      <c r="CF15" s="248"/>
      <c r="CG15" s="248"/>
      <c r="CH15" s="248"/>
      <c r="CI15" s="248"/>
      <c r="CJ15" s="248"/>
      <c r="CK15" s="248"/>
      <c r="CL15" s="248"/>
      <c r="CM15" s="248"/>
      <c r="CN15" s="248"/>
      <c r="CO15" s="248"/>
      <c r="CP15" s="248"/>
      <c r="CQ15" s="248"/>
      <c r="CR15" s="248"/>
      <c r="CS15" s="248"/>
      <c r="CT15" s="248"/>
      <c r="CU15" s="248"/>
      <c r="CV15" s="248"/>
      <c r="CW15" s="248"/>
      <c r="CX15" s="248"/>
      <c r="CY15" s="248"/>
      <c r="CZ15" s="248"/>
      <c r="DA15" s="248"/>
      <c r="DB15" s="248"/>
      <c r="DC15" s="248"/>
      <c r="DD15" s="248"/>
      <c r="DE15" s="248"/>
      <c r="DF15" s="248"/>
      <c r="DG15" s="248"/>
    </row>
    <row r="16" spans="1:111" s="255" customFormat="1">
      <c r="A16" s="250"/>
      <c r="B16" s="265" t="s">
        <v>152</v>
      </c>
      <c r="C16" s="266">
        <f>SUM(C12:C15)</f>
        <v>50</v>
      </c>
      <c r="D16" s="266">
        <f>SUM(D12:D15)</f>
        <v>50</v>
      </c>
      <c r="E16" s="266">
        <f>SUM(E12:E15)</f>
        <v>0</v>
      </c>
      <c r="F16" s="254"/>
      <c r="G16" s="261" t="s">
        <v>153</v>
      </c>
      <c r="H16" s="252">
        <v>20</v>
      </c>
      <c r="I16" s="252">
        <v>20</v>
      </c>
      <c r="J16" s="253">
        <f t="shared" si="0"/>
        <v>0</v>
      </c>
      <c r="K16" s="248"/>
      <c r="L16" s="248"/>
      <c r="M16" s="248"/>
      <c r="N16" s="248"/>
      <c r="O16" s="248"/>
      <c r="P16" s="248"/>
      <c r="Q16" s="248"/>
      <c r="R16" s="248"/>
      <c r="S16" s="248"/>
      <c r="T16" s="248"/>
      <c r="U16" s="248"/>
      <c r="V16" s="248"/>
      <c r="W16" s="248"/>
      <c r="X16" s="248"/>
      <c r="Y16" s="248"/>
      <c r="Z16" s="248"/>
      <c r="AA16" s="248"/>
      <c r="AB16" s="248"/>
      <c r="AC16" s="248"/>
      <c r="AD16" s="248"/>
      <c r="AE16" s="248"/>
      <c r="AF16" s="248"/>
      <c r="AG16" s="248"/>
      <c r="AH16" s="248"/>
      <c r="AI16" s="248"/>
      <c r="AJ16" s="248"/>
      <c r="AK16" s="248"/>
      <c r="AL16" s="248"/>
      <c r="AM16" s="248"/>
      <c r="AN16" s="248"/>
      <c r="AO16" s="248"/>
      <c r="AP16" s="248"/>
      <c r="AQ16" s="248"/>
      <c r="AR16" s="248"/>
      <c r="AS16" s="248"/>
      <c r="AT16" s="248"/>
      <c r="AU16" s="248"/>
      <c r="AV16" s="248"/>
      <c r="AW16" s="248"/>
      <c r="AX16" s="248"/>
      <c r="AY16" s="248"/>
      <c r="AZ16" s="248"/>
      <c r="BA16" s="248"/>
      <c r="BB16" s="248"/>
      <c r="BC16" s="248"/>
      <c r="BD16" s="248"/>
      <c r="BE16" s="248"/>
      <c r="BF16" s="248"/>
      <c r="BG16" s="248"/>
      <c r="BH16" s="248"/>
      <c r="BI16" s="248"/>
      <c r="BJ16" s="248"/>
      <c r="BK16" s="248"/>
      <c r="BL16" s="248"/>
      <c r="BM16" s="248"/>
      <c r="BN16" s="248"/>
      <c r="BO16" s="248"/>
      <c r="BP16" s="248"/>
      <c r="BQ16" s="248"/>
      <c r="BR16" s="248"/>
      <c r="BS16" s="248"/>
      <c r="BT16" s="248"/>
      <c r="BU16" s="248"/>
      <c r="BV16" s="248"/>
      <c r="BW16" s="248"/>
      <c r="BX16" s="248"/>
      <c r="BY16" s="248"/>
      <c r="BZ16" s="248"/>
      <c r="CA16" s="248"/>
      <c r="CB16" s="248"/>
      <c r="CC16" s="248"/>
      <c r="CD16" s="248"/>
      <c r="CE16" s="248"/>
      <c r="CF16" s="248"/>
      <c r="CG16" s="248"/>
      <c r="CH16" s="248"/>
      <c r="CI16" s="248"/>
      <c r="CJ16" s="248"/>
      <c r="CK16" s="248"/>
      <c r="CL16" s="248"/>
      <c r="CM16" s="248"/>
      <c r="CN16" s="248"/>
      <c r="CO16" s="248"/>
      <c r="CP16" s="248"/>
      <c r="CQ16" s="248"/>
      <c r="CR16" s="248"/>
      <c r="CS16" s="248"/>
      <c r="CT16" s="248"/>
      <c r="CU16" s="248"/>
      <c r="CV16" s="248"/>
      <c r="CW16" s="248"/>
      <c r="CX16" s="248"/>
      <c r="CY16" s="248"/>
      <c r="CZ16" s="248"/>
      <c r="DA16" s="248"/>
      <c r="DB16" s="248"/>
      <c r="DC16" s="248"/>
      <c r="DD16" s="248"/>
      <c r="DE16" s="248"/>
      <c r="DF16" s="248"/>
      <c r="DG16" s="248"/>
    </row>
    <row r="17" spans="1:111" s="255" customFormat="1">
      <c r="A17" s="250"/>
      <c r="B17" s="240"/>
      <c r="C17" s="240"/>
      <c r="D17" s="240"/>
      <c r="E17" s="240"/>
      <c r="F17" s="254"/>
      <c r="G17" s="421" t="s">
        <v>154</v>
      </c>
      <c r="H17" s="422"/>
      <c r="I17" s="422"/>
      <c r="J17" s="423"/>
      <c r="K17" s="248"/>
      <c r="L17" s="248"/>
      <c r="M17" s="248"/>
      <c r="N17" s="248"/>
      <c r="O17" s="248"/>
      <c r="P17" s="248"/>
      <c r="Q17" s="248"/>
      <c r="R17" s="248"/>
      <c r="S17" s="248"/>
      <c r="T17" s="248"/>
      <c r="U17" s="248"/>
      <c r="V17" s="248"/>
      <c r="W17" s="248"/>
      <c r="X17" s="248"/>
      <c r="Y17" s="248"/>
      <c r="Z17" s="248"/>
      <c r="AA17" s="248"/>
      <c r="AB17" s="248"/>
      <c r="AC17" s="248"/>
      <c r="AD17" s="248"/>
      <c r="AE17" s="248"/>
      <c r="AF17" s="248"/>
      <c r="AG17" s="248"/>
      <c r="AH17" s="248"/>
      <c r="AI17" s="248"/>
      <c r="AJ17" s="248"/>
      <c r="AK17" s="248"/>
      <c r="AL17" s="248"/>
      <c r="AM17" s="248"/>
      <c r="AN17" s="248"/>
      <c r="AO17" s="248"/>
      <c r="AP17" s="248"/>
      <c r="AQ17" s="248"/>
      <c r="AR17" s="248"/>
      <c r="AS17" s="248"/>
      <c r="AT17" s="248"/>
      <c r="AU17" s="248"/>
      <c r="AV17" s="248"/>
      <c r="AW17" s="248"/>
      <c r="AX17" s="248"/>
      <c r="AY17" s="248"/>
      <c r="AZ17" s="248"/>
      <c r="BA17" s="248"/>
      <c r="BB17" s="248"/>
      <c r="BC17" s="248"/>
      <c r="BD17" s="248"/>
      <c r="BE17" s="248"/>
      <c r="BF17" s="248"/>
      <c r="BG17" s="248"/>
      <c r="BH17" s="248"/>
      <c r="BI17" s="248"/>
      <c r="BJ17" s="248"/>
      <c r="BK17" s="248"/>
      <c r="BL17" s="248"/>
      <c r="BM17" s="248"/>
      <c r="BN17" s="248"/>
      <c r="BO17" s="248"/>
      <c r="BP17" s="248"/>
      <c r="BQ17" s="248"/>
      <c r="BR17" s="248"/>
      <c r="BS17" s="248"/>
      <c r="BT17" s="248"/>
      <c r="BU17" s="248"/>
      <c r="BV17" s="248"/>
      <c r="BW17" s="248"/>
      <c r="BX17" s="248"/>
      <c r="BY17" s="248"/>
      <c r="BZ17" s="248"/>
      <c r="CA17" s="248"/>
      <c r="CB17" s="248"/>
      <c r="CC17" s="248"/>
      <c r="CD17" s="248"/>
      <c r="CE17" s="248"/>
      <c r="CF17" s="248"/>
      <c r="CG17" s="248"/>
      <c r="CH17" s="248"/>
      <c r="CI17" s="248"/>
      <c r="CJ17" s="248"/>
      <c r="CK17" s="248"/>
      <c r="CL17" s="248"/>
      <c r="CM17" s="248"/>
      <c r="CN17" s="248"/>
      <c r="CO17" s="248"/>
      <c r="CP17" s="248"/>
      <c r="CQ17" s="248"/>
      <c r="CR17" s="248"/>
      <c r="CS17" s="248"/>
      <c r="CT17" s="248"/>
      <c r="CU17" s="248"/>
      <c r="CV17" s="248"/>
      <c r="CW17" s="248"/>
      <c r="CX17" s="248"/>
      <c r="CY17" s="248"/>
      <c r="CZ17" s="248"/>
      <c r="DA17" s="248"/>
      <c r="DB17" s="248"/>
      <c r="DC17" s="248"/>
      <c r="DD17" s="248"/>
      <c r="DE17" s="248"/>
      <c r="DF17" s="248"/>
      <c r="DG17" s="248"/>
    </row>
    <row r="18" spans="1:111" s="255" customFormat="1">
      <c r="A18" s="250"/>
      <c r="B18" s="248"/>
      <c r="C18" s="248"/>
      <c r="D18" s="248"/>
      <c r="E18" s="248"/>
      <c r="F18" s="254"/>
      <c r="G18" s="261" t="s">
        <v>155</v>
      </c>
      <c r="H18" s="252">
        <v>50</v>
      </c>
      <c r="I18" s="252">
        <v>25</v>
      </c>
      <c r="J18" s="253">
        <f>H18-I18</f>
        <v>25</v>
      </c>
      <c r="K18" s="248"/>
      <c r="L18" s="248"/>
      <c r="M18" s="248"/>
      <c r="N18" s="248"/>
      <c r="O18" s="248"/>
      <c r="P18" s="248"/>
      <c r="Q18" s="248"/>
      <c r="R18" s="248"/>
      <c r="S18" s="248"/>
      <c r="T18" s="248"/>
      <c r="U18" s="248"/>
      <c r="V18" s="248"/>
      <c r="W18" s="248"/>
      <c r="X18" s="248"/>
      <c r="Y18" s="248"/>
      <c r="Z18" s="248"/>
      <c r="AA18" s="248"/>
      <c r="AB18" s="248"/>
      <c r="AC18" s="248"/>
      <c r="AD18" s="248"/>
      <c r="AE18" s="248"/>
      <c r="AF18" s="248"/>
      <c r="AG18" s="248"/>
      <c r="AH18" s="248"/>
      <c r="AI18" s="248"/>
      <c r="AJ18" s="248"/>
      <c r="AK18" s="248"/>
      <c r="AL18" s="248"/>
      <c r="AM18" s="248"/>
      <c r="AN18" s="248"/>
      <c r="AO18" s="248"/>
      <c r="AP18" s="248"/>
      <c r="AQ18" s="248"/>
      <c r="AR18" s="248"/>
      <c r="AS18" s="248"/>
      <c r="AT18" s="248"/>
      <c r="AU18" s="248"/>
      <c r="AV18" s="248"/>
      <c r="AW18" s="248"/>
      <c r="AX18" s="248"/>
      <c r="AY18" s="248"/>
      <c r="AZ18" s="248"/>
      <c r="BA18" s="248"/>
      <c r="BB18" s="248"/>
      <c r="BC18" s="248"/>
      <c r="BD18" s="248"/>
      <c r="BE18" s="248"/>
      <c r="BF18" s="248"/>
      <c r="BG18" s="248"/>
      <c r="BH18" s="248"/>
      <c r="BI18" s="248"/>
      <c r="BJ18" s="248"/>
      <c r="BK18" s="248"/>
      <c r="BL18" s="248"/>
      <c r="BM18" s="248"/>
      <c r="BN18" s="248"/>
      <c r="BO18" s="248"/>
      <c r="BP18" s="248"/>
      <c r="BQ18" s="248"/>
      <c r="BR18" s="248"/>
      <c r="BS18" s="248"/>
      <c r="BT18" s="248"/>
      <c r="BU18" s="248"/>
      <c r="BV18" s="248"/>
      <c r="BW18" s="248"/>
      <c r="BX18" s="248"/>
      <c r="BY18" s="248"/>
      <c r="BZ18" s="248"/>
      <c r="CA18" s="248"/>
      <c r="CB18" s="248"/>
      <c r="CC18" s="248"/>
      <c r="CD18" s="248"/>
      <c r="CE18" s="248"/>
      <c r="CF18" s="248"/>
      <c r="CG18" s="248"/>
      <c r="CH18" s="248"/>
      <c r="CI18" s="248"/>
      <c r="CJ18" s="248"/>
      <c r="CK18" s="248"/>
      <c r="CL18" s="248"/>
      <c r="CM18" s="248"/>
      <c r="CN18" s="248"/>
      <c r="CO18" s="248"/>
      <c r="CP18" s="248"/>
      <c r="CQ18" s="248"/>
      <c r="CR18" s="248"/>
      <c r="CS18" s="248"/>
      <c r="CT18" s="248"/>
      <c r="CU18" s="248"/>
      <c r="CV18" s="248"/>
      <c r="CW18" s="248"/>
      <c r="CX18" s="248"/>
      <c r="CY18" s="248"/>
      <c r="CZ18" s="248"/>
      <c r="DA18" s="248"/>
      <c r="DB18" s="248"/>
      <c r="DC18" s="248"/>
      <c r="DD18" s="248"/>
      <c r="DE18" s="248"/>
      <c r="DF18" s="248"/>
      <c r="DG18" s="248"/>
    </row>
    <row r="19" spans="1:111" s="255" customFormat="1">
      <c r="A19" s="250"/>
      <c r="B19" s="241"/>
      <c r="C19" s="267" t="s">
        <v>128</v>
      </c>
      <c r="D19" s="267" t="s">
        <v>129</v>
      </c>
      <c r="E19" s="267" t="s">
        <v>130</v>
      </c>
      <c r="F19" s="254"/>
      <c r="G19" s="261" t="s">
        <v>156</v>
      </c>
      <c r="H19" s="257">
        <v>75</v>
      </c>
      <c r="I19" s="257">
        <v>75</v>
      </c>
      <c r="J19" s="253">
        <f>H19-I19</f>
        <v>0</v>
      </c>
      <c r="K19" s="248"/>
      <c r="L19" s="248"/>
      <c r="M19" s="248"/>
      <c r="N19" s="248"/>
      <c r="O19" s="248"/>
      <c r="P19" s="248"/>
      <c r="Q19" s="248"/>
      <c r="R19" s="248"/>
      <c r="S19" s="248"/>
      <c r="T19" s="248"/>
      <c r="U19" s="248"/>
      <c r="V19" s="248"/>
      <c r="W19" s="248"/>
      <c r="X19" s="248"/>
      <c r="Y19" s="248"/>
      <c r="Z19" s="248"/>
      <c r="AA19" s="248"/>
      <c r="AB19" s="248"/>
      <c r="AC19" s="248"/>
      <c r="AD19" s="248"/>
      <c r="AE19" s="248"/>
      <c r="AF19" s="248"/>
      <c r="AG19" s="248"/>
      <c r="AH19" s="248"/>
      <c r="AI19" s="248"/>
      <c r="AJ19" s="248"/>
      <c r="AK19" s="248"/>
      <c r="AL19" s="248"/>
      <c r="AM19" s="248"/>
      <c r="AN19" s="248"/>
      <c r="AO19" s="248"/>
      <c r="AP19" s="248"/>
      <c r="AQ19" s="248"/>
      <c r="AR19" s="248"/>
      <c r="AS19" s="248"/>
      <c r="AT19" s="248"/>
      <c r="AU19" s="248"/>
      <c r="AV19" s="248"/>
      <c r="AW19" s="248"/>
      <c r="AX19" s="248"/>
      <c r="AY19" s="248"/>
      <c r="AZ19" s="248"/>
      <c r="BA19" s="248"/>
      <c r="BB19" s="248"/>
      <c r="BC19" s="248"/>
      <c r="BD19" s="248"/>
      <c r="BE19" s="248"/>
      <c r="BF19" s="248"/>
      <c r="BG19" s="248"/>
      <c r="BH19" s="248"/>
      <c r="BI19" s="248"/>
      <c r="BJ19" s="248"/>
      <c r="BK19" s="248"/>
      <c r="BL19" s="248"/>
      <c r="BM19" s="248"/>
      <c r="BN19" s="248"/>
      <c r="BO19" s="248"/>
      <c r="BP19" s="248"/>
      <c r="BQ19" s="248"/>
      <c r="BR19" s="248"/>
      <c r="BS19" s="248"/>
      <c r="BT19" s="248"/>
      <c r="BU19" s="248"/>
      <c r="BV19" s="248"/>
      <c r="BW19" s="248"/>
      <c r="BX19" s="248"/>
      <c r="BY19" s="248"/>
      <c r="BZ19" s="248"/>
      <c r="CA19" s="248"/>
      <c r="CB19" s="248"/>
      <c r="CC19" s="248"/>
      <c r="CD19" s="248"/>
      <c r="CE19" s="248"/>
      <c r="CF19" s="248"/>
      <c r="CG19" s="248"/>
      <c r="CH19" s="248"/>
      <c r="CI19" s="248"/>
      <c r="CJ19" s="248"/>
      <c r="CK19" s="248"/>
      <c r="CL19" s="248"/>
      <c r="CM19" s="248"/>
      <c r="CN19" s="248"/>
      <c r="CO19" s="248"/>
      <c r="CP19" s="248"/>
      <c r="CQ19" s="248"/>
      <c r="CR19" s="248"/>
      <c r="CS19" s="248"/>
      <c r="CT19" s="248"/>
      <c r="CU19" s="248"/>
      <c r="CV19" s="248"/>
      <c r="CW19" s="248"/>
      <c r="CX19" s="248"/>
      <c r="CY19" s="248"/>
      <c r="CZ19" s="248"/>
      <c r="DA19" s="248"/>
      <c r="DB19" s="248"/>
      <c r="DC19" s="248"/>
      <c r="DD19" s="248"/>
      <c r="DE19" s="248"/>
      <c r="DF19" s="248"/>
      <c r="DG19" s="248"/>
    </row>
    <row r="20" spans="1:111" s="255" customFormat="1">
      <c r="A20" s="250"/>
      <c r="B20" s="424" t="s">
        <v>157</v>
      </c>
      <c r="C20" s="425"/>
      <c r="D20" s="425"/>
      <c r="E20" s="426"/>
      <c r="F20" s="254"/>
      <c r="G20" s="261" t="s">
        <v>158</v>
      </c>
      <c r="H20" s="257">
        <v>54</v>
      </c>
      <c r="I20" s="257">
        <v>25</v>
      </c>
      <c r="J20" s="253">
        <f>H20-I20</f>
        <v>29</v>
      </c>
      <c r="K20" s="248"/>
      <c r="L20" s="248"/>
      <c r="M20" s="248"/>
      <c r="N20" s="248"/>
      <c r="O20" s="248"/>
      <c r="P20" s="248"/>
      <c r="Q20" s="248"/>
      <c r="R20" s="248"/>
      <c r="S20" s="248"/>
      <c r="T20" s="248"/>
      <c r="U20" s="248"/>
      <c r="V20" s="248"/>
      <c r="W20" s="248"/>
      <c r="X20" s="248"/>
      <c r="Y20" s="248"/>
      <c r="Z20" s="248"/>
      <c r="AA20" s="248"/>
      <c r="AB20" s="248"/>
      <c r="AC20" s="248"/>
      <c r="AD20" s="248"/>
      <c r="AE20" s="248"/>
      <c r="AF20" s="248"/>
      <c r="AG20" s="248"/>
      <c r="AH20" s="248"/>
      <c r="AI20" s="248"/>
      <c r="AJ20" s="248"/>
      <c r="AK20" s="248"/>
      <c r="AL20" s="248"/>
      <c r="AM20" s="248"/>
      <c r="AN20" s="248"/>
      <c r="AO20" s="248"/>
      <c r="AP20" s="248"/>
      <c r="AQ20" s="248"/>
      <c r="AR20" s="248"/>
      <c r="AS20" s="248"/>
      <c r="AT20" s="248"/>
      <c r="AU20" s="248"/>
      <c r="AV20" s="248"/>
      <c r="AW20" s="248"/>
      <c r="AX20" s="248"/>
      <c r="AY20" s="248"/>
      <c r="AZ20" s="248"/>
      <c r="BA20" s="248"/>
      <c r="BB20" s="248"/>
      <c r="BC20" s="248"/>
      <c r="BD20" s="248"/>
      <c r="BE20" s="248"/>
      <c r="BF20" s="248"/>
      <c r="BG20" s="248"/>
      <c r="BH20" s="248"/>
      <c r="BI20" s="248"/>
      <c r="BJ20" s="248"/>
      <c r="BK20" s="248"/>
      <c r="BL20" s="248"/>
      <c r="BM20" s="248"/>
      <c r="BN20" s="248"/>
      <c r="BO20" s="248"/>
      <c r="BP20" s="248"/>
      <c r="BQ20" s="248"/>
      <c r="BR20" s="248"/>
      <c r="BS20" s="248"/>
      <c r="BT20" s="248"/>
      <c r="BU20" s="248"/>
      <c r="BV20" s="248"/>
      <c r="BW20" s="248"/>
      <c r="BX20" s="248"/>
      <c r="BY20" s="248"/>
      <c r="BZ20" s="248"/>
      <c r="CA20" s="248"/>
      <c r="CB20" s="248"/>
      <c r="CC20" s="248"/>
      <c r="CD20" s="248"/>
      <c r="CE20" s="248"/>
      <c r="CF20" s="248"/>
      <c r="CG20" s="248"/>
      <c r="CH20" s="248"/>
      <c r="CI20" s="248"/>
      <c r="CJ20" s="248"/>
      <c r="CK20" s="248"/>
      <c r="CL20" s="248"/>
      <c r="CM20" s="248"/>
      <c r="CN20" s="248"/>
      <c r="CO20" s="248"/>
      <c r="CP20" s="248"/>
      <c r="CQ20" s="248"/>
      <c r="CR20" s="248"/>
      <c r="CS20" s="248"/>
      <c r="CT20" s="248"/>
      <c r="CU20" s="248"/>
      <c r="CV20" s="248"/>
      <c r="CW20" s="248"/>
      <c r="CX20" s="248"/>
      <c r="CY20" s="248"/>
      <c r="CZ20" s="248"/>
      <c r="DA20" s="248"/>
      <c r="DB20" s="248"/>
      <c r="DC20" s="248"/>
      <c r="DD20" s="248"/>
      <c r="DE20" s="248"/>
      <c r="DF20" s="248"/>
      <c r="DG20" s="248"/>
    </row>
    <row r="21" spans="1:111" s="255" customFormat="1">
      <c r="A21" s="250"/>
      <c r="B21" s="268" t="s">
        <v>159</v>
      </c>
      <c r="C21" s="263">
        <v>10</v>
      </c>
      <c r="D21" s="263">
        <v>10</v>
      </c>
      <c r="E21" s="264">
        <f>D21-C21</f>
        <v>0</v>
      </c>
      <c r="F21" s="254"/>
      <c r="G21" s="261" t="s">
        <v>160</v>
      </c>
      <c r="H21" s="252">
        <v>30</v>
      </c>
      <c r="I21" s="252">
        <v>30</v>
      </c>
      <c r="J21" s="253">
        <f>H21-I21</f>
        <v>0</v>
      </c>
      <c r="K21" s="248"/>
      <c r="L21" s="248"/>
      <c r="M21" s="248"/>
      <c r="N21" s="248"/>
      <c r="O21" s="248"/>
      <c r="P21" s="248"/>
      <c r="Q21" s="248"/>
      <c r="R21" s="248"/>
      <c r="S21" s="248"/>
      <c r="T21" s="248"/>
      <c r="U21" s="248"/>
      <c r="V21" s="248"/>
      <c r="W21" s="248"/>
      <c r="X21" s="248"/>
      <c r="Y21" s="248"/>
      <c r="Z21" s="248"/>
      <c r="AA21" s="248"/>
      <c r="AB21" s="248"/>
      <c r="AC21" s="248"/>
      <c r="AD21" s="248"/>
      <c r="AE21" s="248"/>
      <c r="AF21" s="248"/>
      <c r="AG21" s="248"/>
      <c r="AH21" s="248"/>
      <c r="AI21" s="248"/>
      <c r="AJ21" s="248"/>
      <c r="AK21" s="248"/>
      <c r="AL21" s="248"/>
      <c r="AM21" s="248"/>
      <c r="AN21" s="248"/>
      <c r="AO21" s="248"/>
      <c r="AP21" s="248"/>
      <c r="AQ21" s="248"/>
      <c r="AR21" s="248"/>
      <c r="AS21" s="248"/>
      <c r="AT21" s="248"/>
      <c r="AU21" s="248"/>
      <c r="AV21" s="248"/>
      <c r="AW21" s="248"/>
      <c r="AX21" s="248"/>
      <c r="AY21" s="248"/>
      <c r="AZ21" s="248"/>
      <c r="BA21" s="248"/>
      <c r="BB21" s="248"/>
      <c r="BC21" s="248"/>
      <c r="BD21" s="248"/>
      <c r="BE21" s="248"/>
      <c r="BF21" s="248"/>
      <c r="BG21" s="248"/>
      <c r="BH21" s="248"/>
      <c r="BI21" s="248"/>
      <c r="BJ21" s="248"/>
      <c r="BK21" s="248"/>
      <c r="BL21" s="248"/>
      <c r="BM21" s="248"/>
      <c r="BN21" s="248"/>
      <c r="BO21" s="248"/>
      <c r="BP21" s="248"/>
      <c r="BQ21" s="248"/>
      <c r="BR21" s="248"/>
      <c r="BS21" s="248"/>
      <c r="BT21" s="248"/>
      <c r="BU21" s="248"/>
      <c r="BV21" s="248"/>
      <c r="BW21" s="248"/>
      <c r="BX21" s="248"/>
      <c r="BY21" s="248"/>
      <c r="BZ21" s="248"/>
      <c r="CA21" s="248"/>
      <c r="CB21" s="248"/>
      <c r="CC21" s="248"/>
      <c r="CD21" s="248"/>
      <c r="CE21" s="248"/>
      <c r="CF21" s="248"/>
      <c r="CG21" s="248"/>
      <c r="CH21" s="248"/>
      <c r="CI21" s="248"/>
      <c r="CJ21" s="248"/>
      <c r="CK21" s="248"/>
      <c r="CL21" s="248"/>
      <c r="CM21" s="248"/>
      <c r="CN21" s="248"/>
      <c r="CO21" s="248"/>
      <c r="CP21" s="248"/>
      <c r="CQ21" s="248"/>
      <c r="CR21" s="248"/>
      <c r="CS21" s="248"/>
      <c r="CT21" s="248"/>
      <c r="CU21" s="248"/>
      <c r="CV21" s="248"/>
      <c r="CW21" s="248"/>
      <c r="CX21" s="248"/>
      <c r="CY21" s="248"/>
      <c r="CZ21" s="248"/>
      <c r="DA21" s="248"/>
      <c r="DB21" s="248"/>
      <c r="DC21" s="248"/>
      <c r="DD21" s="248"/>
      <c r="DE21" s="248"/>
      <c r="DF21" s="248"/>
      <c r="DG21" s="248"/>
    </row>
    <row r="22" spans="1:111">
      <c r="B22" s="269" t="s">
        <v>161</v>
      </c>
      <c r="C22" s="263">
        <v>10</v>
      </c>
      <c r="D22" s="263">
        <v>0</v>
      </c>
      <c r="E22" s="264">
        <f>D22-C22</f>
        <v>-10</v>
      </c>
      <c r="F22" s="247"/>
      <c r="G22" s="421" t="s">
        <v>162</v>
      </c>
      <c r="H22" s="422"/>
      <c r="I22" s="422"/>
      <c r="J22" s="423"/>
    </row>
    <row r="23" spans="1:111">
      <c r="B23" s="269" t="s">
        <v>163</v>
      </c>
      <c r="C23" s="263">
        <v>10</v>
      </c>
      <c r="D23" s="263">
        <v>10</v>
      </c>
      <c r="E23" s="264">
        <f>D23-C23</f>
        <v>0</v>
      </c>
      <c r="F23" s="247"/>
      <c r="G23" s="270" t="s">
        <v>164</v>
      </c>
      <c r="H23" s="252">
        <v>20</v>
      </c>
      <c r="I23" s="252">
        <v>10</v>
      </c>
      <c r="J23" s="253">
        <f t="shared" ref="J23:J34" si="1">H23-I23</f>
        <v>10</v>
      </c>
    </row>
    <row r="24" spans="1:111">
      <c r="B24" s="269" t="s">
        <v>165</v>
      </c>
      <c r="C24" s="263">
        <v>10</v>
      </c>
      <c r="D24" s="263">
        <v>10</v>
      </c>
      <c r="E24" s="264">
        <f>D24-C24</f>
        <v>0</v>
      </c>
      <c r="F24" s="247"/>
      <c r="G24" s="270" t="s">
        <v>166</v>
      </c>
      <c r="H24" s="257">
        <v>20</v>
      </c>
      <c r="I24" s="257">
        <v>20</v>
      </c>
      <c r="J24" s="253">
        <f t="shared" si="1"/>
        <v>0</v>
      </c>
    </row>
    <row r="25" spans="1:111">
      <c r="B25" s="271" t="s">
        <v>167</v>
      </c>
      <c r="C25" s="272">
        <f>SUM(C21:C24)</f>
        <v>40</v>
      </c>
      <c r="D25" s="272">
        <f>SUM(D21:D24)</f>
        <v>30</v>
      </c>
      <c r="E25" s="272">
        <f>SUM(E21:E24)</f>
        <v>-10</v>
      </c>
      <c r="F25" s="247"/>
      <c r="G25" s="270" t="s">
        <v>168</v>
      </c>
      <c r="H25" s="257">
        <v>40</v>
      </c>
      <c r="I25" s="257">
        <v>30</v>
      </c>
      <c r="J25" s="253">
        <f t="shared" si="1"/>
        <v>10</v>
      </c>
      <c r="X25" s="248"/>
      <c r="Y25" s="248"/>
      <c r="Z25" s="248"/>
      <c r="AA25" s="248"/>
    </row>
    <row r="26" spans="1:111">
      <c r="B26" s="248"/>
      <c r="C26" s="248"/>
      <c r="D26" s="248"/>
      <c r="E26" s="248"/>
      <c r="F26" s="254"/>
      <c r="G26" s="270" t="s">
        <v>169</v>
      </c>
      <c r="H26" s="257">
        <v>50</v>
      </c>
      <c r="I26" s="257">
        <v>30</v>
      </c>
      <c r="J26" s="253">
        <f t="shared" si="1"/>
        <v>20</v>
      </c>
    </row>
    <row r="27" spans="1:111" s="255" customFormat="1">
      <c r="A27" s="250"/>
      <c r="B27" s="248"/>
      <c r="C27" s="248"/>
      <c r="D27" s="248"/>
      <c r="E27" s="248"/>
      <c r="F27" s="254"/>
      <c r="G27" s="270" t="s">
        <v>170</v>
      </c>
      <c r="H27" s="257">
        <v>100</v>
      </c>
      <c r="I27" s="257">
        <v>70</v>
      </c>
      <c r="J27" s="253">
        <f t="shared" si="1"/>
        <v>30</v>
      </c>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8"/>
      <c r="BA27" s="248"/>
      <c r="BB27" s="248"/>
      <c r="BC27" s="248"/>
      <c r="BD27" s="248"/>
      <c r="BE27" s="248"/>
      <c r="BF27" s="248"/>
      <c r="BG27" s="248"/>
      <c r="BH27" s="248"/>
      <c r="BI27" s="248"/>
      <c r="BJ27" s="248"/>
      <c r="BK27" s="248"/>
      <c r="BL27" s="248"/>
      <c r="BM27" s="248"/>
      <c r="BN27" s="248"/>
      <c r="BO27" s="248"/>
      <c r="BP27" s="248"/>
      <c r="BQ27" s="248"/>
      <c r="BR27" s="248"/>
      <c r="BS27" s="248"/>
      <c r="BT27" s="248"/>
      <c r="BU27" s="248"/>
      <c r="BV27" s="248"/>
      <c r="BW27" s="248"/>
      <c r="BX27" s="248"/>
      <c r="BY27" s="248"/>
      <c r="BZ27" s="248"/>
      <c r="CA27" s="248"/>
      <c r="CB27" s="248"/>
      <c r="CC27" s="248"/>
      <c r="CD27" s="248"/>
      <c r="CE27" s="248"/>
      <c r="CF27" s="248"/>
      <c r="CG27" s="248"/>
      <c r="CH27" s="248"/>
      <c r="CI27" s="248"/>
      <c r="CJ27" s="248"/>
      <c r="CK27" s="248"/>
      <c r="CL27" s="248"/>
      <c r="CM27" s="248"/>
      <c r="CN27" s="248"/>
      <c r="CO27" s="248"/>
      <c r="CP27" s="248"/>
      <c r="CQ27" s="248"/>
      <c r="CR27" s="248"/>
      <c r="CS27" s="248"/>
      <c r="CT27" s="248"/>
      <c r="CU27" s="248"/>
      <c r="CV27" s="248"/>
      <c r="CW27" s="248"/>
      <c r="CX27" s="248"/>
      <c r="CY27" s="248"/>
      <c r="CZ27" s="248"/>
      <c r="DA27" s="248"/>
      <c r="DB27" s="248"/>
      <c r="DC27" s="248"/>
      <c r="DD27" s="248"/>
      <c r="DE27" s="248"/>
      <c r="DF27" s="248"/>
      <c r="DG27" s="248"/>
    </row>
    <row r="28" spans="1:111" s="255" customFormat="1">
      <c r="A28" s="250"/>
      <c r="B28" s="273" t="s">
        <v>171</v>
      </c>
      <c r="C28" s="274" t="s">
        <v>128</v>
      </c>
      <c r="D28" s="267" t="s">
        <v>129</v>
      </c>
      <c r="E28" s="267" t="s">
        <v>130</v>
      </c>
      <c r="F28" s="254"/>
      <c r="G28" s="270" t="s">
        <v>172</v>
      </c>
      <c r="H28" s="257"/>
      <c r="I28" s="252"/>
      <c r="J28" s="253">
        <f t="shared" si="1"/>
        <v>0</v>
      </c>
      <c r="K28" s="248"/>
      <c r="L28" s="248"/>
      <c r="M28" s="248"/>
      <c r="N28" s="248"/>
      <c r="O28" s="248"/>
      <c r="P28" s="248"/>
      <c r="Q28" s="248"/>
      <c r="R28" s="248"/>
      <c r="S28" s="248"/>
      <c r="T28" s="248"/>
      <c r="U28" s="248"/>
      <c r="V28" s="248"/>
      <c r="W28" s="248"/>
      <c r="X28" s="248"/>
      <c r="Y28" s="248"/>
      <c r="Z28" s="248"/>
      <c r="AA28" s="248"/>
      <c r="AB28" s="248"/>
      <c r="AC28" s="248"/>
      <c r="AD28" s="248"/>
      <c r="AE28" s="248"/>
      <c r="AF28" s="248"/>
      <c r="AG28" s="248"/>
      <c r="AH28" s="248"/>
      <c r="AI28" s="248"/>
      <c r="AJ28" s="248"/>
      <c r="AK28" s="248"/>
      <c r="AL28" s="248"/>
      <c r="AM28" s="248"/>
      <c r="AN28" s="248"/>
      <c r="AO28" s="248"/>
      <c r="AP28" s="248"/>
      <c r="AQ28" s="248"/>
      <c r="AR28" s="248"/>
      <c r="AS28" s="248"/>
      <c r="AT28" s="248"/>
      <c r="AU28" s="248"/>
      <c r="AV28" s="248"/>
      <c r="AW28" s="248"/>
      <c r="AX28" s="248"/>
      <c r="AY28" s="248"/>
      <c r="AZ28" s="248"/>
      <c r="BA28" s="248"/>
      <c r="BB28" s="248"/>
      <c r="BC28" s="248"/>
      <c r="BD28" s="248"/>
      <c r="BE28" s="248"/>
      <c r="BF28" s="248"/>
      <c r="BG28" s="248"/>
      <c r="BH28" s="248"/>
      <c r="BI28" s="248"/>
      <c r="BJ28" s="248"/>
      <c r="BK28" s="248"/>
      <c r="BL28" s="248"/>
      <c r="BM28" s="248"/>
      <c r="BN28" s="248"/>
      <c r="BO28" s="248"/>
      <c r="BP28" s="248"/>
      <c r="BQ28" s="248"/>
      <c r="BR28" s="248"/>
      <c r="BS28" s="248"/>
      <c r="BT28" s="248"/>
      <c r="BU28" s="248"/>
      <c r="BV28" s="248"/>
      <c r="BW28" s="248"/>
      <c r="BX28" s="248"/>
      <c r="BY28" s="248"/>
      <c r="BZ28" s="248"/>
      <c r="CA28" s="248"/>
      <c r="CB28" s="248"/>
      <c r="CC28" s="248"/>
      <c r="CD28" s="248"/>
      <c r="CE28" s="248"/>
      <c r="CF28" s="248"/>
      <c r="CG28" s="248"/>
      <c r="CH28" s="248"/>
      <c r="CI28" s="248"/>
      <c r="CJ28" s="248"/>
      <c r="CK28" s="248"/>
      <c r="CL28" s="248"/>
      <c r="CM28" s="248"/>
      <c r="CN28" s="248"/>
      <c r="CO28" s="248"/>
      <c r="CP28" s="248"/>
      <c r="CQ28" s="248"/>
      <c r="CR28" s="248"/>
      <c r="CS28" s="248"/>
      <c r="CT28" s="248"/>
      <c r="CU28" s="248"/>
      <c r="CV28" s="248"/>
      <c r="CW28" s="248"/>
      <c r="CX28" s="248"/>
      <c r="CY28" s="248"/>
      <c r="CZ28" s="248"/>
      <c r="DA28" s="248"/>
      <c r="DB28" s="248"/>
      <c r="DC28" s="248"/>
      <c r="DD28" s="248"/>
      <c r="DE28" s="248"/>
      <c r="DF28" s="248"/>
      <c r="DG28" s="248"/>
    </row>
    <row r="29" spans="1:111" s="255" customFormat="1">
      <c r="A29" s="250"/>
      <c r="B29" s="424" t="s">
        <v>173</v>
      </c>
      <c r="C29" s="425"/>
      <c r="D29" s="425"/>
      <c r="E29" s="426"/>
      <c r="F29" s="254"/>
      <c r="G29" s="275" t="s">
        <v>174</v>
      </c>
      <c r="H29" s="257"/>
      <c r="I29" s="252"/>
      <c r="J29" s="253">
        <f t="shared" si="1"/>
        <v>0</v>
      </c>
      <c r="K29" s="248"/>
      <c r="L29" s="248"/>
      <c r="M29" s="248"/>
      <c r="N29" s="248"/>
      <c r="O29" s="248"/>
      <c r="P29" s="248"/>
      <c r="Q29" s="248"/>
      <c r="R29" s="248"/>
      <c r="S29" s="248"/>
      <c r="T29" s="248"/>
      <c r="U29" s="248"/>
      <c r="V29" s="248"/>
      <c r="W29" s="248"/>
      <c r="X29" s="248"/>
      <c r="Y29" s="248"/>
      <c r="Z29" s="248"/>
      <c r="AA29" s="248"/>
      <c r="AB29" s="248"/>
      <c r="AC29" s="248"/>
      <c r="AD29" s="248"/>
      <c r="AE29" s="248"/>
      <c r="AF29" s="248"/>
      <c r="AG29" s="248"/>
      <c r="AH29" s="248"/>
      <c r="AI29" s="248"/>
      <c r="AJ29" s="248"/>
      <c r="AK29" s="248"/>
      <c r="AL29" s="248"/>
      <c r="AM29" s="248"/>
      <c r="AN29" s="248"/>
      <c r="AO29" s="248"/>
      <c r="AP29" s="248"/>
      <c r="AQ29" s="248"/>
      <c r="AR29" s="248"/>
      <c r="AS29" s="248"/>
      <c r="AT29" s="248"/>
      <c r="AU29" s="248"/>
      <c r="AV29" s="248"/>
      <c r="AW29" s="248"/>
      <c r="AX29" s="248"/>
      <c r="AY29" s="248"/>
      <c r="AZ29" s="248"/>
      <c r="BA29" s="248"/>
      <c r="BB29" s="248"/>
      <c r="BC29" s="248"/>
      <c r="BD29" s="248"/>
      <c r="BE29" s="248"/>
      <c r="BF29" s="248"/>
      <c r="BG29" s="248"/>
      <c r="BH29" s="248"/>
      <c r="BI29" s="248"/>
      <c r="BJ29" s="248"/>
      <c r="BK29" s="248"/>
      <c r="BL29" s="248"/>
      <c r="BM29" s="248"/>
      <c r="BN29" s="248"/>
      <c r="BO29" s="248"/>
      <c r="BP29" s="248"/>
      <c r="BQ29" s="248"/>
      <c r="BR29" s="248"/>
      <c r="BS29" s="248"/>
      <c r="BT29" s="248"/>
      <c r="BU29" s="248"/>
      <c r="BV29" s="248"/>
      <c r="BW29" s="248"/>
      <c r="BX29" s="248"/>
      <c r="BY29" s="248"/>
      <c r="BZ29" s="248"/>
      <c r="CA29" s="248"/>
      <c r="CB29" s="248"/>
      <c r="CC29" s="248"/>
      <c r="CD29" s="248"/>
      <c r="CE29" s="248"/>
      <c r="CF29" s="248"/>
      <c r="CG29" s="248"/>
      <c r="CH29" s="248"/>
      <c r="CI29" s="248"/>
      <c r="CJ29" s="248"/>
      <c r="CK29" s="248"/>
      <c r="CL29" s="248"/>
      <c r="CM29" s="248"/>
      <c r="CN29" s="248"/>
      <c r="CO29" s="248"/>
      <c r="CP29" s="248"/>
      <c r="CQ29" s="248"/>
      <c r="CR29" s="248"/>
      <c r="CS29" s="248"/>
      <c r="CT29" s="248"/>
      <c r="CU29" s="248"/>
      <c r="CV29" s="248"/>
      <c r="CW29" s="248"/>
      <c r="CX29" s="248"/>
      <c r="CY29" s="248"/>
      <c r="CZ29" s="248"/>
      <c r="DA29" s="248"/>
      <c r="DB29" s="248"/>
      <c r="DC29" s="248"/>
      <c r="DD29" s="248"/>
      <c r="DE29" s="248"/>
      <c r="DF29" s="248"/>
      <c r="DG29" s="248"/>
    </row>
    <row r="30" spans="1:111" s="255" customFormat="1">
      <c r="A30" s="250"/>
      <c r="B30" s="256" t="s">
        <v>175</v>
      </c>
      <c r="C30" s="276">
        <f>C7</f>
        <v>550</v>
      </c>
      <c r="D30" s="276">
        <f>D7</f>
        <v>600</v>
      </c>
      <c r="E30" s="276">
        <f>E7</f>
        <v>50</v>
      </c>
      <c r="F30" s="254"/>
      <c r="G30" s="270" t="s">
        <v>176</v>
      </c>
      <c r="H30" s="257"/>
      <c r="I30" s="252"/>
      <c r="J30" s="253">
        <f t="shared" si="1"/>
        <v>0</v>
      </c>
      <c r="K30" s="248"/>
      <c r="L30" s="248"/>
      <c r="M30" s="248"/>
      <c r="N30" s="248"/>
      <c r="O30" s="248"/>
      <c r="P30" s="248"/>
      <c r="Q30" s="248"/>
      <c r="R30" s="248"/>
      <c r="S30" s="248"/>
      <c r="T30" s="248"/>
      <c r="U30" s="248"/>
      <c r="V30" s="248"/>
      <c r="W30" s="248"/>
      <c r="X30" s="248"/>
      <c r="Y30" s="248"/>
      <c r="Z30" s="248"/>
      <c r="AA30" s="248"/>
      <c r="AB30" s="248"/>
      <c r="AC30" s="248"/>
      <c r="AD30" s="248"/>
      <c r="AE30" s="248"/>
      <c r="AF30" s="248"/>
      <c r="AG30" s="248"/>
      <c r="AH30" s="248"/>
      <c r="AI30" s="248"/>
      <c r="AJ30" s="248"/>
      <c r="AK30" s="248"/>
      <c r="AL30" s="248"/>
      <c r="AM30" s="248"/>
      <c r="AN30" s="248"/>
      <c r="AO30" s="248"/>
      <c r="AP30" s="248"/>
      <c r="AQ30" s="248"/>
      <c r="AR30" s="248"/>
      <c r="AS30" s="248"/>
      <c r="AT30" s="248"/>
      <c r="AU30" s="248"/>
      <c r="AV30" s="248"/>
      <c r="AW30" s="248"/>
      <c r="AX30" s="248"/>
      <c r="AY30" s="248"/>
      <c r="AZ30" s="248"/>
      <c r="BA30" s="248"/>
      <c r="BB30" s="248"/>
      <c r="BC30" s="248"/>
      <c r="BD30" s="248"/>
      <c r="BE30" s="248"/>
      <c r="BF30" s="248"/>
      <c r="BG30" s="248"/>
      <c r="BH30" s="248"/>
      <c r="BI30" s="248"/>
      <c r="BJ30" s="248"/>
      <c r="BK30" s="248"/>
      <c r="BL30" s="248"/>
      <c r="BM30" s="248"/>
      <c r="BN30" s="248"/>
      <c r="BO30" s="248"/>
      <c r="BP30" s="248"/>
      <c r="BQ30" s="248"/>
      <c r="BR30" s="248"/>
      <c r="BS30" s="248"/>
      <c r="BT30" s="248"/>
      <c r="BU30" s="248"/>
      <c r="BV30" s="248"/>
      <c r="BW30" s="248"/>
      <c r="BX30" s="248"/>
      <c r="BY30" s="248"/>
      <c r="BZ30" s="248"/>
      <c r="CA30" s="248"/>
      <c r="CB30" s="248"/>
      <c r="CC30" s="248"/>
      <c r="CD30" s="248"/>
      <c r="CE30" s="248"/>
      <c r="CF30" s="248"/>
      <c r="CG30" s="248"/>
      <c r="CH30" s="248"/>
      <c r="CI30" s="248"/>
      <c r="CJ30" s="248"/>
      <c r="CK30" s="248"/>
      <c r="CL30" s="248"/>
      <c r="CM30" s="248"/>
      <c r="CN30" s="248"/>
      <c r="CO30" s="248"/>
      <c r="CP30" s="248"/>
      <c r="CQ30" s="248"/>
      <c r="CR30" s="248"/>
      <c r="CS30" s="248"/>
      <c r="CT30" s="248"/>
      <c r="CU30" s="248"/>
      <c r="CV30" s="248"/>
      <c r="CW30" s="248"/>
      <c r="CX30" s="248"/>
      <c r="CY30" s="248"/>
      <c r="CZ30" s="248"/>
      <c r="DA30" s="248"/>
      <c r="DB30" s="248"/>
      <c r="DC30" s="248"/>
      <c r="DD30" s="248"/>
      <c r="DE30" s="248"/>
      <c r="DF30" s="248"/>
      <c r="DG30" s="248"/>
    </row>
    <row r="31" spans="1:111" s="255" customFormat="1">
      <c r="A31" s="250"/>
      <c r="B31" s="262" t="s">
        <v>152</v>
      </c>
      <c r="C31" s="276">
        <f>C16</f>
        <v>50</v>
      </c>
      <c r="D31" s="276">
        <f>D16</f>
        <v>50</v>
      </c>
      <c r="E31" s="276">
        <f>E16</f>
        <v>0</v>
      </c>
      <c r="F31" s="254"/>
      <c r="G31" s="258" t="s">
        <v>177</v>
      </c>
      <c r="H31" s="252"/>
      <c r="I31" s="252"/>
      <c r="J31" s="253">
        <f t="shared" si="1"/>
        <v>0</v>
      </c>
      <c r="K31" s="248"/>
      <c r="L31" s="248"/>
      <c r="M31" s="248"/>
      <c r="N31" s="248"/>
      <c r="O31" s="248"/>
      <c r="P31" s="248"/>
      <c r="Q31" s="248"/>
      <c r="R31" s="248"/>
      <c r="S31" s="248"/>
      <c r="T31" s="248"/>
      <c r="U31" s="248"/>
      <c r="V31" s="248"/>
      <c r="W31" s="248"/>
      <c r="X31" s="248"/>
      <c r="Y31" s="248"/>
      <c r="Z31" s="248"/>
      <c r="AA31" s="248"/>
      <c r="AB31" s="248"/>
      <c r="AC31" s="248"/>
      <c r="AD31" s="248"/>
      <c r="AE31" s="248"/>
      <c r="AF31" s="248"/>
      <c r="AG31" s="248"/>
      <c r="AH31" s="248"/>
      <c r="AI31" s="248"/>
      <c r="AJ31" s="248"/>
      <c r="AK31" s="248"/>
      <c r="AL31" s="248"/>
      <c r="AM31" s="248"/>
      <c r="AN31" s="248"/>
      <c r="AO31" s="248"/>
      <c r="AP31" s="248"/>
      <c r="AQ31" s="248"/>
      <c r="AR31" s="248"/>
      <c r="AS31" s="248"/>
      <c r="AT31" s="248"/>
      <c r="AU31" s="248"/>
      <c r="AV31" s="248"/>
      <c r="AW31" s="248"/>
      <c r="AX31" s="248"/>
      <c r="AY31" s="248"/>
      <c r="AZ31" s="248"/>
      <c r="BA31" s="248"/>
      <c r="BB31" s="248"/>
      <c r="BC31" s="248"/>
      <c r="BD31" s="248"/>
      <c r="BE31" s="248"/>
      <c r="BF31" s="248"/>
      <c r="BG31" s="248"/>
      <c r="BH31" s="248"/>
      <c r="BI31" s="248"/>
      <c r="BJ31" s="248"/>
      <c r="BK31" s="248"/>
      <c r="BL31" s="248"/>
      <c r="BM31" s="248"/>
      <c r="BN31" s="248"/>
      <c r="BO31" s="248"/>
      <c r="BP31" s="248"/>
      <c r="BQ31" s="248"/>
      <c r="BR31" s="248"/>
      <c r="BS31" s="248"/>
      <c r="BT31" s="248"/>
      <c r="BU31" s="248"/>
      <c r="BV31" s="248"/>
      <c r="BW31" s="248"/>
      <c r="BX31" s="248"/>
      <c r="BY31" s="248"/>
      <c r="BZ31" s="248"/>
      <c r="CA31" s="248"/>
      <c r="CB31" s="248"/>
      <c r="CC31" s="248"/>
      <c r="CD31" s="248"/>
      <c r="CE31" s="248"/>
      <c r="CF31" s="248"/>
      <c r="CG31" s="248"/>
      <c r="CH31" s="248"/>
      <c r="CI31" s="248"/>
      <c r="CJ31" s="248"/>
      <c r="CK31" s="248"/>
      <c r="CL31" s="248"/>
      <c r="CM31" s="248"/>
      <c r="CN31" s="248"/>
      <c r="CO31" s="248"/>
      <c r="CP31" s="248"/>
      <c r="CQ31" s="248"/>
      <c r="CR31" s="248"/>
      <c r="CS31" s="248"/>
      <c r="CT31" s="248"/>
      <c r="CU31" s="248"/>
      <c r="CV31" s="248"/>
      <c r="CW31" s="248"/>
      <c r="CX31" s="248"/>
      <c r="CY31" s="248"/>
      <c r="CZ31" s="248"/>
      <c r="DA31" s="248"/>
      <c r="DB31" s="248"/>
      <c r="DC31" s="248"/>
      <c r="DD31" s="248"/>
      <c r="DE31" s="248"/>
      <c r="DF31" s="248"/>
      <c r="DG31" s="248"/>
    </row>
    <row r="32" spans="1:111" s="255" customFormat="1">
      <c r="A32" s="250"/>
      <c r="B32" s="269" t="s">
        <v>178</v>
      </c>
      <c r="C32" s="276">
        <f>C25</f>
        <v>40</v>
      </c>
      <c r="D32" s="276">
        <f>D25</f>
        <v>30</v>
      </c>
      <c r="E32" s="276">
        <f>E25</f>
        <v>-10</v>
      </c>
      <c r="F32" s="254"/>
      <c r="G32" s="270" t="s">
        <v>179</v>
      </c>
      <c r="H32" s="252"/>
      <c r="I32" s="252"/>
      <c r="J32" s="253">
        <f t="shared" si="1"/>
        <v>0</v>
      </c>
      <c r="K32" s="248"/>
      <c r="L32" s="248"/>
      <c r="M32" s="248"/>
      <c r="N32" s="248"/>
      <c r="O32" s="248"/>
      <c r="P32" s="248"/>
      <c r="Q32" s="248"/>
      <c r="R32" s="248"/>
      <c r="S32" s="248"/>
      <c r="T32" s="248"/>
      <c r="U32" s="248"/>
      <c r="V32" s="248"/>
      <c r="W32" s="248"/>
      <c r="X32" s="248"/>
      <c r="Y32" s="248"/>
      <c r="Z32" s="248"/>
      <c r="AA32" s="248"/>
      <c r="AB32" s="248"/>
      <c r="AC32" s="248"/>
      <c r="AD32" s="248"/>
      <c r="AE32" s="248"/>
      <c r="AF32" s="248"/>
      <c r="AG32" s="248"/>
      <c r="AH32" s="248"/>
      <c r="AI32" s="248"/>
      <c r="AJ32" s="248"/>
      <c r="AK32" s="248"/>
      <c r="AL32" s="248"/>
      <c r="AM32" s="248"/>
      <c r="AN32" s="248"/>
      <c r="AO32" s="248"/>
      <c r="AP32" s="248"/>
      <c r="AQ32" s="248"/>
      <c r="AR32" s="248"/>
      <c r="AS32" s="248"/>
      <c r="AT32" s="248"/>
      <c r="AU32" s="248"/>
      <c r="AV32" s="248"/>
      <c r="AW32" s="248"/>
      <c r="AX32" s="248"/>
      <c r="AY32" s="248"/>
      <c r="AZ32" s="248"/>
      <c r="BA32" s="248"/>
      <c r="BB32" s="248"/>
      <c r="BC32" s="248"/>
      <c r="BD32" s="248"/>
      <c r="BE32" s="248"/>
      <c r="BF32" s="248"/>
      <c r="BG32" s="248"/>
      <c r="BH32" s="248"/>
      <c r="BI32" s="248"/>
      <c r="BJ32" s="248"/>
      <c r="BK32" s="248"/>
      <c r="BL32" s="248"/>
      <c r="BM32" s="248"/>
      <c r="BN32" s="248"/>
      <c r="BO32" s="248"/>
      <c r="BP32" s="248"/>
      <c r="BQ32" s="248"/>
      <c r="BR32" s="248"/>
      <c r="BS32" s="248"/>
      <c r="BT32" s="248"/>
      <c r="BU32" s="248"/>
      <c r="BV32" s="248"/>
      <c r="BW32" s="248"/>
      <c r="BX32" s="248"/>
      <c r="BY32" s="248"/>
      <c r="BZ32" s="248"/>
      <c r="CA32" s="248"/>
      <c r="CB32" s="248"/>
      <c r="CC32" s="248"/>
      <c r="CD32" s="248"/>
      <c r="CE32" s="248"/>
      <c r="CF32" s="248"/>
      <c r="CG32" s="248"/>
      <c r="CH32" s="248"/>
      <c r="CI32" s="248"/>
      <c r="CJ32" s="248"/>
      <c r="CK32" s="248"/>
      <c r="CL32" s="248"/>
      <c r="CM32" s="248"/>
      <c r="CN32" s="248"/>
      <c r="CO32" s="248"/>
      <c r="CP32" s="248"/>
      <c r="CQ32" s="248"/>
      <c r="CR32" s="248"/>
      <c r="CS32" s="248"/>
      <c r="CT32" s="248"/>
      <c r="CU32" s="248"/>
      <c r="CV32" s="248"/>
      <c r="CW32" s="248"/>
      <c r="CX32" s="248"/>
      <c r="CY32" s="248"/>
      <c r="CZ32" s="248"/>
      <c r="DA32" s="248"/>
      <c r="DB32" s="248"/>
      <c r="DC32" s="248"/>
      <c r="DD32" s="248"/>
      <c r="DE32" s="248"/>
      <c r="DF32" s="248"/>
      <c r="DG32" s="248"/>
    </row>
    <row r="33" spans="1:111" s="278" customFormat="1">
      <c r="A33" s="250"/>
      <c r="B33" s="258" t="s">
        <v>180</v>
      </c>
      <c r="C33" s="276">
        <f>H40</f>
        <v>674</v>
      </c>
      <c r="D33" s="276">
        <f>I40</f>
        <v>520</v>
      </c>
      <c r="E33" s="276">
        <f>J40</f>
        <v>154</v>
      </c>
      <c r="F33" s="248"/>
      <c r="G33" s="277" t="s">
        <v>181</v>
      </c>
      <c r="H33" s="252"/>
      <c r="I33" s="252"/>
      <c r="J33" s="253">
        <f t="shared" si="1"/>
        <v>0</v>
      </c>
      <c r="K33" s="248"/>
      <c r="L33" s="248"/>
      <c r="M33" s="248"/>
      <c r="N33" s="248"/>
      <c r="O33" s="248"/>
      <c r="P33" s="248"/>
      <c r="Q33" s="248"/>
      <c r="R33" s="248"/>
      <c r="S33" s="248"/>
      <c r="T33" s="248"/>
      <c r="U33" s="248"/>
      <c r="V33" s="248"/>
      <c r="W33" s="248"/>
      <c r="X33" s="248"/>
      <c r="Y33" s="248"/>
      <c r="Z33" s="248"/>
      <c r="AA33" s="248"/>
      <c r="AB33" s="248"/>
      <c r="AC33" s="248"/>
      <c r="AD33" s="248"/>
      <c r="AE33" s="248"/>
      <c r="AF33" s="248"/>
      <c r="AG33" s="248"/>
      <c r="AH33" s="248"/>
      <c r="AI33" s="248"/>
      <c r="AJ33" s="248"/>
      <c r="AK33" s="248"/>
      <c r="AL33" s="248"/>
      <c r="AM33" s="248"/>
      <c r="AN33" s="248"/>
      <c r="AO33" s="248"/>
      <c r="AP33" s="248"/>
      <c r="AQ33" s="248"/>
      <c r="AR33" s="248"/>
      <c r="AS33" s="248"/>
      <c r="AT33" s="248"/>
      <c r="AU33" s="248"/>
      <c r="AV33" s="248"/>
      <c r="AW33" s="248"/>
      <c r="AX33" s="248"/>
      <c r="AY33" s="248"/>
      <c r="AZ33" s="248"/>
      <c r="BA33" s="248"/>
      <c r="BB33" s="248"/>
      <c r="BC33" s="248"/>
      <c r="BD33" s="248"/>
      <c r="BE33" s="248"/>
      <c r="BF33" s="248"/>
      <c r="BG33" s="248"/>
      <c r="BH33" s="248"/>
      <c r="BI33" s="248"/>
      <c r="BJ33" s="248"/>
      <c r="BK33" s="248"/>
      <c r="BL33" s="248"/>
      <c r="BM33" s="248"/>
      <c r="BN33" s="248"/>
      <c r="BO33" s="248"/>
      <c r="BP33" s="248"/>
      <c r="BQ33" s="248"/>
      <c r="BR33" s="248"/>
      <c r="BS33" s="248"/>
      <c r="BT33" s="248"/>
      <c r="BU33" s="248"/>
      <c r="BV33" s="248"/>
      <c r="BW33" s="248"/>
      <c r="BX33" s="248"/>
      <c r="BY33" s="248"/>
      <c r="BZ33" s="248"/>
      <c r="CA33" s="248"/>
      <c r="CB33" s="248"/>
      <c r="CC33" s="248"/>
      <c r="CD33" s="248"/>
      <c r="CE33" s="248"/>
      <c r="CF33" s="248"/>
      <c r="CG33" s="248"/>
      <c r="CH33" s="248"/>
      <c r="CI33" s="248"/>
      <c r="CJ33" s="248"/>
      <c r="CK33" s="248"/>
      <c r="CL33" s="248"/>
      <c r="CM33" s="248"/>
      <c r="CN33" s="248"/>
      <c r="CO33" s="248"/>
      <c r="CP33" s="248"/>
      <c r="CQ33" s="248"/>
      <c r="CR33" s="248"/>
      <c r="CS33" s="248"/>
      <c r="CT33" s="248"/>
      <c r="CU33" s="248"/>
      <c r="CV33" s="248"/>
      <c r="CW33" s="248"/>
      <c r="CX33" s="248"/>
      <c r="CY33" s="248"/>
      <c r="CZ33" s="248"/>
      <c r="DA33" s="248"/>
      <c r="DB33" s="248"/>
      <c r="DC33" s="248"/>
      <c r="DD33" s="248"/>
      <c r="DE33" s="248"/>
      <c r="DF33" s="248"/>
      <c r="DG33" s="248"/>
    </row>
    <row r="34" spans="1:111" s="278" customFormat="1">
      <c r="A34" s="250"/>
      <c r="B34" s="279" t="s">
        <v>182</v>
      </c>
      <c r="C34" s="276">
        <f>C30-C31-C32-C33</f>
        <v>-214</v>
      </c>
      <c r="D34" s="276">
        <f>D30-D31-D32-D33</f>
        <v>0</v>
      </c>
      <c r="E34" s="280"/>
      <c r="F34" s="254"/>
      <c r="G34" s="277" t="s">
        <v>183</v>
      </c>
      <c r="H34" s="252"/>
      <c r="I34" s="252"/>
      <c r="J34" s="253">
        <f t="shared" si="1"/>
        <v>0</v>
      </c>
      <c r="K34" s="248"/>
      <c r="L34" s="248"/>
      <c r="M34" s="248"/>
      <c r="N34" s="248"/>
      <c r="O34" s="248"/>
      <c r="P34" s="248"/>
      <c r="Q34" s="248"/>
      <c r="R34" s="248"/>
      <c r="S34" s="248"/>
      <c r="T34" s="248"/>
      <c r="U34" s="248"/>
      <c r="V34" s="248"/>
      <c r="W34" s="248"/>
      <c r="X34" s="248"/>
      <c r="Y34" s="248"/>
      <c r="Z34" s="248"/>
      <c r="AA34" s="248"/>
      <c r="AB34" s="248"/>
      <c r="AC34" s="248"/>
      <c r="AD34" s="248"/>
      <c r="AE34" s="248"/>
      <c r="AF34" s="248"/>
      <c r="AG34" s="248"/>
      <c r="AH34" s="248"/>
      <c r="AI34" s="248"/>
      <c r="AJ34" s="248"/>
      <c r="AK34" s="248"/>
      <c r="AL34" s="248"/>
      <c r="AM34" s="248"/>
      <c r="AN34" s="248"/>
      <c r="AO34" s="248"/>
      <c r="AP34" s="248"/>
      <c r="AQ34" s="248"/>
      <c r="AR34" s="248"/>
      <c r="AS34" s="248"/>
      <c r="AT34" s="248"/>
      <c r="AU34" s="248"/>
      <c r="AV34" s="248"/>
      <c r="AW34" s="248"/>
      <c r="AX34" s="248"/>
      <c r="AY34" s="248"/>
      <c r="AZ34" s="248"/>
      <c r="BA34" s="248"/>
      <c r="BB34" s="248"/>
      <c r="BC34" s="248"/>
      <c r="BD34" s="248"/>
      <c r="BE34" s="248"/>
      <c r="BF34" s="248"/>
      <c r="BG34" s="248"/>
      <c r="BH34" s="248"/>
      <c r="BI34" s="248"/>
      <c r="BJ34" s="248"/>
      <c r="BK34" s="248"/>
      <c r="BL34" s="248"/>
      <c r="BM34" s="248"/>
      <c r="BN34" s="248"/>
      <c r="BO34" s="248"/>
      <c r="BP34" s="248"/>
      <c r="BQ34" s="248"/>
      <c r="BR34" s="248"/>
      <c r="BS34" s="248"/>
      <c r="BT34" s="248"/>
      <c r="BU34" s="248"/>
      <c r="BV34" s="248"/>
      <c r="BW34" s="248"/>
      <c r="BX34" s="248"/>
      <c r="BY34" s="248"/>
      <c r="BZ34" s="248"/>
      <c r="CA34" s="248"/>
      <c r="CB34" s="248"/>
      <c r="CC34" s="248"/>
      <c r="CD34" s="248"/>
      <c r="CE34" s="248"/>
      <c r="CF34" s="248"/>
      <c r="CG34" s="248"/>
      <c r="CH34" s="248"/>
      <c r="CI34" s="248"/>
      <c r="CJ34" s="248"/>
      <c r="CK34" s="248"/>
      <c r="CL34" s="248"/>
      <c r="CM34" s="248"/>
      <c r="CN34" s="248"/>
      <c r="CO34" s="248"/>
      <c r="CP34" s="248"/>
      <c r="CQ34" s="248"/>
      <c r="CR34" s="248"/>
      <c r="CS34" s="248"/>
      <c r="CT34" s="248"/>
      <c r="CU34" s="248"/>
      <c r="CV34" s="248"/>
      <c r="CW34" s="248"/>
      <c r="CX34" s="248"/>
      <c r="CY34" s="248"/>
      <c r="CZ34" s="248"/>
      <c r="DA34" s="248"/>
      <c r="DB34" s="248"/>
      <c r="DC34" s="248"/>
      <c r="DD34" s="248"/>
      <c r="DE34" s="248"/>
      <c r="DF34" s="248"/>
      <c r="DG34" s="248"/>
    </row>
    <row r="35" spans="1:111" s="278" customFormat="1">
      <c r="A35" s="250"/>
      <c r="B35" s="248"/>
      <c r="C35" s="248"/>
      <c r="D35" s="248"/>
      <c r="E35" s="248"/>
      <c r="F35" s="254"/>
      <c r="G35" s="421" t="s">
        <v>184</v>
      </c>
      <c r="H35" s="422"/>
      <c r="I35" s="422"/>
      <c r="J35" s="423"/>
      <c r="K35" s="248"/>
      <c r="L35" s="248"/>
      <c r="M35" s="248"/>
      <c r="N35" s="248"/>
      <c r="O35" s="248"/>
      <c r="P35" s="248"/>
      <c r="Q35" s="248"/>
      <c r="R35" s="248"/>
      <c r="S35" s="248"/>
      <c r="T35" s="248"/>
      <c r="U35" s="248"/>
      <c r="V35" s="248"/>
      <c r="W35" s="248"/>
      <c r="X35" s="248"/>
      <c r="Y35" s="248"/>
      <c r="Z35" s="248"/>
      <c r="AA35" s="248"/>
      <c r="AB35" s="248"/>
      <c r="AC35" s="248"/>
      <c r="AD35" s="248"/>
      <c r="AE35" s="248"/>
      <c r="AF35" s="248"/>
      <c r="AG35" s="248"/>
      <c r="AH35" s="248"/>
      <c r="AI35" s="248"/>
      <c r="AJ35" s="248"/>
      <c r="AK35" s="248"/>
      <c r="AL35" s="248"/>
      <c r="AM35" s="248"/>
      <c r="AN35" s="248"/>
      <c r="AO35" s="248"/>
      <c r="AP35" s="248"/>
      <c r="AQ35" s="248"/>
      <c r="AR35" s="248"/>
      <c r="AS35" s="248"/>
      <c r="AT35" s="248"/>
      <c r="AU35" s="248"/>
      <c r="AV35" s="248"/>
      <c r="AW35" s="248"/>
      <c r="AX35" s="248"/>
      <c r="AY35" s="248"/>
      <c r="AZ35" s="248"/>
      <c r="BA35" s="248"/>
      <c r="BB35" s="248"/>
      <c r="BC35" s="248"/>
      <c r="BD35" s="248"/>
      <c r="BE35" s="248"/>
      <c r="BF35" s="248"/>
      <c r="BG35" s="248"/>
      <c r="BH35" s="248"/>
      <c r="BI35" s="248"/>
      <c r="BJ35" s="248"/>
      <c r="BK35" s="248"/>
      <c r="BL35" s="248"/>
      <c r="BM35" s="248"/>
      <c r="BN35" s="248"/>
      <c r="BO35" s="248"/>
      <c r="BP35" s="248"/>
      <c r="BQ35" s="248"/>
      <c r="BR35" s="248"/>
      <c r="BS35" s="248"/>
      <c r="BT35" s="248"/>
      <c r="BU35" s="248"/>
      <c r="BV35" s="248"/>
      <c r="BW35" s="248"/>
      <c r="BX35" s="248"/>
      <c r="BY35" s="248"/>
      <c r="BZ35" s="248"/>
      <c r="CA35" s="248"/>
      <c r="CB35" s="248"/>
      <c r="CC35" s="248"/>
      <c r="CD35" s="248"/>
      <c r="CE35" s="248"/>
      <c r="CF35" s="248"/>
      <c r="CG35" s="248"/>
      <c r="CH35" s="248"/>
      <c r="CI35" s="248"/>
      <c r="CJ35" s="248"/>
      <c r="CK35" s="248"/>
      <c r="CL35" s="248"/>
      <c r="CM35" s="248"/>
      <c r="CN35" s="248"/>
      <c r="CO35" s="248"/>
      <c r="CP35" s="248"/>
      <c r="CQ35" s="248"/>
      <c r="CR35" s="248"/>
      <c r="CS35" s="248"/>
      <c r="CT35" s="248"/>
      <c r="CU35" s="248"/>
      <c r="CV35" s="248"/>
      <c r="CW35" s="248"/>
      <c r="CX35" s="248"/>
      <c r="CY35" s="248"/>
      <c r="CZ35" s="248"/>
      <c r="DA35" s="248"/>
      <c r="DB35" s="248"/>
      <c r="DC35" s="248"/>
      <c r="DD35" s="248"/>
      <c r="DE35" s="248"/>
      <c r="DF35" s="248"/>
      <c r="DG35" s="248"/>
    </row>
    <row r="36" spans="1:111" s="278" customFormat="1">
      <c r="A36" s="250"/>
      <c r="B36" s="248"/>
      <c r="C36" s="248"/>
      <c r="D36" s="248"/>
      <c r="E36" s="248"/>
      <c r="F36" s="254"/>
      <c r="G36" s="270" t="s">
        <v>185</v>
      </c>
      <c r="H36" s="252"/>
      <c r="I36" s="252"/>
      <c r="J36" s="253">
        <f>H36-I36</f>
        <v>0</v>
      </c>
      <c r="K36" s="248"/>
      <c r="L36" s="248"/>
      <c r="M36" s="248"/>
      <c r="N36" s="248"/>
      <c r="O36" s="248"/>
      <c r="P36" s="248"/>
      <c r="Q36" s="248"/>
      <c r="R36" s="248"/>
      <c r="S36" s="248"/>
      <c r="T36" s="248"/>
      <c r="U36" s="248"/>
      <c r="V36" s="248"/>
      <c r="W36" s="248"/>
      <c r="X36" s="248"/>
      <c r="Y36" s="248"/>
      <c r="Z36" s="248"/>
      <c r="AA36" s="248"/>
      <c r="AB36" s="248"/>
      <c r="AC36" s="248"/>
      <c r="AD36" s="248"/>
      <c r="AE36" s="248"/>
      <c r="AF36" s="248"/>
      <c r="AG36" s="248"/>
      <c r="AH36" s="248"/>
      <c r="AI36" s="248"/>
      <c r="AJ36" s="248"/>
      <c r="AK36" s="248"/>
      <c r="AL36" s="248"/>
      <c r="AM36" s="248"/>
      <c r="AN36" s="248"/>
      <c r="AO36" s="248"/>
      <c r="AP36" s="248"/>
      <c r="AQ36" s="248"/>
      <c r="AR36" s="248"/>
      <c r="AS36" s="248"/>
      <c r="AT36" s="248"/>
      <c r="AU36" s="248"/>
      <c r="AV36" s="248"/>
      <c r="AW36" s="248"/>
      <c r="AX36" s="248"/>
      <c r="AY36" s="248"/>
      <c r="AZ36" s="248"/>
      <c r="BA36" s="248"/>
      <c r="BB36" s="248"/>
      <c r="BC36" s="248"/>
      <c r="BD36" s="248"/>
      <c r="BE36" s="248"/>
      <c r="BF36" s="248"/>
      <c r="BG36" s="248"/>
      <c r="BH36" s="248"/>
      <c r="BI36" s="248"/>
      <c r="BJ36" s="248"/>
      <c r="BK36" s="248"/>
      <c r="BL36" s="248"/>
      <c r="BM36" s="248"/>
      <c r="BN36" s="248"/>
      <c r="BO36" s="248"/>
      <c r="BP36" s="248"/>
      <c r="BQ36" s="248"/>
      <c r="BR36" s="248"/>
      <c r="BS36" s="248"/>
      <c r="BT36" s="248"/>
      <c r="BU36" s="248"/>
      <c r="BV36" s="248"/>
      <c r="BW36" s="248"/>
      <c r="BX36" s="248"/>
      <c r="BY36" s="248"/>
      <c r="BZ36" s="248"/>
      <c r="CA36" s="248"/>
      <c r="CB36" s="248"/>
      <c r="CC36" s="248"/>
      <c r="CD36" s="248"/>
      <c r="CE36" s="248"/>
      <c r="CF36" s="248"/>
      <c r="CG36" s="248"/>
      <c r="CH36" s="248"/>
      <c r="CI36" s="248"/>
      <c r="CJ36" s="248"/>
      <c r="CK36" s="248"/>
      <c r="CL36" s="248"/>
      <c r="CM36" s="248"/>
      <c r="CN36" s="248"/>
      <c r="CO36" s="248"/>
      <c r="CP36" s="248"/>
      <c r="CQ36" s="248"/>
      <c r="CR36" s="248"/>
      <c r="CS36" s="248"/>
      <c r="CT36" s="248"/>
      <c r="CU36" s="248"/>
      <c r="CV36" s="248"/>
      <c r="CW36" s="248"/>
      <c r="CX36" s="248"/>
      <c r="CY36" s="248"/>
      <c r="CZ36" s="248"/>
      <c r="DA36" s="248"/>
      <c r="DB36" s="248"/>
      <c r="DC36" s="248"/>
      <c r="DD36" s="248"/>
      <c r="DE36" s="248"/>
      <c r="DF36" s="248"/>
      <c r="DG36" s="248"/>
    </row>
    <row r="37" spans="1:111" s="278" customFormat="1">
      <c r="A37" s="250"/>
      <c r="B37" s="248"/>
      <c r="C37" s="248"/>
      <c r="D37" s="248"/>
      <c r="E37" s="248"/>
      <c r="F37" s="254"/>
      <c r="G37" s="270" t="s">
        <v>186</v>
      </c>
      <c r="H37" s="257"/>
      <c r="I37" s="252"/>
      <c r="J37" s="253">
        <f>H37-I37</f>
        <v>0</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c r="AX37" s="248"/>
      <c r="AY37" s="248"/>
      <c r="AZ37" s="248"/>
      <c r="BA37" s="248"/>
      <c r="BB37" s="248"/>
      <c r="BC37" s="248"/>
      <c r="BD37" s="248"/>
      <c r="BE37" s="248"/>
      <c r="BF37" s="248"/>
      <c r="BG37" s="248"/>
      <c r="BH37" s="248"/>
      <c r="BI37" s="248"/>
      <c r="BJ37" s="248"/>
      <c r="BK37" s="248"/>
      <c r="BL37" s="248"/>
      <c r="BM37" s="248"/>
      <c r="BN37" s="248"/>
      <c r="BO37" s="248"/>
      <c r="BP37" s="248"/>
      <c r="BQ37" s="248"/>
      <c r="BR37" s="248"/>
      <c r="BS37" s="248"/>
      <c r="BT37" s="248"/>
      <c r="BU37" s="248"/>
      <c r="BV37" s="248"/>
      <c r="BW37" s="248"/>
      <c r="BX37" s="248"/>
      <c r="BY37" s="248"/>
      <c r="BZ37" s="248"/>
      <c r="CA37" s="248"/>
      <c r="CB37" s="248"/>
      <c r="CC37" s="248"/>
      <c r="CD37" s="248"/>
      <c r="CE37" s="248"/>
      <c r="CF37" s="248"/>
      <c r="CG37" s="248"/>
      <c r="CH37" s="248"/>
      <c r="CI37" s="248"/>
      <c r="CJ37" s="248"/>
      <c r="CK37" s="248"/>
      <c r="CL37" s="248"/>
      <c r="CM37" s="248"/>
      <c r="CN37" s="248"/>
      <c r="CO37" s="248"/>
      <c r="CP37" s="248"/>
      <c r="CQ37" s="248"/>
      <c r="CR37" s="248"/>
      <c r="CS37" s="248"/>
      <c r="CT37" s="248"/>
      <c r="CU37" s="248"/>
      <c r="CV37" s="248"/>
      <c r="CW37" s="248"/>
      <c r="CX37" s="248"/>
      <c r="CY37" s="248"/>
      <c r="CZ37" s="248"/>
      <c r="DA37" s="248"/>
      <c r="DB37" s="248"/>
      <c r="DC37" s="248"/>
      <c r="DD37" s="248"/>
      <c r="DE37" s="248"/>
      <c r="DF37" s="248"/>
      <c r="DG37" s="248"/>
    </row>
    <row r="38" spans="1:111" s="278" customFormat="1">
      <c r="A38" s="250"/>
      <c r="B38" s="248"/>
      <c r="C38" s="248"/>
      <c r="D38" s="248"/>
      <c r="E38" s="248"/>
      <c r="F38" s="254"/>
      <c r="G38" s="270" t="s">
        <v>187</v>
      </c>
      <c r="H38" s="257"/>
      <c r="I38" s="252"/>
      <c r="J38" s="253">
        <f>H38-I38</f>
        <v>0</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c r="AX38" s="248"/>
      <c r="AY38" s="248"/>
      <c r="AZ38" s="248"/>
      <c r="BA38" s="248"/>
      <c r="BB38" s="248"/>
      <c r="BC38" s="248"/>
      <c r="BD38" s="248"/>
      <c r="BE38" s="248"/>
      <c r="BF38" s="248"/>
      <c r="BG38" s="248"/>
      <c r="BH38" s="248"/>
      <c r="BI38" s="248"/>
      <c r="BJ38" s="248"/>
      <c r="BK38" s="248"/>
      <c r="BL38" s="248"/>
      <c r="BM38" s="248"/>
      <c r="BN38" s="248"/>
      <c r="BO38" s="248"/>
      <c r="BP38" s="248"/>
      <c r="BQ38" s="248"/>
      <c r="BR38" s="248"/>
      <c r="BS38" s="248"/>
      <c r="BT38" s="248"/>
      <c r="BU38" s="248"/>
      <c r="BV38" s="248"/>
      <c r="BW38" s="248"/>
      <c r="BX38" s="248"/>
      <c r="BY38" s="248"/>
      <c r="BZ38" s="248"/>
      <c r="CA38" s="248"/>
      <c r="CB38" s="248"/>
      <c r="CC38" s="248"/>
      <c r="CD38" s="248"/>
      <c r="CE38" s="248"/>
      <c r="CF38" s="248"/>
      <c r="CG38" s="248"/>
      <c r="CH38" s="248"/>
      <c r="CI38" s="248"/>
      <c r="CJ38" s="248"/>
      <c r="CK38" s="248"/>
      <c r="CL38" s="248"/>
      <c r="CM38" s="248"/>
      <c r="CN38" s="248"/>
      <c r="CO38" s="248"/>
      <c r="CP38" s="248"/>
      <c r="CQ38" s="248"/>
      <c r="CR38" s="248"/>
      <c r="CS38" s="248"/>
      <c r="CT38" s="248"/>
      <c r="CU38" s="248"/>
      <c r="CV38" s="248"/>
      <c r="CW38" s="248"/>
      <c r="CX38" s="248"/>
      <c r="CY38" s="248"/>
      <c r="CZ38" s="248"/>
      <c r="DA38" s="248"/>
      <c r="DB38" s="248"/>
      <c r="DC38" s="248"/>
      <c r="DD38" s="248"/>
      <c r="DE38" s="248"/>
      <c r="DF38" s="248"/>
      <c r="DG38" s="248"/>
    </row>
    <row r="39" spans="1:111" s="278" customFormat="1">
      <c r="A39" s="250"/>
      <c r="B39" s="248"/>
      <c r="C39" s="248"/>
      <c r="D39" s="248"/>
      <c r="E39" s="248"/>
      <c r="F39" s="254"/>
      <c r="G39" s="270" t="s">
        <v>188</v>
      </c>
      <c r="H39" s="252"/>
      <c r="I39" s="252"/>
      <c r="J39" s="253">
        <f>H39-I39</f>
        <v>0</v>
      </c>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c r="AX39" s="248"/>
      <c r="AY39" s="248"/>
      <c r="AZ39" s="248"/>
      <c r="BA39" s="248"/>
      <c r="BB39" s="248"/>
      <c r="BC39" s="248"/>
      <c r="BD39" s="248"/>
      <c r="BE39" s="248"/>
      <c r="BF39" s="248"/>
      <c r="BG39" s="248"/>
      <c r="BH39" s="248"/>
      <c r="BI39" s="248"/>
      <c r="BJ39" s="248"/>
      <c r="BK39" s="248"/>
      <c r="BL39" s="248"/>
      <c r="BM39" s="248"/>
      <c r="BN39" s="248"/>
      <c r="BO39" s="248"/>
      <c r="BP39" s="248"/>
      <c r="BQ39" s="248"/>
      <c r="BR39" s="248"/>
      <c r="BS39" s="248"/>
      <c r="BT39" s="248"/>
      <c r="BU39" s="248"/>
      <c r="BV39" s="248"/>
      <c r="BW39" s="248"/>
      <c r="BX39" s="248"/>
      <c r="BY39" s="248"/>
      <c r="BZ39" s="248"/>
      <c r="CA39" s="248"/>
      <c r="CB39" s="248"/>
      <c r="CC39" s="248"/>
      <c r="CD39" s="248"/>
      <c r="CE39" s="248"/>
      <c r="CF39" s="248"/>
      <c r="CG39" s="248"/>
      <c r="CH39" s="248"/>
      <c r="CI39" s="248"/>
      <c r="CJ39" s="248"/>
      <c r="CK39" s="248"/>
      <c r="CL39" s="248"/>
      <c r="CM39" s="248"/>
      <c r="CN39" s="248"/>
      <c r="CO39" s="248"/>
      <c r="CP39" s="248"/>
      <c r="CQ39" s="248"/>
      <c r="CR39" s="248"/>
      <c r="CS39" s="248"/>
      <c r="CT39" s="248"/>
      <c r="CU39" s="248"/>
      <c r="CV39" s="248"/>
      <c r="CW39" s="248"/>
      <c r="CX39" s="248"/>
      <c r="CY39" s="248"/>
      <c r="CZ39" s="248"/>
      <c r="DA39" s="248"/>
      <c r="DB39" s="248"/>
      <c r="DC39" s="248"/>
      <c r="DD39" s="248"/>
      <c r="DE39" s="248"/>
      <c r="DF39" s="248"/>
      <c r="DG39" s="248"/>
    </row>
    <row r="40" spans="1:111" s="278" customFormat="1">
      <c r="A40" s="250"/>
      <c r="B40" s="248"/>
      <c r="C40" s="248"/>
      <c r="D40" s="248"/>
      <c r="E40" s="248"/>
      <c r="F40" s="254"/>
      <c r="G40" s="281" t="s">
        <v>180</v>
      </c>
      <c r="H40" s="253">
        <f>SUM(H5:H39)</f>
        <v>674</v>
      </c>
      <c r="I40" s="253">
        <f>SUM(I5:I39)</f>
        <v>520</v>
      </c>
      <c r="J40" s="253">
        <f>SUM(J5:J39)</f>
        <v>154</v>
      </c>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c r="AX40" s="248"/>
      <c r="AY40" s="248"/>
      <c r="AZ40" s="248"/>
      <c r="BA40" s="248"/>
      <c r="BB40" s="248"/>
      <c r="BC40" s="248"/>
      <c r="BD40" s="248"/>
      <c r="BE40" s="248"/>
      <c r="BF40" s="248"/>
      <c r="BG40" s="248"/>
      <c r="BH40" s="248"/>
      <c r="BI40" s="248"/>
      <c r="BJ40" s="248"/>
      <c r="BK40" s="248"/>
      <c r="BL40" s="248"/>
      <c r="BM40" s="248"/>
      <c r="BN40" s="248"/>
      <c r="BO40" s="248"/>
      <c r="BP40" s="248"/>
      <c r="BQ40" s="248"/>
      <c r="BR40" s="248"/>
      <c r="BS40" s="248"/>
      <c r="BT40" s="248"/>
      <c r="BU40" s="248"/>
      <c r="BV40" s="248"/>
      <c r="BW40" s="248"/>
      <c r="BX40" s="248"/>
      <c r="BY40" s="248"/>
      <c r="BZ40" s="248"/>
      <c r="CA40" s="248"/>
      <c r="CB40" s="248"/>
      <c r="CC40" s="248"/>
      <c r="CD40" s="248"/>
      <c r="CE40" s="248"/>
      <c r="CF40" s="248"/>
      <c r="CG40" s="248"/>
      <c r="CH40" s="248"/>
      <c r="CI40" s="248"/>
      <c r="CJ40" s="248"/>
      <c r="CK40" s="248"/>
      <c r="CL40" s="248"/>
      <c r="CM40" s="248"/>
      <c r="CN40" s="248"/>
      <c r="CO40" s="248"/>
      <c r="CP40" s="248"/>
      <c r="CQ40" s="248"/>
      <c r="CR40" s="248"/>
      <c r="CS40" s="248"/>
      <c r="CT40" s="248"/>
      <c r="CU40" s="248"/>
      <c r="CV40" s="248"/>
      <c r="CW40" s="248"/>
      <c r="CX40" s="248"/>
      <c r="CY40" s="248"/>
      <c r="CZ40" s="248"/>
      <c r="DA40" s="248"/>
      <c r="DB40" s="248"/>
      <c r="DC40" s="248"/>
      <c r="DD40" s="248"/>
      <c r="DE40" s="248"/>
      <c r="DF40" s="248"/>
      <c r="DG40" s="248"/>
    </row>
    <row r="41" spans="1:111" s="248" customFormat="1">
      <c r="A41" s="250"/>
      <c r="F41" s="254"/>
      <c r="G41" s="282"/>
      <c r="H41" s="283"/>
      <c r="I41" s="283"/>
      <c r="J41" s="283"/>
    </row>
    <row r="42" spans="1:111" s="248" customFormat="1">
      <c r="A42" s="250"/>
      <c r="F42" s="254"/>
      <c r="G42" s="282"/>
      <c r="H42" s="283"/>
      <c r="I42" s="283"/>
      <c r="J42" s="283"/>
    </row>
    <row r="43" spans="1:111" s="248" customFormat="1">
      <c r="A43" s="250"/>
      <c r="F43" s="254"/>
    </row>
    <row r="44" spans="1:111" s="248" customFormat="1">
      <c r="A44" s="250"/>
      <c r="F44" s="254"/>
    </row>
    <row r="45" spans="1:111" s="248" customFormat="1">
      <c r="A45" s="250"/>
      <c r="F45" s="254"/>
    </row>
    <row r="46" spans="1:111" s="248" customFormat="1">
      <c r="A46" s="250"/>
      <c r="F46" s="254"/>
    </row>
    <row r="47" spans="1:111" s="248" customFormat="1">
      <c r="A47" s="250"/>
      <c r="F47" s="254"/>
    </row>
    <row r="48" spans="1:111" s="241" customFormat="1">
      <c r="A48" s="240"/>
      <c r="B48" s="240"/>
      <c r="C48" s="283"/>
      <c r="D48" s="284"/>
      <c r="E48" s="247"/>
      <c r="F48" s="240"/>
    </row>
    <row r="49" spans="1:6" s="248" customFormat="1">
      <c r="A49" s="250"/>
      <c r="B49" s="254"/>
      <c r="C49" s="244"/>
      <c r="D49" s="284"/>
      <c r="E49" s="254"/>
    </row>
    <row r="50" spans="1:6" s="248" customFormat="1">
      <c r="A50" s="250"/>
      <c r="B50" s="254"/>
      <c r="C50" s="283"/>
      <c r="D50" s="284"/>
      <c r="E50" s="254"/>
      <c r="F50" s="254"/>
    </row>
    <row r="51" spans="1:6" s="248" customFormat="1">
      <c r="A51" s="250"/>
      <c r="B51" s="254"/>
      <c r="C51" s="283"/>
      <c r="D51" s="284"/>
      <c r="E51" s="254"/>
      <c r="F51" s="254"/>
    </row>
    <row r="52" spans="1:6" s="248" customFormat="1">
      <c r="A52" s="250"/>
      <c r="B52" s="254"/>
      <c r="C52" s="283"/>
      <c r="D52" s="284"/>
      <c r="E52" s="254"/>
      <c r="F52" s="250"/>
    </row>
    <row r="53" spans="1:6" s="248" customFormat="1">
      <c r="A53" s="250"/>
      <c r="B53" s="254"/>
      <c r="C53" s="259"/>
      <c r="D53" s="284"/>
      <c r="E53" s="254"/>
      <c r="F53" s="250"/>
    </row>
    <row r="54" spans="1:6" s="248" customFormat="1">
      <c r="A54" s="250"/>
      <c r="B54" s="254"/>
      <c r="C54" s="283"/>
      <c r="D54" s="284"/>
      <c r="E54" s="254"/>
      <c r="F54" s="250"/>
    </row>
    <row r="55" spans="1:6" s="248" customFormat="1">
      <c r="A55" s="250"/>
      <c r="B55" s="254"/>
      <c r="C55" s="254"/>
      <c r="D55" s="254"/>
      <c r="E55" s="254"/>
      <c r="F55" s="250"/>
    </row>
    <row r="56" spans="1:6" s="241" customFormat="1">
      <c r="A56" s="240"/>
      <c r="B56" s="240"/>
      <c r="C56" s="240"/>
      <c r="D56" s="240"/>
      <c r="E56" s="240"/>
      <c r="F56" s="240"/>
    </row>
    <row r="57" spans="1:6" s="241" customFormat="1">
      <c r="A57" s="240"/>
      <c r="B57" s="240"/>
      <c r="C57" s="240"/>
      <c r="D57" s="240"/>
      <c r="E57" s="240"/>
      <c r="F57" s="240"/>
    </row>
    <row r="58" spans="1:6" s="248" customFormat="1">
      <c r="A58" s="250"/>
      <c r="B58" s="250"/>
      <c r="C58" s="250"/>
      <c r="D58" s="250"/>
      <c r="E58" s="250"/>
      <c r="F58" s="250"/>
    </row>
    <row r="59" spans="1:6" s="248" customFormat="1">
      <c r="A59" s="250"/>
      <c r="B59" s="250"/>
      <c r="C59" s="250"/>
      <c r="D59" s="250"/>
      <c r="E59" s="250"/>
      <c r="F59" s="250"/>
    </row>
    <row r="60" spans="1:6" s="248" customFormat="1">
      <c r="A60" s="250"/>
      <c r="B60" s="250"/>
      <c r="C60" s="250"/>
      <c r="D60" s="250"/>
      <c r="E60" s="250"/>
      <c r="F60" s="250"/>
    </row>
    <row r="61" spans="1:6" s="248" customFormat="1">
      <c r="A61" s="250"/>
      <c r="B61" s="250"/>
      <c r="C61" s="250"/>
      <c r="D61" s="250"/>
      <c r="E61" s="250"/>
      <c r="F61" s="250"/>
    </row>
    <row r="62" spans="1:6" s="248" customFormat="1">
      <c r="A62" s="250"/>
      <c r="B62" s="250"/>
      <c r="C62" s="250"/>
      <c r="D62" s="250"/>
      <c r="E62" s="250"/>
      <c r="F62" s="250"/>
    </row>
    <row r="63" spans="1:6" s="241" customFormat="1">
      <c r="A63" s="240"/>
      <c r="B63" s="240"/>
      <c r="C63" s="240"/>
      <c r="D63" s="240"/>
      <c r="E63" s="240"/>
      <c r="F63" s="240"/>
    </row>
    <row r="64" spans="1:6" s="241" customFormat="1">
      <c r="A64" s="240"/>
      <c r="B64" s="240"/>
      <c r="C64" s="240"/>
      <c r="D64" s="240"/>
      <c r="E64" s="240"/>
      <c r="F64" s="240"/>
    </row>
    <row r="65" spans="1:6" s="248" customFormat="1">
      <c r="A65" s="250"/>
      <c r="B65" s="250"/>
      <c r="C65" s="250"/>
      <c r="D65" s="250"/>
      <c r="E65" s="250"/>
      <c r="F65" s="250"/>
    </row>
    <row r="66" spans="1:6" s="248" customFormat="1">
      <c r="A66" s="250"/>
      <c r="B66" s="250"/>
      <c r="C66" s="250"/>
      <c r="D66" s="250"/>
      <c r="E66" s="250"/>
      <c r="F66" s="250"/>
    </row>
    <row r="67" spans="1:6" s="248" customFormat="1">
      <c r="A67" s="250"/>
      <c r="B67" s="250"/>
      <c r="C67" s="250"/>
      <c r="D67" s="250"/>
      <c r="E67" s="250"/>
      <c r="F67" s="250"/>
    </row>
    <row r="68" spans="1:6" s="248" customFormat="1">
      <c r="A68" s="250"/>
      <c r="B68" s="250"/>
      <c r="C68" s="250"/>
      <c r="D68" s="250"/>
      <c r="E68" s="250"/>
      <c r="F68" s="250"/>
    </row>
    <row r="69" spans="1:6" s="248" customFormat="1">
      <c r="A69" s="250"/>
      <c r="B69" s="250"/>
      <c r="C69" s="250"/>
      <c r="D69" s="250"/>
      <c r="E69" s="250"/>
      <c r="F69" s="250"/>
    </row>
    <row r="70" spans="1:6" s="248" customFormat="1">
      <c r="A70" s="250"/>
      <c r="B70" s="250"/>
      <c r="C70" s="250"/>
      <c r="D70" s="250"/>
      <c r="E70" s="250"/>
      <c r="F70" s="250"/>
    </row>
    <row r="71" spans="1:6" s="248" customFormat="1">
      <c r="A71" s="250"/>
      <c r="B71" s="250"/>
      <c r="C71" s="250"/>
      <c r="D71" s="250"/>
      <c r="E71" s="250"/>
      <c r="F71" s="250"/>
    </row>
    <row r="72" spans="1:6" s="248" customFormat="1">
      <c r="A72" s="250"/>
      <c r="B72" s="250"/>
      <c r="C72" s="250"/>
      <c r="D72" s="250"/>
      <c r="E72" s="250"/>
      <c r="F72" s="250"/>
    </row>
    <row r="73" spans="1:6" s="248" customFormat="1">
      <c r="A73" s="250"/>
      <c r="B73" s="250"/>
      <c r="C73" s="250"/>
      <c r="D73" s="250"/>
      <c r="E73" s="250"/>
      <c r="F73" s="250"/>
    </row>
    <row r="74" spans="1:6" s="241" customFormat="1">
      <c r="A74" s="240"/>
      <c r="B74" s="240"/>
      <c r="C74" s="240"/>
      <c r="D74" s="240"/>
      <c r="E74" s="240"/>
      <c r="F74" s="240"/>
    </row>
    <row r="75" spans="1:6" s="241" customFormat="1">
      <c r="A75" s="240"/>
      <c r="B75" s="240"/>
      <c r="C75" s="240"/>
      <c r="D75" s="240"/>
      <c r="E75" s="240"/>
      <c r="F75" s="240"/>
    </row>
    <row r="76" spans="1:6" s="241" customFormat="1">
      <c r="A76" s="240"/>
      <c r="B76" s="240"/>
      <c r="C76" s="240"/>
      <c r="D76" s="240"/>
      <c r="E76" s="240"/>
      <c r="F76" s="240"/>
    </row>
    <row r="77" spans="1:6" s="241" customFormat="1">
      <c r="A77" s="240"/>
      <c r="B77" s="240"/>
      <c r="C77" s="240"/>
      <c r="D77" s="240"/>
      <c r="E77" s="240"/>
      <c r="F77" s="240"/>
    </row>
    <row r="78" spans="1:6" s="241" customFormat="1">
      <c r="A78" s="240"/>
      <c r="B78" s="240"/>
      <c r="C78" s="240"/>
      <c r="D78" s="240"/>
      <c r="E78" s="240"/>
      <c r="F78" s="240"/>
    </row>
    <row r="79" spans="1:6" s="241" customFormat="1">
      <c r="A79" s="240"/>
      <c r="B79" s="240"/>
      <c r="C79" s="240"/>
      <c r="D79" s="240"/>
      <c r="E79" s="240"/>
      <c r="F79" s="240"/>
    </row>
    <row r="80" spans="1:6" s="241" customFormat="1">
      <c r="A80" s="240"/>
      <c r="B80" s="240"/>
      <c r="C80" s="240"/>
      <c r="D80" s="240"/>
      <c r="E80" s="240"/>
      <c r="F80" s="240"/>
    </row>
    <row r="81" spans="1:6" s="241" customFormat="1">
      <c r="A81" s="240"/>
      <c r="B81" s="240"/>
      <c r="C81" s="240"/>
      <c r="D81" s="240"/>
      <c r="E81" s="240"/>
      <c r="F81" s="240"/>
    </row>
    <row r="82" spans="1:6" s="241" customFormat="1">
      <c r="A82" s="240"/>
      <c r="B82" s="240"/>
      <c r="C82" s="240"/>
      <c r="D82" s="240"/>
      <c r="E82" s="240"/>
      <c r="F82" s="240"/>
    </row>
    <row r="83" spans="1:6" s="241" customFormat="1">
      <c r="A83" s="240"/>
      <c r="B83" s="240"/>
      <c r="C83" s="240"/>
      <c r="D83" s="240"/>
      <c r="E83" s="240"/>
      <c r="F83" s="240"/>
    </row>
    <row r="84" spans="1:6" s="241" customFormat="1">
      <c r="A84" s="240"/>
      <c r="B84" s="240"/>
      <c r="C84" s="240"/>
      <c r="D84" s="240"/>
      <c r="E84" s="240"/>
      <c r="F84" s="240"/>
    </row>
    <row r="85" spans="1:6" s="241" customFormat="1">
      <c r="A85" s="240"/>
      <c r="B85" s="240"/>
      <c r="C85" s="240"/>
      <c r="D85" s="240"/>
      <c r="E85" s="240"/>
      <c r="F85" s="240"/>
    </row>
    <row r="86" spans="1:6" s="241" customFormat="1">
      <c r="A86" s="240"/>
      <c r="B86" s="240"/>
      <c r="C86" s="240"/>
      <c r="D86" s="240"/>
      <c r="E86" s="240"/>
      <c r="F86" s="240"/>
    </row>
    <row r="87" spans="1:6" s="241" customFormat="1">
      <c r="A87" s="240"/>
      <c r="B87" s="240"/>
      <c r="C87" s="240"/>
      <c r="D87" s="240"/>
      <c r="E87" s="240"/>
      <c r="F87" s="240"/>
    </row>
    <row r="88" spans="1:6" s="241" customFormat="1">
      <c r="A88" s="240"/>
      <c r="B88" s="240"/>
      <c r="C88" s="240"/>
      <c r="D88" s="240"/>
      <c r="E88" s="240"/>
      <c r="F88" s="240"/>
    </row>
    <row r="89" spans="1:6" s="241" customFormat="1">
      <c r="A89" s="240"/>
      <c r="B89" s="240"/>
      <c r="C89" s="240"/>
      <c r="D89" s="240"/>
      <c r="E89" s="240"/>
      <c r="F89" s="240"/>
    </row>
    <row r="90" spans="1:6" s="241" customFormat="1">
      <c r="A90" s="240"/>
      <c r="B90" s="240"/>
      <c r="C90" s="240"/>
      <c r="D90" s="240"/>
      <c r="E90" s="240"/>
      <c r="F90" s="240"/>
    </row>
    <row r="91" spans="1:6" s="241" customFormat="1">
      <c r="A91" s="240"/>
      <c r="B91" s="240"/>
      <c r="C91" s="240"/>
      <c r="D91" s="240"/>
      <c r="E91" s="240"/>
      <c r="F91" s="240"/>
    </row>
    <row r="92" spans="1:6" s="241" customFormat="1">
      <c r="A92" s="240"/>
      <c r="B92" s="240"/>
      <c r="C92" s="240"/>
      <c r="D92" s="240"/>
      <c r="E92" s="240"/>
      <c r="F92" s="240"/>
    </row>
    <row r="93" spans="1:6" s="241" customFormat="1">
      <c r="A93" s="240"/>
      <c r="B93" s="240"/>
      <c r="C93" s="240"/>
      <c r="D93" s="240"/>
      <c r="E93" s="240"/>
      <c r="F93" s="240"/>
    </row>
    <row r="94" spans="1:6" s="241" customFormat="1">
      <c r="A94" s="240"/>
      <c r="B94" s="240"/>
      <c r="C94" s="240"/>
      <c r="D94" s="240"/>
      <c r="E94" s="240"/>
      <c r="F94" s="240"/>
    </row>
    <row r="95" spans="1:6" s="241" customFormat="1">
      <c r="A95" s="240"/>
      <c r="B95" s="240"/>
      <c r="C95" s="240"/>
      <c r="D95" s="240"/>
      <c r="E95" s="240"/>
      <c r="F95" s="240"/>
    </row>
    <row r="96" spans="1:6" s="241" customFormat="1">
      <c r="A96" s="240"/>
      <c r="B96" s="240"/>
      <c r="C96" s="240"/>
      <c r="D96" s="240"/>
      <c r="E96" s="240"/>
      <c r="F96" s="240"/>
    </row>
    <row r="97" spans="1:6" s="241" customFormat="1">
      <c r="A97" s="240"/>
      <c r="B97" s="240"/>
      <c r="C97" s="240"/>
      <c r="D97" s="240"/>
      <c r="E97" s="240"/>
      <c r="F97" s="240"/>
    </row>
    <row r="98" spans="1:6" s="241" customFormat="1">
      <c r="A98" s="240"/>
      <c r="B98" s="240"/>
      <c r="C98" s="240"/>
      <c r="D98" s="240"/>
      <c r="E98" s="240"/>
      <c r="F98" s="240"/>
    </row>
    <row r="99" spans="1:6" s="241" customFormat="1">
      <c r="A99" s="240"/>
      <c r="B99" s="240"/>
      <c r="C99" s="240"/>
      <c r="D99" s="240"/>
      <c r="E99" s="240"/>
      <c r="F99" s="240"/>
    </row>
    <row r="100" spans="1:6" s="241" customFormat="1">
      <c r="A100" s="240"/>
      <c r="B100" s="240"/>
      <c r="C100" s="240"/>
      <c r="D100" s="240"/>
      <c r="E100" s="240"/>
      <c r="F100" s="240"/>
    </row>
    <row r="101" spans="1:6" s="241" customFormat="1">
      <c r="A101" s="240"/>
      <c r="B101" s="240"/>
      <c r="C101" s="240"/>
      <c r="D101" s="240"/>
      <c r="E101" s="240"/>
      <c r="F101" s="240"/>
    </row>
    <row r="102" spans="1:6" s="241" customFormat="1">
      <c r="A102" s="240"/>
      <c r="B102" s="240"/>
      <c r="C102" s="240"/>
      <c r="D102" s="240"/>
      <c r="E102" s="240"/>
      <c r="F102" s="240"/>
    </row>
    <row r="103" spans="1:6" s="241" customFormat="1">
      <c r="A103" s="240"/>
      <c r="B103" s="240"/>
      <c r="C103" s="240"/>
      <c r="D103" s="240"/>
      <c r="E103" s="240"/>
      <c r="F103" s="240"/>
    </row>
    <row r="104" spans="1:6" s="241" customFormat="1">
      <c r="A104" s="240"/>
      <c r="B104" s="240"/>
      <c r="C104" s="240"/>
      <c r="D104" s="240"/>
      <c r="E104" s="240"/>
      <c r="F104" s="240"/>
    </row>
    <row r="105" spans="1:6" s="241" customFormat="1">
      <c r="A105" s="240"/>
      <c r="B105" s="240"/>
      <c r="C105" s="240"/>
      <c r="D105" s="240"/>
      <c r="E105" s="240"/>
      <c r="F105" s="240"/>
    </row>
    <row r="106" spans="1:6" s="241" customFormat="1">
      <c r="A106" s="240"/>
      <c r="B106" s="240"/>
      <c r="C106" s="240"/>
      <c r="D106" s="240"/>
      <c r="E106" s="240"/>
      <c r="F106" s="240"/>
    </row>
    <row r="107" spans="1:6" s="241" customFormat="1">
      <c r="A107" s="240"/>
      <c r="B107" s="240"/>
      <c r="C107" s="240"/>
      <c r="D107" s="240"/>
      <c r="E107" s="240"/>
      <c r="F107" s="240"/>
    </row>
    <row r="108" spans="1:6" s="241" customFormat="1">
      <c r="A108" s="240"/>
      <c r="B108" s="240"/>
      <c r="C108" s="240"/>
      <c r="D108" s="240"/>
      <c r="E108" s="240"/>
      <c r="F108" s="240"/>
    </row>
    <row r="109" spans="1:6" s="241" customFormat="1">
      <c r="A109" s="240"/>
      <c r="B109" s="240"/>
      <c r="C109" s="240"/>
      <c r="D109" s="240"/>
      <c r="E109" s="240"/>
      <c r="F109" s="240"/>
    </row>
    <row r="110" spans="1:6" s="241" customFormat="1">
      <c r="A110" s="240"/>
      <c r="B110" s="240"/>
      <c r="C110" s="240"/>
      <c r="D110" s="240"/>
      <c r="E110" s="240"/>
      <c r="F110" s="240"/>
    </row>
    <row r="111" spans="1:6" s="241" customFormat="1">
      <c r="A111" s="240"/>
      <c r="B111" s="240"/>
      <c r="C111" s="240"/>
      <c r="D111" s="240"/>
      <c r="E111" s="240"/>
      <c r="F111" s="240"/>
    </row>
    <row r="112" spans="1:6" s="241" customFormat="1">
      <c r="A112" s="240"/>
      <c r="B112" s="240"/>
      <c r="C112" s="240"/>
      <c r="D112" s="240"/>
      <c r="E112" s="240"/>
      <c r="F112" s="240"/>
    </row>
    <row r="113" spans="1:6" s="241" customFormat="1">
      <c r="A113" s="240"/>
      <c r="B113" s="240"/>
      <c r="C113" s="240"/>
      <c r="D113" s="240"/>
      <c r="E113" s="240"/>
      <c r="F113" s="240"/>
    </row>
    <row r="114" spans="1:6" s="241" customFormat="1">
      <c r="A114" s="240"/>
      <c r="B114" s="240"/>
      <c r="C114" s="240"/>
      <c r="D114" s="240"/>
      <c r="E114" s="240"/>
      <c r="F114" s="240"/>
    </row>
    <row r="115" spans="1:6" s="241" customFormat="1">
      <c r="A115" s="240"/>
      <c r="B115" s="240"/>
      <c r="C115" s="240"/>
      <c r="D115" s="240"/>
      <c r="E115" s="240"/>
      <c r="F115" s="240"/>
    </row>
    <row r="116" spans="1:6" s="241" customFormat="1">
      <c r="A116" s="240"/>
      <c r="B116" s="240"/>
      <c r="C116" s="240"/>
      <c r="D116" s="240"/>
      <c r="E116" s="240"/>
      <c r="F116" s="240"/>
    </row>
    <row r="117" spans="1:6" s="241" customFormat="1">
      <c r="A117" s="240"/>
      <c r="B117" s="240"/>
      <c r="C117" s="240"/>
      <c r="D117" s="240"/>
      <c r="E117" s="240"/>
      <c r="F117" s="240"/>
    </row>
    <row r="118" spans="1:6" s="241" customFormat="1">
      <c r="A118" s="240"/>
      <c r="B118" s="240"/>
      <c r="C118" s="240"/>
      <c r="D118" s="240"/>
      <c r="E118" s="240"/>
      <c r="F118" s="240"/>
    </row>
    <row r="119" spans="1:6" s="241" customFormat="1">
      <c r="A119" s="240"/>
      <c r="B119" s="240"/>
      <c r="C119" s="240"/>
      <c r="D119" s="240"/>
      <c r="E119" s="240"/>
      <c r="F119" s="240"/>
    </row>
    <row r="120" spans="1:6" s="241" customFormat="1">
      <c r="A120" s="240"/>
      <c r="B120" s="240"/>
      <c r="C120" s="240"/>
      <c r="D120" s="240"/>
      <c r="E120" s="240"/>
      <c r="F120" s="240"/>
    </row>
    <row r="121" spans="1:6" s="241" customFormat="1">
      <c r="A121" s="240"/>
      <c r="B121" s="240"/>
      <c r="C121" s="240"/>
      <c r="D121" s="240"/>
      <c r="E121" s="240"/>
      <c r="F121" s="240"/>
    </row>
    <row r="122" spans="1:6" s="241" customFormat="1">
      <c r="A122" s="240"/>
      <c r="B122" s="240"/>
      <c r="C122" s="240"/>
      <c r="D122" s="240"/>
      <c r="E122" s="240"/>
      <c r="F122" s="240"/>
    </row>
    <row r="123" spans="1:6" s="241" customFormat="1">
      <c r="A123" s="240"/>
      <c r="B123" s="240"/>
      <c r="C123" s="240"/>
      <c r="D123" s="240"/>
      <c r="E123" s="240"/>
      <c r="F123" s="240"/>
    </row>
    <row r="124" spans="1:6" s="241" customFormat="1">
      <c r="A124" s="240"/>
      <c r="B124" s="240"/>
      <c r="C124" s="240"/>
      <c r="D124" s="240"/>
      <c r="E124" s="240"/>
      <c r="F124" s="240"/>
    </row>
    <row r="125" spans="1:6" s="241" customFormat="1">
      <c r="A125" s="240"/>
      <c r="B125" s="240"/>
      <c r="C125" s="240"/>
      <c r="D125" s="240"/>
      <c r="E125" s="240"/>
      <c r="F125" s="240"/>
    </row>
    <row r="126" spans="1:6" s="241" customFormat="1">
      <c r="A126" s="240"/>
      <c r="B126" s="240"/>
      <c r="C126" s="240"/>
      <c r="D126" s="240"/>
      <c r="E126" s="240"/>
      <c r="F126" s="240"/>
    </row>
    <row r="127" spans="1:6" s="241" customFormat="1">
      <c r="A127" s="240"/>
      <c r="B127" s="240"/>
      <c r="C127" s="240"/>
      <c r="D127" s="240"/>
      <c r="E127" s="240"/>
      <c r="F127" s="240"/>
    </row>
    <row r="128" spans="1:6" s="241" customFormat="1">
      <c r="A128" s="240"/>
      <c r="B128" s="240"/>
      <c r="C128" s="240"/>
      <c r="D128" s="240"/>
      <c r="E128" s="240"/>
      <c r="F128" s="240"/>
    </row>
    <row r="129" spans="1:6" s="241" customFormat="1">
      <c r="A129" s="240"/>
      <c r="B129" s="240"/>
      <c r="C129" s="240"/>
      <c r="D129" s="240"/>
      <c r="E129" s="240"/>
      <c r="F129" s="240"/>
    </row>
    <row r="130" spans="1:6" s="241" customFormat="1">
      <c r="A130" s="240"/>
      <c r="B130" s="240"/>
      <c r="C130" s="240"/>
      <c r="D130" s="240"/>
      <c r="E130" s="240"/>
      <c r="F130" s="240"/>
    </row>
    <row r="131" spans="1:6" s="241" customFormat="1">
      <c r="A131" s="240"/>
      <c r="B131" s="240"/>
      <c r="C131" s="240"/>
      <c r="D131" s="240"/>
      <c r="E131" s="240"/>
      <c r="F131" s="240"/>
    </row>
    <row r="132" spans="1:6" s="241" customFormat="1">
      <c r="A132" s="240"/>
      <c r="B132" s="240"/>
      <c r="C132" s="240"/>
      <c r="D132" s="240"/>
      <c r="E132" s="240"/>
      <c r="F132" s="240"/>
    </row>
    <row r="133" spans="1:6" s="241" customFormat="1">
      <c r="A133" s="240"/>
      <c r="B133" s="240"/>
      <c r="C133" s="240"/>
      <c r="D133" s="240"/>
      <c r="E133" s="240"/>
      <c r="F133" s="240"/>
    </row>
    <row r="134" spans="1:6" s="241" customFormat="1">
      <c r="A134" s="240"/>
      <c r="B134" s="240"/>
      <c r="C134" s="240"/>
      <c r="D134" s="240"/>
      <c r="E134" s="240"/>
      <c r="F134" s="240"/>
    </row>
    <row r="135" spans="1:6" s="241" customFormat="1">
      <c r="A135" s="240"/>
      <c r="B135" s="240"/>
      <c r="C135" s="240"/>
      <c r="D135" s="240"/>
      <c r="E135" s="240"/>
      <c r="F135" s="240"/>
    </row>
    <row r="136" spans="1:6" s="241" customFormat="1">
      <c r="A136" s="240"/>
      <c r="B136" s="240"/>
      <c r="C136" s="240"/>
      <c r="D136" s="240"/>
      <c r="E136" s="240"/>
      <c r="F136" s="240"/>
    </row>
    <row r="137" spans="1:6" s="241" customFormat="1">
      <c r="A137" s="240"/>
      <c r="B137" s="240"/>
      <c r="C137" s="240"/>
      <c r="D137" s="240"/>
      <c r="E137" s="240"/>
      <c r="F137" s="240"/>
    </row>
    <row r="138" spans="1:6" s="241" customFormat="1">
      <c r="A138" s="240"/>
      <c r="B138" s="240"/>
      <c r="C138" s="240"/>
      <c r="D138" s="240"/>
      <c r="E138" s="240"/>
      <c r="F138" s="240"/>
    </row>
    <row r="139" spans="1:6" s="241" customFormat="1">
      <c r="A139" s="240"/>
      <c r="B139" s="240"/>
      <c r="C139" s="240"/>
      <c r="D139" s="240"/>
      <c r="E139" s="240"/>
      <c r="F139" s="240"/>
    </row>
    <row r="140" spans="1:6" s="241" customFormat="1">
      <c r="A140" s="240"/>
      <c r="B140" s="240"/>
      <c r="C140" s="240"/>
      <c r="D140" s="240"/>
      <c r="E140" s="240"/>
      <c r="F140" s="240"/>
    </row>
    <row r="141" spans="1:6" s="241" customFormat="1">
      <c r="A141" s="240"/>
      <c r="B141" s="240"/>
      <c r="C141" s="240"/>
      <c r="D141" s="240"/>
      <c r="E141" s="240"/>
      <c r="F141" s="240"/>
    </row>
    <row r="142" spans="1:6" s="241" customFormat="1">
      <c r="A142" s="240"/>
      <c r="B142" s="240"/>
      <c r="C142" s="240"/>
      <c r="D142" s="240"/>
      <c r="E142" s="240"/>
      <c r="F142" s="240"/>
    </row>
    <row r="143" spans="1:6" s="241" customFormat="1">
      <c r="A143" s="240"/>
      <c r="B143" s="240"/>
      <c r="C143" s="240"/>
      <c r="D143" s="240"/>
      <c r="E143" s="240"/>
      <c r="F143" s="240"/>
    </row>
    <row r="144" spans="1:6" s="241" customFormat="1">
      <c r="A144" s="240"/>
      <c r="B144" s="240"/>
      <c r="C144" s="240"/>
      <c r="D144" s="240"/>
      <c r="E144" s="240"/>
      <c r="F144" s="240"/>
    </row>
    <row r="145" spans="1:6" s="241" customFormat="1">
      <c r="A145" s="240"/>
      <c r="B145" s="240"/>
      <c r="C145" s="240"/>
      <c r="D145" s="240"/>
      <c r="E145" s="240"/>
      <c r="F145" s="240"/>
    </row>
    <row r="146" spans="1:6" s="241" customFormat="1">
      <c r="A146" s="240"/>
      <c r="B146" s="240"/>
      <c r="C146" s="240"/>
      <c r="D146" s="240"/>
      <c r="E146" s="240"/>
      <c r="F146" s="240"/>
    </row>
    <row r="147" spans="1:6" s="241" customFormat="1">
      <c r="A147" s="240"/>
      <c r="B147" s="240"/>
      <c r="C147" s="240"/>
      <c r="D147" s="240"/>
      <c r="E147" s="240"/>
      <c r="F147" s="240"/>
    </row>
    <row r="148" spans="1:6" s="241" customFormat="1">
      <c r="A148" s="240"/>
      <c r="B148" s="240"/>
      <c r="C148" s="240"/>
      <c r="D148" s="240"/>
      <c r="E148" s="240"/>
      <c r="F148" s="240"/>
    </row>
    <row r="149" spans="1:6" s="241" customFormat="1">
      <c r="A149" s="240"/>
      <c r="B149" s="240"/>
      <c r="C149" s="240"/>
      <c r="D149" s="240"/>
      <c r="E149" s="240"/>
      <c r="F149" s="240"/>
    </row>
    <row r="150" spans="1:6" s="241" customFormat="1">
      <c r="A150" s="240"/>
      <c r="B150" s="240"/>
      <c r="C150" s="240"/>
      <c r="D150" s="240"/>
      <c r="E150" s="240"/>
      <c r="F150" s="240"/>
    </row>
    <row r="151" spans="1:6" s="241" customFormat="1">
      <c r="A151" s="240"/>
      <c r="B151" s="240"/>
      <c r="C151" s="240"/>
      <c r="D151" s="240"/>
      <c r="E151" s="240"/>
      <c r="F151" s="240"/>
    </row>
    <row r="152" spans="1:6" s="241" customFormat="1">
      <c r="A152" s="240"/>
      <c r="B152" s="240"/>
      <c r="C152" s="240"/>
      <c r="D152" s="240"/>
      <c r="E152" s="240"/>
      <c r="F152" s="240"/>
    </row>
    <row r="153" spans="1:6" s="241" customFormat="1">
      <c r="A153" s="240"/>
      <c r="B153" s="240"/>
      <c r="C153" s="240"/>
      <c r="D153" s="240"/>
      <c r="E153" s="240"/>
      <c r="F153" s="240"/>
    </row>
    <row r="154" spans="1:6" s="241" customFormat="1">
      <c r="A154" s="240"/>
      <c r="B154" s="240"/>
      <c r="C154" s="240"/>
      <c r="D154" s="240"/>
      <c r="E154" s="240"/>
      <c r="F154" s="240"/>
    </row>
  </sheetData>
  <mergeCells count="11">
    <mergeCell ref="B11:E11"/>
    <mergeCell ref="B1:J1"/>
    <mergeCell ref="B4:E4"/>
    <mergeCell ref="G4:J4"/>
    <mergeCell ref="G5:J5"/>
    <mergeCell ref="G9:J9"/>
    <mergeCell ref="G17:J17"/>
    <mergeCell ref="B20:E20"/>
    <mergeCell ref="G22:J22"/>
    <mergeCell ref="B29:E29"/>
    <mergeCell ref="G35:J35"/>
  </mergeCells>
  <pageMargins left="0.75" right="0.75" top="0.75" bottom="0.75" header="0.3" footer="0.3"/>
  <pageSetup scale="26" orientation="landscape" horizontalDpi="4294967292" verticalDpi="4294967292"/>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F121"/>
  <sheetViews>
    <sheetView zoomScale="150" zoomScaleNormal="150" zoomScalePageLayoutView="150" workbookViewId="0">
      <selection activeCell="D2" sqref="D2"/>
    </sheetView>
  </sheetViews>
  <sheetFormatPr defaultColWidth="12.875" defaultRowHeight="12.75"/>
  <cols>
    <col min="1" max="1" width="4" style="131" customWidth="1"/>
    <col min="2" max="2" width="12.875" style="131"/>
    <col min="3" max="3" width="30.375" style="131" customWidth="1"/>
    <col min="4" max="4" width="13.5" style="131" customWidth="1"/>
    <col min="5" max="16384" width="12.875" style="131"/>
  </cols>
  <sheetData>
    <row r="1" spans="2:6" s="311" customFormat="1"/>
    <row r="2" spans="2:6" s="311" customFormat="1">
      <c r="C2" s="338" t="s">
        <v>203</v>
      </c>
      <c r="D2" s="339">
        <v>250000</v>
      </c>
    </row>
    <row r="3" spans="2:6" s="311" customFormat="1"/>
    <row r="4" spans="2:6" s="311" customFormat="1" ht="13.5" thickBot="1">
      <c r="B4" s="340" t="s">
        <v>204</v>
      </c>
      <c r="C4" s="341" t="s">
        <v>205</v>
      </c>
      <c r="D4" s="340" t="s">
        <v>206</v>
      </c>
      <c r="E4" s="340" t="s">
        <v>207</v>
      </c>
      <c r="F4" s="340" t="s">
        <v>208</v>
      </c>
    </row>
    <row r="5" spans="2:6" s="311" customFormat="1" ht="16.5" thickTop="1">
      <c r="B5" s="342">
        <v>0.01</v>
      </c>
      <c r="C5" s="343">
        <f>F5/D5</f>
        <v>0.74091077732718369</v>
      </c>
      <c r="D5" s="344">
        <f>-PMT(B5/12,360,$D$2)</f>
        <v>804.0988011161752</v>
      </c>
      <c r="E5" s="345">
        <f t="shared" ref="E5:E24" si="0">$D$2*B5/12</f>
        <v>208.33333333333334</v>
      </c>
      <c r="F5" s="344">
        <f t="shared" ref="F5:F24" si="1">D5-E5</f>
        <v>595.76546778284182</v>
      </c>
    </row>
    <row r="6" spans="2:6" s="311" customFormat="1" ht="15.75">
      <c r="B6" s="342">
        <f t="shared" ref="B6:B24" si="2">B5+1%</f>
        <v>0.02</v>
      </c>
      <c r="C6" s="343">
        <f t="shared" ref="C6:C24" si="3">F6/D6</f>
        <v>0.54908580585801037</v>
      </c>
      <c r="D6" s="344">
        <f t="shared" ref="D6:D24" si="4">-PMT(B6/12,360,$D$2)</f>
        <v>924.04868172205136</v>
      </c>
      <c r="E6" s="345">
        <f t="shared" si="0"/>
        <v>416.66666666666669</v>
      </c>
      <c r="F6" s="344">
        <f t="shared" si="1"/>
        <v>507.38201505538467</v>
      </c>
    </row>
    <row r="7" spans="2:6" s="311" customFormat="1" ht="15.75">
      <c r="B7" s="342">
        <f t="shared" si="2"/>
        <v>0.03</v>
      </c>
      <c r="C7" s="343">
        <f t="shared" si="3"/>
        <v>0.40702654623928791</v>
      </c>
      <c r="D7" s="344">
        <f t="shared" si="4"/>
        <v>1054.0100843236262</v>
      </c>
      <c r="E7" s="345">
        <f t="shared" si="0"/>
        <v>625</v>
      </c>
      <c r="F7" s="344">
        <f t="shared" si="1"/>
        <v>429.01008432362619</v>
      </c>
    </row>
    <row r="8" spans="2:6" s="311" customFormat="1" ht="15.75">
      <c r="B8" s="342">
        <f t="shared" si="2"/>
        <v>0.04</v>
      </c>
      <c r="C8" s="343">
        <f t="shared" si="3"/>
        <v>0.30179586515269147</v>
      </c>
      <c r="D8" s="344">
        <f t="shared" si="4"/>
        <v>1193.5382386636488</v>
      </c>
      <c r="E8" s="345">
        <f t="shared" si="0"/>
        <v>833.33333333333337</v>
      </c>
      <c r="F8" s="344">
        <f t="shared" si="1"/>
        <v>360.20490533031546</v>
      </c>
    </row>
    <row r="9" spans="2:6" s="311" customFormat="1" ht="15.75">
      <c r="B9" s="342">
        <f t="shared" si="2"/>
        <v>0.05</v>
      </c>
      <c r="C9" s="343">
        <f t="shared" si="3"/>
        <v>0.22382659564135196</v>
      </c>
      <c r="D9" s="344">
        <f t="shared" si="4"/>
        <v>1342.0540575303476</v>
      </c>
      <c r="E9" s="345">
        <f t="shared" si="0"/>
        <v>1041.6666666666667</v>
      </c>
      <c r="F9" s="344">
        <f t="shared" si="1"/>
        <v>300.38739086368082</v>
      </c>
    </row>
    <row r="10" spans="2:6" s="311" customFormat="1" ht="15.75">
      <c r="B10" s="342">
        <f t="shared" si="2"/>
        <v>6.0000000000000005E-2</v>
      </c>
      <c r="C10" s="343">
        <f t="shared" si="3"/>
        <v>0.16604192803832324</v>
      </c>
      <c r="D10" s="344">
        <f t="shared" si="4"/>
        <v>1498.8763128818807</v>
      </c>
      <c r="E10" s="345">
        <f t="shared" si="0"/>
        <v>1250.0000000000002</v>
      </c>
      <c r="F10" s="344">
        <f t="shared" si="1"/>
        <v>248.87631288188049</v>
      </c>
    </row>
    <row r="11" spans="2:6" s="311" customFormat="1" ht="15.75">
      <c r="B11" s="342">
        <f t="shared" si="2"/>
        <v>7.0000000000000007E-2</v>
      </c>
      <c r="C11" s="343">
        <f t="shared" si="3"/>
        <v>0.12320585363771026</v>
      </c>
      <c r="D11" s="344">
        <f t="shared" si="4"/>
        <v>1663.256237947958</v>
      </c>
      <c r="E11" s="345">
        <f t="shared" si="0"/>
        <v>1458.3333333333333</v>
      </c>
      <c r="F11" s="344">
        <f t="shared" si="1"/>
        <v>204.92290461462471</v>
      </c>
    </row>
    <row r="12" spans="2:6" s="311" customFormat="1" ht="15.75">
      <c r="B12" s="342">
        <f t="shared" si="2"/>
        <v>0.08</v>
      </c>
      <c r="C12" s="343">
        <f t="shared" si="3"/>
        <v>9.1443372440245127E-2</v>
      </c>
      <c r="D12" s="344">
        <f t="shared" si="4"/>
        <v>1834.4114346984406</v>
      </c>
      <c r="E12" s="345">
        <f t="shared" si="0"/>
        <v>1666.6666666666667</v>
      </c>
      <c r="F12" s="344">
        <f t="shared" si="1"/>
        <v>167.7447680317739</v>
      </c>
    </row>
    <row r="13" spans="2:6" s="311" customFormat="1" ht="15.75">
      <c r="B13" s="342">
        <f t="shared" si="2"/>
        <v>0.09</v>
      </c>
      <c r="C13" s="343">
        <f t="shared" si="3"/>
        <v>6.7886007420707467E-2</v>
      </c>
      <c r="D13" s="344">
        <f t="shared" si="4"/>
        <v>2011.5565423619564</v>
      </c>
      <c r="E13" s="345">
        <f t="shared" si="0"/>
        <v>1875</v>
      </c>
      <c r="F13" s="344">
        <f t="shared" si="1"/>
        <v>136.55654236195642</v>
      </c>
    </row>
    <row r="14" spans="2:6" s="311" customFormat="1" ht="15.75">
      <c r="B14" s="342">
        <f t="shared" si="2"/>
        <v>9.9999999999999992E-2</v>
      </c>
      <c r="C14" s="343">
        <f t="shared" si="3"/>
        <v>5.0409833526158125E-2</v>
      </c>
      <c r="D14" s="344">
        <f t="shared" si="4"/>
        <v>2193.9289252219969</v>
      </c>
      <c r="E14" s="345">
        <f t="shared" si="0"/>
        <v>2083.333333333333</v>
      </c>
      <c r="F14" s="344">
        <f t="shared" si="1"/>
        <v>110.59559188866388</v>
      </c>
    </row>
    <row r="15" spans="2:6" s="311" customFormat="1" ht="15.75">
      <c r="B15" s="342">
        <f t="shared" si="2"/>
        <v>0.10999999999999999</v>
      </c>
      <c r="C15" s="343">
        <f t="shared" si="3"/>
        <v>3.7441828151942733E-2</v>
      </c>
      <c r="D15" s="344">
        <f t="shared" si="4"/>
        <v>2380.8084889734987</v>
      </c>
      <c r="E15" s="345">
        <f t="shared" si="0"/>
        <v>2291.6666666666665</v>
      </c>
      <c r="F15" s="344">
        <f t="shared" si="1"/>
        <v>89.141822306832182</v>
      </c>
    </row>
    <row r="16" spans="2:6" s="311" customFormat="1" ht="15.75">
      <c r="B16" s="342">
        <f t="shared" si="2"/>
        <v>0.11999999999999998</v>
      </c>
      <c r="C16" s="343">
        <f t="shared" si="3"/>
        <v>2.7816689209355171E-2</v>
      </c>
      <c r="D16" s="344">
        <f t="shared" si="4"/>
        <v>2571.5314923137607</v>
      </c>
      <c r="E16" s="345">
        <f t="shared" si="0"/>
        <v>2499.9999999999995</v>
      </c>
      <c r="F16" s="344">
        <f t="shared" si="1"/>
        <v>71.531492313761191</v>
      </c>
    </row>
    <row r="17" spans="2:6" s="311" customFormat="1" ht="15.75">
      <c r="B17" s="342">
        <f t="shared" si="2"/>
        <v>0.12999999999999998</v>
      </c>
      <c r="C17" s="343">
        <f t="shared" si="3"/>
        <v>2.0670941846357611E-2</v>
      </c>
      <c r="D17" s="344">
        <f t="shared" si="4"/>
        <v>2765.4987981664021</v>
      </c>
      <c r="E17" s="345">
        <f t="shared" si="0"/>
        <v>2708.3333333333326</v>
      </c>
      <c r="F17" s="344">
        <f t="shared" si="1"/>
        <v>57.165464833069564</v>
      </c>
    </row>
    <row r="18" spans="2:6" s="311" customFormat="1" ht="15.75">
      <c r="B18" s="342">
        <f t="shared" si="2"/>
        <v>0.13999999999999999</v>
      </c>
      <c r="C18" s="343">
        <f t="shared" si="3"/>
        <v>1.5364603277641293E-2</v>
      </c>
      <c r="D18" s="344">
        <f t="shared" si="4"/>
        <v>2962.179377641336</v>
      </c>
      <c r="E18" s="345">
        <f t="shared" si="0"/>
        <v>2916.6666666666665</v>
      </c>
      <c r="F18" s="344">
        <f t="shared" si="1"/>
        <v>45.512710974669517</v>
      </c>
    </row>
    <row r="19" spans="2:6" s="311" customFormat="1" ht="15.75">
      <c r="B19" s="342">
        <f t="shared" si="2"/>
        <v>0.15</v>
      </c>
      <c r="C19" s="343">
        <f t="shared" si="3"/>
        <v>1.1423219469348782E-2</v>
      </c>
      <c r="D19" s="344">
        <f t="shared" si="4"/>
        <v>3161.1100539126087</v>
      </c>
      <c r="E19" s="345">
        <f t="shared" si="0"/>
        <v>3125</v>
      </c>
      <c r="F19" s="344">
        <f t="shared" si="1"/>
        <v>36.110053912608691</v>
      </c>
    </row>
    <row r="20" spans="2:6" s="311" customFormat="1" ht="15.75">
      <c r="B20" s="342">
        <f t="shared" si="2"/>
        <v>0.16</v>
      </c>
      <c r="C20" s="343">
        <f t="shared" si="3"/>
        <v>8.4949651183342557E-3</v>
      </c>
      <c r="D20" s="344">
        <f t="shared" si="4"/>
        <v>3361.8924927911844</v>
      </c>
      <c r="E20" s="345">
        <f t="shared" si="0"/>
        <v>3333.3333333333335</v>
      </c>
      <c r="F20" s="344">
        <f t="shared" si="1"/>
        <v>28.55915945785091</v>
      </c>
    </row>
    <row r="21" spans="2:6" s="311" customFormat="1" ht="15.75">
      <c r="B21" s="342">
        <f t="shared" si="2"/>
        <v>0.17</v>
      </c>
      <c r="C21" s="343">
        <f t="shared" si="3"/>
        <v>6.3188844586092837E-3</v>
      </c>
      <c r="D21" s="344">
        <f t="shared" si="4"/>
        <v>3564.1883611092358</v>
      </c>
      <c r="E21" s="345">
        <f t="shared" si="0"/>
        <v>3541.6666666666665</v>
      </c>
      <c r="F21" s="344">
        <f t="shared" si="1"/>
        <v>22.521694442569242</v>
      </c>
    </row>
    <row r="22" spans="2:6" s="311" customFormat="1" ht="15.75">
      <c r="B22" s="342">
        <f t="shared" si="2"/>
        <v>0.18000000000000002</v>
      </c>
      <c r="C22" s="343">
        <f t="shared" si="3"/>
        <v>4.7013738815886814E-3</v>
      </c>
      <c r="D22" s="344">
        <f t="shared" si="4"/>
        <v>3767.7134295108135</v>
      </c>
      <c r="E22" s="345">
        <f t="shared" si="0"/>
        <v>3750.0000000000005</v>
      </c>
      <c r="F22" s="344">
        <f t="shared" si="1"/>
        <v>17.713429510813057</v>
      </c>
    </row>
    <row r="23" spans="2:6" s="311" customFormat="1" ht="15.75">
      <c r="B23" s="342">
        <f t="shared" si="2"/>
        <v>0.19000000000000003</v>
      </c>
      <c r="C23" s="343">
        <f t="shared" si="3"/>
        <v>3.4987632367404625E-3</v>
      </c>
      <c r="D23" s="344">
        <f t="shared" si="4"/>
        <v>3972.2312299284399</v>
      </c>
      <c r="E23" s="345">
        <f t="shared" si="0"/>
        <v>3958.3333333333339</v>
      </c>
      <c r="F23" s="344">
        <f t="shared" si="1"/>
        <v>13.897896595105976</v>
      </c>
    </row>
    <row r="24" spans="2:6" s="311" customFormat="1" ht="15.75">
      <c r="B24" s="342">
        <f t="shared" si="2"/>
        <v>0.20000000000000004</v>
      </c>
      <c r="C24" s="343">
        <f t="shared" si="3"/>
        <v>2.604411079572942E-3</v>
      </c>
      <c r="D24" s="344">
        <f t="shared" si="4"/>
        <v>4177.5467156182567</v>
      </c>
      <c r="E24" s="345">
        <f t="shared" si="0"/>
        <v>4166.666666666667</v>
      </c>
      <c r="F24" s="344">
        <f t="shared" si="1"/>
        <v>10.880048951589743</v>
      </c>
    </row>
    <row r="25" spans="2:6" s="311" customFormat="1"/>
    <row r="26" spans="2:6" s="311" customFormat="1"/>
    <row r="27" spans="2:6" s="311" customFormat="1"/>
    <row r="28" spans="2:6" s="311" customFormat="1"/>
    <row r="29" spans="2:6" s="311" customFormat="1"/>
    <row r="30" spans="2:6" s="311" customFormat="1"/>
    <row r="31" spans="2:6" s="311" customFormat="1"/>
    <row r="32" spans="2:6" s="311" customFormat="1"/>
    <row r="33" s="311" customFormat="1"/>
    <row r="34" s="311" customFormat="1"/>
    <row r="35" s="311" customFormat="1"/>
    <row r="36" s="311" customFormat="1"/>
    <row r="37" s="311" customFormat="1"/>
    <row r="38" s="311" customFormat="1"/>
    <row r="39" s="311" customFormat="1"/>
    <row r="40" s="311" customFormat="1"/>
    <row r="41" s="311" customFormat="1"/>
    <row r="42" s="311" customFormat="1"/>
    <row r="43" s="311" customFormat="1"/>
    <row r="44" s="311" customFormat="1"/>
    <row r="45" s="311" customFormat="1"/>
    <row r="46" s="311" customFormat="1"/>
    <row r="47" s="311" customFormat="1"/>
    <row r="48" s="311" customFormat="1"/>
    <row r="49" s="311" customFormat="1"/>
    <row r="50" s="311" customFormat="1"/>
    <row r="51" s="311" customFormat="1"/>
    <row r="52" s="311" customFormat="1"/>
    <row r="53" s="311" customFormat="1"/>
    <row r="54" s="311" customFormat="1"/>
    <row r="55" s="311" customFormat="1"/>
    <row r="56" s="311" customFormat="1"/>
    <row r="57" s="311" customFormat="1"/>
    <row r="58" s="311" customFormat="1"/>
    <row r="59" s="311" customFormat="1"/>
    <row r="60" s="311" customFormat="1"/>
    <row r="61" s="311" customFormat="1"/>
    <row r="62" s="311" customFormat="1"/>
    <row r="63" s="311" customFormat="1"/>
    <row r="64" s="311" customFormat="1"/>
    <row r="65" s="311" customFormat="1"/>
    <row r="66" s="311" customFormat="1"/>
    <row r="67" s="311" customFormat="1"/>
    <row r="68" s="311" customFormat="1"/>
    <row r="69" s="311" customFormat="1"/>
    <row r="70" s="311" customFormat="1"/>
    <row r="71" s="311" customFormat="1"/>
    <row r="72" s="311" customFormat="1"/>
    <row r="73" s="311" customFormat="1"/>
    <row r="74" s="311" customFormat="1"/>
    <row r="75" s="311" customFormat="1"/>
    <row r="76" s="311" customFormat="1"/>
    <row r="77" s="311" customFormat="1"/>
    <row r="78" s="311" customFormat="1"/>
    <row r="79" s="311" customFormat="1"/>
    <row r="80" s="311" customFormat="1"/>
    <row r="81" s="311" customFormat="1"/>
    <row r="82" s="311" customFormat="1"/>
    <row r="83" s="311" customFormat="1"/>
    <row r="84" s="311" customFormat="1"/>
    <row r="85" s="311" customFormat="1"/>
    <row r="86" s="311" customFormat="1"/>
    <row r="87" s="311" customFormat="1"/>
    <row r="88" s="311" customFormat="1"/>
    <row r="89" s="311" customFormat="1"/>
    <row r="90" s="311" customFormat="1"/>
    <row r="91" s="311" customFormat="1"/>
    <row r="92" s="311" customFormat="1"/>
    <row r="93" s="311" customFormat="1"/>
    <row r="94" s="311" customFormat="1"/>
    <row r="95" s="311" customFormat="1"/>
    <row r="96" s="311" customFormat="1"/>
    <row r="97" s="311" customFormat="1"/>
    <row r="98" s="311" customFormat="1"/>
    <row r="99" s="311" customFormat="1"/>
    <row r="100" s="311" customFormat="1"/>
    <row r="101" s="311" customFormat="1"/>
    <row r="102" s="311" customFormat="1"/>
    <row r="103" s="311" customFormat="1"/>
    <row r="104" s="311" customFormat="1"/>
    <row r="105" s="311" customFormat="1"/>
    <row r="106" s="311" customFormat="1"/>
    <row r="107" s="311" customFormat="1"/>
    <row r="108" s="311" customFormat="1"/>
    <row r="109" s="311" customFormat="1"/>
    <row r="110" s="311" customFormat="1"/>
    <row r="111" s="311" customFormat="1"/>
    <row r="112" s="311" customFormat="1"/>
    <row r="113" s="311" customFormat="1"/>
    <row r="114" s="311" customFormat="1"/>
    <row r="115" s="311" customFormat="1"/>
    <row r="116" s="311" customFormat="1"/>
    <row r="117" s="311" customFormat="1"/>
    <row r="118" s="311" customFormat="1"/>
    <row r="119" s="311" customFormat="1"/>
    <row r="120" s="311" customFormat="1"/>
    <row r="121" s="311" customFormat="1"/>
  </sheetData>
  <pageMargins left="0.5" right="0.5" top="0.5" bottom="0.5" header="0.5" footer="0.5"/>
  <pageSetup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sheetPr>
  <dimension ref="A1:AX469"/>
  <sheetViews>
    <sheetView workbookViewId="0">
      <selection activeCell="D3" sqref="D3"/>
    </sheetView>
  </sheetViews>
  <sheetFormatPr defaultColWidth="12.875" defaultRowHeight="12.75"/>
  <cols>
    <col min="1" max="1" width="3.625" style="288" customWidth="1"/>
    <col min="2" max="2" width="7.875" style="289" customWidth="1"/>
    <col min="3" max="3" width="46.875" style="287" customWidth="1"/>
    <col min="4" max="4" width="41.875" style="287" customWidth="1"/>
    <col min="5" max="5" width="26.375" style="287" customWidth="1"/>
    <col min="6" max="6" width="5.875" style="288" customWidth="1"/>
    <col min="7" max="50" width="12.875" style="288"/>
    <col min="51" max="16384" width="12.875" style="287"/>
  </cols>
  <sheetData>
    <row r="1" spans="2:6" s="288" customFormat="1">
      <c r="B1" s="290"/>
    </row>
    <row r="2" spans="2:6" ht="16.5" thickBot="1">
      <c r="B2" s="290"/>
      <c r="C2" s="436" t="s">
        <v>194</v>
      </c>
      <c r="D2" s="437"/>
      <c r="E2" s="288"/>
    </row>
    <row r="3" spans="2:6">
      <c r="B3" s="290"/>
      <c r="C3" s="306" t="s">
        <v>93</v>
      </c>
      <c r="D3" s="310">
        <v>250000</v>
      </c>
      <c r="E3" s="309"/>
    </row>
    <row r="4" spans="2:6">
      <c r="B4" s="290"/>
      <c r="C4" s="306" t="s">
        <v>2</v>
      </c>
      <c r="D4" s="308">
        <v>0.05</v>
      </c>
      <c r="E4" s="288"/>
    </row>
    <row r="5" spans="2:6">
      <c r="B5" s="290"/>
      <c r="C5" s="306" t="s">
        <v>94</v>
      </c>
      <c r="D5" s="307">
        <v>30</v>
      </c>
      <c r="E5" s="288"/>
    </row>
    <row r="6" spans="2:6">
      <c r="B6" s="290"/>
      <c r="C6" s="306" t="s">
        <v>5</v>
      </c>
      <c r="D6" s="305">
        <f>-PMT(D4/12,D5*12,D3)</f>
        <v>1342.0540575303476</v>
      </c>
      <c r="E6" s="304"/>
    </row>
    <row r="7" spans="2:6" ht="15" customHeight="1" thickBot="1">
      <c r="B7" s="290"/>
      <c r="C7" s="303" t="s">
        <v>96</v>
      </c>
      <c r="D7" s="302">
        <f>D6*D5*12-D3</f>
        <v>233139.46071092517</v>
      </c>
      <c r="E7" s="288"/>
    </row>
    <row r="8" spans="2:6">
      <c r="B8" s="290"/>
      <c r="C8" s="301"/>
      <c r="D8" s="300"/>
      <c r="E8" s="288"/>
    </row>
    <row r="9" spans="2:6">
      <c r="B9" s="290"/>
      <c r="C9" s="301"/>
      <c r="D9" s="300"/>
      <c r="E9" s="288"/>
    </row>
    <row r="10" spans="2:6" hidden="1">
      <c r="B10" s="290"/>
      <c r="C10" s="301"/>
      <c r="D10" s="300"/>
      <c r="E10" s="288"/>
    </row>
    <row r="11" spans="2:6" ht="32.1" customHeight="1">
      <c r="B11" s="290"/>
      <c r="C11" s="299" t="s">
        <v>193</v>
      </c>
      <c r="D11" s="299" t="s">
        <v>192</v>
      </c>
      <c r="E11" s="298"/>
      <c r="F11" s="294"/>
    </row>
    <row r="12" spans="2:6">
      <c r="B12" s="295" t="s">
        <v>101</v>
      </c>
      <c r="C12" s="297" t="s">
        <v>191</v>
      </c>
      <c r="D12" s="296" t="s">
        <v>190</v>
      </c>
      <c r="E12" s="295" t="s">
        <v>189</v>
      </c>
      <c r="F12" s="294"/>
    </row>
    <row r="13" spans="2:6">
      <c r="C13" s="289"/>
      <c r="D13" s="289"/>
      <c r="E13" s="292">
        <f>D3</f>
        <v>250000</v>
      </c>
      <c r="F13" s="290"/>
    </row>
    <row r="14" spans="2:6">
      <c r="B14" s="289">
        <v>1</v>
      </c>
      <c r="C14" s="292">
        <f t="shared" ref="C14:C77" si="0">$D$3*(1+$D$4/12)^(B14)</f>
        <v>251041.66666666666</v>
      </c>
      <c r="D14" s="292">
        <f t="shared" ref="D14:D77" si="1">$D$6*((1+$D$4/12)^B14-1)/($D$4/12)</f>
        <v>1342.0540575303428</v>
      </c>
      <c r="E14" s="292">
        <f t="shared" ref="E14:E77" si="2">C14-D14</f>
        <v>249699.61260913633</v>
      </c>
      <c r="F14" s="293"/>
    </row>
    <row r="15" spans="2:6">
      <c r="B15" s="289">
        <v>2</v>
      </c>
      <c r="C15" s="292">
        <f t="shared" si="0"/>
        <v>252087.67361111112</v>
      </c>
      <c r="D15" s="292">
        <f t="shared" si="1"/>
        <v>2689.7000069670812</v>
      </c>
      <c r="E15" s="292">
        <f t="shared" si="2"/>
        <v>249397.97360414403</v>
      </c>
      <c r="F15" s="293"/>
    </row>
    <row r="16" spans="2:6">
      <c r="B16" s="289">
        <v>3</v>
      </c>
      <c r="C16" s="292">
        <f t="shared" si="0"/>
        <v>253138.0389178241</v>
      </c>
      <c r="D16" s="292">
        <f t="shared" si="1"/>
        <v>4042.9611478598208</v>
      </c>
      <c r="E16" s="292">
        <f t="shared" si="2"/>
        <v>249095.07776996429</v>
      </c>
      <c r="F16" s="293"/>
    </row>
    <row r="17" spans="2:6">
      <c r="B17" s="289">
        <v>4</v>
      </c>
      <c r="C17" s="292">
        <f t="shared" si="0"/>
        <v>254192.78074664835</v>
      </c>
      <c r="D17" s="292">
        <f t="shared" si="1"/>
        <v>5401.8608768395716</v>
      </c>
      <c r="E17" s="292">
        <f t="shared" si="2"/>
        <v>248790.91986980877</v>
      </c>
      <c r="F17" s="293"/>
    </row>
    <row r="18" spans="2:6">
      <c r="B18" s="289">
        <v>5</v>
      </c>
      <c r="C18" s="292">
        <f t="shared" si="0"/>
        <v>255251.91733309272</v>
      </c>
      <c r="D18" s="292">
        <f t="shared" si="1"/>
        <v>6766.4226880233982</v>
      </c>
      <c r="E18" s="292">
        <f t="shared" si="2"/>
        <v>248485.49464506932</v>
      </c>
      <c r="F18" s="293"/>
    </row>
    <row r="19" spans="2:6">
      <c r="B19" s="289">
        <v>6</v>
      </c>
      <c r="C19" s="292">
        <f t="shared" si="0"/>
        <v>256315.46698864727</v>
      </c>
      <c r="D19" s="292">
        <f t="shared" si="1"/>
        <v>8136.6701734205089</v>
      </c>
      <c r="E19" s="292">
        <f t="shared" si="2"/>
        <v>248178.79681522676</v>
      </c>
      <c r="F19" s="293"/>
    </row>
    <row r="20" spans="2:6">
      <c r="B20" s="289">
        <v>7</v>
      </c>
      <c r="C20" s="292">
        <f t="shared" si="0"/>
        <v>257383.44810110005</v>
      </c>
      <c r="D20" s="292">
        <f t="shared" si="1"/>
        <v>9512.6270233401956</v>
      </c>
      <c r="E20" s="292">
        <f t="shared" si="2"/>
        <v>247870.82107775984</v>
      </c>
      <c r="F20" s="293"/>
    </row>
    <row r="21" spans="2:6">
      <c r="B21" s="289">
        <v>8</v>
      </c>
      <c r="C21" s="292">
        <f t="shared" si="0"/>
        <v>258455.87913485456</v>
      </c>
      <c r="D21" s="292">
        <f t="shared" si="1"/>
        <v>10894.317026801071</v>
      </c>
      <c r="E21" s="292">
        <f t="shared" si="2"/>
        <v>247561.56210805351</v>
      </c>
      <c r="F21" s="293"/>
    </row>
    <row r="22" spans="2:6">
      <c r="B22" s="289">
        <v>9</v>
      </c>
      <c r="C22" s="292">
        <f t="shared" si="0"/>
        <v>259532.77863124979</v>
      </c>
      <c r="D22" s="292">
        <f t="shared" si="1"/>
        <v>12281.764071943086</v>
      </c>
      <c r="E22" s="292">
        <f t="shared" si="2"/>
        <v>247251.0145593067</v>
      </c>
      <c r="F22" s="293"/>
    </row>
    <row r="23" spans="2:6">
      <c r="B23" s="289">
        <v>10</v>
      </c>
      <c r="C23" s="292">
        <f t="shared" si="0"/>
        <v>260614.16520888003</v>
      </c>
      <c r="D23" s="292">
        <f t="shared" si="1"/>
        <v>13674.992146439901</v>
      </c>
      <c r="E23" s="292">
        <f t="shared" si="2"/>
        <v>246939.17306244012</v>
      </c>
      <c r="F23" s="293"/>
    </row>
    <row r="24" spans="2:6">
      <c r="B24" s="289">
        <v>11</v>
      </c>
      <c r="C24" s="292">
        <f t="shared" si="0"/>
        <v>261700.05756391701</v>
      </c>
      <c r="D24" s="292">
        <f t="shared" si="1"/>
        <v>15074.025337913719</v>
      </c>
      <c r="E24" s="292">
        <f t="shared" si="2"/>
        <v>246626.0322260033</v>
      </c>
      <c r="F24" s="293"/>
    </row>
    <row r="25" spans="2:6">
      <c r="B25" s="289">
        <v>12</v>
      </c>
      <c r="C25" s="292">
        <f t="shared" si="0"/>
        <v>262790.47447043337</v>
      </c>
      <c r="D25" s="292">
        <f t="shared" si="1"/>
        <v>16478.88783435207</v>
      </c>
      <c r="E25" s="292">
        <f t="shared" si="2"/>
        <v>246311.58663608131</v>
      </c>
      <c r="F25" s="293"/>
    </row>
    <row r="26" spans="2:6">
      <c r="B26" s="289">
        <v>13</v>
      </c>
      <c r="C26" s="292">
        <f t="shared" si="0"/>
        <v>263885.43478072679</v>
      </c>
      <c r="D26" s="292">
        <f t="shared" si="1"/>
        <v>17889.603924525505</v>
      </c>
      <c r="E26" s="292">
        <f t="shared" si="2"/>
        <v>245995.8308562013</v>
      </c>
      <c r="F26" s="293"/>
    </row>
    <row r="27" spans="2:6">
      <c r="B27" s="289">
        <v>14</v>
      </c>
      <c r="C27" s="292">
        <f t="shared" si="0"/>
        <v>264984.95742564648</v>
      </c>
      <c r="D27" s="292">
        <f t="shared" si="1"/>
        <v>19306.197998408039</v>
      </c>
      <c r="E27" s="292">
        <f t="shared" si="2"/>
        <v>245678.75942723843</v>
      </c>
      <c r="F27" s="293"/>
    </row>
    <row r="28" spans="2:6">
      <c r="B28" s="289">
        <v>15</v>
      </c>
      <c r="C28" s="292">
        <f t="shared" si="0"/>
        <v>266089.06141492014</v>
      </c>
      <c r="D28" s="292">
        <f t="shared" si="1"/>
        <v>20728.694547598552</v>
      </c>
      <c r="E28" s="292">
        <f t="shared" si="2"/>
        <v>245360.3668673216</v>
      </c>
      <c r="F28" s="293"/>
    </row>
    <row r="29" spans="2:6">
      <c r="B29" s="289">
        <v>16</v>
      </c>
      <c r="C29" s="292">
        <f t="shared" si="0"/>
        <v>267197.76583748223</v>
      </c>
      <c r="D29" s="292">
        <f t="shared" si="1"/>
        <v>22157.118165743825</v>
      </c>
      <c r="E29" s="292">
        <f t="shared" si="2"/>
        <v>245040.64767173841</v>
      </c>
      <c r="F29" s="293"/>
    </row>
    <row r="30" spans="2:6">
      <c r="B30" s="289">
        <v>17</v>
      </c>
      <c r="C30" s="292">
        <f t="shared" si="0"/>
        <v>268311.08986180509</v>
      </c>
      <c r="D30" s="292">
        <f t="shared" si="1"/>
        <v>23591.49354896478</v>
      </c>
      <c r="E30" s="292">
        <f t="shared" si="2"/>
        <v>244719.59631284029</v>
      </c>
      <c r="F30" s="293"/>
    </row>
    <row r="31" spans="2:6">
      <c r="B31" s="289">
        <v>18</v>
      </c>
      <c r="C31" s="292">
        <f t="shared" si="0"/>
        <v>269429.05273622926</v>
      </c>
      <c r="D31" s="292">
        <f t="shared" si="1"/>
        <v>25031.845496282458</v>
      </c>
      <c r="E31" s="292">
        <f t="shared" si="2"/>
        <v>244397.20723994682</v>
      </c>
      <c r="F31" s="293"/>
    </row>
    <row r="32" spans="2:6">
      <c r="B32" s="289">
        <v>19</v>
      </c>
      <c r="C32" s="292">
        <f t="shared" si="0"/>
        <v>270551.67378929688</v>
      </c>
      <c r="D32" s="292">
        <f t="shared" si="1"/>
        <v>26478.198910047355</v>
      </c>
      <c r="E32" s="292">
        <f t="shared" si="2"/>
        <v>244073.47487924952</v>
      </c>
      <c r="F32" s="293"/>
    </row>
    <row r="33" spans="2:6">
      <c r="B33" s="289">
        <v>20</v>
      </c>
      <c r="C33" s="292">
        <f t="shared" si="0"/>
        <v>271678.97243008565</v>
      </c>
      <c r="D33" s="292">
        <f t="shared" si="1"/>
        <v>27930.578796369591</v>
      </c>
      <c r="E33" s="292">
        <f t="shared" si="2"/>
        <v>243748.39363371604</v>
      </c>
      <c r="F33" s="293"/>
    </row>
    <row r="34" spans="2:6">
      <c r="B34" s="289">
        <v>21</v>
      </c>
      <c r="C34" s="292">
        <f t="shared" si="0"/>
        <v>272810.96814854431</v>
      </c>
      <c r="D34" s="292">
        <f t="shared" si="1"/>
        <v>29389.01026555146</v>
      </c>
      <c r="E34" s="292">
        <f t="shared" si="2"/>
        <v>243421.95788299287</v>
      </c>
      <c r="F34" s="293"/>
    </row>
    <row r="35" spans="2:6">
      <c r="B35" s="289">
        <v>22</v>
      </c>
      <c r="C35" s="292">
        <f t="shared" si="0"/>
        <v>273947.68051582988</v>
      </c>
      <c r="D35" s="292">
        <f t="shared" si="1"/>
        <v>30853.518532521575</v>
      </c>
      <c r="E35" s="292">
        <f t="shared" si="2"/>
        <v>243094.1619833083</v>
      </c>
      <c r="F35" s="293"/>
    </row>
    <row r="36" spans="2:6">
      <c r="B36" s="289">
        <v>23</v>
      </c>
      <c r="C36" s="292">
        <f t="shared" si="0"/>
        <v>275089.12918464595</v>
      </c>
      <c r="D36" s="292">
        <f t="shared" si="1"/>
        <v>32324.128917270878</v>
      </c>
      <c r="E36" s="292">
        <f t="shared" si="2"/>
        <v>242765.00026737509</v>
      </c>
      <c r="F36" s="293"/>
    </row>
    <row r="37" spans="2:6">
      <c r="B37" s="289">
        <v>24</v>
      </c>
      <c r="C37" s="292">
        <f t="shared" si="0"/>
        <v>276235.33388958196</v>
      </c>
      <c r="D37" s="292">
        <f t="shared" si="1"/>
        <v>33800.866845289798</v>
      </c>
      <c r="E37" s="292">
        <f t="shared" si="2"/>
        <v>242434.46704429216</v>
      </c>
      <c r="F37" s="293"/>
    </row>
    <row r="38" spans="2:6">
      <c r="B38" s="289">
        <v>25</v>
      </c>
      <c r="C38" s="292">
        <f t="shared" si="0"/>
        <v>277386.31444745517</v>
      </c>
      <c r="D38" s="292">
        <f t="shared" si="1"/>
        <v>35283.757848008798</v>
      </c>
      <c r="E38" s="292">
        <f t="shared" si="2"/>
        <v>242102.55659944637</v>
      </c>
      <c r="F38" s="293"/>
    </row>
    <row r="39" spans="2:6">
      <c r="B39" s="289">
        <v>26</v>
      </c>
      <c r="C39" s="292">
        <f t="shared" si="0"/>
        <v>278542.09075765294</v>
      </c>
      <c r="D39" s="292">
        <f t="shared" si="1"/>
        <v>36772.827563239283</v>
      </c>
      <c r="E39" s="292">
        <f t="shared" si="2"/>
        <v>241769.26319441365</v>
      </c>
      <c r="F39" s="293"/>
    </row>
    <row r="40" spans="2:6">
      <c r="B40" s="289">
        <v>27</v>
      </c>
      <c r="C40" s="292">
        <f t="shared" si="0"/>
        <v>279702.68280247645</v>
      </c>
      <c r="D40" s="292">
        <f t="shared" si="1"/>
        <v>38268.101735616387</v>
      </c>
      <c r="E40" s="292">
        <f t="shared" si="2"/>
        <v>241434.58106686006</v>
      </c>
      <c r="F40" s="293"/>
    </row>
    <row r="41" spans="2:6">
      <c r="B41" s="289">
        <v>28</v>
      </c>
      <c r="C41" s="292">
        <f t="shared" si="0"/>
        <v>280868.11064748681</v>
      </c>
      <c r="D41" s="292">
        <f t="shared" si="1"/>
        <v>39769.606217045155</v>
      </c>
      <c r="E41" s="292">
        <f t="shared" si="2"/>
        <v>241098.50443044165</v>
      </c>
      <c r="F41" s="293"/>
    </row>
    <row r="42" spans="2:6">
      <c r="B42" s="289">
        <v>29</v>
      </c>
      <c r="C42" s="292">
        <f t="shared" si="0"/>
        <v>282038.3944418513</v>
      </c>
      <c r="D42" s="292">
        <f t="shared" si="1"/>
        <v>41277.366967146503</v>
      </c>
      <c r="E42" s="292">
        <f t="shared" si="2"/>
        <v>240761.02747470478</v>
      </c>
      <c r="F42" s="293"/>
    </row>
    <row r="43" spans="2:6">
      <c r="B43" s="289">
        <v>30</v>
      </c>
      <c r="C43" s="292">
        <f t="shared" si="0"/>
        <v>283213.55441869237</v>
      </c>
      <c r="D43" s="292">
        <f t="shared" si="1"/>
        <v>42791.410053706612</v>
      </c>
      <c r="E43" s="292">
        <f t="shared" si="2"/>
        <v>240422.14436498575</v>
      </c>
      <c r="F43" s="293"/>
    </row>
    <row r="44" spans="2:6">
      <c r="B44" s="289">
        <v>31</v>
      </c>
      <c r="C44" s="292">
        <f t="shared" si="0"/>
        <v>284393.61089543701</v>
      </c>
      <c r="D44" s="292">
        <f t="shared" si="1"/>
        <v>44311.761653127578</v>
      </c>
      <c r="E44" s="292">
        <f t="shared" si="2"/>
        <v>240081.84924230943</v>
      </c>
      <c r="F44" s="293"/>
    </row>
    <row r="45" spans="2:6">
      <c r="B45" s="289">
        <v>32</v>
      </c>
      <c r="C45" s="292">
        <f t="shared" si="0"/>
        <v>285578.58427416795</v>
      </c>
      <c r="D45" s="292">
        <f t="shared" si="1"/>
        <v>45838.448050879189</v>
      </c>
      <c r="E45" s="292">
        <f t="shared" si="2"/>
        <v>239740.13622328878</v>
      </c>
      <c r="F45" s="293"/>
    </row>
    <row r="46" spans="2:6">
      <c r="B46" s="289">
        <v>33</v>
      </c>
      <c r="C46" s="292">
        <f t="shared" si="0"/>
        <v>286768.49504197697</v>
      </c>
      <c r="D46" s="292">
        <f t="shared" si="1"/>
        <v>47371.495641954898</v>
      </c>
      <c r="E46" s="292">
        <f t="shared" si="2"/>
        <v>239396.99940002209</v>
      </c>
      <c r="F46" s="293"/>
    </row>
    <row r="47" spans="2:6">
      <c r="B47" s="289">
        <v>34</v>
      </c>
      <c r="C47" s="292">
        <f t="shared" si="0"/>
        <v>287963.36377131852</v>
      </c>
      <c r="D47" s="292">
        <f t="shared" si="1"/>
        <v>48910.930931326693</v>
      </c>
      <c r="E47" s="292">
        <f t="shared" si="2"/>
        <v>239052.43283999182</v>
      </c>
      <c r="F47" s="293"/>
    </row>
    <row r="48" spans="2:6">
      <c r="B48" s="289">
        <v>35</v>
      </c>
      <c r="C48" s="292">
        <f t="shared" si="0"/>
        <v>289163.21112036577</v>
      </c>
      <c r="D48" s="292">
        <f t="shared" si="1"/>
        <v>50456.780534404301</v>
      </c>
      <c r="E48" s="292">
        <f t="shared" si="2"/>
        <v>238706.43058596147</v>
      </c>
      <c r="F48" s="293"/>
    </row>
    <row r="49" spans="2:6">
      <c r="B49" s="289">
        <v>36</v>
      </c>
      <c r="C49" s="292">
        <f t="shared" si="0"/>
        <v>290368.0578333672</v>
      </c>
      <c r="D49" s="292">
        <f t="shared" si="1"/>
        <v>52009.071177494603</v>
      </c>
      <c r="E49" s="292">
        <f t="shared" si="2"/>
        <v>238358.98665587261</v>
      </c>
      <c r="F49" s="293"/>
    </row>
    <row r="50" spans="2:6">
      <c r="B50" s="289">
        <v>37</v>
      </c>
      <c r="C50" s="292">
        <f t="shared" si="0"/>
        <v>291577.92474100622</v>
      </c>
      <c r="D50" s="292">
        <f t="shared" si="1"/>
        <v>53567.829698264504</v>
      </c>
      <c r="E50" s="292">
        <f t="shared" si="2"/>
        <v>238010.09504274171</v>
      </c>
      <c r="F50" s="293"/>
    </row>
    <row r="51" spans="2:6">
      <c r="B51" s="289">
        <v>38</v>
      </c>
      <c r="C51" s="292">
        <f t="shared" si="0"/>
        <v>292792.83276076044</v>
      </c>
      <c r="D51" s="292">
        <f t="shared" si="1"/>
        <v>55133.083046204309</v>
      </c>
      <c r="E51" s="292">
        <f t="shared" si="2"/>
        <v>237659.74971455615</v>
      </c>
      <c r="F51" s="293"/>
    </row>
    <row r="52" spans="2:6">
      <c r="B52" s="289">
        <v>39</v>
      </c>
      <c r="C52" s="292">
        <f t="shared" si="0"/>
        <v>294012.80289726367</v>
      </c>
      <c r="D52" s="292">
        <f t="shared" si="1"/>
        <v>56704.858283093905</v>
      </c>
      <c r="E52" s="292">
        <f t="shared" si="2"/>
        <v>237307.94461416977</v>
      </c>
      <c r="F52" s="293"/>
    </row>
    <row r="53" spans="2:6">
      <c r="B53" s="289">
        <v>40</v>
      </c>
      <c r="C53" s="292">
        <f t="shared" si="0"/>
        <v>295237.85624266893</v>
      </c>
      <c r="D53" s="292">
        <f t="shared" si="1"/>
        <v>58283.182583470436</v>
      </c>
      <c r="E53" s="292">
        <f t="shared" si="2"/>
        <v>236954.67365919851</v>
      </c>
      <c r="F53" s="293"/>
    </row>
    <row r="54" spans="2:6">
      <c r="B54" s="289">
        <v>41</v>
      </c>
      <c r="C54" s="292">
        <f t="shared" si="0"/>
        <v>296468.01397701335</v>
      </c>
      <c r="D54" s="292">
        <f t="shared" si="1"/>
        <v>59868.083235098544</v>
      </c>
      <c r="E54" s="292">
        <f t="shared" si="2"/>
        <v>236599.93074191481</v>
      </c>
      <c r="F54" s="293"/>
    </row>
    <row r="55" spans="2:6">
      <c r="B55" s="289">
        <v>42</v>
      </c>
      <c r="C55" s="292">
        <f t="shared" si="0"/>
        <v>297703.29736858432</v>
      </c>
      <c r="D55" s="292">
        <f t="shared" si="1"/>
        <v>61459.587639441917</v>
      </c>
      <c r="E55" s="292">
        <f t="shared" si="2"/>
        <v>236243.7097291424</v>
      </c>
      <c r="F55" s="293"/>
    </row>
    <row r="56" spans="2:6">
      <c r="B56" s="289">
        <v>43</v>
      </c>
      <c r="C56" s="292">
        <f t="shared" si="0"/>
        <v>298943.7277742867</v>
      </c>
      <c r="D56" s="292">
        <f t="shared" si="1"/>
        <v>63057.723312136528</v>
      </c>
      <c r="E56" s="292">
        <f t="shared" si="2"/>
        <v>235886.00446215016</v>
      </c>
      <c r="F56" s="293"/>
    </row>
    <row r="57" spans="2:6">
      <c r="B57" s="289">
        <v>44</v>
      </c>
      <c r="C57" s="292">
        <f t="shared" si="0"/>
        <v>300189.32664001291</v>
      </c>
      <c r="D57" s="292">
        <f t="shared" si="1"/>
        <v>64662.517883467488</v>
      </c>
      <c r="E57" s="292">
        <f t="shared" si="2"/>
        <v>235526.80875654542</v>
      </c>
      <c r="F57" s="293"/>
    </row>
    <row r="58" spans="2:6">
      <c r="B58" s="289">
        <v>45</v>
      </c>
      <c r="C58" s="292">
        <f t="shared" si="0"/>
        <v>301440.11550101289</v>
      </c>
      <c r="D58" s="292">
        <f t="shared" si="1"/>
        <v>66273.999098845525</v>
      </c>
      <c r="E58" s="292">
        <f t="shared" si="2"/>
        <v>235166.11640216736</v>
      </c>
      <c r="F58" s="293"/>
    </row>
    <row r="59" spans="2:6">
      <c r="B59" s="289">
        <v>46</v>
      </c>
      <c r="C59" s="292">
        <f t="shared" si="0"/>
        <v>302696.11598226713</v>
      </c>
      <c r="D59" s="292">
        <f t="shared" si="1"/>
        <v>67892.194819287761</v>
      </c>
      <c r="E59" s="292">
        <f t="shared" si="2"/>
        <v>234803.92116297939</v>
      </c>
      <c r="F59" s="293"/>
    </row>
    <row r="60" spans="2:6">
      <c r="B60" s="289">
        <v>47</v>
      </c>
      <c r="C60" s="292">
        <f t="shared" si="0"/>
        <v>303957.34979886003</v>
      </c>
      <c r="D60" s="292">
        <f t="shared" si="1"/>
        <v>69517.133021898597</v>
      </c>
      <c r="E60" s="292">
        <f t="shared" si="2"/>
        <v>234440.21677696143</v>
      </c>
      <c r="F60" s="293"/>
    </row>
    <row r="61" spans="2:6">
      <c r="B61" s="289">
        <v>48</v>
      </c>
      <c r="C61" s="292">
        <f t="shared" si="0"/>
        <v>305223.83875635522</v>
      </c>
      <c r="D61" s="292">
        <f t="shared" si="1"/>
        <v>71148.841800353461</v>
      </c>
      <c r="E61" s="292">
        <f t="shared" si="2"/>
        <v>234074.99695600176</v>
      </c>
      <c r="F61" s="293"/>
    </row>
    <row r="62" spans="2:6">
      <c r="B62" s="289">
        <v>49</v>
      </c>
      <c r="C62" s="292">
        <f t="shared" si="0"/>
        <v>306495.60475117341</v>
      </c>
      <c r="D62" s="292">
        <f t="shared" si="1"/>
        <v>72787.349365385293</v>
      </c>
      <c r="E62" s="292">
        <f t="shared" si="2"/>
        <v>233708.2553857881</v>
      </c>
      <c r="F62" s="293"/>
    </row>
    <row r="63" spans="2:6">
      <c r="B63" s="289">
        <v>50</v>
      </c>
      <c r="C63" s="292">
        <f t="shared" si="0"/>
        <v>307772.66977096989</v>
      </c>
      <c r="D63" s="292">
        <f t="shared" si="1"/>
        <v>74432.684045271366</v>
      </c>
      <c r="E63" s="292">
        <f t="shared" si="2"/>
        <v>233339.98572569853</v>
      </c>
      <c r="F63" s="293"/>
    </row>
    <row r="64" spans="2:6">
      <c r="B64" s="289">
        <v>51</v>
      </c>
      <c r="C64" s="292">
        <f t="shared" si="0"/>
        <v>309055.05589501566</v>
      </c>
      <c r="D64" s="292">
        <f t="shared" si="1"/>
        <v>76084.874286323728</v>
      </c>
      <c r="E64" s="292">
        <f t="shared" si="2"/>
        <v>232970.18160869193</v>
      </c>
      <c r="F64" s="293"/>
    </row>
    <row r="65" spans="2:6">
      <c r="B65" s="289">
        <v>52</v>
      </c>
      <c r="C65" s="292">
        <f t="shared" si="0"/>
        <v>310342.78529457824</v>
      </c>
      <c r="D65" s="292">
        <f t="shared" si="1"/>
        <v>77743.948653380488</v>
      </c>
      <c r="E65" s="292">
        <f t="shared" si="2"/>
        <v>232598.83664119773</v>
      </c>
      <c r="F65" s="293"/>
    </row>
    <row r="66" spans="2:6">
      <c r="B66" s="289">
        <v>53</v>
      </c>
      <c r="C66" s="292">
        <f t="shared" si="0"/>
        <v>311635.88023330562</v>
      </c>
      <c r="D66" s="292">
        <f t="shared" si="1"/>
        <v>79409.935830299873</v>
      </c>
      <c r="E66" s="292">
        <f t="shared" si="2"/>
        <v>232225.94440300576</v>
      </c>
      <c r="F66" s="293"/>
    </row>
    <row r="67" spans="2:6">
      <c r="B67" s="289">
        <v>54</v>
      </c>
      <c r="C67" s="292">
        <f t="shared" si="0"/>
        <v>312934.36306761106</v>
      </c>
      <c r="D67" s="292">
        <f t="shared" si="1"/>
        <v>81082.864620456472</v>
      </c>
      <c r="E67" s="292">
        <f t="shared" si="2"/>
        <v>231851.49844715459</v>
      </c>
      <c r="F67" s="293"/>
    </row>
    <row r="68" spans="2:6">
      <c r="B68" s="289">
        <v>55</v>
      </c>
      <c r="C68" s="292">
        <f t="shared" si="0"/>
        <v>314238.25624705956</v>
      </c>
      <c r="D68" s="292">
        <f t="shared" si="1"/>
        <v>82762.763947238825</v>
      </c>
      <c r="E68" s="292">
        <f t="shared" si="2"/>
        <v>231475.49229982073</v>
      </c>
      <c r="F68" s="293"/>
    </row>
    <row r="69" spans="2:6">
      <c r="B69" s="289">
        <v>56</v>
      </c>
      <c r="C69" s="292">
        <f t="shared" si="0"/>
        <v>315547.58231475553</v>
      </c>
      <c r="D69" s="292">
        <f t="shared" si="1"/>
        <v>84449.662854549257</v>
      </c>
      <c r="E69" s="292">
        <f t="shared" si="2"/>
        <v>231097.91946020629</v>
      </c>
      <c r="F69" s="293"/>
    </row>
    <row r="70" spans="2:6">
      <c r="B70" s="289">
        <v>57</v>
      </c>
      <c r="C70" s="292">
        <f t="shared" si="0"/>
        <v>316862.36390773364</v>
      </c>
      <c r="D70" s="292">
        <f t="shared" si="1"/>
        <v>86143.590507306813</v>
      </c>
      <c r="E70" s="292">
        <f t="shared" si="2"/>
        <v>230718.77340042684</v>
      </c>
      <c r="F70" s="293"/>
    </row>
    <row r="71" spans="2:6">
      <c r="B71" s="289">
        <v>58</v>
      </c>
      <c r="C71" s="292">
        <f t="shared" si="0"/>
        <v>318182.62375734927</v>
      </c>
      <c r="D71" s="292">
        <f t="shared" si="1"/>
        <v>87844.576191951055</v>
      </c>
      <c r="E71" s="292">
        <f t="shared" si="2"/>
        <v>230338.04756539821</v>
      </c>
      <c r="F71" s="293"/>
    </row>
    <row r="72" spans="2:6">
      <c r="B72" s="289">
        <v>59</v>
      </c>
      <c r="C72" s="292">
        <f t="shared" si="0"/>
        <v>319508.38468967151</v>
      </c>
      <c r="D72" s="292">
        <f t="shared" si="1"/>
        <v>89552.649316947791</v>
      </c>
      <c r="E72" s="292">
        <f t="shared" si="2"/>
        <v>229955.73537272372</v>
      </c>
      <c r="F72" s="293"/>
    </row>
    <row r="73" spans="2:6">
      <c r="B73" s="289">
        <v>60</v>
      </c>
      <c r="C73" s="292">
        <f t="shared" si="0"/>
        <v>320839.66962587851</v>
      </c>
      <c r="D73" s="292">
        <f t="shared" si="1"/>
        <v>91267.839413298789</v>
      </c>
      <c r="E73" s="292">
        <f t="shared" si="2"/>
        <v>229571.83021257972</v>
      </c>
      <c r="F73" s="293"/>
    </row>
    <row r="74" spans="2:6">
      <c r="B74" s="289">
        <v>61</v>
      </c>
      <c r="C74" s="292">
        <f t="shared" si="0"/>
        <v>322176.50158265297</v>
      </c>
      <c r="D74" s="292">
        <f t="shared" si="1"/>
        <v>92990.176135051195</v>
      </c>
      <c r="E74" s="292">
        <f t="shared" si="2"/>
        <v>229186.32544760179</v>
      </c>
      <c r="F74" s="293"/>
    </row>
    <row r="75" spans="2:6">
      <c r="B75" s="289">
        <v>62</v>
      </c>
      <c r="C75" s="292">
        <f t="shared" si="0"/>
        <v>323518.90367258067</v>
      </c>
      <c r="D75" s="292">
        <f t="shared" si="1"/>
        <v>94719.689259810897</v>
      </c>
      <c r="E75" s="292">
        <f t="shared" si="2"/>
        <v>228799.21441276977</v>
      </c>
      <c r="F75" s="293"/>
    </row>
    <row r="76" spans="2:6">
      <c r="B76" s="289">
        <v>63</v>
      </c>
      <c r="C76" s="292">
        <f t="shared" si="0"/>
        <v>324866.89910454996</v>
      </c>
      <c r="D76" s="292">
        <f t="shared" si="1"/>
        <v>96456.408689257369</v>
      </c>
      <c r="E76" s="292">
        <f t="shared" si="2"/>
        <v>228410.49041529259</v>
      </c>
      <c r="F76" s="293"/>
    </row>
    <row r="77" spans="2:6">
      <c r="B77" s="289">
        <v>64</v>
      </c>
      <c r="C77" s="292">
        <f t="shared" si="0"/>
        <v>326220.51118415216</v>
      </c>
      <c r="D77" s="292">
        <f t="shared" si="1"/>
        <v>98200.364449659464</v>
      </c>
      <c r="E77" s="292">
        <f t="shared" si="2"/>
        <v>228020.14673449268</v>
      </c>
      <c r="F77" s="293"/>
    </row>
    <row r="78" spans="2:6">
      <c r="B78" s="289">
        <v>65</v>
      </c>
      <c r="C78" s="292">
        <f t="shared" ref="C78:C141" si="3">$D$3*(1+$D$4/12)^(B78)</f>
        <v>327579.76331408613</v>
      </c>
      <c r="D78" s="292">
        <f t="shared" ref="D78:D141" si="4">$D$6*((1+$D$4/12)^B78-1)/($D$4/12)</f>
        <v>99951.586692396741</v>
      </c>
      <c r="E78" s="292">
        <f t="shared" ref="E78:E141" si="5">C78-D78</f>
        <v>227628.1766216894</v>
      </c>
      <c r="F78" s="293"/>
    </row>
    <row r="79" spans="2:6">
      <c r="B79" s="289">
        <v>66</v>
      </c>
      <c r="C79" s="292">
        <f t="shared" si="3"/>
        <v>328944.67899456149</v>
      </c>
      <c r="D79" s="292">
        <f t="shared" si="4"/>
        <v>101710.10569447876</v>
      </c>
      <c r="E79" s="292">
        <f t="shared" si="5"/>
        <v>227234.57330008273</v>
      </c>
      <c r="F79" s="293"/>
    </row>
    <row r="80" spans="2:6">
      <c r="B80" s="289">
        <v>67</v>
      </c>
      <c r="C80" s="292">
        <f t="shared" si="3"/>
        <v>330315.28182370553</v>
      </c>
      <c r="D80" s="292">
        <f t="shared" si="4"/>
        <v>103475.95185906945</v>
      </c>
      <c r="E80" s="292">
        <f t="shared" si="5"/>
        <v>226839.32996463607</v>
      </c>
      <c r="F80" s="293"/>
    </row>
    <row r="81" spans="2:6">
      <c r="B81" s="289">
        <v>68</v>
      </c>
      <c r="C81" s="292">
        <f t="shared" si="3"/>
        <v>331691.59549797093</v>
      </c>
      <c r="D81" s="292">
        <f t="shared" si="4"/>
        <v>105249.1557160126</v>
      </c>
      <c r="E81" s="292">
        <f t="shared" si="5"/>
        <v>226442.43978195835</v>
      </c>
      <c r="F81" s="293"/>
    </row>
    <row r="82" spans="2:6">
      <c r="B82" s="289">
        <v>69</v>
      </c>
      <c r="C82" s="292">
        <f t="shared" si="3"/>
        <v>333073.64381254581</v>
      </c>
      <c r="D82" s="292">
        <f t="shared" si="4"/>
        <v>107029.7479223596</v>
      </c>
      <c r="E82" s="292">
        <f t="shared" si="5"/>
        <v>226043.89589018619</v>
      </c>
      <c r="F82" s="293"/>
    </row>
    <row r="83" spans="2:6">
      <c r="B83" s="289">
        <v>70</v>
      </c>
      <c r="C83" s="292">
        <f t="shared" si="3"/>
        <v>334461.45066176477</v>
      </c>
      <c r="D83" s="292">
        <f t="shared" si="4"/>
        <v>108817.75926289981</v>
      </c>
      <c r="E83" s="292">
        <f t="shared" si="5"/>
        <v>225643.69139886496</v>
      </c>
      <c r="F83" s="293"/>
    </row>
    <row r="84" spans="2:6">
      <c r="B84" s="289">
        <v>71</v>
      </c>
      <c r="C84" s="292">
        <f t="shared" si="3"/>
        <v>335855.04003952217</v>
      </c>
      <c r="D84" s="292">
        <f t="shared" si="4"/>
        <v>110613.22065069231</v>
      </c>
      <c r="E84" s="292">
        <f t="shared" si="5"/>
        <v>225241.81938882987</v>
      </c>
      <c r="F84" s="293"/>
    </row>
    <row r="85" spans="2:6">
      <c r="B85" s="289">
        <v>72</v>
      </c>
      <c r="C85" s="292">
        <f t="shared" si="3"/>
        <v>337254.43603968679</v>
      </c>
      <c r="D85" s="292">
        <f t="shared" si="4"/>
        <v>112416.16312760051</v>
      </c>
      <c r="E85" s="292">
        <f t="shared" si="5"/>
        <v>224838.27291208628</v>
      </c>
      <c r="F85" s="293"/>
    </row>
    <row r="86" spans="2:6">
      <c r="B86" s="289">
        <v>73</v>
      </c>
      <c r="C86" s="292">
        <f t="shared" si="3"/>
        <v>338659.66285651881</v>
      </c>
      <c r="D86" s="292">
        <f t="shared" si="4"/>
        <v>114226.61786482918</v>
      </c>
      <c r="E86" s="292">
        <f t="shared" si="5"/>
        <v>224433.04499168962</v>
      </c>
      <c r="F86" s="293"/>
    </row>
    <row r="87" spans="2:6">
      <c r="B87" s="289">
        <v>74</v>
      </c>
      <c r="C87" s="292">
        <f t="shared" si="3"/>
        <v>340070.74478508771</v>
      </c>
      <c r="D87" s="292">
        <f t="shared" si="4"/>
        <v>116044.61616346304</v>
      </c>
      <c r="E87" s="292">
        <f t="shared" si="5"/>
        <v>224026.12862162467</v>
      </c>
      <c r="F87" s="293"/>
    </row>
    <row r="88" spans="2:6">
      <c r="B88" s="289">
        <v>75</v>
      </c>
      <c r="C88" s="292">
        <f t="shared" si="3"/>
        <v>341487.70622169215</v>
      </c>
      <c r="D88" s="292">
        <f t="shared" si="4"/>
        <v>117870.18945500774</v>
      </c>
      <c r="E88" s="292">
        <f t="shared" si="5"/>
        <v>223617.51676668442</v>
      </c>
      <c r="F88" s="293"/>
    </row>
    <row r="89" spans="2:6">
      <c r="B89" s="289">
        <v>76</v>
      </c>
      <c r="C89" s="292">
        <f t="shared" si="3"/>
        <v>342910.57166428259</v>
      </c>
      <c r="D89" s="292">
        <f t="shared" si="4"/>
        <v>119703.36930193398</v>
      </c>
      <c r="E89" s="292">
        <f t="shared" si="5"/>
        <v>223207.20236234862</v>
      </c>
      <c r="F89" s="293"/>
    </row>
    <row r="90" spans="2:6">
      <c r="B90" s="289">
        <v>77</v>
      </c>
      <c r="C90" s="292">
        <f t="shared" si="3"/>
        <v>344339.36571288371</v>
      </c>
      <c r="D90" s="292">
        <f t="shared" si="4"/>
        <v>121544.18739822233</v>
      </c>
      <c r="E90" s="292">
        <f t="shared" si="5"/>
        <v>222795.17831466137</v>
      </c>
      <c r="F90" s="293"/>
    </row>
    <row r="91" spans="2:6">
      <c r="B91" s="289">
        <v>78</v>
      </c>
      <c r="C91" s="292">
        <f t="shared" si="3"/>
        <v>345774.11307002074</v>
      </c>
      <c r="D91" s="292">
        <f t="shared" si="4"/>
        <v>123392.67556991198</v>
      </c>
      <c r="E91" s="292">
        <f t="shared" si="5"/>
        <v>222381.43750010876</v>
      </c>
      <c r="F91" s="293"/>
    </row>
    <row r="92" spans="2:6">
      <c r="B92" s="289">
        <v>79</v>
      </c>
      <c r="C92" s="292">
        <f t="shared" si="3"/>
        <v>347214.83854114596</v>
      </c>
      <c r="D92" s="292">
        <f t="shared" si="4"/>
        <v>125248.86577565043</v>
      </c>
      <c r="E92" s="292">
        <f t="shared" si="5"/>
        <v>221965.97276549553</v>
      </c>
      <c r="F92" s="293"/>
    </row>
    <row r="93" spans="2:6">
      <c r="B93" s="289">
        <v>80</v>
      </c>
      <c r="C93" s="292">
        <f t="shared" si="3"/>
        <v>348661.56703506736</v>
      </c>
      <c r="D93" s="292">
        <f t="shared" si="4"/>
        <v>127112.79010724594</v>
      </c>
      <c r="E93" s="292">
        <f t="shared" si="5"/>
        <v>221548.77692782143</v>
      </c>
      <c r="F93" s="293"/>
    </row>
    <row r="94" spans="2:6">
      <c r="B94" s="289">
        <v>81</v>
      </c>
      <c r="C94" s="292">
        <f t="shared" si="3"/>
        <v>350114.32356438012</v>
      </c>
      <c r="D94" s="292">
        <f t="shared" si="4"/>
        <v>128984.48079022311</v>
      </c>
      <c r="E94" s="292">
        <f t="shared" si="5"/>
        <v>221129.842774157</v>
      </c>
      <c r="F94" s="293"/>
    </row>
    <row r="95" spans="2:6">
      <c r="B95" s="289">
        <v>82</v>
      </c>
      <c r="C95" s="292">
        <f t="shared" si="3"/>
        <v>351573.13324589835</v>
      </c>
      <c r="D95" s="292">
        <f t="shared" si="4"/>
        <v>130863.97018437937</v>
      </c>
      <c r="E95" s="292">
        <f t="shared" si="5"/>
        <v>220709.16306151898</v>
      </c>
      <c r="F95" s="293"/>
    </row>
    <row r="96" spans="2:6">
      <c r="B96" s="289">
        <v>83</v>
      </c>
      <c r="C96" s="292">
        <f t="shared" si="3"/>
        <v>353038.02130108961</v>
      </c>
      <c r="D96" s="292">
        <f t="shared" si="4"/>
        <v>132751.29078434469</v>
      </c>
      <c r="E96" s="292">
        <f t="shared" si="5"/>
        <v>220286.73051674492</v>
      </c>
      <c r="F96" s="293"/>
    </row>
    <row r="97" spans="2:6">
      <c r="B97" s="289">
        <v>84</v>
      </c>
      <c r="C97" s="292">
        <f t="shared" si="3"/>
        <v>354509.01305651083</v>
      </c>
      <c r="D97" s="292">
        <f t="shared" si="4"/>
        <v>134646.47522014315</v>
      </c>
      <c r="E97" s="292">
        <f t="shared" si="5"/>
        <v>219862.53783636767</v>
      </c>
      <c r="F97" s="293"/>
    </row>
    <row r="98" spans="2:6">
      <c r="B98" s="289">
        <v>85</v>
      </c>
      <c r="C98" s="292">
        <f t="shared" si="3"/>
        <v>355986.13394424634</v>
      </c>
      <c r="D98" s="292">
        <f t="shared" si="4"/>
        <v>136549.55625775745</v>
      </c>
      <c r="E98" s="292">
        <f t="shared" si="5"/>
        <v>219436.57768648889</v>
      </c>
      <c r="F98" s="293"/>
    </row>
    <row r="99" spans="2:6">
      <c r="B99" s="289">
        <v>86</v>
      </c>
      <c r="C99" s="292">
        <f t="shared" si="3"/>
        <v>357469.40950234729</v>
      </c>
      <c r="D99" s="292">
        <f t="shared" si="4"/>
        <v>138460.56679969505</v>
      </c>
      <c r="E99" s="292">
        <f t="shared" si="5"/>
        <v>219008.84270265224</v>
      </c>
      <c r="F99" s="293"/>
    </row>
    <row r="100" spans="2:6">
      <c r="B100" s="289">
        <v>87</v>
      </c>
      <c r="C100" s="292">
        <f t="shared" si="3"/>
        <v>358958.86537527386</v>
      </c>
      <c r="D100" s="292">
        <f t="shared" si="4"/>
        <v>140379.53988555763</v>
      </c>
      <c r="E100" s="292">
        <f t="shared" si="5"/>
        <v>218579.32548971623</v>
      </c>
      <c r="F100" s="293"/>
    </row>
    <row r="101" spans="2:6">
      <c r="B101" s="289">
        <v>88</v>
      </c>
      <c r="C101" s="292">
        <f t="shared" si="3"/>
        <v>360454.52731433749</v>
      </c>
      <c r="D101" s="292">
        <f t="shared" si="4"/>
        <v>142306.50869261107</v>
      </c>
      <c r="E101" s="292">
        <f t="shared" si="5"/>
        <v>218148.01862172643</v>
      </c>
      <c r="F101" s="293"/>
    </row>
    <row r="102" spans="2:6">
      <c r="B102" s="289">
        <v>89</v>
      </c>
      <c r="C102" s="292">
        <f t="shared" si="3"/>
        <v>361956.42117814714</v>
      </c>
      <c r="D102" s="292">
        <f t="shared" si="4"/>
        <v>144241.50653636054</v>
      </c>
      <c r="E102" s="292">
        <f t="shared" si="5"/>
        <v>217714.9146417866</v>
      </c>
      <c r="F102" s="293"/>
    </row>
    <row r="103" spans="2:6">
      <c r="B103" s="289">
        <v>90</v>
      </c>
      <c r="C103" s="292">
        <f t="shared" si="3"/>
        <v>363464.57293305616</v>
      </c>
      <c r="D103" s="292">
        <f t="shared" si="4"/>
        <v>146184.56687112583</v>
      </c>
      <c r="E103" s="292">
        <f t="shared" si="5"/>
        <v>217280.00606193033</v>
      </c>
      <c r="F103" s="293"/>
    </row>
    <row r="104" spans="2:6">
      <c r="B104" s="289">
        <v>91</v>
      </c>
      <c r="C104" s="292">
        <f t="shared" si="3"/>
        <v>364979.00865361048</v>
      </c>
      <c r="D104" s="292">
        <f t="shared" si="4"/>
        <v>148135.72329061912</v>
      </c>
      <c r="E104" s="292">
        <f t="shared" si="5"/>
        <v>216843.28536299136</v>
      </c>
      <c r="F104" s="293"/>
    </row>
    <row r="105" spans="2:6">
      <c r="B105" s="289">
        <v>92</v>
      </c>
      <c r="C105" s="292">
        <f t="shared" si="3"/>
        <v>366499.75452300056</v>
      </c>
      <c r="D105" s="292">
        <f t="shared" si="4"/>
        <v>150095.00952852704</v>
      </c>
      <c r="E105" s="292">
        <f t="shared" si="5"/>
        <v>216404.74499447353</v>
      </c>
      <c r="F105" s="293"/>
    </row>
    <row r="106" spans="2:6">
      <c r="B106" s="289">
        <v>93</v>
      </c>
      <c r="C106" s="292">
        <f t="shared" si="3"/>
        <v>368026.83683351305</v>
      </c>
      <c r="D106" s="292">
        <f t="shared" si="4"/>
        <v>152062.45945909293</v>
      </c>
      <c r="E106" s="292">
        <f t="shared" si="5"/>
        <v>215964.37737442012</v>
      </c>
      <c r="F106" s="293"/>
    </row>
    <row r="107" spans="2:6">
      <c r="B107" s="289">
        <v>94</v>
      </c>
      <c r="C107" s="292">
        <f t="shared" si="3"/>
        <v>369560.281986986</v>
      </c>
      <c r="D107" s="292">
        <f t="shared" si="4"/>
        <v>154038.1070977028</v>
      </c>
      <c r="E107" s="292">
        <f t="shared" si="5"/>
        <v>215522.1748892832</v>
      </c>
      <c r="F107" s="293"/>
    </row>
    <row r="108" spans="2:6">
      <c r="B108" s="289">
        <v>95</v>
      </c>
      <c r="C108" s="292">
        <f t="shared" si="3"/>
        <v>371100.11649526533</v>
      </c>
      <c r="D108" s="292">
        <f t="shared" si="4"/>
        <v>156021.98660147385</v>
      </c>
      <c r="E108" s="292">
        <f t="shared" si="5"/>
        <v>215078.12989379148</v>
      </c>
      <c r="F108" s="293"/>
    </row>
    <row r="109" spans="2:6">
      <c r="B109" s="289">
        <v>96</v>
      </c>
      <c r="C109" s="292">
        <f t="shared" si="3"/>
        <v>372646.3669806621</v>
      </c>
      <c r="D109" s="292">
        <f t="shared" si="4"/>
        <v>158014.13226984351</v>
      </c>
      <c r="E109" s="292">
        <f t="shared" si="5"/>
        <v>214632.23471081859</v>
      </c>
      <c r="F109" s="293"/>
    </row>
    <row r="110" spans="2:6">
      <c r="B110" s="289">
        <v>97</v>
      </c>
      <c r="C110" s="292">
        <f t="shared" si="3"/>
        <v>374199.0601764149</v>
      </c>
      <c r="D110" s="292">
        <f t="shared" si="4"/>
        <v>160014.5785451649</v>
      </c>
      <c r="E110" s="292">
        <f t="shared" si="5"/>
        <v>214184.48163125</v>
      </c>
      <c r="F110" s="293"/>
    </row>
    <row r="111" spans="2:6">
      <c r="B111" s="289">
        <v>98</v>
      </c>
      <c r="C111" s="292">
        <f t="shared" si="3"/>
        <v>375758.22292714997</v>
      </c>
      <c r="D111" s="292">
        <f t="shared" si="4"/>
        <v>162023.36001330006</v>
      </c>
      <c r="E111" s="292">
        <f t="shared" si="5"/>
        <v>213734.86291384991</v>
      </c>
      <c r="F111" s="293"/>
    </row>
    <row r="112" spans="2:6">
      <c r="B112" s="289">
        <v>99</v>
      </c>
      <c r="C112" s="292">
        <f t="shared" si="3"/>
        <v>377323.88218934648</v>
      </c>
      <c r="D112" s="292">
        <f t="shared" si="4"/>
        <v>164040.51140421926</v>
      </c>
      <c r="E112" s="292">
        <f t="shared" si="5"/>
        <v>213283.37078512722</v>
      </c>
      <c r="F112" s="293"/>
    </row>
    <row r="113" spans="2:6">
      <c r="B113" s="289">
        <v>100</v>
      </c>
      <c r="C113" s="292">
        <f t="shared" si="3"/>
        <v>378896.06503180199</v>
      </c>
      <c r="D113" s="292">
        <f t="shared" si="4"/>
        <v>166066.06759260042</v>
      </c>
      <c r="E113" s="292">
        <f t="shared" si="5"/>
        <v>212829.99743920157</v>
      </c>
      <c r="F113" s="293"/>
    </row>
    <row r="114" spans="2:6">
      <c r="B114" s="289">
        <v>101</v>
      </c>
      <c r="C114" s="292">
        <f t="shared" si="3"/>
        <v>380474.79863610119</v>
      </c>
      <c r="D114" s="292">
        <f t="shared" si="4"/>
        <v>168100.06359843325</v>
      </c>
      <c r="E114" s="292">
        <f t="shared" si="5"/>
        <v>212374.73503766794</v>
      </c>
      <c r="F114" s="293"/>
    </row>
    <row r="115" spans="2:6">
      <c r="B115" s="289">
        <v>102</v>
      </c>
      <c r="C115" s="292">
        <f t="shared" si="3"/>
        <v>382060.11029708496</v>
      </c>
      <c r="D115" s="292">
        <f t="shared" si="4"/>
        <v>170142.53458762381</v>
      </c>
      <c r="E115" s="292">
        <f t="shared" si="5"/>
        <v>211917.57570946115</v>
      </c>
      <c r="F115" s="293"/>
    </row>
    <row r="116" spans="2:6">
      <c r="B116" s="289">
        <v>103</v>
      </c>
      <c r="C116" s="292">
        <f t="shared" si="3"/>
        <v>383652.0274233229</v>
      </c>
      <c r="D116" s="292">
        <f t="shared" si="4"/>
        <v>172193.51587260267</v>
      </c>
      <c r="E116" s="292">
        <f t="shared" si="5"/>
        <v>211458.51155072023</v>
      </c>
      <c r="F116" s="293"/>
    </row>
    <row r="117" spans="2:6">
      <c r="B117" s="289">
        <v>104</v>
      </c>
      <c r="C117" s="292">
        <f t="shared" si="3"/>
        <v>385250.57753758668</v>
      </c>
      <c r="D117" s="292">
        <f t="shared" si="4"/>
        <v>174253.04291293546</v>
      </c>
      <c r="E117" s="292">
        <f t="shared" si="5"/>
        <v>210997.53462465122</v>
      </c>
      <c r="F117" s="293"/>
    </row>
    <row r="118" spans="2:6">
      <c r="B118" s="289">
        <v>105</v>
      </c>
      <c r="C118" s="292">
        <f t="shared" si="3"/>
        <v>386855.78827732656</v>
      </c>
      <c r="D118" s="292">
        <f t="shared" si="4"/>
        <v>176321.15131593629</v>
      </c>
      <c r="E118" s="292">
        <f t="shared" si="5"/>
        <v>210534.63696139026</v>
      </c>
      <c r="F118" s="293"/>
    </row>
    <row r="119" spans="2:6">
      <c r="B119" s="289">
        <v>106</v>
      </c>
      <c r="C119" s="292">
        <f t="shared" si="3"/>
        <v>388467.68739514891</v>
      </c>
      <c r="D119" s="292">
        <f t="shared" si="4"/>
        <v>178397.87683728323</v>
      </c>
      <c r="E119" s="292">
        <f t="shared" si="5"/>
        <v>210069.81055786568</v>
      </c>
      <c r="F119" s="293"/>
    </row>
    <row r="120" spans="2:6">
      <c r="B120" s="289">
        <v>107</v>
      </c>
      <c r="C120" s="292">
        <f t="shared" si="3"/>
        <v>390086.30275929527</v>
      </c>
      <c r="D120" s="292">
        <f t="shared" si="4"/>
        <v>180483.25538163548</v>
      </c>
      <c r="E120" s="292">
        <f t="shared" si="5"/>
        <v>209603.04737765979</v>
      </c>
      <c r="F120" s="293"/>
    </row>
    <row r="121" spans="2:6">
      <c r="B121" s="289">
        <v>108</v>
      </c>
      <c r="C121" s="292">
        <f t="shared" si="3"/>
        <v>391711.6623541257</v>
      </c>
      <c r="D121" s="292">
        <f t="shared" si="4"/>
        <v>182577.32300325599</v>
      </c>
      <c r="E121" s="292">
        <f t="shared" si="5"/>
        <v>209134.3393508697</v>
      </c>
      <c r="F121" s="293"/>
    </row>
    <row r="122" spans="2:6">
      <c r="B122" s="289">
        <v>109</v>
      </c>
      <c r="C122" s="292">
        <f t="shared" si="3"/>
        <v>393343.7942806012</v>
      </c>
      <c r="D122" s="292">
        <f t="shared" si="4"/>
        <v>184680.1159066332</v>
      </c>
      <c r="E122" s="292">
        <f t="shared" si="5"/>
        <v>208663.678373968</v>
      </c>
      <c r="F122" s="293"/>
    </row>
    <row r="123" spans="2:6">
      <c r="B123" s="289">
        <v>110</v>
      </c>
      <c r="C123" s="292">
        <f t="shared" si="3"/>
        <v>394982.7267567704</v>
      </c>
      <c r="D123" s="292">
        <f t="shared" si="4"/>
        <v>186791.67044710787</v>
      </c>
      <c r="E123" s="292">
        <f t="shared" si="5"/>
        <v>208191.05630966253</v>
      </c>
      <c r="F123" s="293"/>
    </row>
    <row r="124" spans="2:6">
      <c r="B124" s="289">
        <v>111</v>
      </c>
      <c r="C124" s="292">
        <f t="shared" si="3"/>
        <v>396628.48811825702</v>
      </c>
      <c r="D124" s="292">
        <f t="shared" si="4"/>
        <v>188912.02313150131</v>
      </c>
      <c r="E124" s="292">
        <f t="shared" si="5"/>
        <v>207716.46498675572</v>
      </c>
      <c r="F124" s="293"/>
    </row>
    <row r="125" spans="2:6">
      <c r="B125" s="289">
        <v>112</v>
      </c>
      <c r="C125" s="292">
        <f t="shared" si="3"/>
        <v>398281.10681874974</v>
      </c>
      <c r="D125" s="292">
        <f t="shared" si="4"/>
        <v>191041.21061874621</v>
      </c>
      <c r="E125" s="292">
        <f t="shared" si="5"/>
        <v>207239.89620000354</v>
      </c>
      <c r="F125" s="293"/>
    </row>
    <row r="126" spans="2:6">
      <c r="B126" s="289">
        <v>113</v>
      </c>
      <c r="C126" s="292">
        <f t="shared" si="3"/>
        <v>399940.61143049446</v>
      </c>
      <c r="D126" s="292">
        <f t="shared" si="4"/>
        <v>193179.26972052126</v>
      </c>
      <c r="E126" s="292">
        <f t="shared" si="5"/>
        <v>206761.3417099732</v>
      </c>
      <c r="F126" s="293"/>
    </row>
    <row r="127" spans="2:6">
      <c r="B127" s="289">
        <v>114</v>
      </c>
      <c r="C127" s="292">
        <f t="shared" si="3"/>
        <v>401607.03064478817</v>
      </c>
      <c r="D127" s="292">
        <f t="shared" si="4"/>
        <v>195326.23740188713</v>
      </c>
      <c r="E127" s="292">
        <f t="shared" si="5"/>
        <v>206280.79324290104</v>
      </c>
      <c r="F127" s="293"/>
    </row>
    <row r="128" spans="2:6">
      <c r="B128" s="289">
        <v>115</v>
      </c>
      <c r="C128" s="292">
        <f t="shared" si="3"/>
        <v>403280.39327247482</v>
      </c>
      <c r="D128" s="292">
        <f t="shared" si="4"/>
        <v>197482.15078192536</v>
      </c>
      <c r="E128" s="292">
        <f t="shared" si="5"/>
        <v>205798.24249054946</v>
      </c>
      <c r="F128" s="293"/>
    </row>
    <row r="129" spans="2:6">
      <c r="B129" s="289">
        <v>116</v>
      </c>
      <c r="C129" s="292">
        <f t="shared" si="3"/>
        <v>404960.72824444354</v>
      </c>
      <c r="D129" s="292">
        <f t="shared" si="4"/>
        <v>199647.04713438053</v>
      </c>
      <c r="E129" s="292">
        <f t="shared" si="5"/>
        <v>205313.68111006301</v>
      </c>
      <c r="F129" s="293"/>
    </row>
    <row r="130" spans="2:6">
      <c r="B130" s="289">
        <v>117</v>
      </c>
      <c r="C130" s="292">
        <f t="shared" si="3"/>
        <v>406648.06461212871</v>
      </c>
      <c r="D130" s="292">
        <f t="shared" si="4"/>
        <v>201820.96388830408</v>
      </c>
      <c r="E130" s="292">
        <f t="shared" si="5"/>
        <v>204827.10072382464</v>
      </c>
      <c r="F130" s="293"/>
    </row>
    <row r="131" spans="2:6">
      <c r="B131" s="289">
        <v>118</v>
      </c>
      <c r="C131" s="292">
        <f t="shared" si="3"/>
        <v>408342.4315480126</v>
      </c>
      <c r="D131" s="292">
        <f t="shared" si="4"/>
        <v>204003.93862870234</v>
      </c>
      <c r="E131" s="292">
        <f t="shared" si="5"/>
        <v>204338.49291931026</v>
      </c>
      <c r="F131" s="293"/>
    </row>
    <row r="132" spans="2:6">
      <c r="B132" s="289">
        <v>119</v>
      </c>
      <c r="C132" s="292">
        <f t="shared" si="3"/>
        <v>410043.85834612936</v>
      </c>
      <c r="D132" s="292">
        <f t="shared" si="4"/>
        <v>206196.00909718571</v>
      </c>
      <c r="E132" s="292">
        <f t="shared" si="5"/>
        <v>203847.84924894365</v>
      </c>
      <c r="F132" s="293"/>
    </row>
    <row r="133" spans="2:6">
      <c r="B133" s="289">
        <v>120</v>
      </c>
      <c r="C133" s="292">
        <f t="shared" si="3"/>
        <v>411752.37442257151</v>
      </c>
      <c r="D133" s="292">
        <f t="shared" si="4"/>
        <v>208397.2131926209</v>
      </c>
      <c r="E133" s="292">
        <f t="shared" si="5"/>
        <v>203355.16122995061</v>
      </c>
      <c r="F133" s="293"/>
    </row>
    <row r="134" spans="2:6">
      <c r="B134" s="289">
        <v>121</v>
      </c>
      <c r="C134" s="292">
        <f t="shared" si="3"/>
        <v>413468.00931599882</v>
      </c>
      <c r="D134" s="292">
        <f t="shared" si="4"/>
        <v>210607.58897178707</v>
      </c>
      <c r="E134" s="292">
        <f t="shared" si="5"/>
        <v>202860.42034421174</v>
      </c>
      <c r="F134" s="293"/>
    </row>
    <row r="135" spans="2:6">
      <c r="B135" s="289">
        <v>122</v>
      </c>
      <c r="C135" s="292">
        <f t="shared" si="3"/>
        <v>415190.79268814897</v>
      </c>
      <c r="D135" s="292">
        <f t="shared" si="4"/>
        <v>212827.17465003338</v>
      </c>
      <c r="E135" s="292">
        <f t="shared" si="5"/>
        <v>202363.61803811559</v>
      </c>
      <c r="F135" s="293"/>
    </row>
    <row r="136" spans="2:6">
      <c r="B136" s="289">
        <v>123</v>
      </c>
      <c r="C136" s="292">
        <f t="shared" si="3"/>
        <v>416920.75432434952</v>
      </c>
      <c r="D136" s="292">
        <f t="shared" si="4"/>
        <v>215056.00860193875</v>
      </c>
      <c r="E136" s="292">
        <f t="shared" si="5"/>
        <v>201864.74572241076</v>
      </c>
      <c r="F136" s="293"/>
    </row>
    <row r="137" spans="2:6">
      <c r="B137" s="289">
        <v>124</v>
      </c>
      <c r="C137" s="292">
        <f t="shared" si="3"/>
        <v>418657.92413403431</v>
      </c>
      <c r="D137" s="292">
        <f t="shared" si="4"/>
        <v>217294.12936197722</v>
      </c>
      <c r="E137" s="292">
        <f t="shared" si="5"/>
        <v>201363.7947720571</v>
      </c>
      <c r="F137" s="293"/>
    </row>
    <row r="138" spans="2:6">
      <c r="B138" s="289">
        <v>125</v>
      </c>
      <c r="C138" s="292">
        <f t="shared" si="3"/>
        <v>420402.33215125941</v>
      </c>
      <c r="D138" s="292">
        <f t="shared" si="4"/>
        <v>219541.57562518248</v>
      </c>
      <c r="E138" s="292">
        <f t="shared" si="5"/>
        <v>200860.75652607693</v>
      </c>
      <c r="F138" s="293"/>
    </row>
    <row r="139" spans="2:6">
      <c r="B139" s="289">
        <v>126</v>
      </c>
      <c r="C139" s="292">
        <f t="shared" si="3"/>
        <v>422154.00853522297</v>
      </c>
      <c r="D139" s="292">
        <f t="shared" si="4"/>
        <v>221798.38624781766</v>
      </c>
      <c r="E139" s="292">
        <f t="shared" si="5"/>
        <v>200355.62228740531</v>
      </c>
      <c r="F139" s="293"/>
    </row>
    <row r="140" spans="2:6">
      <c r="B140" s="289">
        <v>127</v>
      </c>
      <c r="C140" s="292">
        <f t="shared" si="3"/>
        <v>423912.98357078666</v>
      </c>
      <c r="D140" s="292">
        <f t="shared" si="4"/>
        <v>224064.60024804762</v>
      </c>
      <c r="E140" s="292">
        <f t="shared" si="5"/>
        <v>199848.38332273904</v>
      </c>
      <c r="F140" s="293"/>
    </row>
    <row r="141" spans="2:6">
      <c r="B141" s="289">
        <v>128</v>
      </c>
      <c r="C141" s="292">
        <f t="shared" si="3"/>
        <v>425679.28766899812</v>
      </c>
      <c r="D141" s="292">
        <f t="shared" si="4"/>
        <v>226340.25680661126</v>
      </c>
      <c r="E141" s="292">
        <f t="shared" si="5"/>
        <v>199339.03086238686</v>
      </c>
      <c r="F141" s="293"/>
    </row>
    <row r="142" spans="2:6">
      <c r="B142" s="289">
        <v>129</v>
      </c>
      <c r="C142" s="292">
        <f t="shared" ref="C142:C205" si="6">$D$3*(1+$D$4/12)^(B142)</f>
        <v>427452.95136761892</v>
      </c>
      <c r="D142" s="292">
        <f t="shared" ref="D142:D205" si="7">$D$6*((1+$D$4/12)^B142-1)/($D$4/12)</f>
        <v>228625.39526750246</v>
      </c>
      <c r="E142" s="292">
        <f t="shared" ref="E142:E205" si="8">C142-D142</f>
        <v>198827.55610011646</v>
      </c>
      <c r="F142" s="293"/>
    </row>
    <row r="143" spans="2:6">
      <c r="B143" s="289">
        <v>130</v>
      </c>
      <c r="C143" s="292">
        <f t="shared" si="6"/>
        <v>429234.00533165067</v>
      </c>
      <c r="D143" s="292">
        <f t="shared" si="7"/>
        <v>230920.05513864744</v>
      </c>
      <c r="E143" s="292">
        <f t="shared" si="8"/>
        <v>198313.95019300323</v>
      </c>
      <c r="F143" s="293"/>
    </row>
    <row r="144" spans="2:6">
      <c r="B144" s="289">
        <v>131</v>
      </c>
      <c r="C144" s="292">
        <f t="shared" si="6"/>
        <v>431022.48035386595</v>
      </c>
      <c r="D144" s="292">
        <f t="shared" si="7"/>
        <v>233224.27609258884</v>
      </c>
      <c r="E144" s="292">
        <f t="shared" si="8"/>
        <v>197798.2042612771</v>
      </c>
      <c r="F144" s="293"/>
    </row>
    <row r="145" spans="2:6">
      <c r="B145" s="289">
        <v>132</v>
      </c>
      <c r="C145" s="292">
        <f t="shared" si="6"/>
        <v>432818.40735534031</v>
      </c>
      <c r="D145" s="292">
        <f t="shared" si="7"/>
        <v>235538.0979671716</v>
      </c>
      <c r="E145" s="292">
        <f t="shared" si="8"/>
        <v>197280.30938816871</v>
      </c>
      <c r="F145" s="293"/>
    </row>
    <row r="146" spans="2:6">
      <c r="B146" s="289">
        <v>133</v>
      </c>
      <c r="C146" s="292">
        <f t="shared" si="6"/>
        <v>434621.81738598761</v>
      </c>
      <c r="D146" s="292">
        <f t="shared" si="7"/>
        <v>237861.56076623188</v>
      </c>
      <c r="E146" s="292">
        <f t="shared" si="8"/>
        <v>196760.25661975573</v>
      </c>
      <c r="F146" s="293"/>
    </row>
    <row r="147" spans="2:6">
      <c r="B147" s="289">
        <v>134</v>
      </c>
      <c r="C147" s="292">
        <f t="shared" si="6"/>
        <v>436432.74162509589</v>
      </c>
      <c r="D147" s="292">
        <f t="shared" si="7"/>
        <v>240194.70466028817</v>
      </c>
      <c r="E147" s="292">
        <f t="shared" si="8"/>
        <v>196238.03696480772</v>
      </c>
      <c r="F147" s="293"/>
    </row>
    <row r="148" spans="2:6">
      <c r="B148" s="289">
        <v>135</v>
      </c>
      <c r="C148" s="292">
        <f t="shared" si="6"/>
        <v>438251.21138186724</v>
      </c>
      <c r="D148" s="292">
        <f t="shared" si="7"/>
        <v>242537.56998723655</v>
      </c>
      <c r="E148" s="292">
        <f t="shared" si="8"/>
        <v>195713.64139463069</v>
      </c>
      <c r="F148" s="293"/>
    </row>
    <row r="149" spans="2:6">
      <c r="B149" s="289">
        <v>136</v>
      </c>
      <c r="C149" s="292">
        <f t="shared" si="6"/>
        <v>440077.25809595827</v>
      </c>
      <c r="D149" s="292">
        <f t="shared" si="7"/>
        <v>244890.19725304694</v>
      </c>
      <c r="E149" s="292">
        <f t="shared" si="8"/>
        <v>195187.06084291133</v>
      </c>
      <c r="F149" s="293"/>
    </row>
    <row r="150" spans="2:6">
      <c r="B150" s="289">
        <v>137</v>
      </c>
      <c r="C150" s="292">
        <f t="shared" si="6"/>
        <v>441910.91333802475</v>
      </c>
      <c r="D150" s="292">
        <f t="shared" si="7"/>
        <v>247252.62713246496</v>
      </c>
      <c r="E150" s="292">
        <f t="shared" si="8"/>
        <v>194658.28620555979</v>
      </c>
      <c r="F150" s="293"/>
    </row>
    <row r="151" spans="2:6">
      <c r="B151" s="289">
        <v>138</v>
      </c>
      <c r="C151" s="292">
        <f t="shared" si="6"/>
        <v>443752.20881026657</v>
      </c>
      <c r="D151" s="292">
        <f t="shared" si="7"/>
        <v>249624.90046971399</v>
      </c>
      <c r="E151" s="292">
        <f t="shared" si="8"/>
        <v>194127.30834055258</v>
      </c>
      <c r="F151" s="293"/>
    </row>
    <row r="152" spans="2:6">
      <c r="B152" s="289">
        <v>139</v>
      </c>
      <c r="C152" s="292">
        <f t="shared" si="6"/>
        <v>445601.17634697596</v>
      </c>
      <c r="D152" s="292">
        <f t="shared" si="7"/>
        <v>252007.05827920136</v>
      </c>
      <c r="E152" s="292">
        <f t="shared" si="8"/>
        <v>193594.1180677746</v>
      </c>
      <c r="F152" s="293"/>
    </row>
    <row r="153" spans="2:6">
      <c r="B153" s="289">
        <v>140</v>
      </c>
      <c r="C153" s="292">
        <f t="shared" si="6"/>
        <v>447457.84791508841</v>
      </c>
      <c r="D153" s="292">
        <f t="shared" si="7"/>
        <v>254399.1417462285</v>
      </c>
      <c r="E153" s="292">
        <f t="shared" si="8"/>
        <v>193058.70616885991</v>
      </c>
      <c r="F153" s="293"/>
    </row>
    <row r="154" spans="2:6">
      <c r="B154" s="289">
        <v>141</v>
      </c>
      <c r="C154" s="292">
        <f t="shared" si="6"/>
        <v>449322.25561473455</v>
      </c>
      <c r="D154" s="292">
        <f t="shared" si="7"/>
        <v>256801.19222770137</v>
      </c>
      <c r="E154" s="292">
        <f t="shared" si="8"/>
        <v>192521.06338703318</v>
      </c>
      <c r="F154" s="293"/>
    </row>
    <row r="155" spans="2:6">
      <c r="B155" s="289">
        <v>142</v>
      </c>
      <c r="C155" s="292">
        <f t="shared" si="6"/>
        <v>451194.43167979596</v>
      </c>
      <c r="D155" s="292">
        <f t="shared" si="7"/>
        <v>259213.25125284714</v>
      </c>
      <c r="E155" s="292">
        <f t="shared" si="8"/>
        <v>191981.18042694882</v>
      </c>
      <c r="F155" s="293"/>
    </row>
    <row r="156" spans="2:6">
      <c r="B156" s="289">
        <v>143</v>
      </c>
      <c r="C156" s="292">
        <f t="shared" si="6"/>
        <v>453074.4084784619</v>
      </c>
      <c r="D156" s="292">
        <f t="shared" si="7"/>
        <v>261635.36052393122</v>
      </c>
      <c r="E156" s="292">
        <f t="shared" si="8"/>
        <v>191439.04795453069</v>
      </c>
      <c r="F156" s="293"/>
    </row>
    <row r="157" spans="2:6">
      <c r="B157" s="289">
        <v>144</v>
      </c>
      <c r="C157" s="292">
        <f t="shared" si="6"/>
        <v>454962.21851378877</v>
      </c>
      <c r="D157" s="292">
        <f t="shared" si="7"/>
        <v>264067.56191697781</v>
      </c>
      <c r="E157" s="292">
        <f t="shared" si="8"/>
        <v>190894.65659681096</v>
      </c>
      <c r="F157" s="293"/>
    </row>
    <row r="158" spans="2:6">
      <c r="B158" s="289">
        <v>145</v>
      </c>
      <c r="C158" s="292">
        <f t="shared" si="6"/>
        <v>456857.89442426286</v>
      </c>
      <c r="D158" s="292">
        <f t="shared" si="7"/>
        <v>266509.89748249564</v>
      </c>
      <c r="E158" s="292">
        <f t="shared" si="8"/>
        <v>190347.99694176723</v>
      </c>
      <c r="F158" s="293"/>
    </row>
    <row r="159" spans="2:6">
      <c r="B159" s="289">
        <v>146</v>
      </c>
      <c r="C159" s="292">
        <f t="shared" si="6"/>
        <v>458761.46898436395</v>
      </c>
      <c r="D159" s="292">
        <f t="shared" si="7"/>
        <v>268962.40944620298</v>
      </c>
      <c r="E159" s="292">
        <f t="shared" si="8"/>
        <v>189799.05953816097</v>
      </c>
      <c r="F159" s="293"/>
    </row>
    <row r="160" spans="2:6">
      <c r="B160" s="289">
        <v>147</v>
      </c>
      <c r="C160" s="292">
        <f t="shared" si="6"/>
        <v>460672.97510513215</v>
      </c>
      <c r="D160" s="292">
        <f t="shared" si="7"/>
        <v>271425.14020975924</v>
      </c>
      <c r="E160" s="292">
        <f t="shared" si="8"/>
        <v>189247.83489537291</v>
      </c>
      <c r="F160" s="293"/>
    </row>
    <row r="161" spans="2:6">
      <c r="B161" s="289">
        <v>148</v>
      </c>
      <c r="C161" s="292">
        <f t="shared" si="6"/>
        <v>462592.44583473692</v>
      </c>
      <c r="D161" s="292">
        <f t="shared" si="7"/>
        <v>273898.13235149696</v>
      </c>
      <c r="E161" s="292">
        <f t="shared" si="8"/>
        <v>188694.31348323997</v>
      </c>
      <c r="F161" s="293"/>
    </row>
    <row r="162" spans="2:6">
      <c r="B162" s="289">
        <v>149</v>
      </c>
      <c r="C162" s="292">
        <f t="shared" si="6"/>
        <v>464519.9143590483</v>
      </c>
      <c r="D162" s="292">
        <f t="shared" si="7"/>
        <v>276381.42862715852</v>
      </c>
      <c r="E162" s="292">
        <f t="shared" si="8"/>
        <v>188138.48573188978</v>
      </c>
      <c r="F162" s="293"/>
    </row>
    <row r="163" spans="2:6">
      <c r="B163" s="289">
        <v>150</v>
      </c>
      <c r="C163" s="292">
        <f t="shared" si="6"/>
        <v>466455.41400221095</v>
      </c>
      <c r="D163" s="292">
        <f t="shared" si="7"/>
        <v>278875.07197063527</v>
      </c>
      <c r="E163" s="292">
        <f t="shared" si="8"/>
        <v>187580.34203157568</v>
      </c>
      <c r="F163" s="293"/>
    </row>
    <row r="164" spans="2:6">
      <c r="B164" s="289">
        <v>151</v>
      </c>
      <c r="C164" s="292">
        <f t="shared" si="6"/>
        <v>468398.9782272203</v>
      </c>
      <c r="D164" s="292">
        <f t="shared" si="7"/>
        <v>281379.10549471015</v>
      </c>
      <c r="E164" s="292">
        <f t="shared" si="8"/>
        <v>187019.87273251015</v>
      </c>
      <c r="F164" s="293"/>
    </row>
    <row r="165" spans="2:6">
      <c r="B165" s="289">
        <v>152</v>
      </c>
      <c r="C165" s="292">
        <f t="shared" si="6"/>
        <v>470350.64063650032</v>
      </c>
      <c r="D165" s="292">
        <f t="shared" si="7"/>
        <v>283893.57249180169</v>
      </c>
      <c r="E165" s="292">
        <f t="shared" si="8"/>
        <v>186457.06814469863</v>
      </c>
      <c r="F165" s="293"/>
    </row>
    <row r="166" spans="2:6">
      <c r="B166" s="289">
        <v>153</v>
      </c>
      <c r="C166" s="292">
        <f t="shared" si="6"/>
        <v>472310.4349724857</v>
      </c>
      <c r="D166" s="292">
        <f t="shared" si="7"/>
        <v>286418.51643471449</v>
      </c>
      <c r="E166" s="292">
        <f t="shared" si="8"/>
        <v>185891.91853777121</v>
      </c>
      <c r="F166" s="293"/>
    </row>
    <row r="167" spans="2:6">
      <c r="B167" s="289">
        <v>154</v>
      </c>
      <c r="C167" s="292">
        <f t="shared" si="6"/>
        <v>474278.39511820453</v>
      </c>
      <c r="D167" s="292">
        <f t="shared" si="7"/>
        <v>288953.98097738967</v>
      </c>
      <c r="E167" s="292">
        <f t="shared" si="8"/>
        <v>185324.41414081486</v>
      </c>
      <c r="F167" s="293"/>
    </row>
    <row r="168" spans="2:6">
      <c r="B168" s="289">
        <v>155</v>
      </c>
      <c r="C168" s="292">
        <f t="shared" si="6"/>
        <v>476254.5550978636</v>
      </c>
      <c r="D168" s="292">
        <f t="shared" si="7"/>
        <v>291500.00995565898</v>
      </c>
      <c r="E168" s="292">
        <f t="shared" si="8"/>
        <v>184754.54514220462</v>
      </c>
      <c r="F168" s="293"/>
    </row>
    <row r="169" spans="2:6">
      <c r="B169" s="289">
        <v>156</v>
      </c>
      <c r="C169" s="292">
        <f t="shared" si="6"/>
        <v>478238.9490774381</v>
      </c>
      <c r="D169" s="292">
        <f t="shared" si="7"/>
        <v>294056.64738800464</v>
      </c>
      <c r="E169" s="292">
        <f t="shared" si="8"/>
        <v>184182.30168943346</v>
      </c>
      <c r="F169" s="293"/>
    </row>
    <row r="170" spans="2:6">
      <c r="B170" s="289">
        <v>157</v>
      </c>
      <c r="C170" s="292">
        <f t="shared" si="6"/>
        <v>480231.61136526073</v>
      </c>
      <c r="D170" s="292">
        <f t="shared" si="7"/>
        <v>296623.93747631833</v>
      </c>
      <c r="E170" s="292">
        <f t="shared" si="8"/>
        <v>183607.6738889424</v>
      </c>
      <c r="F170" s="293"/>
    </row>
    <row r="171" spans="2:6">
      <c r="B171" s="289">
        <v>158</v>
      </c>
      <c r="C171" s="292">
        <f t="shared" si="6"/>
        <v>482232.57641261589</v>
      </c>
      <c r="D171" s="292">
        <f t="shared" si="7"/>
        <v>299201.92460666655</v>
      </c>
      <c r="E171" s="292">
        <f t="shared" si="8"/>
        <v>183030.65180594934</v>
      </c>
      <c r="F171" s="293"/>
    </row>
    <row r="172" spans="2:6">
      <c r="B172" s="289">
        <v>159</v>
      </c>
      <c r="C172" s="292">
        <f t="shared" si="6"/>
        <v>484241.87881433539</v>
      </c>
      <c r="D172" s="292">
        <f t="shared" si="7"/>
        <v>301790.65335005836</v>
      </c>
      <c r="E172" s="292">
        <f t="shared" si="8"/>
        <v>182451.22546427703</v>
      </c>
      <c r="F172" s="293"/>
    </row>
    <row r="173" spans="2:6">
      <c r="B173" s="289">
        <v>160</v>
      </c>
      <c r="C173" s="292">
        <f t="shared" si="6"/>
        <v>486259.55330939504</v>
      </c>
      <c r="D173" s="292">
        <f t="shared" si="7"/>
        <v>304390.16846321378</v>
      </c>
      <c r="E173" s="292">
        <f t="shared" si="8"/>
        <v>181869.38484618126</v>
      </c>
      <c r="F173" s="293"/>
    </row>
    <row r="174" spans="2:6">
      <c r="B174" s="289">
        <v>161</v>
      </c>
      <c r="C174" s="292">
        <f t="shared" si="6"/>
        <v>488285.6347815175</v>
      </c>
      <c r="D174" s="292">
        <f t="shared" si="7"/>
        <v>307000.51488934085</v>
      </c>
      <c r="E174" s="292">
        <f t="shared" si="8"/>
        <v>181285.11989217665</v>
      </c>
      <c r="F174" s="293"/>
    </row>
    <row r="175" spans="2:6">
      <c r="B175" s="289">
        <v>162</v>
      </c>
      <c r="C175" s="292">
        <f t="shared" si="6"/>
        <v>490320.1582597738</v>
      </c>
      <c r="D175" s="292">
        <f t="shared" si="7"/>
        <v>309621.73775891017</v>
      </c>
      <c r="E175" s="292">
        <f t="shared" si="8"/>
        <v>180698.42050086363</v>
      </c>
      <c r="F175" s="293"/>
    </row>
    <row r="176" spans="2:6">
      <c r="B176" s="289">
        <v>163</v>
      </c>
      <c r="C176" s="292">
        <f t="shared" si="6"/>
        <v>492363.15891918959</v>
      </c>
      <c r="D176" s="292">
        <f t="shared" si="7"/>
        <v>312253.88239043602</v>
      </c>
      <c r="E176" s="292">
        <f t="shared" si="8"/>
        <v>180109.27652875357</v>
      </c>
      <c r="F176" s="293"/>
    </row>
    <row r="177" spans="2:6">
      <c r="B177" s="289">
        <v>164</v>
      </c>
      <c r="C177" s="292">
        <f t="shared" si="6"/>
        <v>494414.67208135279</v>
      </c>
      <c r="D177" s="292">
        <f t="shared" si="7"/>
        <v>314896.99429125973</v>
      </c>
      <c r="E177" s="292">
        <f t="shared" si="8"/>
        <v>179517.67779009306</v>
      </c>
      <c r="F177" s="293"/>
    </row>
    <row r="178" spans="2:6">
      <c r="B178" s="289">
        <v>165</v>
      </c>
      <c r="C178" s="292">
        <f t="shared" si="6"/>
        <v>496474.7332150251</v>
      </c>
      <c r="D178" s="292">
        <f t="shared" si="7"/>
        <v>317551.11915833701</v>
      </c>
      <c r="E178" s="292">
        <f t="shared" si="8"/>
        <v>178923.61405668809</v>
      </c>
      <c r="F178" s="293"/>
    </row>
    <row r="179" spans="2:6">
      <c r="B179" s="289">
        <v>166</v>
      </c>
      <c r="C179" s="292">
        <f t="shared" si="6"/>
        <v>498543.37793675443</v>
      </c>
      <c r="D179" s="292">
        <f t="shared" si="7"/>
        <v>320216.30287902715</v>
      </c>
      <c r="E179" s="292">
        <f t="shared" si="8"/>
        <v>178327.07505772728</v>
      </c>
      <c r="F179" s="293"/>
    </row>
    <row r="180" spans="2:6">
      <c r="B180" s="289">
        <v>167</v>
      </c>
      <c r="C180" s="292">
        <f t="shared" si="6"/>
        <v>500620.64201149094</v>
      </c>
      <c r="D180" s="292">
        <f t="shared" si="7"/>
        <v>322892.59153188684</v>
      </c>
      <c r="E180" s="292">
        <f t="shared" si="8"/>
        <v>177728.05047960411</v>
      </c>
      <c r="F180" s="293"/>
    </row>
    <row r="181" spans="2:6">
      <c r="B181" s="289">
        <v>168</v>
      </c>
      <c r="C181" s="292">
        <f t="shared" si="6"/>
        <v>502706.56135320547</v>
      </c>
      <c r="D181" s="292">
        <f t="shared" si="7"/>
        <v>325580.0313874667</v>
      </c>
      <c r="E181" s="292">
        <f t="shared" si="8"/>
        <v>177126.52996573877</v>
      </c>
      <c r="F181" s="293"/>
    </row>
    <row r="182" spans="2:6">
      <c r="B182" s="289">
        <v>169</v>
      </c>
      <c r="C182" s="292">
        <f t="shared" si="6"/>
        <v>504801.17202551046</v>
      </c>
      <c r="D182" s="292">
        <f t="shared" si="7"/>
        <v>328278.66890911141</v>
      </c>
      <c r="E182" s="292">
        <f t="shared" si="8"/>
        <v>176522.50311639905</v>
      </c>
      <c r="F182" s="293"/>
    </row>
    <row r="183" spans="2:6">
      <c r="B183" s="289">
        <v>170</v>
      </c>
      <c r="C183" s="292">
        <f t="shared" si="6"/>
        <v>506904.51024228358</v>
      </c>
      <c r="D183" s="292">
        <f t="shared" si="7"/>
        <v>330988.55075376324</v>
      </c>
      <c r="E183" s="292">
        <f t="shared" si="8"/>
        <v>175915.95948852034</v>
      </c>
      <c r="F183" s="293"/>
    </row>
    <row r="184" spans="2:6">
      <c r="B184" s="289">
        <v>171</v>
      </c>
      <c r="C184" s="292">
        <f t="shared" si="6"/>
        <v>509016.61236829299</v>
      </c>
      <c r="D184" s="292">
        <f t="shared" si="7"/>
        <v>333709.72377276752</v>
      </c>
      <c r="E184" s="292">
        <f t="shared" si="8"/>
        <v>175306.88859552547</v>
      </c>
      <c r="F184" s="293"/>
    </row>
    <row r="185" spans="2:6">
      <c r="B185" s="289">
        <v>172</v>
      </c>
      <c r="C185" s="292">
        <f t="shared" si="6"/>
        <v>511137.51491982752</v>
      </c>
      <c r="D185" s="292">
        <f t="shared" si="7"/>
        <v>336442.23501268437</v>
      </c>
      <c r="E185" s="292">
        <f t="shared" si="8"/>
        <v>174695.27990714315</v>
      </c>
      <c r="F185" s="293"/>
    </row>
    <row r="186" spans="2:6">
      <c r="B186" s="289">
        <v>173</v>
      </c>
      <c r="C186" s="292">
        <f t="shared" si="6"/>
        <v>513267.25456532673</v>
      </c>
      <c r="D186" s="292">
        <f t="shared" si="7"/>
        <v>339186.13171610079</v>
      </c>
      <c r="E186" s="292">
        <f t="shared" si="8"/>
        <v>174081.12284922594</v>
      </c>
      <c r="F186" s="293"/>
    </row>
    <row r="187" spans="2:6">
      <c r="B187" s="289">
        <v>174</v>
      </c>
      <c r="C187" s="292">
        <f t="shared" si="6"/>
        <v>515405.86812601564</v>
      </c>
      <c r="D187" s="292">
        <f t="shared" si="7"/>
        <v>341941.46132244827</v>
      </c>
      <c r="E187" s="292">
        <f t="shared" si="8"/>
        <v>173464.40680356737</v>
      </c>
      <c r="F187" s="293"/>
    </row>
    <row r="188" spans="2:6">
      <c r="B188" s="289">
        <v>175</v>
      </c>
      <c r="C188" s="292">
        <f t="shared" si="6"/>
        <v>517553.39257654088</v>
      </c>
      <c r="D188" s="292">
        <f t="shared" si="7"/>
        <v>344708.27146882238</v>
      </c>
      <c r="E188" s="292">
        <f t="shared" si="8"/>
        <v>172845.1211077185</v>
      </c>
      <c r="F188" s="293"/>
    </row>
    <row r="189" spans="2:6">
      <c r="B189" s="289">
        <v>176</v>
      </c>
      <c r="C189" s="292">
        <f t="shared" si="6"/>
        <v>519709.86504560965</v>
      </c>
      <c r="D189" s="292">
        <f t="shared" si="7"/>
        <v>347486.60999080603</v>
      </c>
      <c r="E189" s="292">
        <f t="shared" si="8"/>
        <v>172223.25505480362</v>
      </c>
      <c r="F189" s="293"/>
    </row>
    <row r="190" spans="2:6">
      <c r="B190" s="289">
        <v>177</v>
      </c>
      <c r="C190" s="292">
        <f t="shared" si="6"/>
        <v>521875.3228166331</v>
      </c>
      <c r="D190" s="292">
        <f t="shared" si="7"/>
        <v>350276.52492329804</v>
      </c>
      <c r="E190" s="292">
        <f t="shared" si="8"/>
        <v>171598.79789333505</v>
      </c>
      <c r="F190" s="293"/>
    </row>
    <row r="191" spans="2:6">
      <c r="B191" s="289">
        <v>178</v>
      </c>
      <c r="C191" s="292">
        <f t="shared" si="6"/>
        <v>524049.80332836905</v>
      </c>
      <c r="D191" s="292">
        <f t="shared" si="7"/>
        <v>353078.06450134213</v>
      </c>
      <c r="E191" s="292">
        <f t="shared" si="8"/>
        <v>170971.73882702691</v>
      </c>
      <c r="F191" s="293"/>
    </row>
    <row r="192" spans="2:6">
      <c r="B192" s="289">
        <v>179</v>
      </c>
      <c r="C192" s="292">
        <f t="shared" si="6"/>
        <v>526233.34417557053</v>
      </c>
      <c r="D192" s="292">
        <f t="shared" si="7"/>
        <v>355891.27716096141</v>
      </c>
      <c r="E192" s="292">
        <f t="shared" si="8"/>
        <v>170342.06701460911</v>
      </c>
      <c r="F192" s="293"/>
    </row>
    <row r="193" spans="2:6">
      <c r="B193" s="289">
        <v>180</v>
      </c>
      <c r="C193" s="292">
        <f t="shared" si="6"/>
        <v>528425.98310963553</v>
      </c>
      <c r="D193" s="292">
        <f t="shared" si="7"/>
        <v>358716.21153999586</v>
      </c>
      <c r="E193" s="292">
        <f t="shared" si="8"/>
        <v>169709.77156963968</v>
      </c>
      <c r="F193" s="293"/>
    </row>
    <row r="194" spans="2:6">
      <c r="B194" s="289">
        <v>181</v>
      </c>
      <c r="C194" s="292">
        <f t="shared" si="6"/>
        <v>530627.758039259</v>
      </c>
      <c r="D194" s="292">
        <f t="shared" si="7"/>
        <v>361552.91647894285</v>
      </c>
      <c r="E194" s="292">
        <f t="shared" si="8"/>
        <v>169074.84156031616</v>
      </c>
      <c r="F194" s="293"/>
    </row>
    <row r="195" spans="2:6">
      <c r="B195" s="289">
        <v>182</v>
      </c>
      <c r="C195" s="292">
        <f t="shared" si="6"/>
        <v>532838.70703108923</v>
      </c>
      <c r="D195" s="292">
        <f t="shared" si="7"/>
        <v>364401.44102180219</v>
      </c>
      <c r="E195" s="292">
        <f t="shared" si="8"/>
        <v>168437.26600928704</v>
      </c>
      <c r="F195" s="293"/>
    </row>
    <row r="196" spans="2:6">
      <c r="B196" s="289">
        <v>183</v>
      </c>
      <c r="C196" s="292">
        <f t="shared" si="6"/>
        <v>535058.86831038562</v>
      </c>
      <c r="D196" s="292">
        <f t="shared" si="7"/>
        <v>367261.83441692352</v>
      </c>
      <c r="E196" s="292">
        <f t="shared" si="8"/>
        <v>167797.0338934621</v>
      </c>
      <c r="F196" s="293"/>
    </row>
    <row r="197" spans="2:6">
      <c r="B197" s="289">
        <v>184</v>
      </c>
      <c r="C197" s="292">
        <f t="shared" si="6"/>
        <v>537288.28026167874</v>
      </c>
      <c r="D197" s="292">
        <f t="shared" si="7"/>
        <v>370134.14611785754</v>
      </c>
      <c r="E197" s="292">
        <f t="shared" si="8"/>
        <v>167154.1341438212</v>
      </c>
      <c r="F197" s="293"/>
    </row>
    <row r="198" spans="2:6">
      <c r="B198" s="289">
        <v>185</v>
      </c>
      <c r="C198" s="292">
        <f t="shared" si="6"/>
        <v>539526.98142943566</v>
      </c>
      <c r="D198" s="292">
        <f t="shared" si="7"/>
        <v>373018.42578421225</v>
      </c>
      <c r="E198" s="292">
        <f t="shared" si="8"/>
        <v>166508.55564522342</v>
      </c>
      <c r="F198" s="293"/>
    </row>
    <row r="199" spans="2:6">
      <c r="B199" s="289">
        <v>186</v>
      </c>
      <c r="C199" s="292">
        <f t="shared" si="6"/>
        <v>541775.01051872515</v>
      </c>
      <c r="D199" s="292">
        <f t="shared" si="7"/>
        <v>375914.7232825103</v>
      </c>
      <c r="E199" s="292">
        <f t="shared" si="8"/>
        <v>165860.28723621485</v>
      </c>
      <c r="F199" s="293"/>
    </row>
    <row r="200" spans="2:6">
      <c r="B200" s="289">
        <v>187</v>
      </c>
      <c r="C200" s="292">
        <f t="shared" si="6"/>
        <v>544032.40639588633</v>
      </c>
      <c r="D200" s="292">
        <f t="shared" si="7"/>
        <v>378823.08868705091</v>
      </c>
      <c r="E200" s="292">
        <f t="shared" si="8"/>
        <v>165209.31770883541</v>
      </c>
      <c r="F200" s="293"/>
    </row>
    <row r="201" spans="2:6">
      <c r="B201" s="289">
        <v>188</v>
      </c>
      <c r="C201" s="292">
        <f t="shared" si="6"/>
        <v>546299.20808920264</v>
      </c>
      <c r="D201" s="292">
        <f t="shared" si="7"/>
        <v>381743.57228077744</v>
      </c>
      <c r="E201" s="292">
        <f t="shared" si="8"/>
        <v>164555.6358084252</v>
      </c>
      <c r="F201" s="293"/>
    </row>
    <row r="202" spans="2:6">
      <c r="B202" s="289">
        <v>189</v>
      </c>
      <c r="C202" s="292">
        <f t="shared" si="6"/>
        <v>548575.45478957426</v>
      </c>
      <c r="D202" s="292">
        <f t="shared" si="7"/>
        <v>384676.22455614433</v>
      </c>
      <c r="E202" s="292">
        <f t="shared" si="8"/>
        <v>163899.23023342993</v>
      </c>
      <c r="F202" s="293"/>
    </row>
    <row r="203" spans="2:6">
      <c r="B203" s="289">
        <v>190</v>
      </c>
      <c r="C203" s="292">
        <f t="shared" si="6"/>
        <v>550861.18585119746</v>
      </c>
      <c r="D203" s="292">
        <f t="shared" si="7"/>
        <v>387621.09621599194</v>
      </c>
      <c r="E203" s="292">
        <f t="shared" si="8"/>
        <v>163240.08963520551</v>
      </c>
      <c r="F203" s="293"/>
    </row>
    <row r="204" spans="2:6">
      <c r="B204" s="289">
        <v>191</v>
      </c>
      <c r="C204" s="292">
        <f t="shared" si="6"/>
        <v>553156.44079224451</v>
      </c>
      <c r="D204" s="292">
        <f t="shared" si="7"/>
        <v>390578.23817442264</v>
      </c>
      <c r="E204" s="292">
        <f t="shared" si="8"/>
        <v>162578.20261782187</v>
      </c>
      <c r="F204" s="293"/>
    </row>
    <row r="205" spans="2:6">
      <c r="B205" s="289">
        <v>192</v>
      </c>
      <c r="C205" s="292">
        <f t="shared" si="6"/>
        <v>555461.25929554529</v>
      </c>
      <c r="D205" s="292">
        <f t="shared" si="7"/>
        <v>393547.70155767945</v>
      </c>
      <c r="E205" s="292">
        <f t="shared" si="8"/>
        <v>161913.55773786583</v>
      </c>
      <c r="F205" s="293"/>
    </row>
    <row r="206" spans="2:6">
      <c r="B206" s="289">
        <v>193</v>
      </c>
      <c r="C206" s="292">
        <f t="shared" ref="C206:C269" si="9">$D$3*(1+$D$4/12)^(B206)</f>
        <v>557775.68120927666</v>
      </c>
      <c r="D206" s="292">
        <f t="shared" ref="D206:D269" si="10">$D$6*((1+$D$4/12)^B206-1)/($D$4/12)</f>
        <v>396529.53770503344</v>
      </c>
      <c r="E206" s="292">
        <f t="shared" ref="E206:E269" si="11">C206-D206</f>
        <v>161246.14350424323</v>
      </c>
      <c r="F206" s="293"/>
    </row>
    <row r="207" spans="2:6">
      <c r="B207" s="289">
        <v>194</v>
      </c>
      <c r="C207" s="292">
        <f t="shared" si="9"/>
        <v>560099.74654764868</v>
      </c>
      <c r="D207" s="292">
        <f t="shared" si="10"/>
        <v>399523.79816966818</v>
      </c>
      <c r="E207" s="292">
        <f t="shared" si="11"/>
        <v>160575.9483779805</v>
      </c>
      <c r="F207" s="293"/>
    </row>
    <row r="208" spans="2:6">
      <c r="B208" s="289">
        <v>195</v>
      </c>
      <c r="C208" s="292">
        <f t="shared" si="9"/>
        <v>562433.49549159722</v>
      </c>
      <c r="D208" s="292">
        <f t="shared" si="10"/>
        <v>402530.53471957217</v>
      </c>
      <c r="E208" s="292">
        <f t="shared" si="11"/>
        <v>159902.96077202505</v>
      </c>
      <c r="F208" s="293"/>
    </row>
    <row r="209" spans="2:6">
      <c r="B209" s="289">
        <v>196</v>
      </c>
      <c r="C209" s="292">
        <f t="shared" si="9"/>
        <v>564776.96838947886</v>
      </c>
      <c r="D209" s="292">
        <f t="shared" si="10"/>
        <v>405549.79933843401</v>
      </c>
      <c r="E209" s="292">
        <f t="shared" si="11"/>
        <v>159227.16905104485</v>
      </c>
      <c r="F209" s="293"/>
    </row>
    <row r="210" spans="2:6">
      <c r="B210" s="289">
        <v>197</v>
      </c>
      <c r="C210" s="292">
        <f t="shared" si="9"/>
        <v>567130.20575776824</v>
      </c>
      <c r="D210" s="292">
        <f t="shared" si="10"/>
        <v>408581.64422654104</v>
      </c>
      <c r="E210" s="292">
        <f t="shared" si="11"/>
        <v>158548.5615312272</v>
      </c>
      <c r="F210" s="293"/>
    </row>
    <row r="211" spans="2:6">
      <c r="B211" s="289">
        <v>198</v>
      </c>
      <c r="C211" s="292">
        <f t="shared" si="9"/>
        <v>569493.24828175909</v>
      </c>
      <c r="D211" s="292">
        <f t="shared" si="10"/>
        <v>411626.12180168211</v>
      </c>
      <c r="E211" s="292">
        <f t="shared" si="11"/>
        <v>157867.12648007699</v>
      </c>
      <c r="F211" s="293"/>
    </row>
    <row r="212" spans="2:6">
      <c r="B212" s="289">
        <v>199</v>
      </c>
      <c r="C212" s="292">
        <f t="shared" si="9"/>
        <v>571866.13681626657</v>
      </c>
      <c r="D212" s="292">
        <f t="shared" si="10"/>
        <v>414683.28470005293</v>
      </c>
      <c r="E212" s="292">
        <f t="shared" si="11"/>
        <v>157182.85211621365</v>
      </c>
      <c r="F212" s="293"/>
    </row>
    <row r="213" spans="2:6">
      <c r="B213" s="289">
        <v>200</v>
      </c>
      <c r="C213" s="292">
        <f t="shared" si="9"/>
        <v>574248.91238633427</v>
      </c>
      <c r="D213" s="292">
        <f t="shared" si="10"/>
        <v>417753.1857771668</v>
      </c>
      <c r="E213" s="292">
        <f t="shared" si="11"/>
        <v>156495.72660916747</v>
      </c>
      <c r="F213" s="293"/>
    </row>
    <row r="214" spans="2:6">
      <c r="B214" s="289">
        <v>201</v>
      </c>
      <c r="C214" s="292">
        <f t="shared" si="9"/>
        <v>576641.61618794396</v>
      </c>
      <c r="D214" s="292">
        <f t="shared" si="10"/>
        <v>420835.87810876861</v>
      </c>
      <c r="E214" s="292">
        <f t="shared" si="11"/>
        <v>155805.73807917535</v>
      </c>
      <c r="F214" s="293"/>
    </row>
    <row r="215" spans="2:6">
      <c r="B215" s="289">
        <v>202</v>
      </c>
      <c r="C215" s="292">
        <f t="shared" si="9"/>
        <v>579044.28958872706</v>
      </c>
      <c r="D215" s="292">
        <f t="shared" si="10"/>
        <v>423931.41499175224</v>
      </c>
      <c r="E215" s="292">
        <f t="shared" si="11"/>
        <v>155112.87459697481</v>
      </c>
      <c r="F215" s="293"/>
    </row>
    <row r="216" spans="2:6">
      <c r="B216" s="289">
        <v>203</v>
      </c>
      <c r="C216" s="292">
        <f t="shared" si="9"/>
        <v>581456.97412868007</v>
      </c>
      <c r="D216" s="292">
        <f t="shared" si="10"/>
        <v>427039.8499450814</v>
      </c>
      <c r="E216" s="292">
        <f t="shared" si="11"/>
        <v>154417.12418359867</v>
      </c>
      <c r="F216" s="293"/>
    </row>
    <row r="217" spans="2:6">
      <c r="B217" s="289">
        <v>204</v>
      </c>
      <c r="C217" s="292">
        <f t="shared" si="9"/>
        <v>583879.71152088291</v>
      </c>
      <c r="D217" s="292">
        <f t="shared" si="10"/>
        <v>430161.23671071633</v>
      </c>
      <c r="E217" s="292">
        <f t="shared" si="11"/>
        <v>153718.47481016658</v>
      </c>
      <c r="F217" s="293"/>
    </row>
    <row r="218" spans="2:6">
      <c r="B218" s="289">
        <v>205</v>
      </c>
      <c r="C218" s="292">
        <f t="shared" si="9"/>
        <v>586312.54365221981</v>
      </c>
      <c r="D218" s="292">
        <f t="shared" si="10"/>
        <v>433295.62925454124</v>
      </c>
      <c r="E218" s="292">
        <f t="shared" si="11"/>
        <v>153016.91439767857</v>
      </c>
      <c r="F218" s="293"/>
    </row>
    <row r="219" spans="2:6">
      <c r="B219" s="289">
        <v>206</v>
      </c>
      <c r="C219" s="292">
        <f t="shared" si="9"/>
        <v>588755.5125841042</v>
      </c>
      <c r="D219" s="292">
        <f t="shared" si="10"/>
        <v>436443.08176729892</v>
      </c>
      <c r="E219" s="292">
        <f t="shared" si="11"/>
        <v>152312.43081680528</v>
      </c>
      <c r="F219" s="293"/>
    </row>
    <row r="220" spans="2:6">
      <c r="B220" s="289">
        <v>207</v>
      </c>
      <c r="C220" s="292">
        <f t="shared" si="9"/>
        <v>591208.66055320471</v>
      </c>
      <c r="D220" s="292">
        <f t="shared" si="10"/>
        <v>439603.64866552653</v>
      </c>
      <c r="E220" s="292">
        <f t="shared" si="11"/>
        <v>151605.01188767818</v>
      </c>
      <c r="F220" s="293"/>
    </row>
    <row r="221" spans="2:6">
      <c r="B221" s="289">
        <v>208</v>
      </c>
      <c r="C221" s="292">
        <f t="shared" si="9"/>
        <v>593672.02997217642</v>
      </c>
      <c r="D221" s="292">
        <f t="shared" si="10"/>
        <v>442777.3845924965</v>
      </c>
      <c r="E221" s="292">
        <f t="shared" si="11"/>
        <v>150894.64537967992</v>
      </c>
      <c r="F221" s="293"/>
    </row>
    <row r="222" spans="2:6">
      <c r="B222" s="289">
        <v>209</v>
      </c>
      <c r="C222" s="292">
        <f t="shared" si="9"/>
        <v>596145.66343039379</v>
      </c>
      <c r="D222" s="292">
        <f t="shared" si="10"/>
        <v>445964.34441916225</v>
      </c>
      <c r="E222" s="292">
        <f t="shared" si="11"/>
        <v>150181.31901123154</v>
      </c>
      <c r="F222" s="293"/>
    </row>
    <row r="223" spans="2:6">
      <c r="B223" s="289">
        <v>210</v>
      </c>
      <c r="C223" s="292">
        <f t="shared" si="9"/>
        <v>598629.60369468702</v>
      </c>
      <c r="D223" s="292">
        <f t="shared" si="10"/>
        <v>449164.58324510569</v>
      </c>
      <c r="E223" s="292">
        <f t="shared" si="11"/>
        <v>149465.02044958132</v>
      </c>
      <c r="F223" s="293"/>
    </row>
    <row r="224" spans="2:6">
      <c r="B224" s="289">
        <v>211</v>
      </c>
      <c r="C224" s="292">
        <f t="shared" si="9"/>
        <v>601123.8937100817</v>
      </c>
      <c r="D224" s="292">
        <f t="shared" si="10"/>
        <v>452378.15639949084</v>
      </c>
      <c r="E224" s="292">
        <f t="shared" si="11"/>
        <v>148745.73731059086</v>
      </c>
      <c r="F224" s="293"/>
    </row>
    <row r="225" spans="2:6">
      <c r="B225" s="289">
        <v>212</v>
      </c>
      <c r="C225" s="292">
        <f t="shared" si="9"/>
        <v>603628.57660054031</v>
      </c>
      <c r="D225" s="292">
        <f t="shared" si="10"/>
        <v>455605.11944201903</v>
      </c>
      <c r="E225" s="292">
        <f t="shared" si="11"/>
        <v>148023.45715852128</v>
      </c>
      <c r="F225" s="293"/>
    </row>
    <row r="226" spans="2:6">
      <c r="B226" s="289">
        <v>213</v>
      </c>
      <c r="C226" s="292">
        <f t="shared" si="9"/>
        <v>606143.69566970924</v>
      </c>
      <c r="D226" s="292">
        <f t="shared" si="10"/>
        <v>458845.52816389117</v>
      </c>
      <c r="E226" s="292">
        <f t="shared" si="11"/>
        <v>147298.16750581807</v>
      </c>
      <c r="F226" s="293"/>
    </row>
    <row r="227" spans="2:6">
      <c r="B227" s="289">
        <v>214</v>
      </c>
      <c r="C227" s="292">
        <f t="shared" si="9"/>
        <v>608669.29440166627</v>
      </c>
      <c r="D227" s="292">
        <f t="shared" si="10"/>
        <v>462099.43858877092</v>
      </c>
      <c r="E227" s="292">
        <f t="shared" si="11"/>
        <v>146569.85581289534</v>
      </c>
      <c r="F227" s="293"/>
    </row>
    <row r="228" spans="2:6">
      <c r="B228" s="289">
        <v>215</v>
      </c>
      <c r="C228" s="292">
        <f t="shared" si="9"/>
        <v>611205.41646167345</v>
      </c>
      <c r="D228" s="292">
        <f t="shared" si="10"/>
        <v>465366.90697375475</v>
      </c>
      <c r="E228" s="292">
        <f t="shared" si="11"/>
        <v>145838.50948791869</v>
      </c>
      <c r="F228" s="293"/>
    </row>
    <row r="229" spans="2:6">
      <c r="B229" s="289">
        <v>216</v>
      </c>
      <c r="C229" s="292">
        <f t="shared" si="9"/>
        <v>613752.10569693043</v>
      </c>
      <c r="D229" s="292">
        <f t="shared" si="10"/>
        <v>468647.98981034238</v>
      </c>
      <c r="E229" s="292">
        <f t="shared" si="11"/>
        <v>145104.11588658806</v>
      </c>
      <c r="F229" s="293"/>
    </row>
    <row r="230" spans="2:6">
      <c r="B230" s="289">
        <v>217</v>
      </c>
      <c r="C230" s="292">
        <f t="shared" si="9"/>
        <v>616309.40613733407</v>
      </c>
      <c r="D230" s="292">
        <f t="shared" si="10"/>
        <v>471942.74382541556</v>
      </c>
      <c r="E230" s="292">
        <f t="shared" si="11"/>
        <v>144366.66231191851</v>
      </c>
      <c r="F230" s="293"/>
    </row>
    <row r="231" spans="2:6">
      <c r="B231" s="289">
        <v>218</v>
      </c>
      <c r="C231" s="292">
        <f t="shared" si="9"/>
        <v>618877.36199623987</v>
      </c>
      <c r="D231" s="292">
        <f t="shared" si="10"/>
        <v>475251.22598221875</v>
      </c>
      <c r="E231" s="292">
        <f t="shared" si="11"/>
        <v>143626.13601402112</v>
      </c>
      <c r="F231" s="293"/>
    </row>
    <row r="232" spans="2:6">
      <c r="B232" s="289">
        <v>219</v>
      </c>
      <c r="C232" s="292">
        <f t="shared" si="9"/>
        <v>621456.01767122408</v>
      </c>
      <c r="D232" s="292">
        <f t="shared" si="10"/>
        <v>478573.49348134152</v>
      </c>
      <c r="E232" s="292">
        <f t="shared" si="11"/>
        <v>142882.52418988256</v>
      </c>
      <c r="F232" s="293"/>
    </row>
    <row r="233" spans="2:6">
      <c r="B233" s="289">
        <v>220</v>
      </c>
      <c r="C233" s="292">
        <f t="shared" si="9"/>
        <v>624045.41774485412</v>
      </c>
      <c r="D233" s="292">
        <f t="shared" si="10"/>
        <v>481909.60376171075</v>
      </c>
      <c r="E233" s="292">
        <f t="shared" si="11"/>
        <v>142135.81398314337</v>
      </c>
      <c r="F233" s="293"/>
    </row>
    <row r="234" spans="2:6">
      <c r="B234" s="289">
        <v>221</v>
      </c>
      <c r="C234" s="292">
        <f t="shared" si="9"/>
        <v>626645.60698545771</v>
      </c>
      <c r="D234" s="292">
        <f t="shared" si="10"/>
        <v>485259.61450158153</v>
      </c>
      <c r="E234" s="292">
        <f t="shared" si="11"/>
        <v>141385.99248387618</v>
      </c>
      <c r="F234" s="293"/>
    </row>
    <row r="235" spans="2:6">
      <c r="B235" s="289">
        <v>222</v>
      </c>
      <c r="C235" s="292">
        <f t="shared" si="9"/>
        <v>629256.63034789707</v>
      </c>
      <c r="D235" s="292">
        <f t="shared" si="10"/>
        <v>488623.58361953509</v>
      </c>
      <c r="E235" s="292">
        <f t="shared" si="11"/>
        <v>140633.04672836198</v>
      </c>
      <c r="F235" s="293"/>
    </row>
    <row r="236" spans="2:6">
      <c r="B236" s="289">
        <v>223</v>
      </c>
      <c r="C236" s="292">
        <f t="shared" si="9"/>
        <v>631878.53297434701</v>
      </c>
      <c r="D236" s="292">
        <f t="shared" si="10"/>
        <v>492001.56927548075</v>
      </c>
      <c r="E236" s="292">
        <f t="shared" si="11"/>
        <v>139876.96369886625</v>
      </c>
      <c r="F236" s="293"/>
    </row>
    <row r="237" spans="2:6">
      <c r="B237" s="289">
        <v>224</v>
      </c>
      <c r="C237" s="292">
        <f t="shared" si="9"/>
        <v>634511.3601950733</v>
      </c>
      <c r="D237" s="292">
        <f t="shared" si="10"/>
        <v>495393.62987165863</v>
      </c>
      <c r="E237" s="292">
        <f t="shared" si="11"/>
        <v>139117.73032341467</v>
      </c>
      <c r="F237" s="293"/>
    </row>
    <row r="238" spans="2:6">
      <c r="B238" s="289">
        <v>225</v>
      </c>
      <c r="C238" s="292">
        <f t="shared" si="9"/>
        <v>637155.1575292194</v>
      </c>
      <c r="D238" s="292">
        <f t="shared" si="10"/>
        <v>498799.82405365416</v>
      </c>
      <c r="E238" s="292">
        <f t="shared" si="11"/>
        <v>138355.33347556525</v>
      </c>
      <c r="F238" s="293"/>
    </row>
    <row r="239" spans="2:6">
      <c r="B239" s="289">
        <v>226</v>
      </c>
      <c r="C239" s="292">
        <f t="shared" si="9"/>
        <v>639809.97068559111</v>
      </c>
      <c r="D239" s="292">
        <f t="shared" si="10"/>
        <v>502220.210711408</v>
      </c>
      <c r="E239" s="292">
        <f t="shared" si="11"/>
        <v>137589.75997418311</v>
      </c>
      <c r="F239" s="293"/>
    </row>
    <row r="240" spans="2:6">
      <c r="B240" s="289">
        <v>227</v>
      </c>
      <c r="C240" s="292">
        <f t="shared" si="9"/>
        <v>642475.8455634478</v>
      </c>
      <c r="D240" s="292">
        <f t="shared" si="10"/>
        <v>505654.84898023604</v>
      </c>
      <c r="E240" s="292">
        <f t="shared" si="11"/>
        <v>136820.99658321176</v>
      </c>
      <c r="F240" s="293"/>
    </row>
    <row r="241" spans="2:6">
      <c r="B241" s="289">
        <v>228</v>
      </c>
      <c r="C241" s="292">
        <f t="shared" si="9"/>
        <v>645152.82825329551</v>
      </c>
      <c r="D241" s="292">
        <f t="shared" si="10"/>
        <v>509103.79824185063</v>
      </c>
      <c r="E241" s="292">
        <f t="shared" si="11"/>
        <v>136049.03001144488</v>
      </c>
      <c r="F241" s="293"/>
    </row>
    <row r="242" spans="2:6">
      <c r="B242" s="289">
        <v>229</v>
      </c>
      <c r="C242" s="292">
        <f t="shared" si="9"/>
        <v>647840.96503768419</v>
      </c>
      <c r="D242" s="292">
        <f t="shared" si="10"/>
        <v>512567.11812538869</v>
      </c>
      <c r="E242" s="292">
        <f t="shared" si="11"/>
        <v>135273.8469122955</v>
      </c>
      <c r="F242" s="293"/>
    </row>
    <row r="243" spans="2:6">
      <c r="B243" s="289">
        <v>230</v>
      </c>
      <c r="C243" s="292">
        <f t="shared" si="9"/>
        <v>650540.3023920079</v>
      </c>
      <c r="D243" s="292">
        <f t="shared" si="10"/>
        <v>516044.86850844149</v>
      </c>
      <c r="E243" s="292">
        <f t="shared" si="11"/>
        <v>134495.43388356641</v>
      </c>
      <c r="F243" s="293"/>
    </row>
    <row r="244" spans="2:6">
      <c r="B244" s="289">
        <v>231</v>
      </c>
      <c r="C244" s="292">
        <f t="shared" si="9"/>
        <v>653250.88698530814</v>
      </c>
      <c r="D244" s="292">
        <f t="shared" si="10"/>
        <v>519537.10951809061</v>
      </c>
      <c r="E244" s="292">
        <f t="shared" si="11"/>
        <v>133713.77746721753</v>
      </c>
      <c r="F244" s="293"/>
    </row>
    <row r="245" spans="2:6">
      <c r="B245" s="289">
        <v>232</v>
      </c>
      <c r="C245" s="292">
        <f t="shared" si="9"/>
        <v>655972.76568108005</v>
      </c>
      <c r="D245" s="292">
        <f t="shared" si="10"/>
        <v>523043.90153194609</v>
      </c>
      <c r="E245" s="292">
        <f t="shared" si="11"/>
        <v>132928.86414913397</v>
      </c>
      <c r="F245" s="293"/>
    </row>
    <row r="246" spans="2:6">
      <c r="B246" s="289">
        <v>233</v>
      </c>
      <c r="C246" s="292">
        <f t="shared" si="9"/>
        <v>658705.98553808441</v>
      </c>
      <c r="D246" s="292">
        <f t="shared" si="10"/>
        <v>526565.3051791928</v>
      </c>
      <c r="E246" s="292">
        <f t="shared" si="11"/>
        <v>132140.68035889161</v>
      </c>
      <c r="F246" s="293"/>
    </row>
    <row r="247" spans="2:6">
      <c r="B247" s="289">
        <v>234</v>
      </c>
      <c r="C247" s="292">
        <f t="shared" si="9"/>
        <v>661450.59381116007</v>
      </c>
      <c r="D247" s="292">
        <f t="shared" si="10"/>
        <v>530101.38134163688</v>
      </c>
      <c r="E247" s="292">
        <f t="shared" si="11"/>
        <v>131349.21246952319</v>
      </c>
      <c r="F247" s="293"/>
    </row>
    <row r="248" spans="2:6">
      <c r="B248" s="289">
        <v>235</v>
      </c>
      <c r="C248" s="292">
        <f t="shared" si="9"/>
        <v>664206.63795203983</v>
      </c>
      <c r="D248" s="292">
        <f t="shared" si="10"/>
        <v>533652.19115475717</v>
      </c>
      <c r="E248" s="292">
        <f t="shared" si="11"/>
        <v>130554.44679728267</v>
      </c>
      <c r="F248" s="293"/>
    </row>
    <row r="249" spans="2:6">
      <c r="B249" s="289">
        <v>236</v>
      </c>
      <c r="C249" s="292">
        <f t="shared" si="9"/>
        <v>666974.16561017325</v>
      </c>
      <c r="D249" s="292">
        <f t="shared" si="10"/>
        <v>537217.7960087657</v>
      </c>
      <c r="E249" s="292">
        <f t="shared" si="11"/>
        <v>129756.36960140755</v>
      </c>
      <c r="F249" s="293"/>
    </row>
    <row r="250" spans="2:6">
      <c r="B250" s="289">
        <v>237</v>
      </c>
      <c r="C250" s="292">
        <f t="shared" si="9"/>
        <v>669753.22463354887</v>
      </c>
      <c r="D250" s="292">
        <f t="shared" si="10"/>
        <v>540798.25754966564</v>
      </c>
      <c r="E250" s="292">
        <f t="shared" si="11"/>
        <v>128954.96708388324</v>
      </c>
      <c r="F250" s="293"/>
    </row>
    <row r="251" spans="2:6">
      <c r="B251" s="289">
        <v>238</v>
      </c>
      <c r="C251" s="292">
        <f t="shared" si="9"/>
        <v>672543.86306952208</v>
      </c>
      <c r="D251" s="292">
        <f t="shared" si="10"/>
        <v>544393.63768031972</v>
      </c>
      <c r="E251" s="292">
        <f t="shared" si="11"/>
        <v>128150.22538920236</v>
      </c>
      <c r="F251" s="293"/>
    </row>
    <row r="252" spans="2:6">
      <c r="B252" s="289">
        <v>239</v>
      </c>
      <c r="C252" s="292">
        <f t="shared" si="9"/>
        <v>675346.12916564534</v>
      </c>
      <c r="D252" s="292">
        <f t="shared" si="10"/>
        <v>548003.99856151827</v>
      </c>
      <c r="E252" s="292">
        <f t="shared" si="11"/>
        <v>127342.13060412707</v>
      </c>
      <c r="F252" s="293"/>
    </row>
    <row r="253" spans="2:6">
      <c r="B253" s="289">
        <v>240</v>
      </c>
      <c r="C253" s="292">
        <f t="shared" si="9"/>
        <v>678160.071370502</v>
      </c>
      <c r="D253" s="292">
        <f t="shared" si="10"/>
        <v>551629.40261305484</v>
      </c>
      <c r="E253" s="292">
        <f t="shared" si="11"/>
        <v>126530.66875744716</v>
      </c>
      <c r="F253" s="293"/>
    </row>
    <row r="254" spans="2:6">
      <c r="B254" s="289">
        <v>241</v>
      </c>
      <c r="C254" s="292">
        <f t="shared" si="9"/>
        <v>680985.73833454575</v>
      </c>
      <c r="D254" s="292">
        <f t="shared" si="10"/>
        <v>555269.91251480626</v>
      </c>
      <c r="E254" s="292">
        <f t="shared" si="11"/>
        <v>125715.82581973949</v>
      </c>
      <c r="F254" s="293"/>
    </row>
    <row r="255" spans="2:6">
      <c r="B255" s="289">
        <v>242</v>
      </c>
      <c r="C255" s="292">
        <f t="shared" si="9"/>
        <v>683823.17891093972</v>
      </c>
      <c r="D255" s="292">
        <f t="shared" si="10"/>
        <v>558925.59120781487</v>
      </c>
      <c r="E255" s="292">
        <f t="shared" si="11"/>
        <v>124897.58770312485</v>
      </c>
      <c r="F255" s="293"/>
    </row>
    <row r="256" spans="2:6">
      <c r="B256" s="289">
        <v>243</v>
      </c>
      <c r="C256" s="292">
        <f t="shared" si="9"/>
        <v>686672.44215640204</v>
      </c>
      <c r="D256" s="292">
        <f t="shared" si="10"/>
        <v>562596.50189537788</v>
      </c>
      <c r="E256" s="292">
        <f t="shared" si="11"/>
        <v>124075.94026102417</v>
      </c>
      <c r="F256" s="293"/>
    </row>
    <row r="257" spans="2:6">
      <c r="B257" s="289">
        <v>244</v>
      </c>
      <c r="C257" s="292">
        <f t="shared" si="9"/>
        <v>689533.5773320538</v>
      </c>
      <c r="D257" s="292">
        <f t="shared" si="10"/>
        <v>566282.70804413909</v>
      </c>
      <c r="E257" s="292">
        <f t="shared" si="11"/>
        <v>123250.86928791471</v>
      </c>
      <c r="F257" s="293"/>
    </row>
    <row r="258" spans="2:6">
      <c r="B258" s="289">
        <v>245</v>
      </c>
      <c r="C258" s="292">
        <f t="shared" si="9"/>
        <v>692406.63390427071</v>
      </c>
      <c r="D258" s="292">
        <f t="shared" si="10"/>
        <v>569984.2733851868</v>
      </c>
      <c r="E258" s="292">
        <f t="shared" si="11"/>
        <v>122422.36051908392</v>
      </c>
      <c r="F258" s="293"/>
    </row>
    <row r="259" spans="2:6">
      <c r="B259" s="289">
        <v>246</v>
      </c>
      <c r="C259" s="292">
        <f t="shared" si="9"/>
        <v>695291.66154553846</v>
      </c>
      <c r="D259" s="292">
        <f t="shared" si="10"/>
        <v>573701.26191515534</v>
      </c>
      <c r="E259" s="292">
        <f t="shared" si="11"/>
        <v>121590.39963038312</v>
      </c>
      <c r="F259" s="293"/>
    </row>
    <row r="260" spans="2:6">
      <c r="B260" s="289">
        <v>247</v>
      </c>
      <c r="C260" s="292">
        <f t="shared" si="9"/>
        <v>698188.7101353117</v>
      </c>
      <c r="D260" s="292">
        <f t="shared" si="10"/>
        <v>577433.73789733241</v>
      </c>
      <c r="E260" s="292">
        <f t="shared" si="11"/>
        <v>120754.97223797929</v>
      </c>
      <c r="F260" s="293"/>
    </row>
    <row r="261" spans="2:6">
      <c r="B261" s="289">
        <v>248</v>
      </c>
      <c r="C261" s="292">
        <f t="shared" si="9"/>
        <v>701097.82976087532</v>
      </c>
      <c r="D261" s="292">
        <f t="shared" si="10"/>
        <v>581181.76586276793</v>
      </c>
      <c r="E261" s="292">
        <f t="shared" si="11"/>
        <v>119916.06389810739</v>
      </c>
      <c r="F261" s="293"/>
    </row>
    <row r="262" spans="2:6">
      <c r="B262" s="289">
        <v>249</v>
      </c>
      <c r="C262" s="292">
        <f t="shared" si="9"/>
        <v>704019.07071821217</v>
      </c>
      <c r="D262" s="292">
        <f t="shared" si="10"/>
        <v>584945.41061139305</v>
      </c>
      <c r="E262" s="292">
        <f t="shared" si="11"/>
        <v>119073.66010681912</v>
      </c>
      <c r="F262" s="293"/>
    </row>
    <row r="263" spans="2:6">
      <c r="B263" s="289">
        <v>250</v>
      </c>
      <c r="C263" s="292">
        <f t="shared" si="9"/>
        <v>706952.48351287167</v>
      </c>
      <c r="D263" s="292">
        <f t="shared" si="10"/>
        <v>588724.73721313791</v>
      </c>
      <c r="E263" s="292">
        <f t="shared" si="11"/>
        <v>118227.74629973376</v>
      </c>
      <c r="F263" s="293"/>
    </row>
    <row r="264" spans="2:6">
      <c r="B264" s="289">
        <v>251</v>
      </c>
      <c r="C264" s="292">
        <f t="shared" si="9"/>
        <v>709898.11886084173</v>
      </c>
      <c r="D264" s="292">
        <f t="shared" si="10"/>
        <v>592519.81100905605</v>
      </c>
      <c r="E264" s="292">
        <f t="shared" si="11"/>
        <v>117378.30785178568</v>
      </c>
      <c r="F264" s="293"/>
    </row>
    <row r="265" spans="2:6">
      <c r="B265" s="289">
        <v>252</v>
      </c>
      <c r="C265" s="292">
        <f t="shared" si="9"/>
        <v>712856.02768942865</v>
      </c>
      <c r="D265" s="292">
        <f t="shared" si="10"/>
        <v>596330.69761245768</v>
      </c>
      <c r="E265" s="292">
        <f t="shared" si="11"/>
        <v>116525.33007697097</v>
      </c>
      <c r="F265" s="293"/>
    </row>
    <row r="266" spans="2:6">
      <c r="B266" s="289">
        <v>253</v>
      </c>
      <c r="C266" s="292">
        <f t="shared" si="9"/>
        <v>715826.26113813464</v>
      </c>
      <c r="D266" s="292">
        <f t="shared" si="10"/>
        <v>600157.46291003982</v>
      </c>
      <c r="E266" s="292">
        <f t="shared" si="11"/>
        <v>115668.79822809482</v>
      </c>
      <c r="F266" s="293"/>
    </row>
    <row r="267" spans="2:6">
      <c r="B267" s="289">
        <v>254</v>
      </c>
      <c r="C267" s="292">
        <f t="shared" si="9"/>
        <v>718808.87055954337</v>
      </c>
      <c r="D267" s="292">
        <f t="shared" si="10"/>
        <v>604000.17306302849</v>
      </c>
      <c r="E267" s="292">
        <f t="shared" si="11"/>
        <v>114808.69749651488</v>
      </c>
      <c r="F267" s="293"/>
    </row>
    <row r="268" spans="2:6">
      <c r="B268" s="289">
        <v>255</v>
      </c>
      <c r="C268" s="292">
        <f t="shared" si="9"/>
        <v>721803.90752020862</v>
      </c>
      <c r="D268" s="292">
        <f t="shared" si="10"/>
        <v>607858.89450832212</v>
      </c>
      <c r="E268" s="292">
        <f t="shared" si="11"/>
        <v>113945.01301188651</v>
      </c>
      <c r="F268" s="293"/>
    </row>
    <row r="269" spans="2:6">
      <c r="B269" s="289">
        <v>256</v>
      </c>
      <c r="C269" s="292">
        <f t="shared" si="9"/>
        <v>724811.42380154249</v>
      </c>
      <c r="D269" s="292">
        <f t="shared" si="10"/>
        <v>611733.69395963673</v>
      </c>
      <c r="E269" s="292">
        <f t="shared" si="11"/>
        <v>113077.72984190576</v>
      </c>
      <c r="F269" s="293"/>
    </row>
    <row r="270" spans="2:6">
      <c r="B270" s="289">
        <v>257</v>
      </c>
      <c r="C270" s="292">
        <f t="shared" ref="C270:C333" si="12">$D$3*(1+$D$4/12)^(B270)</f>
        <v>727831.47140071553</v>
      </c>
      <c r="D270" s="292">
        <f t="shared" ref="D270:D333" si="13">$D$6*((1+$D$4/12)^B270-1)/($D$4/12)</f>
        <v>615624.63840866555</v>
      </c>
      <c r="E270" s="292">
        <f t="shared" ref="E270:E333" si="14">C270-D270</f>
        <v>112206.83299204998</v>
      </c>
      <c r="F270" s="293"/>
    </row>
    <row r="271" spans="2:6">
      <c r="B271" s="289">
        <v>258</v>
      </c>
      <c r="C271" s="292">
        <f t="shared" si="12"/>
        <v>730864.10253155197</v>
      </c>
      <c r="D271" s="292">
        <f t="shared" si="13"/>
        <v>619531.79512623209</v>
      </c>
      <c r="E271" s="292">
        <f t="shared" si="14"/>
        <v>111332.30740531988</v>
      </c>
      <c r="F271" s="293"/>
    </row>
    <row r="272" spans="2:6">
      <c r="B272" s="289">
        <v>259</v>
      </c>
      <c r="C272" s="292">
        <f t="shared" si="12"/>
        <v>733909.36962543346</v>
      </c>
      <c r="D272" s="292">
        <f t="shared" si="13"/>
        <v>623455.23166345514</v>
      </c>
      <c r="E272" s="292">
        <f t="shared" si="14"/>
        <v>110454.13796197833</v>
      </c>
      <c r="F272" s="293"/>
    </row>
    <row r="273" spans="2:6">
      <c r="B273" s="289">
        <v>260</v>
      </c>
      <c r="C273" s="292">
        <f t="shared" si="12"/>
        <v>736967.32533220609</v>
      </c>
      <c r="D273" s="292">
        <f t="shared" si="13"/>
        <v>627395.01585291652</v>
      </c>
      <c r="E273" s="292">
        <f t="shared" si="14"/>
        <v>109572.30947928957</v>
      </c>
      <c r="F273" s="293"/>
    </row>
    <row r="274" spans="2:6">
      <c r="B274" s="289">
        <v>261</v>
      </c>
      <c r="C274" s="292">
        <f t="shared" si="12"/>
        <v>740038.02252109023</v>
      </c>
      <c r="D274" s="292">
        <f t="shared" si="13"/>
        <v>631351.21580983384</v>
      </c>
      <c r="E274" s="292">
        <f t="shared" si="14"/>
        <v>108686.80671125639</v>
      </c>
      <c r="F274" s="293"/>
    </row>
    <row r="275" spans="2:6">
      <c r="B275" s="289">
        <v>262</v>
      </c>
      <c r="C275" s="292">
        <f t="shared" si="12"/>
        <v>743121.51428159478</v>
      </c>
      <c r="D275" s="292">
        <f t="shared" si="13"/>
        <v>635323.89993323863</v>
      </c>
      <c r="E275" s="292">
        <f t="shared" si="14"/>
        <v>107797.61434835615</v>
      </c>
      <c r="F275" s="293"/>
    </row>
    <row r="276" spans="2:6">
      <c r="B276" s="289">
        <v>263</v>
      </c>
      <c r="C276" s="292">
        <f t="shared" si="12"/>
        <v>746217.85392443498</v>
      </c>
      <c r="D276" s="292">
        <f t="shared" si="13"/>
        <v>639313.13690715772</v>
      </c>
      <c r="E276" s="292">
        <f t="shared" si="14"/>
        <v>106904.71701727726</v>
      </c>
      <c r="F276" s="293"/>
    </row>
    <row r="277" spans="2:6">
      <c r="B277" s="289">
        <v>264</v>
      </c>
      <c r="C277" s="292">
        <f t="shared" si="12"/>
        <v>749327.09498245327</v>
      </c>
      <c r="D277" s="292">
        <f t="shared" si="13"/>
        <v>643318.99570180103</v>
      </c>
      <c r="E277" s="292">
        <f t="shared" si="14"/>
        <v>106008.09928065224</v>
      </c>
      <c r="F277" s="293"/>
    </row>
    <row r="278" spans="2:6">
      <c r="B278" s="289">
        <v>265</v>
      </c>
      <c r="C278" s="292">
        <f t="shared" si="12"/>
        <v>752449.29121154675</v>
      </c>
      <c r="D278" s="292">
        <f t="shared" si="13"/>
        <v>647341.54557475541</v>
      </c>
      <c r="E278" s="292">
        <f t="shared" si="14"/>
        <v>105107.74563679134</v>
      </c>
      <c r="F278" s="293"/>
    </row>
    <row r="279" spans="2:6">
      <c r="B279" s="289">
        <v>266</v>
      </c>
      <c r="C279" s="292">
        <f t="shared" si="12"/>
        <v>755584.496591595</v>
      </c>
      <c r="D279" s="292">
        <f t="shared" si="13"/>
        <v>651380.85607218067</v>
      </c>
      <c r="E279" s="292">
        <f t="shared" si="14"/>
        <v>104203.64051941433</v>
      </c>
      <c r="F279" s="293"/>
    </row>
    <row r="280" spans="2:6">
      <c r="B280" s="289">
        <v>267</v>
      </c>
      <c r="C280" s="292">
        <f t="shared" si="12"/>
        <v>758732.76532739331</v>
      </c>
      <c r="D280" s="292">
        <f t="shared" si="13"/>
        <v>655436.99703001184</v>
      </c>
      <c r="E280" s="292">
        <f t="shared" si="14"/>
        <v>103295.76829738147</v>
      </c>
      <c r="F280" s="293"/>
    </row>
    <row r="281" spans="2:6">
      <c r="B281" s="289">
        <v>268</v>
      </c>
      <c r="C281" s="292">
        <f t="shared" si="12"/>
        <v>761894.15184959082</v>
      </c>
      <c r="D281" s="292">
        <f t="shared" si="13"/>
        <v>659510.0385751673</v>
      </c>
      <c r="E281" s="292">
        <f t="shared" si="14"/>
        <v>102384.11327442352</v>
      </c>
      <c r="F281" s="293"/>
    </row>
    <row r="282" spans="2:6">
      <c r="B282" s="289">
        <v>269</v>
      </c>
      <c r="C282" s="292">
        <f t="shared" si="12"/>
        <v>765068.71081563062</v>
      </c>
      <c r="D282" s="292">
        <f t="shared" si="13"/>
        <v>663600.05112676066</v>
      </c>
      <c r="E282" s="292">
        <f t="shared" si="14"/>
        <v>101468.65968886996</v>
      </c>
      <c r="F282" s="293"/>
    </row>
    <row r="283" spans="2:6">
      <c r="B283" s="289">
        <v>270</v>
      </c>
      <c r="C283" s="292">
        <f t="shared" si="12"/>
        <v>768256.49711069581</v>
      </c>
      <c r="D283" s="292">
        <f t="shared" si="13"/>
        <v>667707.10539731919</v>
      </c>
      <c r="E283" s="292">
        <f t="shared" si="14"/>
        <v>100549.39171337662</v>
      </c>
      <c r="F283" s="293"/>
    </row>
    <row r="284" spans="2:6">
      <c r="B284" s="289">
        <v>271</v>
      </c>
      <c r="C284" s="292">
        <f t="shared" si="12"/>
        <v>771457.56584865728</v>
      </c>
      <c r="D284" s="292">
        <f t="shared" si="13"/>
        <v>671831.27239400533</v>
      </c>
      <c r="E284" s="292">
        <f t="shared" si="14"/>
        <v>99626.293454651954</v>
      </c>
      <c r="F284" s="293"/>
    </row>
    <row r="285" spans="2:6">
      <c r="B285" s="289">
        <v>272</v>
      </c>
      <c r="C285" s="292">
        <f t="shared" si="12"/>
        <v>774671.97237302654</v>
      </c>
      <c r="D285" s="292">
        <f t="shared" si="13"/>
        <v>675972.62341984385</v>
      </c>
      <c r="E285" s="292">
        <f t="shared" si="14"/>
        <v>98699.348953182693</v>
      </c>
      <c r="F285" s="293"/>
    </row>
    <row r="286" spans="2:6">
      <c r="B286" s="289">
        <v>273</v>
      </c>
      <c r="C286" s="292">
        <f t="shared" si="12"/>
        <v>777899.77225791418</v>
      </c>
      <c r="D286" s="292">
        <f t="shared" si="13"/>
        <v>680131.23007495701</v>
      </c>
      <c r="E286" s="292">
        <f t="shared" si="14"/>
        <v>97768.542182957171</v>
      </c>
      <c r="F286" s="293"/>
    </row>
    <row r="287" spans="2:6">
      <c r="B287" s="289">
        <v>274</v>
      </c>
      <c r="C287" s="292">
        <f t="shared" si="12"/>
        <v>781141.0213089888</v>
      </c>
      <c r="D287" s="292">
        <f t="shared" si="13"/>
        <v>684307.16425779951</v>
      </c>
      <c r="E287" s="292">
        <f t="shared" si="14"/>
        <v>96833.85705118929</v>
      </c>
      <c r="F287" s="293"/>
    </row>
    <row r="288" spans="2:6">
      <c r="B288" s="289">
        <v>275</v>
      </c>
      <c r="C288" s="292">
        <f t="shared" si="12"/>
        <v>784395.77556444309</v>
      </c>
      <c r="D288" s="292">
        <f t="shared" si="13"/>
        <v>688500.4981664042</v>
      </c>
      <c r="E288" s="292">
        <f t="shared" si="14"/>
        <v>95895.277398038888</v>
      </c>
      <c r="F288" s="293"/>
    </row>
    <row r="289" spans="2:6">
      <c r="B289" s="289">
        <v>276</v>
      </c>
      <c r="C289" s="292">
        <f t="shared" si="12"/>
        <v>787664.09129596164</v>
      </c>
      <c r="D289" s="292">
        <f t="shared" si="13"/>
        <v>692711.30429962801</v>
      </c>
      <c r="E289" s="292">
        <f t="shared" si="14"/>
        <v>94952.786996333627</v>
      </c>
      <c r="F289" s="293"/>
    </row>
    <row r="290" spans="2:6">
      <c r="B290" s="289">
        <v>277</v>
      </c>
      <c r="C290" s="292">
        <f t="shared" si="12"/>
        <v>790946.02500969474</v>
      </c>
      <c r="D290" s="292">
        <f t="shared" si="13"/>
        <v>696939.65545840666</v>
      </c>
      <c r="E290" s="292">
        <f t="shared" si="14"/>
        <v>94006.36955128808</v>
      </c>
      <c r="F290" s="293"/>
    </row>
    <row r="291" spans="2:6">
      <c r="B291" s="289">
        <v>278</v>
      </c>
      <c r="C291" s="292">
        <f t="shared" si="12"/>
        <v>794241.6334472351</v>
      </c>
      <c r="D291" s="292">
        <f t="shared" si="13"/>
        <v>701185.62474701367</v>
      </c>
      <c r="E291" s="292">
        <f t="shared" si="14"/>
        <v>93056.008700221428</v>
      </c>
      <c r="F291" s="293"/>
    </row>
    <row r="292" spans="2:6">
      <c r="B292" s="289">
        <v>279</v>
      </c>
      <c r="C292" s="292">
        <f t="shared" si="12"/>
        <v>797550.97358659876</v>
      </c>
      <c r="D292" s="292">
        <f t="shared" si="13"/>
        <v>705449.28557432361</v>
      </c>
      <c r="E292" s="292">
        <f t="shared" si="14"/>
        <v>92101.688012275146</v>
      </c>
      <c r="F292" s="293"/>
    </row>
    <row r="293" spans="2:6">
      <c r="B293" s="289">
        <v>280</v>
      </c>
      <c r="C293" s="292">
        <f t="shared" si="12"/>
        <v>800874.10264320951</v>
      </c>
      <c r="D293" s="292">
        <f t="shared" si="13"/>
        <v>709730.71165508009</v>
      </c>
      <c r="E293" s="292">
        <f t="shared" si="14"/>
        <v>91143.390988129424</v>
      </c>
      <c r="F293" s="293"/>
    </row>
    <row r="294" spans="2:6">
      <c r="B294" s="289">
        <v>281</v>
      </c>
      <c r="C294" s="292">
        <f t="shared" si="12"/>
        <v>804211.07807088946</v>
      </c>
      <c r="D294" s="292">
        <f t="shared" si="13"/>
        <v>714029.97701117327</v>
      </c>
      <c r="E294" s="292">
        <f t="shared" si="14"/>
        <v>90181.101059716195</v>
      </c>
      <c r="F294" s="293"/>
    </row>
    <row r="295" spans="2:6">
      <c r="B295" s="289">
        <v>282</v>
      </c>
      <c r="C295" s="292">
        <f t="shared" si="12"/>
        <v>807561.9575628516</v>
      </c>
      <c r="D295" s="292">
        <f t="shared" si="13"/>
        <v>718347.15597291698</v>
      </c>
      <c r="E295" s="292">
        <f t="shared" si="14"/>
        <v>89214.801589934621</v>
      </c>
      <c r="F295" s="293"/>
    </row>
    <row r="296" spans="2:6">
      <c r="B296" s="289">
        <v>283</v>
      </c>
      <c r="C296" s="292">
        <f t="shared" si="12"/>
        <v>810926.79905269668</v>
      </c>
      <c r="D296" s="292">
        <f t="shared" si="13"/>
        <v>722682.32318033429</v>
      </c>
      <c r="E296" s="292">
        <f t="shared" si="14"/>
        <v>88244.475872362382</v>
      </c>
      <c r="F296" s="293"/>
    </row>
    <row r="297" spans="2:6">
      <c r="B297" s="289">
        <v>284</v>
      </c>
      <c r="C297" s="292">
        <f t="shared" si="12"/>
        <v>814305.66071541631</v>
      </c>
      <c r="D297" s="292">
        <f t="shared" si="13"/>
        <v>727035.55358444946</v>
      </c>
      <c r="E297" s="292">
        <f t="shared" si="14"/>
        <v>87270.107130966848</v>
      </c>
      <c r="F297" s="293"/>
    </row>
    <row r="298" spans="2:6">
      <c r="B298" s="289">
        <v>285</v>
      </c>
      <c r="C298" s="292">
        <f t="shared" si="12"/>
        <v>817698.60096839722</v>
      </c>
      <c r="D298" s="292">
        <f t="shared" si="13"/>
        <v>731406.92244858155</v>
      </c>
      <c r="E298" s="292">
        <f t="shared" si="14"/>
        <v>86291.678519815672</v>
      </c>
      <c r="F298" s="293"/>
    </row>
    <row r="299" spans="2:6">
      <c r="B299" s="289">
        <v>286</v>
      </c>
      <c r="C299" s="292">
        <f t="shared" si="12"/>
        <v>821105.67847243208</v>
      </c>
      <c r="D299" s="292">
        <f t="shared" si="13"/>
        <v>735796.5053496476</v>
      </c>
      <c r="E299" s="292">
        <f t="shared" si="14"/>
        <v>85309.173122784472</v>
      </c>
      <c r="F299" s="293"/>
    </row>
    <row r="300" spans="2:6">
      <c r="B300" s="289">
        <v>287</v>
      </c>
      <c r="C300" s="292">
        <f t="shared" si="12"/>
        <v>824526.95213273435</v>
      </c>
      <c r="D300" s="292">
        <f t="shared" si="13"/>
        <v>740204.37817946868</v>
      </c>
      <c r="E300" s="292">
        <f t="shared" si="14"/>
        <v>84322.573953265673</v>
      </c>
      <c r="F300" s="293"/>
    </row>
    <row r="301" spans="2:6">
      <c r="B301" s="289">
        <v>288</v>
      </c>
      <c r="C301" s="292">
        <f t="shared" si="12"/>
        <v>827962.48109995387</v>
      </c>
      <c r="D301" s="292">
        <f t="shared" si="13"/>
        <v>744630.61714607989</v>
      </c>
      <c r="E301" s="292">
        <f t="shared" si="14"/>
        <v>83331.863953873981</v>
      </c>
      <c r="F301" s="293"/>
    </row>
    <row r="302" spans="2:6">
      <c r="B302" s="289">
        <v>289</v>
      </c>
      <c r="C302" s="292">
        <f t="shared" si="12"/>
        <v>831412.3247712038</v>
      </c>
      <c r="D302" s="292">
        <f t="shared" si="13"/>
        <v>749075.29877505242</v>
      </c>
      <c r="E302" s="292">
        <f t="shared" si="14"/>
        <v>82337.02599615138</v>
      </c>
      <c r="F302" s="293"/>
    </row>
    <row r="303" spans="2:6">
      <c r="B303" s="289">
        <v>290</v>
      </c>
      <c r="C303" s="292">
        <f t="shared" si="12"/>
        <v>834876.54279108369</v>
      </c>
      <c r="D303" s="292">
        <f t="shared" si="13"/>
        <v>753538.49991081201</v>
      </c>
      <c r="E303" s="292">
        <f t="shared" si="14"/>
        <v>81338.042880271678</v>
      </c>
      <c r="F303" s="293"/>
    </row>
    <row r="304" spans="2:6">
      <c r="B304" s="289">
        <v>291</v>
      </c>
      <c r="C304" s="292">
        <f t="shared" si="12"/>
        <v>838355.19505271327</v>
      </c>
      <c r="D304" s="292">
        <f t="shared" si="13"/>
        <v>758020.2977179708</v>
      </c>
      <c r="E304" s="292">
        <f t="shared" si="14"/>
        <v>80334.897334742476</v>
      </c>
      <c r="F304" s="293"/>
    </row>
    <row r="305" spans="2:6">
      <c r="B305" s="289">
        <v>292</v>
      </c>
      <c r="C305" s="292">
        <f t="shared" si="12"/>
        <v>841848.3416987661</v>
      </c>
      <c r="D305" s="292">
        <f t="shared" si="13"/>
        <v>762520.76968265919</v>
      </c>
      <c r="E305" s="292">
        <f t="shared" si="14"/>
        <v>79327.572016106918</v>
      </c>
      <c r="F305" s="293"/>
    </row>
    <row r="306" spans="2:6">
      <c r="B306" s="289">
        <v>293</v>
      </c>
      <c r="C306" s="292">
        <f t="shared" si="12"/>
        <v>845356.04312251101</v>
      </c>
      <c r="D306" s="292">
        <f t="shared" si="13"/>
        <v>767039.99361386744</v>
      </c>
      <c r="E306" s="292">
        <f t="shared" si="14"/>
        <v>78316.049508643569</v>
      </c>
      <c r="F306" s="293"/>
    </row>
    <row r="307" spans="2:6">
      <c r="B307" s="289">
        <v>294</v>
      </c>
      <c r="C307" s="292">
        <f t="shared" si="12"/>
        <v>848878.35996885481</v>
      </c>
      <c r="D307" s="292">
        <f t="shared" si="13"/>
        <v>771578.04764478887</v>
      </c>
      <c r="E307" s="292">
        <f t="shared" si="14"/>
        <v>77300.312324065948</v>
      </c>
      <c r="F307" s="293"/>
    </row>
    <row r="308" spans="2:6">
      <c r="B308" s="289">
        <v>295</v>
      </c>
      <c r="C308" s="292">
        <f t="shared" si="12"/>
        <v>852415.35313539184</v>
      </c>
      <c r="D308" s="292">
        <f t="shared" si="13"/>
        <v>776135.01023417269</v>
      </c>
      <c r="E308" s="292">
        <f t="shared" si="14"/>
        <v>76280.342901219148</v>
      </c>
      <c r="F308" s="293"/>
    </row>
    <row r="309" spans="2:6">
      <c r="B309" s="289">
        <v>296</v>
      </c>
      <c r="C309" s="292">
        <f t="shared" si="12"/>
        <v>855967.08377345582</v>
      </c>
      <c r="D309" s="292">
        <f t="shared" si="13"/>
        <v>780710.96016767854</v>
      </c>
      <c r="E309" s="292">
        <f t="shared" si="14"/>
        <v>75256.123605777277</v>
      </c>
      <c r="F309" s="293"/>
    </row>
    <row r="310" spans="2:6">
      <c r="B310" s="289">
        <v>297</v>
      </c>
      <c r="C310" s="292">
        <f t="shared" si="12"/>
        <v>859533.61328917858</v>
      </c>
      <c r="D310" s="292">
        <f t="shared" si="13"/>
        <v>785305.97655924084</v>
      </c>
      <c r="E310" s="292">
        <f t="shared" si="14"/>
        <v>74227.636729937745</v>
      </c>
      <c r="F310" s="293"/>
    </row>
    <row r="311" spans="2:6">
      <c r="B311" s="289">
        <v>298</v>
      </c>
      <c r="C311" s="292">
        <f t="shared" si="12"/>
        <v>863115.00334455038</v>
      </c>
      <c r="D311" s="292">
        <f t="shared" si="13"/>
        <v>789920.13885243505</v>
      </c>
      <c r="E311" s="292">
        <f t="shared" si="14"/>
        <v>73194.864492115332</v>
      </c>
      <c r="F311" s="293"/>
    </row>
    <row r="312" spans="2:6">
      <c r="B312" s="289">
        <v>299</v>
      </c>
      <c r="C312" s="292">
        <f t="shared" si="12"/>
        <v>866711.31585848588</v>
      </c>
      <c r="D312" s="292">
        <f t="shared" si="13"/>
        <v>794553.52682185022</v>
      </c>
      <c r="E312" s="292">
        <f t="shared" si="14"/>
        <v>72157.789036635659</v>
      </c>
      <c r="F312" s="293"/>
    </row>
    <row r="313" spans="2:6">
      <c r="B313" s="289">
        <v>300</v>
      </c>
      <c r="C313" s="292">
        <f t="shared" si="12"/>
        <v>870322.61300789623</v>
      </c>
      <c r="D313" s="292">
        <f t="shared" si="13"/>
        <v>799206.22057447175</v>
      </c>
      <c r="E313" s="292">
        <f t="shared" si="14"/>
        <v>71116.39243342448</v>
      </c>
      <c r="F313" s="293"/>
    </row>
    <row r="314" spans="2:6">
      <c r="B314" s="289">
        <v>301</v>
      </c>
      <c r="C314" s="292">
        <f t="shared" si="12"/>
        <v>873948.95722876233</v>
      </c>
      <c r="D314" s="292">
        <f t="shared" si="13"/>
        <v>803878.30055106222</v>
      </c>
      <c r="E314" s="292">
        <f t="shared" si="14"/>
        <v>70070.656677700114</v>
      </c>
      <c r="F314" s="293"/>
    </row>
    <row r="315" spans="2:6">
      <c r="B315" s="289">
        <v>302</v>
      </c>
      <c r="C315" s="292">
        <f t="shared" si="12"/>
        <v>877590.41121721559</v>
      </c>
      <c r="D315" s="292">
        <f t="shared" si="13"/>
        <v>808569.84752755542</v>
      </c>
      <c r="E315" s="292">
        <f t="shared" si="14"/>
        <v>69020.563689660165</v>
      </c>
      <c r="F315" s="293"/>
    </row>
    <row r="316" spans="2:6">
      <c r="B316" s="289">
        <v>303</v>
      </c>
      <c r="C316" s="292">
        <f t="shared" si="12"/>
        <v>881247.03793062095</v>
      </c>
      <c r="D316" s="292">
        <f t="shared" si="13"/>
        <v>813280.94261645095</v>
      </c>
      <c r="E316" s="292">
        <f t="shared" si="14"/>
        <v>67966.095314170001</v>
      </c>
      <c r="F316" s="293"/>
    </row>
    <row r="317" spans="2:6">
      <c r="B317" s="289">
        <v>304</v>
      </c>
      <c r="C317" s="292">
        <f t="shared" si="12"/>
        <v>884918.90058866504</v>
      </c>
      <c r="D317" s="292">
        <f t="shared" si="13"/>
        <v>818011.66726821626</v>
      </c>
      <c r="E317" s="292">
        <f t="shared" si="14"/>
        <v>66907.23332044878</v>
      </c>
      <c r="F317" s="293"/>
    </row>
    <row r="318" spans="2:6">
      <c r="B318" s="289">
        <v>305</v>
      </c>
      <c r="C318" s="292">
        <f t="shared" si="12"/>
        <v>888606.06267445115</v>
      </c>
      <c r="D318" s="292">
        <f t="shared" si="13"/>
        <v>822762.10327269754</v>
      </c>
      <c r="E318" s="292">
        <f t="shared" si="14"/>
        <v>65843.959401753615</v>
      </c>
      <c r="F318" s="293"/>
    </row>
    <row r="319" spans="2:6">
      <c r="B319" s="289">
        <v>306</v>
      </c>
      <c r="C319" s="292">
        <f t="shared" si="12"/>
        <v>892308.58793559461</v>
      </c>
      <c r="D319" s="292">
        <f t="shared" si="13"/>
        <v>827532.33276053076</v>
      </c>
      <c r="E319" s="292">
        <f t="shared" si="14"/>
        <v>64776.255175063852</v>
      </c>
      <c r="F319" s="293"/>
    </row>
    <row r="320" spans="2:6">
      <c r="B320" s="289">
        <v>307</v>
      </c>
      <c r="C320" s="292">
        <f t="shared" si="12"/>
        <v>896026.54038532637</v>
      </c>
      <c r="D320" s="292">
        <f t="shared" si="13"/>
        <v>832322.43820456334</v>
      </c>
      <c r="E320" s="292">
        <f t="shared" si="14"/>
        <v>63704.102180763031</v>
      </c>
      <c r="F320" s="293"/>
    </row>
    <row r="321" spans="2:6">
      <c r="B321" s="289">
        <v>308</v>
      </c>
      <c r="C321" s="292">
        <f t="shared" si="12"/>
        <v>899759.98430359876</v>
      </c>
      <c r="D321" s="292">
        <f t="shared" si="13"/>
        <v>837132.50242127967</v>
      </c>
      <c r="E321" s="292">
        <f t="shared" si="14"/>
        <v>62627.481882319087</v>
      </c>
      <c r="F321" s="293"/>
    </row>
    <row r="322" spans="2:6">
      <c r="B322" s="289">
        <v>309</v>
      </c>
      <c r="C322" s="292">
        <f t="shared" si="12"/>
        <v>903508.98423819698</v>
      </c>
      <c r="D322" s="292">
        <f t="shared" si="13"/>
        <v>841962.60857223184</v>
      </c>
      <c r="E322" s="292">
        <f t="shared" si="14"/>
        <v>61546.375665965141</v>
      </c>
      <c r="F322" s="293"/>
    </row>
    <row r="323" spans="2:6">
      <c r="B323" s="289">
        <v>310</v>
      </c>
      <c r="C323" s="292">
        <f t="shared" si="12"/>
        <v>907273.60500585602</v>
      </c>
      <c r="D323" s="292">
        <f t="shared" si="13"/>
        <v>846812.84016547981</v>
      </c>
      <c r="E323" s="292">
        <f t="shared" si="14"/>
        <v>60460.764840376214</v>
      </c>
      <c r="F323" s="293"/>
    </row>
    <row r="324" spans="2:6">
      <c r="B324" s="289">
        <v>311</v>
      </c>
      <c r="C324" s="292">
        <f t="shared" si="12"/>
        <v>911053.91169338068</v>
      </c>
      <c r="D324" s="292">
        <f t="shared" si="13"/>
        <v>851683.28105703334</v>
      </c>
      <c r="E324" s="292">
        <f t="shared" si="14"/>
        <v>59370.630636347341</v>
      </c>
      <c r="F324" s="293"/>
    </row>
    <row r="325" spans="2:6">
      <c r="B325" s="289">
        <v>312</v>
      </c>
      <c r="C325" s="292">
        <f t="shared" si="12"/>
        <v>914849.96965876967</v>
      </c>
      <c r="D325" s="292">
        <f t="shared" si="13"/>
        <v>856574.01545230101</v>
      </c>
      <c r="E325" s="292">
        <f t="shared" si="14"/>
        <v>58275.954206468654</v>
      </c>
      <c r="F325" s="293"/>
    </row>
    <row r="326" spans="2:6">
      <c r="B326" s="289">
        <v>313</v>
      </c>
      <c r="C326" s="292">
        <f t="shared" si="12"/>
        <v>918661.84453234763</v>
      </c>
      <c r="D326" s="292">
        <f t="shared" si="13"/>
        <v>861485.12790754903</v>
      </c>
      <c r="E326" s="292">
        <f t="shared" si="14"/>
        <v>57176.716624798602</v>
      </c>
      <c r="F326" s="293"/>
    </row>
    <row r="327" spans="2:6">
      <c r="B327" s="289">
        <v>314</v>
      </c>
      <c r="C327" s="292">
        <f t="shared" si="12"/>
        <v>922489.60221789929</v>
      </c>
      <c r="D327" s="292">
        <f t="shared" si="13"/>
        <v>866416.70333136118</v>
      </c>
      <c r="E327" s="292">
        <f t="shared" si="14"/>
        <v>56072.898886538111</v>
      </c>
      <c r="F327" s="293"/>
    </row>
    <row r="328" spans="2:6">
      <c r="B328" s="289">
        <v>315</v>
      </c>
      <c r="C328" s="292">
        <f t="shared" si="12"/>
        <v>926333.30889380712</v>
      </c>
      <c r="D328" s="292">
        <f t="shared" si="13"/>
        <v>871368.82698610541</v>
      </c>
      <c r="E328" s="292">
        <f t="shared" si="14"/>
        <v>54964.481907701702</v>
      </c>
      <c r="F328" s="293"/>
    </row>
    <row r="329" spans="2:6">
      <c r="B329" s="289">
        <v>316</v>
      </c>
      <c r="C329" s="292">
        <f t="shared" si="12"/>
        <v>930193.03101419809</v>
      </c>
      <c r="D329" s="292">
        <f t="shared" si="13"/>
        <v>876341.58448941121</v>
      </c>
      <c r="E329" s="292">
        <f t="shared" si="14"/>
        <v>53851.446524786879</v>
      </c>
      <c r="F329" s="293"/>
    </row>
    <row r="330" spans="2:6">
      <c r="B330" s="289">
        <v>317</v>
      </c>
      <c r="C330" s="292">
        <f t="shared" si="12"/>
        <v>934068.83531009057</v>
      </c>
      <c r="D330" s="292">
        <f t="shared" si="13"/>
        <v>881335.06181564752</v>
      </c>
      <c r="E330" s="292">
        <f t="shared" si="14"/>
        <v>52733.773494443041</v>
      </c>
      <c r="F330" s="293"/>
    </row>
    <row r="331" spans="2:6">
      <c r="B331" s="289">
        <v>318</v>
      </c>
      <c r="C331" s="292">
        <f t="shared" si="12"/>
        <v>937960.78879054915</v>
      </c>
      <c r="D331" s="292">
        <f t="shared" si="13"/>
        <v>886349.34529740945</v>
      </c>
      <c r="E331" s="292">
        <f t="shared" si="14"/>
        <v>51611.443493139697</v>
      </c>
      <c r="F331" s="293"/>
    </row>
    <row r="332" spans="2:6">
      <c r="B332" s="289">
        <v>319</v>
      </c>
      <c r="C332" s="292">
        <f t="shared" si="12"/>
        <v>941868.95874384372</v>
      </c>
      <c r="D332" s="292">
        <f t="shared" si="13"/>
        <v>891384.52162701322</v>
      </c>
      <c r="E332" s="292">
        <f t="shared" si="14"/>
        <v>50484.437116830493</v>
      </c>
      <c r="F332" s="293"/>
    </row>
    <row r="333" spans="2:6">
      <c r="B333" s="289">
        <v>320</v>
      </c>
      <c r="C333" s="292">
        <f t="shared" si="12"/>
        <v>945793.41273860924</v>
      </c>
      <c r="D333" s="292">
        <f t="shared" si="13"/>
        <v>896440.67785798898</v>
      </c>
      <c r="E333" s="292">
        <f t="shared" si="14"/>
        <v>49352.734880620264</v>
      </c>
      <c r="F333" s="293"/>
    </row>
    <row r="334" spans="2:6">
      <c r="B334" s="289">
        <v>321</v>
      </c>
      <c r="C334" s="292">
        <f t="shared" ref="C334:C373" si="15">$D$3*(1+$D$4/12)^(B334)</f>
        <v>949734.21862502024</v>
      </c>
      <c r="D334" s="292">
        <f t="shared" ref="D334:D373" si="16">$D$6*((1+$D$4/12)^B334-1)/($D$4/12)</f>
        <v>901517.90140659432</v>
      </c>
      <c r="E334" s="292">
        <f t="shared" ref="E334:E373" si="17">C334-D334</f>
        <v>48216.317218425917</v>
      </c>
      <c r="F334" s="293"/>
    </row>
    <row r="335" spans="2:6">
      <c r="B335" s="289">
        <v>322</v>
      </c>
      <c r="C335" s="292">
        <f t="shared" si="15"/>
        <v>953691.44453595788</v>
      </c>
      <c r="D335" s="292">
        <f t="shared" si="16"/>
        <v>906616.28005331894</v>
      </c>
      <c r="E335" s="292">
        <f t="shared" si="17"/>
        <v>47075.164482638938</v>
      </c>
      <c r="F335" s="293"/>
    </row>
    <row r="336" spans="2:6">
      <c r="B336" s="289">
        <v>323</v>
      </c>
      <c r="C336" s="292">
        <f t="shared" si="15"/>
        <v>957665.15888819098</v>
      </c>
      <c r="D336" s="292">
        <f t="shared" si="16"/>
        <v>911735.9019444047</v>
      </c>
      <c r="E336" s="292">
        <f t="shared" si="17"/>
        <v>45929.256943786284</v>
      </c>
      <c r="F336" s="293"/>
    </row>
    <row r="337" spans="2:6">
      <c r="B337" s="289">
        <v>324</v>
      </c>
      <c r="C337" s="292">
        <f t="shared" si="15"/>
        <v>961655.4303835585</v>
      </c>
      <c r="D337" s="292">
        <f t="shared" si="16"/>
        <v>916876.85559337016</v>
      </c>
      <c r="E337" s="292">
        <f t="shared" si="17"/>
        <v>44778.574790188344</v>
      </c>
      <c r="F337" s="293"/>
    </row>
    <row r="338" spans="2:6">
      <c r="B338" s="289">
        <v>325</v>
      </c>
      <c r="C338" s="292">
        <f t="shared" si="15"/>
        <v>965662.32801015652</v>
      </c>
      <c r="D338" s="292">
        <f t="shared" si="16"/>
        <v>922039.22988253925</v>
      </c>
      <c r="E338" s="292">
        <f t="shared" si="17"/>
        <v>43623.098127617268</v>
      </c>
      <c r="F338" s="293"/>
    </row>
    <row r="339" spans="2:6">
      <c r="B339" s="289">
        <v>326</v>
      </c>
      <c r="C339" s="292">
        <f t="shared" si="15"/>
        <v>969685.9210435322</v>
      </c>
      <c r="D339" s="292">
        <f t="shared" si="16"/>
        <v>927223.1140645803</v>
      </c>
      <c r="E339" s="292">
        <f t="shared" si="17"/>
        <v>42462.806978951907</v>
      </c>
      <c r="F339" s="293"/>
    </row>
    <row r="340" spans="2:6">
      <c r="B340" s="289">
        <v>327</v>
      </c>
      <c r="C340" s="292">
        <f t="shared" si="15"/>
        <v>973726.27904788044</v>
      </c>
      <c r="D340" s="292">
        <f t="shared" si="16"/>
        <v>932428.59776404663</v>
      </c>
      <c r="E340" s="292">
        <f t="shared" si="17"/>
        <v>41297.681283833808</v>
      </c>
      <c r="F340" s="293"/>
    </row>
    <row r="341" spans="2:6">
      <c r="B341" s="289">
        <v>328</v>
      </c>
      <c r="C341" s="292">
        <f t="shared" si="15"/>
        <v>977783.47187724651</v>
      </c>
      <c r="D341" s="292">
        <f t="shared" si="16"/>
        <v>937655.77097892703</v>
      </c>
      <c r="E341" s="292">
        <f t="shared" si="17"/>
        <v>40127.700898319483</v>
      </c>
      <c r="F341" s="293"/>
    </row>
    <row r="342" spans="2:6">
      <c r="B342" s="289">
        <v>329</v>
      </c>
      <c r="C342" s="292">
        <f t="shared" si="15"/>
        <v>981857.56967673509</v>
      </c>
      <c r="D342" s="292">
        <f t="shared" si="16"/>
        <v>942904.72408220288</v>
      </c>
      <c r="E342" s="292">
        <f t="shared" si="17"/>
        <v>38952.845594532206</v>
      </c>
      <c r="F342" s="293"/>
    </row>
    <row r="343" spans="2:6">
      <c r="B343" s="289">
        <v>330</v>
      </c>
      <c r="C343" s="292">
        <f t="shared" si="15"/>
        <v>985948.64288372162</v>
      </c>
      <c r="D343" s="292">
        <f t="shared" si="16"/>
        <v>948175.54782340932</v>
      </c>
      <c r="E343" s="292">
        <f t="shared" si="17"/>
        <v>37773.095060312306</v>
      </c>
      <c r="F343" s="293"/>
    </row>
    <row r="344" spans="2:6">
      <c r="B344" s="289">
        <v>331</v>
      </c>
      <c r="C344" s="292">
        <f t="shared" si="15"/>
        <v>990056.76222907018</v>
      </c>
      <c r="D344" s="292">
        <f t="shared" si="16"/>
        <v>953468.33333020355</v>
      </c>
      <c r="E344" s="292">
        <f t="shared" si="17"/>
        <v>36588.428898866638</v>
      </c>
      <c r="F344" s="293"/>
    </row>
    <row r="345" spans="2:6">
      <c r="B345" s="289">
        <v>332</v>
      </c>
      <c r="C345" s="292">
        <f t="shared" si="15"/>
        <v>994181.99873835815</v>
      </c>
      <c r="D345" s="292">
        <f t="shared" si="16"/>
        <v>958783.17210994312</v>
      </c>
      <c r="E345" s="292">
        <f t="shared" si="17"/>
        <v>35398.82662841503</v>
      </c>
      <c r="F345" s="293"/>
    </row>
    <row r="346" spans="2:6">
      <c r="B346" s="289">
        <v>333</v>
      </c>
      <c r="C346" s="292">
        <f t="shared" si="15"/>
        <v>998324.42373310111</v>
      </c>
      <c r="D346" s="292">
        <f t="shared" si="16"/>
        <v>964120.15605126484</v>
      </c>
      <c r="E346" s="292">
        <f t="shared" si="17"/>
        <v>34204.267681836267</v>
      </c>
      <c r="F346" s="293"/>
    </row>
    <row r="347" spans="2:6">
      <c r="B347" s="289">
        <v>334</v>
      </c>
      <c r="C347" s="292">
        <f t="shared" si="15"/>
        <v>1002484.1088319891</v>
      </c>
      <c r="D347" s="292">
        <f t="shared" si="16"/>
        <v>969479.37742567551</v>
      </c>
      <c r="E347" s="292">
        <f t="shared" si="17"/>
        <v>33004.7314063136</v>
      </c>
      <c r="F347" s="293"/>
    </row>
    <row r="348" spans="2:6">
      <c r="B348" s="289">
        <v>335</v>
      </c>
      <c r="C348" s="292">
        <f t="shared" si="15"/>
        <v>1006661.1259521227</v>
      </c>
      <c r="D348" s="292">
        <f t="shared" si="16"/>
        <v>974860.92888914666</v>
      </c>
      <c r="E348" s="292">
        <f t="shared" si="17"/>
        <v>31800.197062976076</v>
      </c>
      <c r="F348" s="293"/>
    </row>
    <row r="349" spans="2:6">
      <c r="B349" s="289">
        <v>336</v>
      </c>
      <c r="C349" s="292">
        <f t="shared" si="15"/>
        <v>1010855.5473102565</v>
      </c>
      <c r="D349" s="292">
        <f t="shared" si="16"/>
        <v>980264.90348371491</v>
      </c>
      <c r="E349" s="292">
        <f t="shared" si="17"/>
        <v>30590.643826541607</v>
      </c>
      <c r="F349" s="293"/>
    </row>
    <row r="350" spans="2:6">
      <c r="B350" s="289">
        <v>337</v>
      </c>
      <c r="C350" s="292">
        <f t="shared" si="15"/>
        <v>1015067.4454240492</v>
      </c>
      <c r="D350" s="292">
        <f t="shared" si="16"/>
        <v>985691.39463909401</v>
      </c>
      <c r="E350" s="292">
        <f t="shared" si="17"/>
        <v>29376.05078495515</v>
      </c>
      <c r="F350" s="293"/>
    </row>
    <row r="351" spans="2:6">
      <c r="B351" s="289">
        <v>338</v>
      </c>
      <c r="C351" s="292">
        <f t="shared" si="15"/>
        <v>1019296.8931133159</v>
      </c>
      <c r="D351" s="292">
        <f t="shared" si="16"/>
        <v>991140.49617428717</v>
      </c>
      <c r="E351" s="292">
        <f t="shared" si="17"/>
        <v>28156.396939028753</v>
      </c>
      <c r="F351" s="293"/>
    </row>
    <row r="352" spans="2:6">
      <c r="B352" s="289">
        <v>339</v>
      </c>
      <c r="C352" s="292">
        <f t="shared" si="15"/>
        <v>1023543.9635012882</v>
      </c>
      <c r="D352" s="292">
        <f t="shared" si="16"/>
        <v>996612.30229921045</v>
      </c>
      <c r="E352" s="292">
        <f t="shared" si="17"/>
        <v>26931.661202077754</v>
      </c>
      <c r="F352" s="293"/>
    </row>
    <row r="353" spans="1:50">
      <c r="B353" s="289">
        <v>340</v>
      </c>
      <c r="C353" s="292">
        <f t="shared" si="15"/>
        <v>1027808.7300158769</v>
      </c>
      <c r="D353" s="292">
        <f t="shared" si="16"/>
        <v>1002106.9076163209</v>
      </c>
      <c r="E353" s="292">
        <f t="shared" si="17"/>
        <v>25701.822399556055</v>
      </c>
      <c r="F353" s="293"/>
    </row>
    <row r="354" spans="1:50">
      <c r="B354" s="289">
        <v>341</v>
      </c>
      <c r="C354" s="292">
        <f t="shared" si="15"/>
        <v>1032091.2663909432</v>
      </c>
      <c r="D354" s="292">
        <f t="shared" si="16"/>
        <v>1007624.4071222527</v>
      </c>
      <c r="E354" s="292">
        <f t="shared" si="17"/>
        <v>24466.859268690459</v>
      </c>
      <c r="F354" s="293"/>
    </row>
    <row r="355" spans="1:50">
      <c r="B355" s="289">
        <v>342</v>
      </c>
      <c r="C355" s="292">
        <f t="shared" si="15"/>
        <v>1036391.646667572</v>
      </c>
      <c r="D355" s="292">
        <f t="shared" si="16"/>
        <v>1013164.8962094591</v>
      </c>
      <c r="E355" s="292">
        <f t="shared" si="17"/>
        <v>23226.750458112918</v>
      </c>
      <c r="F355" s="293"/>
    </row>
    <row r="356" spans="1:50">
      <c r="B356" s="289">
        <v>343</v>
      </c>
      <c r="C356" s="292">
        <f t="shared" si="15"/>
        <v>1040709.9451953538</v>
      </c>
      <c r="D356" s="292">
        <f t="shared" si="16"/>
        <v>1018728.4706678626</v>
      </c>
      <c r="E356" s="292">
        <f t="shared" si="17"/>
        <v>21981.474527491257</v>
      </c>
      <c r="F356" s="293"/>
    </row>
    <row r="357" spans="1:50">
      <c r="B357" s="289">
        <v>344</v>
      </c>
      <c r="C357" s="292">
        <f t="shared" si="15"/>
        <v>1045046.2366336677</v>
      </c>
      <c r="D357" s="292">
        <f t="shared" si="16"/>
        <v>1024315.2266865086</v>
      </c>
      <c r="E357" s="292">
        <f t="shared" si="17"/>
        <v>20731.009947159095</v>
      </c>
      <c r="F357" s="293"/>
    </row>
    <row r="358" spans="1:50">
      <c r="B358" s="289">
        <v>345</v>
      </c>
      <c r="C358" s="292">
        <f t="shared" si="15"/>
        <v>1049400.5959529744</v>
      </c>
      <c r="D358" s="292">
        <f t="shared" si="16"/>
        <v>1029925.2608552326</v>
      </c>
      <c r="E358" s="292">
        <f t="shared" si="17"/>
        <v>19475.335097741801</v>
      </c>
      <c r="F358" s="293"/>
    </row>
    <row r="359" spans="1:50">
      <c r="B359" s="289">
        <v>346</v>
      </c>
      <c r="C359" s="292">
        <f t="shared" si="15"/>
        <v>1053773.0984361123</v>
      </c>
      <c r="D359" s="292">
        <f t="shared" si="16"/>
        <v>1035558.6701663268</v>
      </c>
      <c r="E359" s="292">
        <f t="shared" si="17"/>
        <v>18214.42826978548</v>
      </c>
      <c r="F359" s="293"/>
    </row>
    <row r="360" spans="1:50">
      <c r="B360" s="289">
        <v>347</v>
      </c>
      <c r="C360" s="292">
        <f t="shared" si="15"/>
        <v>1058163.8196795958</v>
      </c>
      <c r="D360" s="292">
        <f t="shared" si="16"/>
        <v>1041215.5520162166</v>
      </c>
      <c r="E360" s="292">
        <f t="shared" si="17"/>
        <v>16948.2676633792</v>
      </c>
      <c r="F360" s="293"/>
    </row>
    <row r="361" spans="1:50">
      <c r="B361" s="289">
        <v>348</v>
      </c>
      <c r="C361" s="292">
        <f t="shared" si="15"/>
        <v>1062572.8355949274</v>
      </c>
      <c r="D361" s="292">
        <f t="shared" si="16"/>
        <v>1046896.0042071479</v>
      </c>
      <c r="E361" s="292">
        <f t="shared" si="17"/>
        <v>15676.831387779559</v>
      </c>
      <c r="F361" s="293"/>
    </row>
    <row r="362" spans="1:50">
      <c r="B362" s="289">
        <v>349</v>
      </c>
      <c r="C362" s="292">
        <f t="shared" si="15"/>
        <v>1067000.2224099063</v>
      </c>
      <c r="D362" s="292">
        <f t="shared" si="16"/>
        <v>1052600.1249488746</v>
      </c>
      <c r="E362" s="292">
        <f t="shared" si="17"/>
        <v>14400.09746103175</v>
      </c>
      <c r="F362" s="293"/>
    </row>
    <row r="363" spans="1:50">
      <c r="B363" s="289">
        <v>350</v>
      </c>
      <c r="C363" s="292">
        <f t="shared" si="15"/>
        <v>1071446.0566699475</v>
      </c>
      <c r="D363" s="292">
        <f t="shared" si="16"/>
        <v>1058328.0128603587</v>
      </c>
      <c r="E363" s="292">
        <f t="shared" si="17"/>
        <v>13118.043809588766</v>
      </c>
      <c r="F363" s="293"/>
    </row>
    <row r="364" spans="1:50">
      <c r="B364" s="289">
        <v>351</v>
      </c>
      <c r="C364" s="292">
        <f t="shared" si="15"/>
        <v>1075910.4152394061</v>
      </c>
      <c r="D364" s="292">
        <f t="shared" si="16"/>
        <v>1064079.7669714745</v>
      </c>
      <c r="E364" s="292">
        <f t="shared" si="17"/>
        <v>11830.648267931538</v>
      </c>
      <c r="F364" s="293"/>
    </row>
    <row r="365" spans="1:50">
      <c r="B365" s="289">
        <v>352</v>
      </c>
      <c r="C365" s="292">
        <f t="shared" si="15"/>
        <v>1080393.3753029034</v>
      </c>
      <c r="D365" s="292">
        <f t="shared" si="16"/>
        <v>1069855.4867247187</v>
      </c>
      <c r="E365" s="292">
        <f t="shared" si="17"/>
        <v>10537.888578184647</v>
      </c>
      <c r="F365" s="293"/>
    </row>
    <row r="366" spans="1:50">
      <c r="B366" s="289">
        <v>353</v>
      </c>
      <c r="C366" s="292">
        <f t="shared" si="15"/>
        <v>1084895.0143666656</v>
      </c>
      <c r="D366" s="292">
        <f t="shared" si="16"/>
        <v>1075655.2719769357</v>
      </c>
      <c r="E366" s="292">
        <f t="shared" si="17"/>
        <v>9239.742389729945</v>
      </c>
      <c r="F366" s="293"/>
    </row>
    <row r="367" spans="1:50">
      <c r="B367" s="289">
        <v>354</v>
      </c>
      <c r="C367" s="292">
        <f t="shared" si="15"/>
        <v>1089415.4102598599</v>
      </c>
      <c r="D367" s="292">
        <f t="shared" si="16"/>
        <v>1081479.2230010366</v>
      </c>
      <c r="E367" s="292">
        <f t="shared" si="17"/>
        <v>7936.1872588233091</v>
      </c>
      <c r="F367" s="293"/>
    </row>
    <row r="368" spans="1:50" s="289" customFormat="1">
      <c r="A368" s="290"/>
      <c r="B368" s="289">
        <v>355</v>
      </c>
      <c r="C368" s="292">
        <f t="shared" si="15"/>
        <v>1093954.6411359429</v>
      </c>
      <c r="D368" s="292">
        <f t="shared" si="16"/>
        <v>1087327.4404877382</v>
      </c>
      <c r="E368" s="292">
        <f t="shared" si="17"/>
        <v>6627.2006482046563</v>
      </c>
      <c r="F368" s="293"/>
      <c r="G368" s="288"/>
      <c r="H368" s="288"/>
      <c r="I368" s="288"/>
      <c r="J368" s="288"/>
      <c r="K368" s="288"/>
      <c r="L368" s="288"/>
      <c r="M368" s="288"/>
      <c r="N368" s="288"/>
      <c r="O368" s="288"/>
      <c r="P368" s="288"/>
      <c r="Q368" s="288"/>
      <c r="R368" s="288"/>
      <c r="S368" s="288"/>
      <c r="T368" s="290"/>
      <c r="U368" s="290"/>
      <c r="V368" s="290"/>
      <c r="W368" s="290"/>
      <c r="X368" s="290"/>
      <c r="Y368" s="290"/>
      <c r="Z368" s="290"/>
      <c r="AA368" s="290"/>
      <c r="AB368" s="290"/>
      <c r="AC368" s="290"/>
      <c r="AD368" s="290"/>
      <c r="AE368" s="290"/>
      <c r="AF368" s="290"/>
      <c r="AG368" s="290"/>
      <c r="AH368" s="290"/>
      <c r="AI368" s="290"/>
      <c r="AJ368" s="290"/>
      <c r="AK368" s="290"/>
      <c r="AL368" s="290"/>
      <c r="AM368" s="290"/>
      <c r="AN368" s="290"/>
      <c r="AO368" s="290"/>
      <c r="AP368" s="290"/>
      <c r="AQ368" s="290"/>
      <c r="AR368" s="290"/>
      <c r="AS368" s="290"/>
      <c r="AT368" s="290"/>
      <c r="AU368" s="290"/>
      <c r="AV368" s="290"/>
      <c r="AW368" s="290"/>
      <c r="AX368" s="290"/>
    </row>
    <row r="369" spans="1:50" s="289" customFormat="1">
      <c r="A369" s="290"/>
      <c r="B369" s="289">
        <v>356</v>
      </c>
      <c r="C369" s="292">
        <f t="shared" si="15"/>
        <v>1098512.7854740091</v>
      </c>
      <c r="D369" s="292">
        <f t="shared" si="16"/>
        <v>1093200.0255473005</v>
      </c>
      <c r="E369" s="292">
        <f t="shared" si="17"/>
        <v>5312.759926708648</v>
      </c>
      <c r="F369" s="293"/>
      <c r="G369" s="288"/>
      <c r="H369" s="288"/>
      <c r="I369" s="288"/>
      <c r="J369" s="288"/>
      <c r="K369" s="288"/>
      <c r="L369" s="288"/>
      <c r="M369" s="288"/>
      <c r="N369" s="288"/>
      <c r="O369" s="288"/>
      <c r="P369" s="288"/>
      <c r="Q369" s="288"/>
      <c r="R369" s="288"/>
      <c r="S369" s="288"/>
      <c r="T369" s="290"/>
      <c r="U369" s="290"/>
      <c r="V369" s="290"/>
      <c r="W369" s="290"/>
      <c r="X369" s="290"/>
      <c r="Y369" s="290"/>
      <c r="Z369" s="290"/>
      <c r="AA369" s="290"/>
      <c r="AB369" s="290"/>
      <c r="AC369" s="290"/>
      <c r="AD369" s="290"/>
      <c r="AE369" s="290"/>
      <c r="AF369" s="290"/>
      <c r="AG369" s="290"/>
      <c r="AH369" s="290"/>
      <c r="AI369" s="290"/>
      <c r="AJ369" s="290"/>
      <c r="AK369" s="290"/>
      <c r="AL369" s="290"/>
      <c r="AM369" s="290"/>
      <c r="AN369" s="290"/>
      <c r="AO369" s="290"/>
      <c r="AP369" s="290"/>
      <c r="AQ369" s="290"/>
      <c r="AR369" s="290"/>
      <c r="AS369" s="290"/>
      <c r="AT369" s="290"/>
      <c r="AU369" s="290"/>
      <c r="AV369" s="290"/>
      <c r="AW369" s="290"/>
      <c r="AX369" s="290"/>
    </row>
    <row r="370" spans="1:50" s="289" customFormat="1">
      <c r="A370" s="290"/>
      <c r="B370" s="289">
        <v>357</v>
      </c>
      <c r="C370" s="292">
        <f t="shared" si="15"/>
        <v>1103089.9220801506</v>
      </c>
      <c r="D370" s="292">
        <f t="shared" si="16"/>
        <v>1099097.0797112777</v>
      </c>
      <c r="E370" s="292">
        <f t="shared" si="17"/>
        <v>3992.8423688728362</v>
      </c>
      <c r="F370" s="293"/>
      <c r="G370" s="288"/>
      <c r="H370" s="288"/>
      <c r="I370" s="288"/>
      <c r="J370" s="288"/>
      <c r="K370" s="288"/>
      <c r="L370" s="288"/>
      <c r="M370" s="288"/>
      <c r="N370" s="288"/>
      <c r="O370" s="288"/>
      <c r="P370" s="288"/>
      <c r="Q370" s="288"/>
      <c r="R370" s="288"/>
      <c r="S370" s="288"/>
      <c r="T370" s="290"/>
      <c r="U370" s="290"/>
      <c r="V370" s="290"/>
      <c r="W370" s="290"/>
      <c r="X370" s="290"/>
      <c r="Y370" s="290"/>
      <c r="Z370" s="290"/>
      <c r="AA370" s="290"/>
      <c r="AB370" s="290"/>
      <c r="AC370" s="290"/>
      <c r="AD370" s="290"/>
      <c r="AE370" s="290"/>
      <c r="AF370" s="290"/>
      <c r="AG370" s="290"/>
      <c r="AH370" s="290"/>
      <c r="AI370" s="290"/>
      <c r="AJ370" s="290"/>
      <c r="AK370" s="290"/>
      <c r="AL370" s="290"/>
      <c r="AM370" s="290"/>
      <c r="AN370" s="290"/>
      <c r="AO370" s="290"/>
      <c r="AP370" s="290"/>
      <c r="AQ370" s="290"/>
      <c r="AR370" s="290"/>
      <c r="AS370" s="290"/>
      <c r="AT370" s="290"/>
      <c r="AU370" s="290"/>
      <c r="AV370" s="290"/>
      <c r="AW370" s="290"/>
      <c r="AX370" s="290"/>
    </row>
    <row r="371" spans="1:50" s="289" customFormat="1">
      <c r="A371" s="290"/>
      <c r="B371" s="289">
        <v>358</v>
      </c>
      <c r="C371" s="292">
        <f t="shared" si="15"/>
        <v>1107686.130088818</v>
      </c>
      <c r="D371" s="292">
        <f t="shared" si="16"/>
        <v>1105018.7049342718</v>
      </c>
      <c r="E371" s="292">
        <f t="shared" si="17"/>
        <v>2667.4251545462757</v>
      </c>
      <c r="F371" s="293"/>
      <c r="G371" s="288"/>
      <c r="H371" s="288"/>
      <c r="I371" s="288"/>
      <c r="J371" s="288"/>
      <c r="K371" s="288"/>
      <c r="L371" s="288"/>
      <c r="M371" s="288"/>
      <c r="N371" s="288"/>
      <c r="O371" s="288"/>
      <c r="P371" s="288"/>
      <c r="Q371" s="288"/>
      <c r="R371" s="288"/>
      <c r="S371" s="288"/>
      <c r="T371" s="290"/>
      <c r="U371" s="290"/>
      <c r="V371" s="290"/>
      <c r="W371" s="290"/>
      <c r="X371" s="290"/>
      <c r="Y371" s="290"/>
      <c r="Z371" s="290"/>
      <c r="AA371" s="290"/>
      <c r="AB371" s="290"/>
      <c r="AC371" s="290"/>
      <c r="AD371" s="290"/>
      <c r="AE371" s="290"/>
      <c r="AF371" s="290"/>
      <c r="AG371" s="290"/>
      <c r="AH371" s="290"/>
      <c r="AI371" s="290"/>
      <c r="AJ371" s="290"/>
      <c r="AK371" s="290"/>
      <c r="AL371" s="290"/>
      <c r="AM371" s="290"/>
      <c r="AN371" s="290"/>
      <c r="AO371" s="290"/>
      <c r="AP371" s="290"/>
      <c r="AQ371" s="290"/>
      <c r="AR371" s="290"/>
      <c r="AS371" s="290"/>
      <c r="AT371" s="290"/>
      <c r="AU371" s="290"/>
      <c r="AV371" s="290"/>
      <c r="AW371" s="290"/>
      <c r="AX371" s="290"/>
    </row>
    <row r="372" spans="1:50" s="289" customFormat="1">
      <c r="A372" s="290"/>
      <c r="B372" s="289">
        <v>359</v>
      </c>
      <c r="C372" s="292">
        <f t="shared" si="15"/>
        <v>1112301.4889641884</v>
      </c>
      <c r="D372" s="292">
        <f t="shared" si="16"/>
        <v>1110965.0035956954</v>
      </c>
      <c r="E372" s="292">
        <f t="shared" si="17"/>
        <v>1336.4853684930131</v>
      </c>
      <c r="F372" s="293"/>
      <c r="G372" s="288"/>
      <c r="H372" s="288"/>
      <c r="I372" s="288"/>
      <c r="J372" s="288"/>
      <c r="K372" s="288"/>
      <c r="L372" s="288"/>
      <c r="M372" s="288"/>
      <c r="N372" s="288"/>
      <c r="O372" s="288"/>
      <c r="P372" s="288"/>
      <c r="Q372" s="288"/>
      <c r="R372" s="288"/>
      <c r="S372" s="288"/>
      <c r="T372" s="290"/>
      <c r="U372" s="290"/>
      <c r="V372" s="290"/>
      <c r="W372" s="290"/>
      <c r="X372" s="290"/>
      <c r="Y372" s="290"/>
      <c r="Z372" s="290"/>
      <c r="AA372" s="290"/>
      <c r="AB372" s="290"/>
      <c r="AC372" s="290"/>
      <c r="AD372" s="290"/>
      <c r="AE372" s="290"/>
      <c r="AF372" s="290"/>
      <c r="AG372" s="290"/>
      <c r="AH372" s="290"/>
      <c r="AI372" s="290"/>
      <c r="AJ372" s="290"/>
      <c r="AK372" s="290"/>
      <c r="AL372" s="290"/>
      <c r="AM372" s="290"/>
      <c r="AN372" s="290"/>
      <c r="AO372" s="290"/>
      <c r="AP372" s="290"/>
      <c r="AQ372" s="290"/>
      <c r="AR372" s="290"/>
      <c r="AS372" s="290"/>
      <c r="AT372" s="290"/>
      <c r="AU372" s="290"/>
      <c r="AV372" s="290"/>
      <c r="AW372" s="290"/>
      <c r="AX372" s="290"/>
    </row>
    <row r="373" spans="1:50" s="289" customFormat="1">
      <c r="A373" s="290"/>
      <c r="B373" s="289">
        <v>360</v>
      </c>
      <c r="C373" s="292">
        <f t="shared" si="15"/>
        <v>1116936.0785015391</v>
      </c>
      <c r="D373" s="292">
        <f t="shared" si="16"/>
        <v>1116936.0785015407</v>
      </c>
      <c r="E373" s="292">
        <f t="shared" si="17"/>
        <v>0</v>
      </c>
      <c r="F373" s="291"/>
      <c r="G373" s="288"/>
      <c r="H373" s="288"/>
      <c r="I373" s="288"/>
      <c r="J373" s="288"/>
      <c r="K373" s="288"/>
      <c r="L373" s="288"/>
      <c r="M373" s="288"/>
      <c r="N373" s="288"/>
      <c r="O373" s="288"/>
      <c r="P373" s="288"/>
      <c r="Q373" s="288"/>
      <c r="R373" s="288"/>
      <c r="S373" s="288"/>
      <c r="T373" s="290"/>
      <c r="U373" s="290"/>
      <c r="V373" s="290"/>
      <c r="W373" s="290"/>
      <c r="X373" s="290"/>
      <c r="Y373" s="290"/>
      <c r="Z373" s="290"/>
      <c r="AA373" s="290"/>
      <c r="AB373" s="290"/>
      <c r="AC373" s="290"/>
      <c r="AD373" s="290"/>
      <c r="AE373" s="290"/>
      <c r="AF373" s="290"/>
      <c r="AG373" s="290"/>
      <c r="AH373" s="290"/>
      <c r="AI373" s="290"/>
      <c r="AJ373" s="290"/>
      <c r="AK373" s="290"/>
      <c r="AL373" s="290"/>
      <c r="AM373" s="290"/>
      <c r="AN373" s="290"/>
      <c r="AO373" s="290"/>
      <c r="AP373" s="290"/>
      <c r="AQ373" s="290"/>
      <c r="AR373" s="290"/>
      <c r="AS373" s="290"/>
      <c r="AT373" s="290"/>
      <c r="AU373" s="290"/>
      <c r="AV373" s="290"/>
      <c r="AW373" s="290"/>
      <c r="AX373" s="290"/>
    </row>
    <row r="374" spans="1:50" s="290" customFormat="1">
      <c r="G374" s="288"/>
      <c r="H374" s="288"/>
      <c r="I374" s="288"/>
      <c r="J374" s="288"/>
      <c r="K374" s="288"/>
      <c r="L374" s="288"/>
      <c r="M374" s="288"/>
      <c r="N374" s="288"/>
      <c r="O374" s="288"/>
      <c r="P374" s="288"/>
      <c r="Q374" s="288"/>
      <c r="R374" s="288"/>
      <c r="S374" s="288"/>
    </row>
    <row r="375" spans="1:50" s="290" customFormat="1">
      <c r="B375" s="288"/>
      <c r="G375" s="288"/>
      <c r="H375" s="288"/>
      <c r="I375" s="288"/>
      <c r="J375" s="288"/>
      <c r="K375" s="288"/>
      <c r="L375" s="288"/>
      <c r="M375" s="288"/>
      <c r="N375" s="288"/>
      <c r="O375" s="288"/>
      <c r="P375" s="288"/>
      <c r="Q375" s="288"/>
      <c r="R375" s="288"/>
      <c r="S375" s="288"/>
    </row>
    <row r="376" spans="1:50" s="290" customFormat="1">
      <c r="B376" s="288"/>
      <c r="G376" s="288"/>
      <c r="H376" s="288"/>
      <c r="I376" s="288"/>
      <c r="J376" s="288"/>
      <c r="K376" s="288"/>
      <c r="L376" s="288"/>
      <c r="M376" s="288"/>
      <c r="N376" s="288"/>
      <c r="O376" s="288"/>
      <c r="P376" s="288"/>
      <c r="Q376" s="288"/>
      <c r="R376" s="288"/>
      <c r="S376" s="288"/>
    </row>
    <row r="377" spans="1:50" s="290" customFormat="1">
      <c r="B377" s="288"/>
      <c r="G377" s="288"/>
      <c r="H377" s="288"/>
      <c r="I377" s="288"/>
      <c r="J377" s="288"/>
      <c r="K377" s="288"/>
      <c r="L377" s="288"/>
      <c r="M377" s="288"/>
      <c r="N377" s="288"/>
      <c r="O377" s="288"/>
      <c r="P377" s="288"/>
      <c r="Q377" s="288"/>
      <c r="R377" s="288"/>
      <c r="S377" s="288"/>
    </row>
    <row r="378" spans="1:50" s="290" customFormat="1">
      <c r="B378" s="288"/>
      <c r="G378" s="288"/>
      <c r="H378" s="288"/>
      <c r="I378" s="288"/>
      <c r="J378" s="288"/>
      <c r="K378" s="288"/>
      <c r="L378" s="288"/>
      <c r="M378" s="288"/>
      <c r="N378" s="288"/>
      <c r="O378" s="288"/>
      <c r="P378" s="288"/>
      <c r="Q378" s="288"/>
      <c r="R378" s="288"/>
      <c r="S378" s="288"/>
    </row>
    <row r="379" spans="1:50" s="290" customFormat="1">
      <c r="B379" s="288"/>
      <c r="G379" s="288"/>
      <c r="H379" s="288"/>
      <c r="I379" s="288"/>
      <c r="J379" s="288"/>
      <c r="K379" s="288"/>
      <c r="L379" s="288"/>
      <c r="M379" s="288"/>
      <c r="N379" s="288"/>
      <c r="O379" s="288"/>
      <c r="P379" s="288"/>
      <c r="Q379" s="288"/>
      <c r="R379" s="288"/>
      <c r="S379" s="288"/>
    </row>
    <row r="380" spans="1:50" s="290" customFormat="1">
      <c r="B380" s="288"/>
      <c r="C380" s="288"/>
      <c r="D380" s="288"/>
      <c r="E380" s="288"/>
      <c r="F380" s="288"/>
      <c r="G380" s="288"/>
      <c r="H380" s="288"/>
      <c r="I380" s="288"/>
      <c r="J380" s="288"/>
      <c r="K380" s="288"/>
      <c r="L380" s="288"/>
      <c r="M380" s="288"/>
      <c r="N380" s="288"/>
      <c r="O380" s="288"/>
      <c r="P380" s="288"/>
      <c r="Q380" s="288"/>
      <c r="R380" s="288"/>
      <c r="S380" s="288"/>
    </row>
    <row r="381" spans="1:50" s="290" customFormat="1">
      <c r="B381" s="288"/>
      <c r="C381" s="288"/>
      <c r="D381" s="288"/>
      <c r="E381" s="288"/>
      <c r="F381" s="288"/>
      <c r="G381" s="288"/>
      <c r="H381" s="288"/>
      <c r="I381" s="288"/>
      <c r="J381" s="288"/>
      <c r="K381" s="288"/>
      <c r="L381" s="288"/>
      <c r="M381" s="288"/>
      <c r="N381" s="288"/>
      <c r="O381" s="288"/>
      <c r="P381" s="288"/>
      <c r="Q381" s="288"/>
      <c r="R381" s="288"/>
      <c r="S381" s="288"/>
    </row>
    <row r="382" spans="1:50" s="290" customFormat="1">
      <c r="B382" s="288"/>
      <c r="C382" s="288"/>
      <c r="D382" s="288"/>
      <c r="E382" s="288"/>
      <c r="F382" s="288"/>
      <c r="G382" s="288"/>
      <c r="H382" s="288"/>
      <c r="I382" s="288"/>
      <c r="J382" s="288"/>
      <c r="K382" s="288"/>
      <c r="L382" s="288"/>
      <c r="M382" s="288"/>
      <c r="N382" s="288"/>
      <c r="O382" s="288"/>
      <c r="P382" s="288"/>
      <c r="Q382" s="288"/>
      <c r="R382" s="288"/>
      <c r="S382" s="288"/>
    </row>
    <row r="383" spans="1:50" s="288" customFormat="1">
      <c r="B383" s="290"/>
    </row>
    <row r="384" spans="1:50" s="288" customFormat="1">
      <c r="B384" s="290"/>
    </row>
    <row r="385" spans="2:2" s="288" customFormat="1">
      <c r="B385" s="290"/>
    </row>
    <row r="386" spans="2:2" s="288" customFormat="1">
      <c r="B386" s="290"/>
    </row>
    <row r="387" spans="2:2" s="288" customFormat="1">
      <c r="B387" s="290"/>
    </row>
    <row r="388" spans="2:2" s="288" customFormat="1">
      <c r="B388" s="290"/>
    </row>
    <row r="389" spans="2:2" s="288" customFormat="1">
      <c r="B389" s="290"/>
    </row>
    <row r="390" spans="2:2" s="288" customFormat="1">
      <c r="B390" s="290"/>
    </row>
    <row r="391" spans="2:2" s="288" customFormat="1">
      <c r="B391" s="290"/>
    </row>
    <row r="392" spans="2:2" s="288" customFormat="1">
      <c r="B392" s="290"/>
    </row>
    <row r="393" spans="2:2" s="288" customFormat="1">
      <c r="B393" s="290"/>
    </row>
    <row r="394" spans="2:2" s="288" customFormat="1">
      <c r="B394" s="290"/>
    </row>
    <row r="395" spans="2:2" s="288" customFormat="1">
      <c r="B395" s="290"/>
    </row>
    <row r="396" spans="2:2" s="288" customFormat="1">
      <c r="B396" s="290"/>
    </row>
    <row r="397" spans="2:2" s="288" customFormat="1">
      <c r="B397" s="290"/>
    </row>
    <row r="398" spans="2:2" s="288" customFormat="1">
      <c r="B398" s="290"/>
    </row>
    <row r="399" spans="2:2" s="288" customFormat="1">
      <c r="B399" s="290"/>
    </row>
    <row r="400" spans="2:2" s="288" customFormat="1">
      <c r="B400" s="290"/>
    </row>
    <row r="401" spans="2:2" s="288" customFormat="1">
      <c r="B401" s="290"/>
    </row>
    <row r="402" spans="2:2" s="288" customFormat="1">
      <c r="B402" s="290"/>
    </row>
    <row r="403" spans="2:2" s="288" customFormat="1">
      <c r="B403" s="290"/>
    </row>
    <row r="404" spans="2:2" s="288" customFormat="1">
      <c r="B404" s="290"/>
    </row>
    <row r="405" spans="2:2" s="288" customFormat="1">
      <c r="B405" s="290"/>
    </row>
    <row r="406" spans="2:2" s="288" customFormat="1">
      <c r="B406" s="290"/>
    </row>
    <row r="407" spans="2:2" s="288" customFormat="1">
      <c r="B407" s="290"/>
    </row>
    <row r="408" spans="2:2" s="288" customFormat="1">
      <c r="B408" s="290"/>
    </row>
    <row r="409" spans="2:2" s="288" customFormat="1">
      <c r="B409" s="290"/>
    </row>
    <row r="410" spans="2:2" s="288" customFormat="1">
      <c r="B410" s="290"/>
    </row>
    <row r="411" spans="2:2" s="288" customFormat="1">
      <c r="B411" s="290"/>
    </row>
    <row r="412" spans="2:2" s="288" customFormat="1">
      <c r="B412" s="290"/>
    </row>
    <row r="413" spans="2:2" s="288" customFormat="1">
      <c r="B413" s="290"/>
    </row>
    <row r="414" spans="2:2" s="288" customFormat="1">
      <c r="B414" s="290"/>
    </row>
    <row r="415" spans="2:2" s="288" customFormat="1">
      <c r="B415" s="290"/>
    </row>
    <row r="416" spans="2:2" s="288" customFormat="1">
      <c r="B416" s="290"/>
    </row>
    <row r="417" spans="2:2" s="288" customFormat="1">
      <c r="B417" s="290"/>
    </row>
    <row r="418" spans="2:2" s="288" customFormat="1">
      <c r="B418" s="290"/>
    </row>
    <row r="419" spans="2:2" s="288" customFormat="1">
      <c r="B419" s="290"/>
    </row>
    <row r="420" spans="2:2" s="288" customFormat="1">
      <c r="B420" s="290"/>
    </row>
    <row r="421" spans="2:2" s="288" customFormat="1">
      <c r="B421" s="290"/>
    </row>
    <row r="422" spans="2:2" s="288" customFormat="1">
      <c r="B422" s="290"/>
    </row>
    <row r="423" spans="2:2" s="288" customFormat="1">
      <c r="B423" s="290"/>
    </row>
    <row r="424" spans="2:2" s="288" customFormat="1">
      <c r="B424" s="290"/>
    </row>
    <row r="425" spans="2:2" s="288" customFormat="1">
      <c r="B425" s="290"/>
    </row>
    <row r="426" spans="2:2" s="288" customFormat="1">
      <c r="B426" s="290"/>
    </row>
    <row r="427" spans="2:2" s="288" customFormat="1">
      <c r="B427" s="290"/>
    </row>
    <row r="428" spans="2:2" s="288" customFormat="1">
      <c r="B428" s="290"/>
    </row>
    <row r="429" spans="2:2" s="288" customFormat="1">
      <c r="B429" s="290"/>
    </row>
    <row r="430" spans="2:2" s="288" customFormat="1">
      <c r="B430" s="290"/>
    </row>
    <row r="431" spans="2:2" s="288" customFormat="1">
      <c r="B431" s="290"/>
    </row>
    <row r="432" spans="2:2" s="288" customFormat="1">
      <c r="B432" s="290"/>
    </row>
    <row r="433" spans="2:2" s="288" customFormat="1">
      <c r="B433" s="290"/>
    </row>
    <row r="434" spans="2:2" s="288" customFormat="1">
      <c r="B434" s="290"/>
    </row>
    <row r="435" spans="2:2" s="288" customFormat="1">
      <c r="B435" s="290"/>
    </row>
    <row r="436" spans="2:2" s="288" customFormat="1">
      <c r="B436" s="290"/>
    </row>
    <row r="437" spans="2:2" s="288" customFormat="1">
      <c r="B437" s="290"/>
    </row>
    <row r="438" spans="2:2" s="288" customFormat="1">
      <c r="B438" s="290"/>
    </row>
    <row r="439" spans="2:2" s="288" customFormat="1">
      <c r="B439" s="290"/>
    </row>
    <row r="440" spans="2:2" s="288" customFormat="1">
      <c r="B440" s="290"/>
    </row>
    <row r="441" spans="2:2" s="288" customFormat="1">
      <c r="B441" s="290"/>
    </row>
    <row r="442" spans="2:2" s="288" customFormat="1">
      <c r="B442" s="290"/>
    </row>
    <row r="443" spans="2:2" s="288" customFormat="1">
      <c r="B443" s="290"/>
    </row>
    <row r="444" spans="2:2" s="288" customFormat="1">
      <c r="B444" s="290"/>
    </row>
    <row r="445" spans="2:2" s="288" customFormat="1">
      <c r="B445" s="290"/>
    </row>
    <row r="446" spans="2:2" s="288" customFormat="1">
      <c r="B446" s="290"/>
    </row>
    <row r="447" spans="2:2" s="288" customFormat="1">
      <c r="B447" s="290"/>
    </row>
    <row r="448" spans="2:2" s="288" customFormat="1">
      <c r="B448" s="290"/>
    </row>
    <row r="449" spans="2:2" s="288" customFormat="1">
      <c r="B449" s="290"/>
    </row>
    <row r="450" spans="2:2" s="288" customFormat="1">
      <c r="B450" s="290"/>
    </row>
    <row r="451" spans="2:2" s="288" customFormat="1">
      <c r="B451" s="290"/>
    </row>
    <row r="452" spans="2:2" s="288" customFormat="1">
      <c r="B452" s="290"/>
    </row>
    <row r="453" spans="2:2" s="288" customFormat="1">
      <c r="B453" s="290"/>
    </row>
    <row r="454" spans="2:2" s="288" customFormat="1">
      <c r="B454" s="290"/>
    </row>
    <row r="455" spans="2:2" s="288" customFormat="1">
      <c r="B455" s="290"/>
    </row>
    <row r="456" spans="2:2" s="288" customFormat="1">
      <c r="B456" s="290"/>
    </row>
    <row r="457" spans="2:2" s="288" customFormat="1">
      <c r="B457" s="290"/>
    </row>
    <row r="458" spans="2:2" s="288" customFormat="1">
      <c r="B458" s="290"/>
    </row>
    <row r="459" spans="2:2" s="288" customFormat="1">
      <c r="B459" s="290"/>
    </row>
    <row r="460" spans="2:2" s="288" customFormat="1">
      <c r="B460" s="290"/>
    </row>
    <row r="461" spans="2:2" s="288" customFormat="1">
      <c r="B461" s="290"/>
    </row>
    <row r="462" spans="2:2" s="288" customFormat="1">
      <c r="B462" s="290"/>
    </row>
    <row r="463" spans="2:2" s="288" customFormat="1">
      <c r="B463" s="290"/>
    </row>
    <row r="464" spans="2:2" s="288" customFormat="1">
      <c r="B464" s="290"/>
    </row>
    <row r="465" spans="2:2" s="288" customFormat="1">
      <c r="B465" s="290"/>
    </row>
    <row r="466" spans="2:2" s="288" customFormat="1">
      <c r="B466" s="290"/>
    </row>
    <row r="467" spans="2:2" s="288" customFormat="1">
      <c r="B467" s="290"/>
    </row>
    <row r="468" spans="2:2" s="288" customFormat="1">
      <c r="B468" s="290"/>
    </row>
    <row r="469" spans="2:2" s="288" customFormat="1">
      <c r="B469" s="290"/>
    </row>
  </sheetData>
  <mergeCells count="1">
    <mergeCell ref="C2:D2"/>
  </mergeCells>
  <pageMargins left="0.5" right="0.5" top="0.5" bottom="0.5" header="0.5" footer="0.5"/>
  <pageSetup orientation="landscape" horizontalDpi="4294967292" verticalDpi="4294967292"/>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L601"/>
  <sheetViews>
    <sheetView zoomScale="150" workbookViewId="0">
      <selection activeCell="F2" sqref="F2"/>
    </sheetView>
  </sheetViews>
  <sheetFormatPr defaultColWidth="12.875" defaultRowHeight="12.75"/>
  <cols>
    <col min="1" max="1" width="4.375" style="131" customWidth="1"/>
    <col min="2" max="3" width="12.875" style="131"/>
    <col min="4" max="4" width="13.625" style="337" customWidth="1"/>
    <col min="5" max="5" width="14.5" style="337" customWidth="1"/>
    <col min="6" max="6" width="12.5" style="337" customWidth="1"/>
    <col min="7" max="7" width="5" style="311" customWidth="1"/>
    <col min="8" max="12" width="12.875" style="311"/>
    <col min="13" max="16384" width="12.875" style="131"/>
  </cols>
  <sheetData>
    <row r="1" spans="2:12" s="311" customFormat="1" ht="13.5" thickBot="1">
      <c r="C1" s="312" t="s">
        <v>2</v>
      </c>
      <c r="D1" s="438" t="s">
        <v>195</v>
      </c>
      <c r="E1" s="438"/>
      <c r="F1" s="313" t="s">
        <v>196</v>
      </c>
    </row>
    <row r="2" spans="2:12" ht="13.5" thickBot="1">
      <c r="B2" s="311"/>
      <c r="C2" s="314">
        <v>0.24</v>
      </c>
      <c r="D2" s="439">
        <v>0.02</v>
      </c>
      <c r="E2" s="440"/>
      <c r="F2" s="315">
        <v>2500</v>
      </c>
      <c r="H2" s="316" t="s">
        <v>197</v>
      </c>
      <c r="I2" s="317"/>
    </row>
    <row r="3" spans="2:12" ht="13.5" thickBot="1">
      <c r="B3" s="311"/>
      <c r="C3" s="311"/>
      <c r="D3" s="318"/>
      <c r="E3" s="318"/>
      <c r="F3" s="318"/>
      <c r="H3" s="319" t="s">
        <v>198</v>
      </c>
      <c r="I3" s="319"/>
      <c r="J3" s="319"/>
      <c r="K3" s="319"/>
      <c r="L3" s="319"/>
    </row>
    <row r="4" spans="2:12">
      <c r="B4" s="320" t="s">
        <v>79</v>
      </c>
      <c r="C4" s="321" t="s">
        <v>101</v>
      </c>
      <c r="D4" s="322" t="s">
        <v>5</v>
      </c>
      <c r="E4" s="322" t="s">
        <v>199</v>
      </c>
      <c r="F4" s="323" t="s">
        <v>85</v>
      </c>
      <c r="H4" s="324" t="s">
        <v>200</v>
      </c>
      <c r="I4" s="319"/>
      <c r="J4" s="319"/>
      <c r="K4" s="319"/>
      <c r="L4" s="319"/>
    </row>
    <row r="5" spans="2:12">
      <c r="B5" s="225"/>
      <c r="C5" s="226"/>
      <c r="D5" s="325"/>
      <c r="E5" s="325"/>
      <c r="F5" s="326">
        <f>F2</f>
        <v>2500</v>
      </c>
      <c r="H5" s="319" t="s">
        <v>201</v>
      </c>
      <c r="I5" s="319"/>
      <c r="J5" s="319"/>
      <c r="K5" s="319"/>
      <c r="L5" s="319"/>
    </row>
    <row r="6" spans="2:12">
      <c r="B6" s="327">
        <v>1</v>
      </c>
      <c r="C6" s="226">
        <v>1</v>
      </c>
      <c r="D6" s="325">
        <f>$D$2*F5</f>
        <v>50</v>
      </c>
      <c r="E6" s="325">
        <f>F5*$C$2/12</f>
        <v>50</v>
      </c>
      <c r="F6" s="326">
        <f>F5+E6-D6</f>
        <v>2500</v>
      </c>
    </row>
    <row r="7" spans="2:12">
      <c r="B7" s="327">
        <v>1</v>
      </c>
      <c r="C7" s="226">
        <f>C6+1</f>
        <v>2</v>
      </c>
      <c r="D7" s="325">
        <f t="shared" ref="D7:D70" si="0">$D$2*F6</f>
        <v>50</v>
      </c>
      <c r="E7" s="325">
        <f t="shared" ref="E7:E70" si="1">F6*$C$2/12</f>
        <v>50</v>
      </c>
      <c r="F7" s="326">
        <f t="shared" ref="F7:F70" si="2">F6+E7-D7</f>
        <v>2500</v>
      </c>
    </row>
    <row r="8" spans="2:12">
      <c r="B8" s="327">
        <v>1</v>
      </c>
      <c r="C8" s="226">
        <f t="shared" ref="C8:C71" si="3">C7+1</f>
        <v>3</v>
      </c>
      <c r="D8" s="325">
        <f t="shared" si="0"/>
        <v>50</v>
      </c>
      <c r="E8" s="325">
        <f>F7*$C$2/12</f>
        <v>50</v>
      </c>
      <c r="F8" s="326">
        <f t="shared" si="2"/>
        <v>2500</v>
      </c>
    </row>
    <row r="9" spans="2:12">
      <c r="B9" s="327">
        <v>1</v>
      </c>
      <c r="C9" s="226">
        <f t="shared" si="3"/>
        <v>4</v>
      </c>
      <c r="D9" s="325">
        <f t="shared" si="0"/>
        <v>50</v>
      </c>
      <c r="E9" s="325">
        <f t="shared" si="1"/>
        <v>50</v>
      </c>
      <c r="F9" s="326">
        <f t="shared" si="2"/>
        <v>2500</v>
      </c>
    </row>
    <row r="10" spans="2:12">
      <c r="B10" s="327">
        <v>1</v>
      </c>
      <c r="C10" s="226">
        <f t="shared" si="3"/>
        <v>5</v>
      </c>
      <c r="D10" s="325">
        <f t="shared" si="0"/>
        <v>50</v>
      </c>
      <c r="E10" s="325">
        <f t="shared" si="1"/>
        <v>50</v>
      </c>
      <c r="F10" s="326">
        <f t="shared" si="2"/>
        <v>2500</v>
      </c>
    </row>
    <row r="11" spans="2:12">
      <c r="B11" s="327">
        <v>1</v>
      </c>
      <c r="C11" s="226">
        <f t="shared" si="3"/>
        <v>6</v>
      </c>
      <c r="D11" s="325">
        <f t="shared" si="0"/>
        <v>50</v>
      </c>
      <c r="E11" s="325">
        <f t="shared" si="1"/>
        <v>50</v>
      </c>
      <c r="F11" s="326">
        <f t="shared" si="2"/>
        <v>2500</v>
      </c>
    </row>
    <row r="12" spans="2:12">
      <c r="B12" s="327">
        <v>1</v>
      </c>
      <c r="C12" s="226">
        <f t="shared" si="3"/>
        <v>7</v>
      </c>
      <c r="D12" s="325">
        <f t="shared" si="0"/>
        <v>50</v>
      </c>
      <c r="E12" s="325">
        <f t="shared" si="1"/>
        <v>50</v>
      </c>
      <c r="F12" s="326">
        <f t="shared" si="2"/>
        <v>2500</v>
      </c>
    </row>
    <row r="13" spans="2:12">
      <c r="B13" s="327">
        <v>1</v>
      </c>
      <c r="C13" s="226">
        <f t="shared" si="3"/>
        <v>8</v>
      </c>
      <c r="D13" s="325">
        <f t="shared" si="0"/>
        <v>50</v>
      </c>
      <c r="E13" s="325">
        <f t="shared" si="1"/>
        <v>50</v>
      </c>
      <c r="F13" s="326">
        <f t="shared" si="2"/>
        <v>2500</v>
      </c>
    </row>
    <row r="14" spans="2:12">
      <c r="B14" s="327">
        <v>1</v>
      </c>
      <c r="C14" s="226">
        <f t="shared" si="3"/>
        <v>9</v>
      </c>
      <c r="D14" s="325">
        <f t="shared" si="0"/>
        <v>50</v>
      </c>
      <c r="E14" s="325">
        <f t="shared" si="1"/>
        <v>50</v>
      </c>
      <c r="F14" s="326">
        <f t="shared" si="2"/>
        <v>2500</v>
      </c>
    </row>
    <row r="15" spans="2:12">
      <c r="B15" s="327">
        <v>1</v>
      </c>
      <c r="C15" s="226">
        <f t="shared" si="3"/>
        <v>10</v>
      </c>
      <c r="D15" s="325">
        <f t="shared" si="0"/>
        <v>50</v>
      </c>
      <c r="E15" s="325">
        <f t="shared" si="1"/>
        <v>50</v>
      </c>
      <c r="F15" s="326">
        <f t="shared" si="2"/>
        <v>2500</v>
      </c>
    </row>
    <row r="16" spans="2:12">
      <c r="B16" s="327">
        <v>1</v>
      </c>
      <c r="C16" s="226">
        <f t="shared" si="3"/>
        <v>11</v>
      </c>
      <c r="D16" s="325">
        <f t="shared" si="0"/>
        <v>50</v>
      </c>
      <c r="E16" s="325">
        <f t="shared" si="1"/>
        <v>50</v>
      </c>
      <c r="F16" s="326">
        <f t="shared" si="2"/>
        <v>2500</v>
      </c>
    </row>
    <row r="17" spans="2:6">
      <c r="B17" s="327">
        <v>1</v>
      </c>
      <c r="C17" s="226">
        <f t="shared" si="3"/>
        <v>12</v>
      </c>
      <c r="D17" s="325">
        <f t="shared" si="0"/>
        <v>50</v>
      </c>
      <c r="E17" s="325">
        <f t="shared" si="1"/>
        <v>50</v>
      </c>
      <c r="F17" s="326">
        <f t="shared" si="2"/>
        <v>2500</v>
      </c>
    </row>
    <row r="18" spans="2:6">
      <c r="B18" s="327">
        <v>2</v>
      </c>
      <c r="C18" s="226">
        <f t="shared" si="3"/>
        <v>13</v>
      </c>
      <c r="D18" s="325">
        <f t="shared" si="0"/>
        <v>50</v>
      </c>
      <c r="E18" s="325">
        <f t="shared" si="1"/>
        <v>50</v>
      </c>
      <c r="F18" s="326">
        <f t="shared" si="2"/>
        <v>2500</v>
      </c>
    </row>
    <row r="19" spans="2:6">
      <c r="B19" s="327">
        <v>2</v>
      </c>
      <c r="C19" s="226">
        <f t="shared" si="3"/>
        <v>14</v>
      </c>
      <c r="D19" s="325">
        <f t="shared" si="0"/>
        <v>50</v>
      </c>
      <c r="E19" s="325">
        <f t="shared" si="1"/>
        <v>50</v>
      </c>
      <c r="F19" s="326">
        <f t="shared" si="2"/>
        <v>2500</v>
      </c>
    </row>
    <row r="20" spans="2:6">
      <c r="B20" s="327">
        <v>2</v>
      </c>
      <c r="C20" s="226">
        <f t="shared" si="3"/>
        <v>15</v>
      </c>
      <c r="D20" s="325">
        <f t="shared" si="0"/>
        <v>50</v>
      </c>
      <c r="E20" s="325">
        <f t="shared" si="1"/>
        <v>50</v>
      </c>
      <c r="F20" s="326">
        <f t="shared" si="2"/>
        <v>2500</v>
      </c>
    </row>
    <row r="21" spans="2:6">
      <c r="B21" s="327">
        <v>2</v>
      </c>
      <c r="C21" s="226">
        <f t="shared" si="3"/>
        <v>16</v>
      </c>
      <c r="D21" s="325">
        <f t="shared" si="0"/>
        <v>50</v>
      </c>
      <c r="E21" s="325">
        <f t="shared" si="1"/>
        <v>50</v>
      </c>
      <c r="F21" s="326">
        <f t="shared" si="2"/>
        <v>2500</v>
      </c>
    </row>
    <row r="22" spans="2:6">
      <c r="B22" s="327">
        <v>2</v>
      </c>
      <c r="C22" s="226">
        <f t="shared" si="3"/>
        <v>17</v>
      </c>
      <c r="D22" s="325">
        <f t="shared" si="0"/>
        <v>50</v>
      </c>
      <c r="E22" s="325">
        <f t="shared" si="1"/>
        <v>50</v>
      </c>
      <c r="F22" s="326">
        <f t="shared" si="2"/>
        <v>2500</v>
      </c>
    </row>
    <row r="23" spans="2:6">
      <c r="B23" s="327">
        <v>2</v>
      </c>
      <c r="C23" s="226">
        <f t="shared" si="3"/>
        <v>18</v>
      </c>
      <c r="D23" s="325">
        <f t="shared" si="0"/>
        <v>50</v>
      </c>
      <c r="E23" s="325">
        <f t="shared" si="1"/>
        <v>50</v>
      </c>
      <c r="F23" s="326">
        <f t="shared" si="2"/>
        <v>2500</v>
      </c>
    </row>
    <row r="24" spans="2:6">
      <c r="B24" s="327">
        <v>2</v>
      </c>
      <c r="C24" s="226">
        <f t="shared" si="3"/>
        <v>19</v>
      </c>
      <c r="D24" s="325">
        <f t="shared" si="0"/>
        <v>50</v>
      </c>
      <c r="E24" s="325">
        <f t="shared" si="1"/>
        <v>50</v>
      </c>
      <c r="F24" s="326">
        <f t="shared" si="2"/>
        <v>2500</v>
      </c>
    </row>
    <row r="25" spans="2:6">
      <c r="B25" s="327">
        <v>2</v>
      </c>
      <c r="C25" s="226">
        <f t="shared" si="3"/>
        <v>20</v>
      </c>
      <c r="D25" s="325">
        <f t="shared" si="0"/>
        <v>50</v>
      </c>
      <c r="E25" s="325">
        <f t="shared" si="1"/>
        <v>50</v>
      </c>
      <c r="F25" s="326">
        <f t="shared" si="2"/>
        <v>2500</v>
      </c>
    </row>
    <row r="26" spans="2:6">
      <c r="B26" s="327">
        <v>2</v>
      </c>
      <c r="C26" s="226">
        <f t="shared" si="3"/>
        <v>21</v>
      </c>
      <c r="D26" s="325">
        <f t="shared" si="0"/>
        <v>50</v>
      </c>
      <c r="E26" s="325">
        <f t="shared" si="1"/>
        <v>50</v>
      </c>
      <c r="F26" s="326">
        <f t="shared" si="2"/>
        <v>2500</v>
      </c>
    </row>
    <row r="27" spans="2:6">
      <c r="B27" s="327">
        <v>2</v>
      </c>
      <c r="C27" s="226">
        <f t="shared" si="3"/>
        <v>22</v>
      </c>
      <c r="D27" s="325">
        <f t="shared" si="0"/>
        <v>50</v>
      </c>
      <c r="E27" s="325">
        <f t="shared" si="1"/>
        <v>50</v>
      </c>
      <c r="F27" s="326">
        <f t="shared" si="2"/>
        <v>2500</v>
      </c>
    </row>
    <row r="28" spans="2:6">
      <c r="B28" s="327">
        <v>2</v>
      </c>
      <c r="C28" s="226">
        <f t="shared" si="3"/>
        <v>23</v>
      </c>
      <c r="D28" s="325">
        <f t="shared" si="0"/>
        <v>50</v>
      </c>
      <c r="E28" s="325">
        <f t="shared" si="1"/>
        <v>50</v>
      </c>
      <c r="F28" s="326">
        <f t="shared" si="2"/>
        <v>2500</v>
      </c>
    </row>
    <row r="29" spans="2:6">
      <c r="B29" s="327">
        <v>2</v>
      </c>
      <c r="C29" s="226">
        <f t="shared" si="3"/>
        <v>24</v>
      </c>
      <c r="D29" s="325">
        <f t="shared" si="0"/>
        <v>50</v>
      </c>
      <c r="E29" s="325">
        <f t="shared" si="1"/>
        <v>50</v>
      </c>
      <c r="F29" s="326">
        <f t="shared" si="2"/>
        <v>2500</v>
      </c>
    </row>
    <row r="30" spans="2:6">
      <c r="B30" s="327">
        <v>3</v>
      </c>
      <c r="C30" s="226">
        <f t="shared" si="3"/>
        <v>25</v>
      </c>
      <c r="D30" s="325">
        <f t="shared" si="0"/>
        <v>50</v>
      </c>
      <c r="E30" s="325">
        <f t="shared" si="1"/>
        <v>50</v>
      </c>
      <c r="F30" s="326">
        <f t="shared" si="2"/>
        <v>2500</v>
      </c>
    </row>
    <row r="31" spans="2:6">
      <c r="B31" s="327">
        <v>3</v>
      </c>
      <c r="C31" s="226">
        <f t="shared" si="3"/>
        <v>26</v>
      </c>
      <c r="D31" s="325">
        <f t="shared" si="0"/>
        <v>50</v>
      </c>
      <c r="E31" s="325">
        <f t="shared" si="1"/>
        <v>50</v>
      </c>
      <c r="F31" s="326">
        <f t="shared" si="2"/>
        <v>2500</v>
      </c>
    </row>
    <row r="32" spans="2:6">
      <c r="B32" s="327">
        <v>3</v>
      </c>
      <c r="C32" s="226">
        <f t="shared" si="3"/>
        <v>27</v>
      </c>
      <c r="D32" s="325">
        <f t="shared" si="0"/>
        <v>50</v>
      </c>
      <c r="E32" s="325">
        <f t="shared" si="1"/>
        <v>50</v>
      </c>
      <c r="F32" s="326">
        <f t="shared" si="2"/>
        <v>2500</v>
      </c>
    </row>
    <row r="33" spans="2:6">
      <c r="B33" s="327">
        <v>3</v>
      </c>
      <c r="C33" s="226">
        <f t="shared" si="3"/>
        <v>28</v>
      </c>
      <c r="D33" s="325">
        <f t="shared" si="0"/>
        <v>50</v>
      </c>
      <c r="E33" s="325">
        <f t="shared" si="1"/>
        <v>50</v>
      </c>
      <c r="F33" s="326">
        <f t="shared" si="2"/>
        <v>2500</v>
      </c>
    </row>
    <row r="34" spans="2:6">
      <c r="B34" s="327">
        <v>3</v>
      </c>
      <c r="C34" s="226">
        <f t="shared" si="3"/>
        <v>29</v>
      </c>
      <c r="D34" s="325">
        <f t="shared" si="0"/>
        <v>50</v>
      </c>
      <c r="E34" s="325">
        <f t="shared" si="1"/>
        <v>50</v>
      </c>
      <c r="F34" s="326">
        <f t="shared" si="2"/>
        <v>2500</v>
      </c>
    </row>
    <row r="35" spans="2:6">
      <c r="B35" s="327">
        <v>3</v>
      </c>
      <c r="C35" s="226">
        <f t="shared" si="3"/>
        <v>30</v>
      </c>
      <c r="D35" s="325">
        <f t="shared" si="0"/>
        <v>50</v>
      </c>
      <c r="E35" s="325">
        <f t="shared" si="1"/>
        <v>50</v>
      </c>
      <c r="F35" s="326">
        <f t="shared" si="2"/>
        <v>2500</v>
      </c>
    </row>
    <row r="36" spans="2:6">
      <c r="B36" s="327">
        <v>3</v>
      </c>
      <c r="C36" s="226">
        <f t="shared" si="3"/>
        <v>31</v>
      </c>
      <c r="D36" s="325">
        <f t="shared" si="0"/>
        <v>50</v>
      </c>
      <c r="E36" s="325">
        <f t="shared" si="1"/>
        <v>50</v>
      </c>
      <c r="F36" s="326">
        <f t="shared" si="2"/>
        <v>2500</v>
      </c>
    </row>
    <row r="37" spans="2:6">
      <c r="B37" s="327">
        <v>3</v>
      </c>
      <c r="C37" s="226">
        <f t="shared" si="3"/>
        <v>32</v>
      </c>
      <c r="D37" s="325">
        <f t="shared" si="0"/>
        <v>50</v>
      </c>
      <c r="E37" s="325">
        <f t="shared" si="1"/>
        <v>50</v>
      </c>
      <c r="F37" s="326">
        <f t="shared" si="2"/>
        <v>2500</v>
      </c>
    </row>
    <row r="38" spans="2:6">
      <c r="B38" s="327">
        <v>3</v>
      </c>
      <c r="C38" s="226">
        <f t="shared" si="3"/>
        <v>33</v>
      </c>
      <c r="D38" s="325">
        <f t="shared" si="0"/>
        <v>50</v>
      </c>
      <c r="E38" s="325">
        <f t="shared" si="1"/>
        <v>50</v>
      </c>
      <c r="F38" s="326">
        <f t="shared" si="2"/>
        <v>2500</v>
      </c>
    </row>
    <row r="39" spans="2:6">
      <c r="B39" s="327">
        <v>3</v>
      </c>
      <c r="C39" s="226">
        <f t="shared" si="3"/>
        <v>34</v>
      </c>
      <c r="D39" s="325">
        <f t="shared" si="0"/>
        <v>50</v>
      </c>
      <c r="E39" s="325">
        <f t="shared" si="1"/>
        <v>50</v>
      </c>
      <c r="F39" s="326">
        <f t="shared" si="2"/>
        <v>2500</v>
      </c>
    </row>
    <row r="40" spans="2:6">
      <c r="B40" s="327">
        <v>3</v>
      </c>
      <c r="C40" s="226">
        <f t="shared" si="3"/>
        <v>35</v>
      </c>
      <c r="D40" s="325">
        <f t="shared" si="0"/>
        <v>50</v>
      </c>
      <c r="E40" s="325">
        <f t="shared" si="1"/>
        <v>50</v>
      </c>
      <c r="F40" s="326">
        <f t="shared" si="2"/>
        <v>2500</v>
      </c>
    </row>
    <row r="41" spans="2:6">
      <c r="B41" s="327">
        <v>3</v>
      </c>
      <c r="C41" s="226">
        <f t="shared" si="3"/>
        <v>36</v>
      </c>
      <c r="D41" s="325">
        <f t="shared" si="0"/>
        <v>50</v>
      </c>
      <c r="E41" s="325">
        <f t="shared" si="1"/>
        <v>50</v>
      </c>
      <c r="F41" s="326">
        <f t="shared" si="2"/>
        <v>2500</v>
      </c>
    </row>
    <row r="42" spans="2:6">
      <c r="B42" s="327">
        <v>4</v>
      </c>
      <c r="C42" s="226">
        <f t="shared" si="3"/>
        <v>37</v>
      </c>
      <c r="D42" s="325">
        <f t="shared" si="0"/>
        <v>50</v>
      </c>
      <c r="E42" s="325">
        <f t="shared" si="1"/>
        <v>50</v>
      </c>
      <c r="F42" s="326">
        <f t="shared" si="2"/>
        <v>2500</v>
      </c>
    </row>
    <row r="43" spans="2:6">
      <c r="B43" s="327">
        <v>4</v>
      </c>
      <c r="C43" s="226">
        <f t="shared" si="3"/>
        <v>38</v>
      </c>
      <c r="D43" s="325">
        <f t="shared" si="0"/>
        <v>50</v>
      </c>
      <c r="E43" s="325">
        <f t="shared" si="1"/>
        <v>50</v>
      </c>
      <c r="F43" s="326">
        <f t="shared" si="2"/>
        <v>2500</v>
      </c>
    </row>
    <row r="44" spans="2:6">
      <c r="B44" s="327">
        <v>4</v>
      </c>
      <c r="C44" s="226">
        <f t="shared" si="3"/>
        <v>39</v>
      </c>
      <c r="D44" s="325">
        <f t="shared" si="0"/>
        <v>50</v>
      </c>
      <c r="E44" s="325">
        <f t="shared" si="1"/>
        <v>50</v>
      </c>
      <c r="F44" s="326">
        <f t="shared" si="2"/>
        <v>2500</v>
      </c>
    </row>
    <row r="45" spans="2:6">
      <c r="B45" s="327">
        <v>4</v>
      </c>
      <c r="C45" s="226">
        <f t="shared" si="3"/>
        <v>40</v>
      </c>
      <c r="D45" s="325">
        <f t="shared" si="0"/>
        <v>50</v>
      </c>
      <c r="E45" s="325">
        <f t="shared" si="1"/>
        <v>50</v>
      </c>
      <c r="F45" s="326">
        <f t="shared" si="2"/>
        <v>2500</v>
      </c>
    </row>
    <row r="46" spans="2:6">
      <c r="B46" s="327">
        <v>4</v>
      </c>
      <c r="C46" s="226">
        <f t="shared" si="3"/>
        <v>41</v>
      </c>
      <c r="D46" s="325">
        <f t="shared" si="0"/>
        <v>50</v>
      </c>
      <c r="E46" s="325">
        <f t="shared" si="1"/>
        <v>50</v>
      </c>
      <c r="F46" s="326">
        <f t="shared" si="2"/>
        <v>2500</v>
      </c>
    </row>
    <row r="47" spans="2:6">
      <c r="B47" s="327">
        <v>4</v>
      </c>
      <c r="C47" s="226">
        <f t="shared" si="3"/>
        <v>42</v>
      </c>
      <c r="D47" s="325">
        <f t="shared" si="0"/>
        <v>50</v>
      </c>
      <c r="E47" s="325">
        <f t="shared" si="1"/>
        <v>50</v>
      </c>
      <c r="F47" s="326">
        <f t="shared" si="2"/>
        <v>2500</v>
      </c>
    </row>
    <row r="48" spans="2:6">
      <c r="B48" s="327">
        <v>4</v>
      </c>
      <c r="C48" s="226">
        <f t="shared" si="3"/>
        <v>43</v>
      </c>
      <c r="D48" s="325">
        <f t="shared" si="0"/>
        <v>50</v>
      </c>
      <c r="E48" s="325">
        <f t="shared" si="1"/>
        <v>50</v>
      </c>
      <c r="F48" s="326">
        <f t="shared" si="2"/>
        <v>2500</v>
      </c>
    </row>
    <row r="49" spans="2:6">
      <c r="B49" s="327">
        <v>4</v>
      </c>
      <c r="C49" s="226">
        <f t="shared" si="3"/>
        <v>44</v>
      </c>
      <c r="D49" s="325">
        <f t="shared" si="0"/>
        <v>50</v>
      </c>
      <c r="E49" s="325">
        <f t="shared" si="1"/>
        <v>50</v>
      </c>
      <c r="F49" s="326">
        <f t="shared" si="2"/>
        <v>2500</v>
      </c>
    </row>
    <row r="50" spans="2:6">
      <c r="B50" s="327">
        <v>4</v>
      </c>
      <c r="C50" s="226">
        <f t="shared" si="3"/>
        <v>45</v>
      </c>
      <c r="D50" s="325">
        <f t="shared" si="0"/>
        <v>50</v>
      </c>
      <c r="E50" s="325">
        <f t="shared" si="1"/>
        <v>50</v>
      </c>
      <c r="F50" s="326">
        <f t="shared" si="2"/>
        <v>2500</v>
      </c>
    </row>
    <row r="51" spans="2:6">
      <c r="B51" s="327">
        <v>4</v>
      </c>
      <c r="C51" s="226">
        <f t="shared" si="3"/>
        <v>46</v>
      </c>
      <c r="D51" s="325">
        <f t="shared" si="0"/>
        <v>50</v>
      </c>
      <c r="E51" s="325">
        <f t="shared" si="1"/>
        <v>50</v>
      </c>
      <c r="F51" s="326">
        <f t="shared" si="2"/>
        <v>2500</v>
      </c>
    </row>
    <row r="52" spans="2:6">
      <c r="B52" s="327">
        <v>4</v>
      </c>
      <c r="C52" s="226">
        <f t="shared" si="3"/>
        <v>47</v>
      </c>
      <c r="D52" s="325">
        <f t="shared" si="0"/>
        <v>50</v>
      </c>
      <c r="E52" s="325">
        <f t="shared" si="1"/>
        <v>50</v>
      </c>
      <c r="F52" s="326">
        <f t="shared" si="2"/>
        <v>2500</v>
      </c>
    </row>
    <row r="53" spans="2:6">
      <c r="B53" s="327">
        <v>4</v>
      </c>
      <c r="C53" s="226">
        <f t="shared" si="3"/>
        <v>48</v>
      </c>
      <c r="D53" s="325">
        <f t="shared" si="0"/>
        <v>50</v>
      </c>
      <c r="E53" s="325">
        <f t="shared" si="1"/>
        <v>50</v>
      </c>
      <c r="F53" s="326">
        <f t="shared" si="2"/>
        <v>2500</v>
      </c>
    </row>
    <row r="54" spans="2:6">
      <c r="B54" s="327">
        <v>5</v>
      </c>
      <c r="C54" s="226">
        <f t="shared" si="3"/>
        <v>49</v>
      </c>
      <c r="D54" s="325">
        <f t="shared" si="0"/>
        <v>50</v>
      </c>
      <c r="E54" s="325">
        <f t="shared" si="1"/>
        <v>50</v>
      </c>
      <c r="F54" s="326">
        <f t="shared" si="2"/>
        <v>2500</v>
      </c>
    </row>
    <row r="55" spans="2:6">
      <c r="B55" s="327">
        <v>5</v>
      </c>
      <c r="C55" s="226">
        <f t="shared" si="3"/>
        <v>50</v>
      </c>
      <c r="D55" s="325">
        <f t="shared" si="0"/>
        <v>50</v>
      </c>
      <c r="E55" s="325">
        <f t="shared" si="1"/>
        <v>50</v>
      </c>
      <c r="F55" s="326">
        <f t="shared" si="2"/>
        <v>2500</v>
      </c>
    </row>
    <row r="56" spans="2:6">
      <c r="B56" s="327">
        <v>5</v>
      </c>
      <c r="C56" s="226">
        <f t="shared" si="3"/>
        <v>51</v>
      </c>
      <c r="D56" s="325">
        <f t="shared" si="0"/>
        <v>50</v>
      </c>
      <c r="E56" s="325">
        <f t="shared" si="1"/>
        <v>50</v>
      </c>
      <c r="F56" s="326">
        <f t="shared" si="2"/>
        <v>2500</v>
      </c>
    </row>
    <row r="57" spans="2:6">
      <c r="B57" s="327">
        <v>5</v>
      </c>
      <c r="C57" s="226">
        <f t="shared" si="3"/>
        <v>52</v>
      </c>
      <c r="D57" s="325">
        <f t="shared" si="0"/>
        <v>50</v>
      </c>
      <c r="E57" s="325">
        <f t="shared" si="1"/>
        <v>50</v>
      </c>
      <c r="F57" s="326">
        <f t="shared" si="2"/>
        <v>2500</v>
      </c>
    </row>
    <row r="58" spans="2:6">
      <c r="B58" s="327">
        <v>5</v>
      </c>
      <c r="C58" s="226">
        <f t="shared" si="3"/>
        <v>53</v>
      </c>
      <c r="D58" s="325">
        <f t="shared" si="0"/>
        <v>50</v>
      </c>
      <c r="E58" s="325">
        <f t="shared" si="1"/>
        <v>50</v>
      </c>
      <c r="F58" s="326">
        <f t="shared" si="2"/>
        <v>2500</v>
      </c>
    </row>
    <row r="59" spans="2:6">
      <c r="B59" s="327">
        <v>5</v>
      </c>
      <c r="C59" s="226">
        <f t="shared" si="3"/>
        <v>54</v>
      </c>
      <c r="D59" s="325">
        <f t="shared" si="0"/>
        <v>50</v>
      </c>
      <c r="E59" s="325">
        <f t="shared" si="1"/>
        <v>50</v>
      </c>
      <c r="F59" s="326">
        <f t="shared" si="2"/>
        <v>2500</v>
      </c>
    </row>
    <row r="60" spans="2:6">
      <c r="B60" s="327">
        <v>5</v>
      </c>
      <c r="C60" s="226">
        <f t="shared" si="3"/>
        <v>55</v>
      </c>
      <c r="D60" s="325">
        <f t="shared" si="0"/>
        <v>50</v>
      </c>
      <c r="E60" s="325">
        <f t="shared" si="1"/>
        <v>50</v>
      </c>
      <c r="F60" s="326">
        <f t="shared" si="2"/>
        <v>2500</v>
      </c>
    </row>
    <row r="61" spans="2:6">
      <c r="B61" s="327">
        <v>5</v>
      </c>
      <c r="C61" s="226">
        <f t="shared" si="3"/>
        <v>56</v>
      </c>
      <c r="D61" s="325">
        <f t="shared" si="0"/>
        <v>50</v>
      </c>
      <c r="E61" s="325">
        <f t="shared" si="1"/>
        <v>50</v>
      </c>
      <c r="F61" s="326">
        <f t="shared" si="2"/>
        <v>2500</v>
      </c>
    </row>
    <row r="62" spans="2:6">
      <c r="B62" s="327">
        <v>5</v>
      </c>
      <c r="C62" s="226">
        <f t="shared" si="3"/>
        <v>57</v>
      </c>
      <c r="D62" s="325">
        <f t="shared" si="0"/>
        <v>50</v>
      </c>
      <c r="E62" s="325">
        <f t="shared" si="1"/>
        <v>50</v>
      </c>
      <c r="F62" s="326">
        <f t="shared" si="2"/>
        <v>2500</v>
      </c>
    </row>
    <row r="63" spans="2:6">
      <c r="B63" s="327">
        <v>5</v>
      </c>
      <c r="C63" s="226">
        <f t="shared" si="3"/>
        <v>58</v>
      </c>
      <c r="D63" s="325">
        <f t="shared" si="0"/>
        <v>50</v>
      </c>
      <c r="E63" s="325">
        <f t="shared" si="1"/>
        <v>50</v>
      </c>
      <c r="F63" s="326">
        <f t="shared" si="2"/>
        <v>2500</v>
      </c>
    </row>
    <row r="64" spans="2:6">
      <c r="B64" s="327">
        <v>5</v>
      </c>
      <c r="C64" s="226">
        <f t="shared" si="3"/>
        <v>59</v>
      </c>
      <c r="D64" s="325">
        <f t="shared" si="0"/>
        <v>50</v>
      </c>
      <c r="E64" s="325">
        <f t="shared" si="1"/>
        <v>50</v>
      </c>
      <c r="F64" s="326">
        <f t="shared" si="2"/>
        <v>2500</v>
      </c>
    </row>
    <row r="65" spans="2:6">
      <c r="B65" s="327">
        <v>5</v>
      </c>
      <c r="C65" s="226">
        <f t="shared" si="3"/>
        <v>60</v>
      </c>
      <c r="D65" s="325">
        <f t="shared" si="0"/>
        <v>50</v>
      </c>
      <c r="E65" s="325">
        <f t="shared" si="1"/>
        <v>50</v>
      </c>
      <c r="F65" s="326">
        <f t="shared" si="2"/>
        <v>2500</v>
      </c>
    </row>
    <row r="66" spans="2:6">
      <c r="B66" s="327">
        <v>6</v>
      </c>
      <c r="C66" s="226">
        <f t="shared" si="3"/>
        <v>61</v>
      </c>
      <c r="D66" s="325">
        <f t="shared" si="0"/>
        <v>50</v>
      </c>
      <c r="E66" s="325">
        <f t="shared" si="1"/>
        <v>50</v>
      </c>
      <c r="F66" s="326">
        <f t="shared" si="2"/>
        <v>2500</v>
      </c>
    </row>
    <row r="67" spans="2:6">
      <c r="B67" s="327">
        <v>6</v>
      </c>
      <c r="C67" s="226">
        <f t="shared" si="3"/>
        <v>62</v>
      </c>
      <c r="D67" s="325">
        <f t="shared" si="0"/>
        <v>50</v>
      </c>
      <c r="E67" s="325">
        <f t="shared" si="1"/>
        <v>50</v>
      </c>
      <c r="F67" s="326">
        <f t="shared" si="2"/>
        <v>2500</v>
      </c>
    </row>
    <row r="68" spans="2:6">
      <c r="B68" s="327">
        <v>6</v>
      </c>
      <c r="C68" s="226">
        <f t="shared" si="3"/>
        <v>63</v>
      </c>
      <c r="D68" s="325">
        <f t="shared" si="0"/>
        <v>50</v>
      </c>
      <c r="E68" s="325">
        <f t="shared" si="1"/>
        <v>50</v>
      </c>
      <c r="F68" s="326">
        <f t="shared" si="2"/>
        <v>2500</v>
      </c>
    </row>
    <row r="69" spans="2:6">
      <c r="B69" s="327">
        <v>6</v>
      </c>
      <c r="C69" s="226">
        <f t="shared" si="3"/>
        <v>64</v>
      </c>
      <c r="D69" s="325">
        <f t="shared" si="0"/>
        <v>50</v>
      </c>
      <c r="E69" s="325">
        <f t="shared" si="1"/>
        <v>50</v>
      </c>
      <c r="F69" s="326">
        <f t="shared" si="2"/>
        <v>2500</v>
      </c>
    </row>
    <row r="70" spans="2:6">
      <c r="B70" s="327">
        <v>6</v>
      </c>
      <c r="C70" s="226">
        <f t="shared" si="3"/>
        <v>65</v>
      </c>
      <c r="D70" s="325">
        <f t="shared" si="0"/>
        <v>50</v>
      </c>
      <c r="E70" s="325">
        <f t="shared" si="1"/>
        <v>50</v>
      </c>
      <c r="F70" s="326">
        <f t="shared" si="2"/>
        <v>2500</v>
      </c>
    </row>
    <row r="71" spans="2:6">
      <c r="B71" s="327">
        <v>6</v>
      </c>
      <c r="C71" s="226">
        <f t="shared" si="3"/>
        <v>66</v>
      </c>
      <c r="D71" s="325">
        <f t="shared" ref="D71:D134" si="4">$D$2*F70</f>
        <v>50</v>
      </c>
      <c r="E71" s="325">
        <f t="shared" ref="E71:E134" si="5">F70*$C$2/12</f>
        <v>50</v>
      </c>
      <c r="F71" s="326">
        <f t="shared" ref="F71:F134" si="6">F70+E71-D71</f>
        <v>2500</v>
      </c>
    </row>
    <row r="72" spans="2:6">
      <c r="B72" s="327">
        <v>6</v>
      </c>
      <c r="C72" s="226">
        <f t="shared" ref="C72:C135" si="7">C71+1</f>
        <v>67</v>
      </c>
      <c r="D72" s="325">
        <f t="shared" si="4"/>
        <v>50</v>
      </c>
      <c r="E72" s="325">
        <f t="shared" si="5"/>
        <v>50</v>
      </c>
      <c r="F72" s="326">
        <f t="shared" si="6"/>
        <v>2500</v>
      </c>
    </row>
    <row r="73" spans="2:6">
      <c r="B73" s="327">
        <v>6</v>
      </c>
      <c r="C73" s="226">
        <f t="shared" si="7"/>
        <v>68</v>
      </c>
      <c r="D73" s="325">
        <f t="shared" si="4"/>
        <v>50</v>
      </c>
      <c r="E73" s="325">
        <f t="shared" si="5"/>
        <v>50</v>
      </c>
      <c r="F73" s="326">
        <f t="shared" si="6"/>
        <v>2500</v>
      </c>
    </row>
    <row r="74" spans="2:6">
      <c r="B74" s="327">
        <v>6</v>
      </c>
      <c r="C74" s="226">
        <f t="shared" si="7"/>
        <v>69</v>
      </c>
      <c r="D74" s="325">
        <f t="shared" si="4"/>
        <v>50</v>
      </c>
      <c r="E74" s="325">
        <f t="shared" si="5"/>
        <v>50</v>
      </c>
      <c r="F74" s="326">
        <f t="shared" si="6"/>
        <v>2500</v>
      </c>
    </row>
    <row r="75" spans="2:6">
      <c r="B75" s="327">
        <v>6</v>
      </c>
      <c r="C75" s="226">
        <f t="shared" si="7"/>
        <v>70</v>
      </c>
      <c r="D75" s="325">
        <f t="shared" si="4"/>
        <v>50</v>
      </c>
      <c r="E75" s="325">
        <f t="shared" si="5"/>
        <v>50</v>
      </c>
      <c r="F75" s="326">
        <f t="shared" si="6"/>
        <v>2500</v>
      </c>
    </row>
    <row r="76" spans="2:6">
      <c r="B76" s="327">
        <v>6</v>
      </c>
      <c r="C76" s="226">
        <f t="shared" si="7"/>
        <v>71</v>
      </c>
      <c r="D76" s="325">
        <f t="shared" si="4"/>
        <v>50</v>
      </c>
      <c r="E76" s="325">
        <f t="shared" si="5"/>
        <v>50</v>
      </c>
      <c r="F76" s="326">
        <f t="shared" si="6"/>
        <v>2500</v>
      </c>
    </row>
    <row r="77" spans="2:6">
      <c r="B77" s="327">
        <v>6</v>
      </c>
      <c r="C77" s="226">
        <f t="shared" si="7"/>
        <v>72</v>
      </c>
      <c r="D77" s="325">
        <f t="shared" si="4"/>
        <v>50</v>
      </c>
      <c r="E77" s="325">
        <f t="shared" si="5"/>
        <v>50</v>
      </c>
      <c r="F77" s="326">
        <f t="shared" si="6"/>
        <v>2500</v>
      </c>
    </row>
    <row r="78" spans="2:6">
      <c r="B78" s="327">
        <v>7</v>
      </c>
      <c r="C78" s="226">
        <f t="shared" si="7"/>
        <v>73</v>
      </c>
      <c r="D78" s="325">
        <f t="shared" si="4"/>
        <v>50</v>
      </c>
      <c r="E78" s="325">
        <f t="shared" si="5"/>
        <v>50</v>
      </c>
      <c r="F78" s="326">
        <f t="shared" si="6"/>
        <v>2500</v>
      </c>
    </row>
    <row r="79" spans="2:6">
      <c r="B79" s="327">
        <v>7</v>
      </c>
      <c r="C79" s="226">
        <f t="shared" si="7"/>
        <v>74</v>
      </c>
      <c r="D79" s="325">
        <f t="shared" si="4"/>
        <v>50</v>
      </c>
      <c r="E79" s="325">
        <f t="shared" si="5"/>
        <v>50</v>
      </c>
      <c r="F79" s="326">
        <f t="shared" si="6"/>
        <v>2500</v>
      </c>
    </row>
    <row r="80" spans="2:6">
      <c r="B80" s="327">
        <v>7</v>
      </c>
      <c r="C80" s="226">
        <f t="shared" si="7"/>
        <v>75</v>
      </c>
      <c r="D80" s="325">
        <f t="shared" si="4"/>
        <v>50</v>
      </c>
      <c r="E80" s="325">
        <f t="shared" si="5"/>
        <v>50</v>
      </c>
      <c r="F80" s="326">
        <f t="shared" si="6"/>
        <v>2500</v>
      </c>
    </row>
    <row r="81" spans="2:6">
      <c r="B81" s="327">
        <v>7</v>
      </c>
      <c r="C81" s="226">
        <f t="shared" si="7"/>
        <v>76</v>
      </c>
      <c r="D81" s="325">
        <f t="shared" si="4"/>
        <v>50</v>
      </c>
      <c r="E81" s="325">
        <f t="shared" si="5"/>
        <v>50</v>
      </c>
      <c r="F81" s="326">
        <f t="shared" si="6"/>
        <v>2500</v>
      </c>
    </row>
    <row r="82" spans="2:6">
      <c r="B82" s="327">
        <v>7</v>
      </c>
      <c r="C82" s="226">
        <f t="shared" si="7"/>
        <v>77</v>
      </c>
      <c r="D82" s="325">
        <f t="shared" si="4"/>
        <v>50</v>
      </c>
      <c r="E82" s="325">
        <f t="shared" si="5"/>
        <v>50</v>
      </c>
      <c r="F82" s="326">
        <f t="shared" si="6"/>
        <v>2500</v>
      </c>
    </row>
    <row r="83" spans="2:6">
      <c r="B83" s="327">
        <v>7</v>
      </c>
      <c r="C83" s="226">
        <f t="shared" si="7"/>
        <v>78</v>
      </c>
      <c r="D83" s="325">
        <f t="shared" si="4"/>
        <v>50</v>
      </c>
      <c r="E83" s="325">
        <f t="shared" si="5"/>
        <v>50</v>
      </c>
      <c r="F83" s="326">
        <f t="shared" si="6"/>
        <v>2500</v>
      </c>
    </row>
    <row r="84" spans="2:6">
      <c r="B84" s="327">
        <v>7</v>
      </c>
      <c r="C84" s="226">
        <f t="shared" si="7"/>
        <v>79</v>
      </c>
      <c r="D84" s="325">
        <f t="shared" si="4"/>
        <v>50</v>
      </c>
      <c r="E84" s="325">
        <f t="shared" si="5"/>
        <v>50</v>
      </c>
      <c r="F84" s="326">
        <f t="shared" si="6"/>
        <v>2500</v>
      </c>
    </row>
    <row r="85" spans="2:6">
      <c r="B85" s="327">
        <v>7</v>
      </c>
      <c r="C85" s="226">
        <f t="shared" si="7"/>
        <v>80</v>
      </c>
      <c r="D85" s="325">
        <f t="shared" si="4"/>
        <v>50</v>
      </c>
      <c r="E85" s="325">
        <f t="shared" si="5"/>
        <v>50</v>
      </c>
      <c r="F85" s="326">
        <f t="shared" si="6"/>
        <v>2500</v>
      </c>
    </row>
    <row r="86" spans="2:6">
      <c r="B86" s="327">
        <v>7</v>
      </c>
      <c r="C86" s="226">
        <f t="shared" si="7"/>
        <v>81</v>
      </c>
      <c r="D86" s="325">
        <f t="shared" si="4"/>
        <v>50</v>
      </c>
      <c r="E86" s="325">
        <f t="shared" si="5"/>
        <v>50</v>
      </c>
      <c r="F86" s="326">
        <f t="shared" si="6"/>
        <v>2500</v>
      </c>
    </row>
    <row r="87" spans="2:6">
      <c r="B87" s="327">
        <v>7</v>
      </c>
      <c r="C87" s="226">
        <f t="shared" si="7"/>
        <v>82</v>
      </c>
      <c r="D87" s="325">
        <f t="shared" si="4"/>
        <v>50</v>
      </c>
      <c r="E87" s="325">
        <f t="shared" si="5"/>
        <v>50</v>
      </c>
      <c r="F87" s="326">
        <f t="shared" si="6"/>
        <v>2500</v>
      </c>
    </row>
    <row r="88" spans="2:6">
      <c r="B88" s="327">
        <v>7</v>
      </c>
      <c r="C88" s="226">
        <f t="shared" si="7"/>
        <v>83</v>
      </c>
      <c r="D88" s="325">
        <f t="shared" si="4"/>
        <v>50</v>
      </c>
      <c r="E88" s="325">
        <f t="shared" si="5"/>
        <v>50</v>
      </c>
      <c r="F88" s="326">
        <f t="shared" si="6"/>
        <v>2500</v>
      </c>
    </row>
    <row r="89" spans="2:6">
      <c r="B89" s="327">
        <v>7</v>
      </c>
      <c r="C89" s="226">
        <f t="shared" si="7"/>
        <v>84</v>
      </c>
      <c r="D89" s="325">
        <f t="shared" si="4"/>
        <v>50</v>
      </c>
      <c r="E89" s="325">
        <f t="shared" si="5"/>
        <v>50</v>
      </c>
      <c r="F89" s="326">
        <f t="shared" si="6"/>
        <v>2500</v>
      </c>
    </row>
    <row r="90" spans="2:6">
      <c r="B90" s="327">
        <v>8</v>
      </c>
      <c r="C90" s="226">
        <f t="shared" si="7"/>
        <v>85</v>
      </c>
      <c r="D90" s="325">
        <f t="shared" si="4"/>
        <v>50</v>
      </c>
      <c r="E90" s="325">
        <f t="shared" si="5"/>
        <v>50</v>
      </c>
      <c r="F90" s="326">
        <f t="shared" si="6"/>
        <v>2500</v>
      </c>
    </row>
    <row r="91" spans="2:6">
      <c r="B91" s="327">
        <v>8</v>
      </c>
      <c r="C91" s="226">
        <f t="shared" si="7"/>
        <v>86</v>
      </c>
      <c r="D91" s="325">
        <f t="shared" si="4"/>
        <v>50</v>
      </c>
      <c r="E91" s="325">
        <f t="shared" si="5"/>
        <v>50</v>
      </c>
      <c r="F91" s="326">
        <f t="shared" si="6"/>
        <v>2500</v>
      </c>
    </row>
    <row r="92" spans="2:6">
      <c r="B92" s="327">
        <v>8</v>
      </c>
      <c r="C92" s="226">
        <f t="shared" si="7"/>
        <v>87</v>
      </c>
      <c r="D92" s="325">
        <f t="shared" si="4"/>
        <v>50</v>
      </c>
      <c r="E92" s="325">
        <f t="shared" si="5"/>
        <v>50</v>
      </c>
      <c r="F92" s="326">
        <f t="shared" si="6"/>
        <v>2500</v>
      </c>
    </row>
    <row r="93" spans="2:6">
      <c r="B93" s="327">
        <v>8</v>
      </c>
      <c r="C93" s="226">
        <f t="shared" si="7"/>
        <v>88</v>
      </c>
      <c r="D93" s="325">
        <f t="shared" si="4"/>
        <v>50</v>
      </c>
      <c r="E93" s="325">
        <f t="shared" si="5"/>
        <v>50</v>
      </c>
      <c r="F93" s="326">
        <f t="shared" si="6"/>
        <v>2500</v>
      </c>
    </row>
    <row r="94" spans="2:6">
      <c r="B94" s="327">
        <v>8</v>
      </c>
      <c r="C94" s="226">
        <f t="shared" si="7"/>
        <v>89</v>
      </c>
      <c r="D94" s="325">
        <f t="shared" si="4"/>
        <v>50</v>
      </c>
      <c r="E94" s="325">
        <f t="shared" si="5"/>
        <v>50</v>
      </c>
      <c r="F94" s="326">
        <f t="shared" si="6"/>
        <v>2500</v>
      </c>
    </row>
    <row r="95" spans="2:6">
      <c r="B95" s="327">
        <v>8</v>
      </c>
      <c r="C95" s="226">
        <f t="shared" si="7"/>
        <v>90</v>
      </c>
      <c r="D95" s="325">
        <f t="shared" si="4"/>
        <v>50</v>
      </c>
      <c r="E95" s="325">
        <f t="shared" si="5"/>
        <v>50</v>
      </c>
      <c r="F95" s="326">
        <f t="shared" si="6"/>
        <v>2500</v>
      </c>
    </row>
    <row r="96" spans="2:6">
      <c r="B96" s="327">
        <v>8</v>
      </c>
      <c r="C96" s="226">
        <f t="shared" si="7"/>
        <v>91</v>
      </c>
      <c r="D96" s="325">
        <f t="shared" si="4"/>
        <v>50</v>
      </c>
      <c r="E96" s="325">
        <f t="shared" si="5"/>
        <v>50</v>
      </c>
      <c r="F96" s="326">
        <f t="shared" si="6"/>
        <v>2500</v>
      </c>
    </row>
    <row r="97" spans="2:6">
      <c r="B97" s="327">
        <v>8</v>
      </c>
      <c r="C97" s="226">
        <f t="shared" si="7"/>
        <v>92</v>
      </c>
      <c r="D97" s="325">
        <f t="shared" si="4"/>
        <v>50</v>
      </c>
      <c r="E97" s="325">
        <f t="shared" si="5"/>
        <v>50</v>
      </c>
      <c r="F97" s="326">
        <f t="shared" si="6"/>
        <v>2500</v>
      </c>
    </row>
    <row r="98" spans="2:6">
      <c r="B98" s="327">
        <v>8</v>
      </c>
      <c r="C98" s="226">
        <f t="shared" si="7"/>
        <v>93</v>
      </c>
      <c r="D98" s="325">
        <f t="shared" si="4"/>
        <v>50</v>
      </c>
      <c r="E98" s="325">
        <f t="shared" si="5"/>
        <v>50</v>
      </c>
      <c r="F98" s="326">
        <f t="shared" si="6"/>
        <v>2500</v>
      </c>
    </row>
    <row r="99" spans="2:6">
      <c r="B99" s="327">
        <v>8</v>
      </c>
      <c r="C99" s="226">
        <f t="shared" si="7"/>
        <v>94</v>
      </c>
      <c r="D99" s="325">
        <f t="shared" si="4"/>
        <v>50</v>
      </c>
      <c r="E99" s="325">
        <f t="shared" si="5"/>
        <v>50</v>
      </c>
      <c r="F99" s="326">
        <f t="shared" si="6"/>
        <v>2500</v>
      </c>
    </row>
    <row r="100" spans="2:6">
      <c r="B100" s="327">
        <v>8</v>
      </c>
      <c r="C100" s="226">
        <f t="shared" si="7"/>
        <v>95</v>
      </c>
      <c r="D100" s="325">
        <f t="shared" si="4"/>
        <v>50</v>
      </c>
      <c r="E100" s="325">
        <f t="shared" si="5"/>
        <v>50</v>
      </c>
      <c r="F100" s="326">
        <f t="shared" si="6"/>
        <v>2500</v>
      </c>
    </row>
    <row r="101" spans="2:6">
      <c r="B101" s="327">
        <v>8</v>
      </c>
      <c r="C101" s="226">
        <f t="shared" si="7"/>
        <v>96</v>
      </c>
      <c r="D101" s="325">
        <f t="shared" si="4"/>
        <v>50</v>
      </c>
      <c r="E101" s="325">
        <f t="shared" si="5"/>
        <v>50</v>
      </c>
      <c r="F101" s="326">
        <f t="shared" si="6"/>
        <v>2500</v>
      </c>
    </row>
    <row r="102" spans="2:6">
      <c r="B102" s="327">
        <v>9</v>
      </c>
      <c r="C102" s="226">
        <f t="shared" si="7"/>
        <v>97</v>
      </c>
      <c r="D102" s="325">
        <f t="shared" si="4"/>
        <v>50</v>
      </c>
      <c r="E102" s="325">
        <f t="shared" si="5"/>
        <v>50</v>
      </c>
      <c r="F102" s="326">
        <f t="shared" si="6"/>
        <v>2500</v>
      </c>
    </row>
    <row r="103" spans="2:6">
      <c r="B103" s="327">
        <v>9</v>
      </c>
      <c r="C103" s="226">
        <f t="shared" si="7"/>
        <v>98</v>
      </c>
      <c r="D103" s="325">
        <f t="shared" si="4"/>
        <v>50</v>
      </c>
      <c r="E103" s="325">
        <f t="shared" si="5"/>
        <v>50</v>
      </c>
      <c r="F103" s="326">
        <f t="shared" si="6"/>
        <v>2500</v>
      </c>
    </row>
    <row r="104" spans="2:6">
      <c r="B104" s="327">
        <v>9</v>
      </c>
      <c r="C104" s="226">
        <f t="shared" si="7"/>
        <v>99</v>
      </c>
      <c r="D104" s="325">
        <f t="shared" si="4"/>
        <v>50</v>
      </c>
      <c r="E104" s="325">
        <f t="shared" si="5"/>
        <v>50</v>
      </c>
      <c r="F104" s="326">
        <f t="shared" si="6"/>
        <v>2500</v>
      </c>
    </row>
    <row r="105" spans="2:6">
      <c r="B105" s="327">
        <v>9</v>
      </c>
      <c r="C105" s="226">
        <f t="shared" si="7"/>
        <v>100</v>
      </c>
      <c r="D105" s="325">
        <f t="shared" si="4"/>
        <v>50</v>
      </c>
      <c r="E105" s="325">
        <f t="shared" si="5"/>
        <v>50</v>
      </c>
      <c r="F105" s="326">
        <f t="shared" si="6"/>
        <v>2500</v>
      </c>
    </row>
    <row r="106" spans="2:6">
      <c r="B106" s="327">
        <v>9</v>
      </c>
      <c r="C106" s="226">
        <f t="shared" si="7"/>
        <v>101</v>
      </c>
      <c r="D106" s="325">
        <f t="shared" si="4"/>
        <v>50</v>
      </c>
      <c r="E106" s="325">
        <f t="shared" si="5"/>
        <v>50</v>
      </c>
      <c r="F106" s="326">
        <f t="shared" si="6"/>
        <v>2500</v>
      </c>
    </row>
    <row r="107" spans="2:6">
      <c r="B107" s="327">
        <v>9</v>
      </c>
      <c r="C107" s="226">
        <f t="shared" si="7"/>
        <v>102</v>
      </c>
      <c r="D107" s="325">
        <f t="shared" si="4"/>
        <v>50</v>
      </c>
      <c r="E107" s="325">
        <f t="shared" si="5"/>
        <v>50</v>
      </c>
      <c r="F107" s="326">
        <f t="shared" si="6"/>
        <v>2500</v>
      </c>
    </row>
    <row r="108" spans="2:6">
      <c r="B108" s="327">
        <v>9</v>
      </c>
      <c r="C108" s="226">
        <f t="shared" si="7"/>
        <v>103</v>
      </c>
      <c r="D108" s="325">
        <f t="shared" si="4"/>
        <v>50</v>
      </c>
      <c r="E108" s="325">
        <f t="shared" si="5"/>
        <v>50</v>
      </c>
      <c r="F108" s="326">
        <f t="shared" si="6"/>
        <v>2500</v>
      </c>
    </row>
    <row r="109" spans="2:6">
      <c r="B109" s="327">
        <v>9</v>
      </c>
      <c r="C109" s="226">
        <f t="shared" si="7"/>
        <v>104</v>
      </c>
      <c r="D109" s="325">
        <f t="shared" si="4"/>
        <v>50</v>
      </c>
      <c r="E109" s="325">
        <f t="shared" si="5"/>
        <v>50</v>
      </c>
      <c r="F109" s="326">
        <f t="shared" si="6"/>
        <v>2500</v>
      </c>
    </row>
    <row r="110" spans="2:6">
      <c r="B110" s="327">
        <v>9</v>
      </c>
      <c r="C110" s="226">
        <f t="shared" si="7"/>
        <v>105</v>
      </c>
      <c r="D110" s="325">
        <f t="shared" si="4"/>
        <v>50</v>
      </c>
      <c r="E110" s="325">
        <f t="shared" si="5"/>
        <v>50</v>
      </c>
      <c r="F110" s="326">
        <f t="shared" si="6"/>
        <v>2500</v>
      </c>
    </row>
    <row r="111" spans="2:6">
      <c r="B111" s="327">
        <v>9</v>
      </c>
      <c r="C111" s="226">
        <f t="shared" si="7"/>
        <v>106</v>
      </c>
      <c r="D111" s="325">
        <f t="shared" si="4"/>
        <v>50</v>
      </c>
      <c r="E111" s="325">
        <f t="shared" si="5"/>
        <v>50</v>
      </c>
      <c r="F111" s="326">
        <f t="shared" si="6"/>
        <v>2500</v>
      </c>
    </row>
    <row r="112" spans="2:6">
      <c r="B112" s="327">
        <v>9</v>
      </c>
      <c r="C112" s="226">
        <f t="shared" si="7"/>
        <v>107</v>
      </c>
      <c r="D112" s="325">
        <f t="shared" si="4"/>
        <v>50</v>
      </c>
      <c r="E112" s="325">
        <f t="shared" si="5"/>
        <v>50</v>
      </c>
      <c r="F112" s="326">
        <f t="shared" si="6"/>
        <v>2500</v>
      </c>
    </row>
    <row r="113" spans="2:6">
      <c r="B113" s="327">
        <v>9</v>
      </c>
      <c r="C113" s="226">
        <f t="shared" si="7"/>
        <v>108</v>
      </c>
      <c r="D113" s="325">
        <f t="shared" si="4"/>
        <v>50</v>
      </c>
      <c r="E113" s="325">
        <f t="shared" si="5"/>
        <v>50</v>
      </c>
      <c r="F113" s="326">
        <f t="shared" si="6"/>
        <v>2500</v>
      </c>
    </row>
    <row r="114" spans="2:6">
      <c r="B114" s="327">
        <v>10</v>
      </c>
      <c r="C114" s="226">
        <f t="shared" si="7"/>
        <v>109</v>
      </c>
      <c r="D114" s="325">
        <f t="shared" si="4"/>
        <v>50</v>
      </c>
      <c r="E114" s="325">
        <f t="shared" si="5"/>
        <v>50</v>
      </c>
      <c r="F114" s="326">
        <f t="shared" si="6"/>
        <v>2500</v>
      </c>
    </row>
    <row r="115" spans="2:6">
      <c r="B115" s="327">
        <v>10</v>
      </c>
      <c r="C115" s="226">
        <f t="shared" si="7"/>
        <v>110</v>
      </c>
      <c r="D115" s="325">
        <f t="shared" si="4"/>
        <v>50</v>
      </c>
      <c r="E115" s="325">
        <f t="shared" si="5"/>
        <v>50</v>
      </c>
      <c r="F115" s="326">
        <f t="shared" si="6"/>
        <v>2500</v>
      </c>
    </row>
    <row r="116" spans="2:6">
      <c r="B116" s="327">
        <v>10</v>
      </c>
      <c r="C116" s="226">
        <f t="shared" si="7"/>
        <v>111</v>
      </c>
      <c r="D116" s="325">
        <f t="shared" si="4"/>
        <v>50</v>
      </c>
      <c r="E116" s="325">
        <f t="shared" si="5"/>
        <v>50</v>
      </c>
      <c r="F116" s="326">
        <f t="shared" si="6"/>
        <v>2500</v>
      </c>
    </row>
    <row r="117" spans="2:6">
      <c r="B117" s="327">
        <v>10</v>
      </c>
      <c r="C117" s="226">
        <f t="shared" si="7"/>
        <v>112</v>
      </c>
      <c r="D117" s="325">
        <f t="shared" si="4"/>
        <v>50</v>
      </c>
      <c r="E117" s="325">
        <f t="shared" si="5"/>
        <v>50</v>
      </c>
      <c r="F117" s="326">
        <f t="shared" si="6"/>
        <v>2500</v>
      </c>
    </row>
    <row r="118" spans="2:6">
      <c r="B118" s="327">
        <v>10</v>
      </c>
      <c r="C118" s="226">
        <f t="shared" si="7"/>
        <v>113</v>
      </c>
      <c r="D118" s="325">
        <f t="shared" si="4"/>
        <v>50</v>
      </c>
      <c r="E118" s="325">
        <f t="shared" si="5"/>
        <v>50</v>
      </c>
      <c r="F118" s="326">
        <f t="shared" si="6"/>
        <v>2500</v>
      </c>
    </row>
    <row r="119" spans="2:6">
      <c r="B119" s="327">
        <v>10</v>
      </c>
      <c r="C119" s="226">
        <f t="shared" si="7"/>
        <v>114</v>
      </c>
      <c r="D119" s="325">
        <f t="shared" si="4"/>
        <v>50</v>
      </c>
      <c r="E119" s="325">
        <f t="shared" si="5"/>
        <v>50</v>
      </c>
      <c r="F119" s="326">
        <f t="shared" si="6"/>
        <v>2500</v>
      </c>
    </row>
    <row r="120" spans="2:6">
      <c r="B120" s="327">
        <v>10</v>
      </c>
      <c r="C120" s="226">
        <f t="shared" si="7"/>
        <v>115</v>
      </c>
      <c r="D120" s="325">
        <f t="shared" si="4"/>
        <v>50</v>
      </c>
      <c r="E120" s="325">
        <f t="shared" si="5"/>
        <v>50</v>
      </c>
      <c r="F120" s="326">
        <f t="shared" si="6"/>
        <v>2500</v>
      </c>
    </row>
    <row r="121" spans="2:6">
      <c r="B121" s="327">
        <v>10</v>
      </c>
      <c r="C121" s="226">
        <f t="shared" si="7"/>
        <v>116</v>
      </c>
      <c r="D121" s="325">
        <f t="shared" si="4"/>
        <v>50</v>
      </c>
      <c r="E121" s="325">
        <f t="shared" si="5"/>
        <v>50</v>
      </c>
      <c r="F121" s="326">
        <f t="shared" si="6"/>
        <v>2500</v>
      </c>
    </row>
    <row r="122" spans="2:6">
      <c r="B122" s="327">
        <v>10</v>
      </c>
      <c r="C122" s="226">
        <f t="shared" si="7"/>
        <v>117</v>
      </c>
      <c r="D122" s="325">
        <f t="shared" si="4"/>
        <v>50</v>
      </c>
      <c r="E122" s="325">
        <f t="shared" si="5"/>
        <v>50</v>
      </c>
      <c r="F122" s="326">
        <f t="shared" si="6"/>
        <v>2500</v>
      </c>
    </row>
    <row r="123" spans="2:6">
      <c r="B123" s="327">
        <v>10</v>
      </c>
      <c r="C123" s="226">
        <f t="shared" si="7"/>
        <v>118</v>
      </c>
      <c r="D123" s="325">
        <f t="shared" si="4"/>
        <v>50</v>
      </c>
      <c r="E123" s="325">
        <f t="shared" si="5"/>
        <v>50</v>
      </c>
      <c r="F123" s="326">
        <f t="shared" si="6"/>
        <v>2500</v>
      </c>
    </row>
    <row r="124" spans="2:6">
      <c r="B124" s="327">
        <v>10</v>
      </c>
      <c r="C124" s="226">
        <f t="shared" si="7"/>
        <v>119</v>
      </c>
      <c r="D124" s="325">
        <f t="shared" si="4"/>
        <v>50</v>
      </c>
      <c r="E124" s="325">
        <f t="shared" si="5"/>
        <v>50</v>
      </c>
      <c r="F124" s="326">
        <f t="shared" si="6"/>
        <v>2500</v>
      </c>
    </row>
    <row r="125" spans="2:6">
      <c r="B125" s="327">
        <v>10</v>
      </c>
      <c r="C125" s="226">
        <f t="shared" si="7"/>
        <v>120</v>
      </c>
      <c r="D125" s="325">
        <f t="shared" si="4"/>
        <v>50</v>
      </c>
      <c r="E125" s="325">
        <f t="shared" si="5"/>
        <v>50</v>
      </c>
      <c r="F125" s="326">
        <f t="shared" si="6"/>
        <v>2500</v>
      </c>
    </row>
    <row r="126" spans="2:6">
      <c r="B126" s="327">
        <v>11</v>
      </c>
      <c r="C126" s="226">
        <f t="shared" si="7"/>
        <v>121</v>
      </c>
      <c r="D126" s="325">
        <f t="shared" si="4"/>
        <v>50</v>
      </c>
      <c r="E126" s="325">
        <f t="shared" si="5"/>
        <v>50</v>
      </c>
      <c r="F126" s="326">
        <f t="shared" si="6"/>
        <v>2500</v>
      </c>
    </row>
    <row r="127" spans="2:6">
      <c r="B127" s="327">
        <v>11</v>
      </c>
      <c r="C127" s="226">
        <f t="shared" si="7"/>
        <v>122</v>
      </c>
      <c r="D127" s="325">
        <f t="shared" si="4"/>
        <v>50</v>
      </c>
      <c r="E127" s="325">
        <f t="shared" si="5"/>
        <v>50</v>
      </c>
      <c r="F127" s="326">
        <f t="shared" si="6"/>
        <v>2500</v>
      </c>
    </row>
    <row r="128" spans="2:6">
      <c r="B128" s="327">
        <v>11</v>
      </c>
      <c r="C128" s="226">
        <f t="shared" si="7"/>
        <v>123</v>
      </c>
      <c r="D128" s="325">
        <f t="shared" si="4"/>
        <v>50</v>
      </c>
      <c r="E128" s="325">
        <f t="shared" si="5"/>
        <v>50</v>
      </c>
      <c r="F128" s="326">
        <f t="shared" si="6"/>
        <v>2500</v>
      </c>
    </row>
    <row r="129" spans="2:6">
      <c r="B129" s="327">
        <v>11</v>
      </c>
      <c r="C129" s="226">
        <f t="shared" si="7"/>
        <v>124</v>
      </c>
      <c r="D129" s="325">
        <f t="shared" si="4"/>
        <v>50</v>
      </c>
      <c r="E129" s="325">
        <f t="shared" si="5"/>
        <v>50</v>
      </c>
      <c r="F129" s="326">
        <f t="shared" si="6"/>
        <v>2500</v>
      </c>
    </row>
    <row r="130" spans="2:6">
      <c r="B130" s="327">
        <v>11</v>
      </c>
      <c r="C130" s="226">
        <f t="shared" si="7"/>
        <v>125</v>
      </c>
      <c r="D130" s="325">
        <f t="shared" si="4"/>
        <v>50</v>
      </c>
      <c r="E130" s="325">
        <f t="shared" si="5"/>
        <v>50</v>
      </c>
      <c r="F130" s="326">
        <f t="shared" si="6"/>
        <v>2500</v>
      </c>
    </row>
    <row r="131" spans="2:6">
      <c r="B131" s="327">
        <v>11</v>
      </c>
      <c r="C131" s="226">
        <f t="shared" si="7"/>
        <v>126</v>
      </c>
      <c r="D131" s="325">
        <f t="shared" si="4"/>
        <v>50</v>
      </c>
      <c r="E131" s="325">
        <f t="shared" si="5"/>
        <v>50</v>
      </c>
      <c r="F131" s="326">
        <f t="shared" si="6"/>
        <v>2500</v>
      </c>
    </row>
    <row r="132" spans="2:6">
      <c r="B132" s="327">
        <v>11</v>
      </c>
      <c r="C132" s="226">
        <f t="shared" si="7"/>
        <v>127</v>
      </c>
      <c r="D132" s="325">
        <f t="shared" si="4"/>
        <v>50</v>
      </c>
      <c r="E132" s="325">
        <f t="shared" si="5"/>
        <v>50</v>
      </c>
      <c r="F132" s="326">
        <f t="shared" si="6"/>
        <v>2500</v>
      </c>
    </row>
    <row r="133" spans="2:6">
      <c r="B133" s="327">
        <v>11</v>
      </c>
      <c r="C133" s="226">
        <f t="shared" si="7"/>
        <v>128</v>
      </c>
      <c r="D133" s="325">
        <f t="shared" si="4"/>
        <v>50</v>
      </c>
      <c r="E133" s="325">
        <f t="shared" si="5"/>
        <v>50</v>
      </c>
      <c r="F133" s="326">
        <f t="shared" si="6"/>
        <v>2500</v>
      </c>
    </row>
    <row r="134" spans="2:6">
      <c r="B134" s="327">
        <v>11</v>
      </c>
      <c r="C134" s="226">
        <f t="shared" si="7"/>
        <v>129</v>
      </c>
      <c r="D134" s="325">
        <f t="shared" si="4"/>
        <v>50</v>
      </c>
      <c r="E134" s="325">
        <f t="shared" si="5"/>
        <v>50</v>
      </c>
      <c r="F134" s="326">
        <f t="shared" si="6"/>
        <v>2500</v>
      </c>
    </row>
    <row r="135" spans="2:6">
      <c r="B135" s="327">
        <v>11</v>
      </c>
      <c r="C135" s="226">
        <f t="shared" si="7"/>
        <v>130</v>
      </c>
      <c r="D135" s="325">
        <f t="shared" ref="D135:D198" si="8">$D$2*F134</f>
        <v>50</v>
      </c>
      <c r="E135" s="325">
        <f t="shared" ref="E135:E198" si="9">F134*$C$2/12</f>
        <v>50</v>
      </c>
      <c r="F135" s="326">
        <f t="shared" ref="F135:F198" si="10">F134+E135-D135</f>
        <v>2500</v>
      </c>
    </row>
    <row r="136" spans="2:6">
      <c r="B136" s="327">
        <v>11</v>
      </c>
      <c r="C136" s="226">
        <f t="shared" ref="C136:C199" si="11">C135+1</f>
        <v>131</v>
      </c>
      <c r="D136" s="325">
        <f t="shared" si="8"/>
        <v>50</v>
      </c>
      <c r="E136" s="325">
        <f t="shared" si="9"/>
        <v>50</v>
      </c>
      <c r="F136" s="326">
        <f t="shared" si="10"/>
        <v>2500</v>
      </c>
    </row>
    <row r="137" spans="2:6">
      <c r="B137" s="327">
        <v>11</v>
      </c>
      <c r="C137" s="226">
        <f t="shared" si="11"/>
        <v>132</v>
      </c>
      <c r="D137" s="325">
        <f t="shared" si="8"/>
        <v>50</v>
      </c>
      <c r="E137" s="325">
        <f t="shared" si="9"/>
        <v>50</v>
      </c>
      <c r="F137" s="326">
        <f t="shared" si="10"/>
        <v>2500</v>
      </c>
    </row>
    <row r="138" spans="2:6">
      <c r="B138" s="327">
        <v>12</v>
      </c>
      <c r="C138" s="226">
        <f t="shared" si="11"/>
        <v>133</v>
      </c>
      <c r="D138" s="325">
        <f t="shared" si="8"/>
        <v>50</v>
      </c>
      <c r="E138" s="325">
        <f t="shared" si="9"/>
        <v>50</v>
      </c>
      <c r="F138" s="326">
        <f t="shared" si="10"/>
        <v>2500</v>
      </c>
    </row>
    <row r="139" spans="2:6">
      <c r="B139" s="327">
        <v>12</v>
      </c>
      <c r="C139" s="226">
        <f t="shared" si="11"/>
        <v>134</v>
      </c>
      <c r="D139" s="325">
        <f t="shared" si="8"/>
        <v>50</v>
      </c>
      <c r="E139" s="325">
        <f t="shared" si="9"/>
        <v>50</v>
      </c>
      <c r="F139" s="326">
        <f t="shared" si="10"/>
        <v>2500</v>
      </c>
    </row>
    <row r="140" spans="2:6">
      <c r="B140" s="327">
        <v>12</v>
      </c>
      <c r="C140" s="226">
        <f t="shared" si="11"/>
        <v>135</v>
      </c>
      <c r="D140" s="325">
        <f t="shared" si="8"/>
        <v>50</v>
      </c>
      <c r="E140" s="325">
        <f t="shared" si="9"/>
        <v>50</v>
      </c>
      <c r="F140" s="326">
        <f t="shared" si="10"/>
        <v>2500</v>
      </c>
    </row>
    <row r="141" spans="2:6">
      <c r="B141" s="327">
        <v>12</v>
      </c>
      <c r="C141" s="226">
        <f t="shared" si="11"/>
        <v>136</v>
      </c>
      <c r="D141" s="325">
        <f t="shared" si="8"/>
        <v>50</v>
      </c>
      <c r="E141" s="325">
        <f t="shared" si="9"/>
        <v>50</v>
      </c>
      <c r="F141" s="326">
        <f t="shared" si="10"/>
        <v>2500</v>
      </c>
    </row>
    <row r="142" spans="2:6">
      <c r="B142" s="327">
        <v>12</v>
      </c>
      <c r="C142" s="226">
        <f t="shared" si="11"/>
        <v>137</v>
      </c>
      <c r="D142" s="325">
        <f t="shared" si="8"/>
        <v>50</v>
      </c>
      <c r="E142" s="325">
        <f t="shared" si="9"/>
        <v>50</v>
      </c>
      <c r="F142" s="326">
        <f t="shared" si="10"/>
        <v>2500</v>
      </c>
    </row>
    <row r="143" spans="2:6">
      <c r="B143" s="327">
        <v>12</v>
      </c>
      <c r="C143" s="226">
        <f t="shared" si="11"/>
        <v>138</v>
      </c>
      <c r="D143" s="325">
        <f t="shared" si="8"/>
        <v>50</v>
      </c>
      <c r="E143" s="325">
        <f t="shared" si="9"/>
        <v>50</v>
      </c>
      <c r="F143" s="326">
        <f t="shared" si="10"/>
        <v>2500</v>
      </c>
    </row>
    <row r="144" spans="2:6">
      <c r="B144" s="327">
        <v>12</v>
      </c>
      <c r="C144" s="226">
        <f t="shared" si="11"/>
        <v>139</v>
      </c>
      <c r="D144" s="325">
        <f t="shared" si="8"/>
        <v>50</v>
      </c>
      <c r="E144" s="325">
        <f t="shared" si="9"/>
        <v>50</v>
      </c>
      <c r="F144" s="326">
        <f t="shared" si="10"/>
        <v>2500</v>
      </c>
    </row>
    <row r="145" spans="2:6">
      <c r="B145" s="327">
        <v>12</v>
      </c>
      <c r="C145" s="226">
        <f t="shared" si="11"/>
        <v>140</v>
      </c>
      <c r="D145" s="325">
        <f t="shared" si="8"/>
        <v>50</v>
      </c>
      <c r="E145" s="325">
        <f t="shared" si="9"/>
        <v>50</v>
      </c>
      <c r="F145" s="326">
        <f t="shared" si="10"/>
        <v>2500</v>
      </c>
    </row>
    <row r="146" spans="2:6">
      <c r="B146" s="327">
        <v>12</v>
      </c>
      <c r="C146" s="226">
        <f t="shared" si="11"/>
        <v>141</v>
      </c>
      <c r="D146" s="325">
        <f t="shared" si="8"/>
        <v>50</v>
      </c>
      <c r="E146" s="325">
        <f t="shared" si="9"/>
        <v>50</v>
      </c>
      <c r="F146" s="326">
        <f t="shared" si="10"/>
        <v>2500</v>
      </c>
    </row>
    <row r="147" spans="2:6">
      <c r="B147" s="327">
        <v>12</v>
      </c>
      <c r="C147" s="226">
        <f t="shared" si="11"/>
        <v>142</v>
      </c>
      <c r="D147" s="325">
        <f t="shared" si="8"/>
        <v>50</v>
      </c>
      <c r="E147" s="325">
        <f t="shared" si="9"/>
        <v>50</v>
      </c>
      <c r="F147" s="326">
        <f t="shared" si="10"/>
        <v>2500</v>
      </c>
    </row>
    <row r="148" spans="2:6">
      <c r="B148" s="327">
        <v>12</v>
      </c>
      <c r="C148" s="226">
        <f t="shared" si="11"/>
        <v>143</v>
      </c>
      <c r="D148" s="325">
        <f t="shared" si="8"/>
        <v>50</v>
      </c>
      <c r="E148" s="325">
        <f t="shared" si="9"/>
        <v>50</v>
      </c>
      <c r="F148" s="326">
        <f t="shared" si="10"/>
        <v>2500</v>
      </c>
    </row>
    <row r="149" spans="2:6">
      <c r="B149" s="327">
        <v>12</v>
      </c>
      <c r="C149" s="226">
        <f t="shared" si="11"/>
        <v>144</v>
      </c>
      <c r="D149" s="325">
        <f t="shared" si="8"/>
        <v>50</v>
      </c>
      <c r="E149" s="325">
        <f t="shared" si="9"/>
        <v>50</v>
      </c>
      <c r="F149" s="326">
        <f t="shared" si="10"/>
        <v>2500</v>
      </c>
    </row>
    <row r="150" spans="2:6">
      <c r="B150" s="327">
        <v>13</v>
      </c>
      <c r="C150" s="226">
        <f t="shared" si="11"/>
        <v>145</v>
      </c>
      <c r="D150" s="325">
        <f t="shared" si="8"/>
        <v>50</v>
      </c>
      <c r="E150" s="325">
        <f t="shared" si="9"/>
        <v>50</v>
      </c>
      <c r="F150" s="326">
        <f t="shared" si="10"/>
        <v>2500</v>
      </c>
    </row>
    <row r="151" spans="2:6">
      <c r="B151" s="327">
        <v>13</v>
      </c>
      <c r="C151" s="226">
        <f t="shared" si="11"/>
        <v>146</v>
      </c>
      <c r="D151" s="325">
        <f t="shared" si="8"/>
        <v>50</v>
      </c>
      <c r="E151" s="325">
        <f t="shared" si="9"/>
        <v>50</v>
      </c>
      <c r="F151" s="326">
        <f t="shared" si="10"/>
        <v>2500</v>
      </c>
    </row>
    <row r="152" spans="2:6">
      <c r="B152" s="327">
        <v>13</v>
      </c>
      <c r="C152" s="226">
        <f t="shared" si="11"/>
        <v>147</v>
      </c>
      <c r="D152" s="325">
        <f t="shared" si="8"/>
        <v>50</v>
      </c>
      <c r="E152" s="325">
        <f t="shared" si="9"/>
        <v>50</v>
      </c>
      <c r="F152" s="326">
        <f t="shared" si="10"/>
        <v>2500</v>
      </c>
    </row>
    <row r="153" spans="2:6">
      <c r="B153" s="327">
        <v>13</v>
      </c>
      <c r="C153" s="226">
        <f t="shared" si="11"/>
        <v>148</v>
      </c>
      <c r="D153" s="325">
        <f t="shared" si="8"/>
        <v>50</v>
      </c>
      <c r="E153" s="325">
        <f t="shared" si="9"/>
        <v>50</v>
      </c>
      <c r="F153" s="326">
        <f t="shared" si="10"/>
        <v>2500</v>
      </c>
    </row>
    <row r="154" spans="2:6">
      <c r="B154" s="327">
        <v>13</v>
      </c>
      <c r="C154" s="226">
        <f t="shared" si="11"/>
        <v>149</v>
      </c>
      <c r="D154" s="325">
        <f t="shared" si="8"/>
        <v>50</v>
      </c>
      <c r="E154" s="325">
        <f t="shared" si="9"/>
        <v>50</v>
      </c>
      <c r="F154" s="326">
        <f t="shared" si="10"/>
        <v>2500</v>
      </c>
    </row>
    <row r="155" spans="2:6">
      <c r="B155" s="327">
        <v>13</v>
      </c>
      <c r="C155" s="226">
        <f t="shared" si="11"/>
        <v>150</v>
      </c>
      <c r="D155" s="325">
        <f t="shared" si="8"/>
        <v>50</v>
      </c>
      <c r="E155" s="325">
        <f t="shared" si="9"/>
        <v>50</v>
      </c>
      <c r="F155" s="326">
        <f t="shared" si="10"/>
        <v>2500</v>
      </c>
    </row>
    <row r="156" spans="2:6">
      <c r="B156" s="327">
        <v>13</v>
      </c>
      <c r="C156" s="226">
        <f t="shared" si="11"/>
        <v>151</v>
      </c>
      <c r="D156" s="325">
        <f t="shared" si="8"/>
        <v>50</v>
      </c>
      <c r="E156" s="325">
        <f t="shared" si="9"/>
        <v>50</v>
      </c>
      <c r="F156" s="326">
        <f t="shared" si="10"/>
        <v>2500</v>
      </c>
    </row>
    <row r="157" spans="2:6">
      <c r="B157" s="327">
        <v>13</v>
      </c>
      <c r="C157" s="226">
        <f t="shared" si="11"/>
        <v>152</v>
      </c>
      <c r="D157" s="325">
        <f t="shared" si="8"/>
        <v>50</v>
      </c>
      <c r="E157" s="325">
        <f t="shared" si="9"/>
        <v>50</v>
      </c>
      <c r="F157" s="326">
        <f t="shared" si="10"/>
        <v>2500</v>
      </c>
    </row>
    <row r="158" spans="2:6">
      <c r="B158" s="327">
        <v>13</v>
      </c>
      <c r="C158" s="226">
        <f t="shared" si="11"/>
        <v>153</v>
      </c>
      <c r="D158" s="325">
        <f t="shared" si="8"/>
        <v>50</v>
      </c>
      <c r="E158" s="325">
        <f t="shared" si="9"/>
        <v>50</v>
      </c>
      <c r="F158" s="326">
        <f t="shared" si="10"/>
        <v>2500</v>
      </c>
    </row>
    <row r="159" spans="2:6">
      <c r="B159" s="327">
        <v>13</v>
      </c>
      <c r="C159" s="226">
        <f t="shared" si="11"/>
        <v>154</v>
      </c>
      <c r="D159" s="325">
        <f t="shared" si="8"/>
        <v>50</v>
      </c>
      <c r="E159" s="325">
        <f t="shared" si="9"/>
        <v>50</v>
      </c>
      <c r="F159" s="326">
        <f t="shared" si="10"/>
        <v>2500</v>
      </c>
    </row>
    <row r="160" spans="2:6">
      <c r="B160" s="327">
        <v>13</v>
      </c>
      <c r="C160" s="226">
        <f t="shared" si="11"/>
        <v>155</v>
      </c>
      <c r="D160" s="325">
        <f t="shared" si="8"/>
        <v>50</v>
      </c>
      <c r="E160" s="325">
        <f t="shared" si="9"/>
        <v>50</v>
      </c>
      <c r="F160" s="326">
        <f t="shared" si="10"/>
        <v>2500</v>
      </c>
    </row>
    <row r="161" spans="2:6">
      <c r="B161" s="327">
        <v>13</v>
      </c>
      <c r="C161" s="226">
        <f t="shared" si="11"/>
        <v>156</v>
      </c>
      <c r="D161" s="325">
        <f t="shared" si="8"/>
        <v>50</v>
      </c>
      <c r="E161" s="325">
        <f t="shared" si="9"/>
        <v>50</v>
      </c>
      <c r="F161" s="326">
        <f t="shared" si="10"/>
        <v>2500</v>
      </c>
    </row>
    <row r="162" spans="2:6">
      <c r="B162" s="327">
        <v>14</v>
      </c>
      <c r="C162" s="226">
        <f t="shared" si="11"/>
        <v>157</v>
      </c>
      <c r="D162" s="325">
        <f t="shared" si="8"/>
        <v>50</v>
      </c>
      <c r="E162" s="325">
        <f t="shared" si="9"/>
        <v>50</v>
      </c>
      <c r="F162" s="326">
        <f t="shared" si="10"/>
        <v>2500</v>
      </c>
    </row>
    <row r="163" spans="2:6">
      <c r="B163" s="327">
        <v>14</v>
      </c>
      <c r="C163" s="226">
        <f t="shared" si="11"/>
        <v>158</v>
      </c>
      <c r="D163" s="325">
        <f t="shared" si="8"/>
        <v>50</v>
      </c>
      <c r="E163" s="325">
        <f t="shared" si="9"/>
        <v>50</v>
      </c>
      <c r="F163" s="326">
        <f t="shared" si="10"/>
        <v>2500</v>
      </c>
    </row>
    <row r="164" spans="2:6">
      <c r="B164" s="327">
        <v>14</v>
      </c>
      <c r="C164" s="226">
        <f t="shared" si="11"/>
        <v>159</v>
      </c>
      <c r="D164" s="325">
        <f t="shared" si="8"/>
        <v>50</v>
      </c>
      <c r="E164" s="325">
        <f t="shared" si="9"/>
        <v>50</v>
      </c>
      <c r="F164" s="326">
        <f t="shared" si="10"/>
        <v>2500</v>
      </c>
    </row>
    <row r="165" spans="2:6">
      <c r="B165" s="327">
        <v>14</v>
      </c>
      <c r="C165" s="226">
        <f t="shared" si="11"/>
        <v>160</v>
      </c>
      <c r="D165" s="325">
        <f t="shared" si="8"/>
        <v>50</v>
      </c>
      <c r="E165" s="325">
        <f t="shared" si="9"/>
        <v>50</v>
      </c>
      <c r="F165" s="326">
        <f t="shared" si="10"/>
        <v>2500</v>
      </c>
    </row>
    <row r="166" spans="2:6">
      <c r="B166" s="327">
        <v>14</v>
      </c>
      <c r="C166" s="226">
        <f t="shared" si="11"/>
        <v>161</v>
      </c>
      <c r="D166" s="325">
        <f t="shared" si="8"/>
        <v>50</v>
      </c>
      <c r="E166" s="325">
        <f t="shared" si="9"/>
        <v>50</v>
      </c>
      <c r="F166" s="326">
        <f t="shared" si="10"/>
        <v>2500</v>
      </c>
    </row>
    <row r="167" spans="2:6">
      <c r="B167" s="327">
        <v>14</v>
      </c>
      <c r="C167" s="226">
        <f t="shared" si="11"/>
        <v>162</v>
      </c>
      <c r="D167" s="325">
        <f t="shared" si="8"/>
        <v>50</v>
      </c>
      <c r="E167" s="325">
        <f t="shared" si="9"/>
        <v>50</v>
      </c>
      <c r="F167" s="326">
        <f t="shared" si="10"/>
        <v>2500</v>
      </c>
    </row>
    <row r="168" spans="2:6">
      <c r="B168" s="327">
        <v>14</v>
      </c>
      <c r="C168" s="226">
        <f t="shared" si="11"/>
        <v>163</v>
      </c>
      <c r="D168" s="325">
        <f t="shared" si="8"/>
        <v>50</v>
      </c>
      <c r="E168" s="325">
        <f t="shared" si="9"/>
        <v>50</v>
      </c>
      <c r="F168" s="326">
        <f t="shared" si="10"/>
        <v>2500</v>
      </c>
    </row>
    <row r="169" spans="2:6">
      <c r="B169" s="327">
        <v>14</v>
      </c>
      <c r="C169" s="226">
        <f t="shared" si="11"/>
        <v>164</v>
      </c>
      <c r="D169" s="325">
        <f t="shared" si="8"/>
        <v>50</v>
      </c>
      <c r="E169" s="325">
        <f t="shared" si="9"/>
        <v>50</v>
      </c>
      <c r="F169" s="326">
        <f t="shared" si="10"/>
        <v>2500</v>
      </c>
    </row>
    <row r="170" spans="2:6">
      <c r="B170" s="327">
        <v>14</v>
      </c>
      <c r="C170" s="226">
        <f t="shared" si="11"/>
        <v>165</v>
      </c>
      <c r="D170" s="325">
        <f t="shared" si="8"/>
        <v>50</v>
      </c>
      <c r="E170" s="325">
        <f t="shared" si="9"/>
        <v>50</v>
      </c>
      <c r="F170" s="326">
        <f t="shared" si="10"/>
        <v>2500</v>
      </c>
    </row>
    <row r="171" spans="2:6">
      <c r="B171" s="327">
        <v>14</v>
      </c>
      <c r="C171" s="226">
        <f t="shared" si="11"/>
        <v>166</v>
      </c>
      <c r="D171" s="325">
        <f t="shared" si="8"/>
        <v>50</v>
      </c>
      <c r="E171" s="325">
        <f t="shared" si="9"/>
        <v>50</v>
      </c>
      <c r="F171" s="326">
        <f t="shared" si="10"/>
        <v>2500</v>
      </c>
    </row>
    <row r="172" spans="2:6">
      <c r="B172" s="327">
        <v>14</v>
      </c>
      <c r="C172" s="226">
        <f t="shared" si="11"/>
        <v>167</v>
      </c>
      <c r="D172" s="325">
        <f t="shared" si="8"/>
        <v>50</v>
      </c>
      <c r="E172" s="325">
        <f t="shared" si="9"/>
        <v>50</v>
      </c>
      <c r="F172" s="326">
        <f t="shared" si="10"/>
        <v>2500</v>
      </c>
    </row>
    <row r="173" spans="2:6">
      <c r="B173" s="327">
        <v>14</v>
      </c>
      <c r="C173" s="226">
        <f t="shared" si="11"/>
        <v>168</v>
      </c>
      <c r="D173" s="325">
        <f t="shared" si="8"/>
        <v>50</v>
      </c>
      <c r="E173" s="325">
        <f t="shared" si="9"/>
        <v>50</v>
      </c>
      <c r="F173" s="326">
        <f t="shared" si="10"/>
        <v>2500</v>
      </c>
    </row>
    <row r="174" spans="2:6">
      <c r="B174" s="327">
        <v>15</v>
      </c>
      <c r="C174" s="226">
        <f t="shared" si="11"/>
        <v>169</v>
      </c>
      <c r="D174" s="325">
        <f t="shared" si="8"/>
        <v>50</v>
      </c>
      <c r="E174" s="325">
        <f t="shared" si="9"/>
        <v>50</v>
      </c>
      <c r="F174" s="326">
        <f t="shared" si="10"/>
        <v>2500</v>
      </c>
    </row>
    <row r="175" spans="2:6">
      <c r="B175" s="327">
        <v>15</v>
      </c>
      <c r="C175" s="226">
        <f t="shared" si="11"/>
        <v>170</v>
      </c>
      <c r="D175" s="325">
        <f t="shared" si="8"/>
        <v>50</v>
      </c>
      <c r="E175" s="325">
        <f t="shared" si="9"/>
        <v>50</v>
      </c>
      <c r="F175" s="326">
        <f t="shared" si="10"/>
        <v>2500</v>
      </c>
    </row>
    <row r="176" spans="2:6">
      <c r="B176" s="327">
        <v>15</v>
      </c>
      <c r="C176" s="226">
        <f t="shared" si="11"/>
        <v>171</v>
      </c>
      <c r="D176" s="325">
        <f t="shared" si="8"/>
        <v>50</v>
      </c>
      <c r="E176" s="325">
        <f t="shared" si="9"/>
        <v>50</v>
      </c>
      <c r="F176" s="326">
        <f t="shared" si="10"/>
        <v>2500</v>
      </c>
    </row>
    <row r="177" spans="2:6">
      <c r="B177" s="327">
        <v>15</v>
      </c>
      <c r="C177" s="226">
        <f t="shared" si="11"/>
        <v>172</v>
      </c>
      <c r="D177" s="325">
        <f t="shared" si="8"/>
        <v>50</v>
      </c>
      <c r="E177" s="325">
        <f t="shared" si="9"/>
        <v>50</v>
      </c>
      <c r="F177" s="326">
        <f t="shared" si="10"/>
        <v>2500</v>
      </c>
    </row>
    <row r="178" spans="2:6">
      <c r="B178" s="327">
        <v>15</v>
      </c>
      <c r="C178" s="226">
        <f t="shared" si="11"/>
        <v>173</v>
      </c>
      <c r="D178" s="325">
        <f t="shared" si="8"/>
        <v>50</v>
      </c>
      <c r="E178" s="325">
        <f t="shared" si="9"/>
        <v>50</v>
      </c>
      <c r="F178" s="326">
        <f t="shared" si="10"/>
        <v>2500</v>
      </c>
    </row>
    <row r="179" spans="2:6">
      <c r="B179" s="327">
        <v>15</v>
      </c>
      <c r="C179" s="226">
        <f t="shared" si="11"/>
        <v>174</v>
      </c>
      <c r="D179" s="325">
        <f t="shared" si="8"/>
        <v>50</v>
      </c>
      <c r="E179" s="325">
        <f t="shared" si="9"/>
        <v>50</v>
      </c>
      <c r="F179" s="326">
        <f t="shared" si="10"/>
        <v>2500</v>
      </c>
    </row>
    <row r="180" spans="2:6">
      <c r="B180" s="327">
        <v>15</v>
      </c>
      <c r="C180" s="226">
        <f t="shared" si="11"/>
        <v>175</v>
      </c>
      <c r="D180" s="325">
        <f t="shared" si="8"/>
        <v>50</v>
      </c>
      <c r="E180" s="325">
        <f t="shared" si="9"/>
        <v>50</v>
      </c>
      <c r="F180" s="326">
        <f t="shared" si="10"/>
        <v>2500</v>
      </c>
    </row>
    <row r="181" spans="2:6">
      <c r="B181" s="327">
        <v>15</v>
      </c>
      <c r="C181" s="226">
        <f t="shared" si="11"/>
        <v>176</v>
      </c>
      <c r="D181" s="325">
        <f t="shared" si="8"/>
        <v>50</v>
      </c>
      <c r="E181" s="325">
        <f t="shared" si="9"/>
        <v>50</v>
      </c>
      <c r="F181" s="326">
        <f t="shared" si="10"/>
        <v>2500</v>
      </c>
    </row>
    <row r="182" spans="2:6">
      <c r="B182" s="327">
        <v>15</v>
      </c>
      <c r="C182" s="226">
        <f t="shared" si="11"/>
        <v>177</v>
      </c>
      <c r="D182" s="325">
        <f t="shared" si="8"/>
        <v>50</v>
      </c>
      <c r="E182" s="325">
        <f t="shared" si="9"/>
        <v>50</v>
      </c>
      <c r="F182" s="326">
        <f t="shared" si="10"/>
        <v>2500</v>
      </c>
    </row>
    <row r="183" spans="2:6">
      <c r="B183" s="327">
        <v>15</v>
      </c>
      <c r="C183" s="226">
        <f t="shared" si="11"/>
        <v>178</v>
      </c>
      <c r="D183" s="325">
        <f t="shared" si="8"/>
        <v>50</v>
      </c>
      <c r="E183" s="325">
        <f t="shared" si="9"/>
        <v>50</v>
      </c>
      <c r="F183" s="326">
        <f t="shared" si="10"/>
        <v>2500</v>
      </c>
    </row>
    <row r="184" spans="2:6">
      <c r="B184" s="327">
        <v>15</v>
      </c>
      <c r="C184" s="226">
        <f t="shared" si="11"/>
        <v>179</v>
      </c>
      <c r="D184" s="325">
        <f t="shared" si="8"/>
        <v>50</v>
      </c>
      <c r="E184" s="325">
        <f t="shared" si="9"/>
        <v>50</v>
      </c>
      <c r="F184" s="326">
        <f t="shared" si="10"/>
        <v>2500</v>
      </c>
    </row>
    <row r="185" spans="2:6">
      <c r="B185" s="327">
        <v>15</v>
      </c>
      <c r="C185" s="226">
        <f t="shared" si="11"/>
        <v>180</v>
      </c>
      <c r="D185" s="325">
        <f t="shared" si="8"/>
        <v>50</v>
      </c>
      <c r="E185" s="325">
        <f t="shared" si="9"/>
        <v>50</v>
      </c>
      <c r="F185" s="326">
        <f t="shared" si="10"/>
        <v>2500</v>
      </c>
    </row>
    <row r="186" spans="2:6">
      <c r="B186" s="327">
        <v>16</v>
      </c>
      <c r="C186" s="226">
        <f t="shared" si="11"/>
        <v>181</v>
      </c>
      <c r="D186" s="325">
        <f t="shared" si="8"/>
        <v>50</v>
      </c>
      <c r="E186" s="325">
        <f t="shared" si="9"/>
        <v>50</v>
      </c>
      <c r="F186" s="326">
        <f t="shared" si="10"/>
        <v>2500</v>
      </c>
    </row>
    <row r="187" spans="2:6">
      <c r="B187" s="327">
        <v>16</v>
      </c>
      <c r="C187" s="226">
        <f t="shared" si="11"/>
        <v>182</v>
      </c>
      <c r="D187" s="325">
        <f t="shared" si="8"/>
        <v>50</v>
      </c>
      <c r="E187" s="325">
        <f t="shared" si="9"/>
        <v>50</v>
      </c>
      <c r="F187" s="326">
        <f t="shared" si="10"/>
        <v>2500</v>
      </c>
    </row>
    <row r="188" spans="2:6">
      <c r="B188" s="327">
        <v>16</v>
      </c>
      <c r="C188" s="226">
        <f t="shared" si="11"/>
        <v>183</v>
      </c>
      <c r="D188" s="325">
        <f t="shared" si="8"/>
        <v>50</v>
      </c>
      <c r="E188" s="325">
        <f t="shared" si="9"/>
        <v>50</v>
      </c>
      <c r="F188" s="326">
        <f t="shared" si="10"/>
        <v>2500</v>
      </c>
    </row>
    <row r="189" spans="2:6">
      <c r="B189" s="327">
        <v>16</v>
      </c>
      <c r="C189" s="226">
        <f t="shared" si="11"/>
        <v>184</v>
      </c>
      <c r="D189" s="325">
        <f t="shared" si="8"/>
        <v>50</v>
      </c>
      <c r="E189" s="325">
        <f t="shared" si="9"/>
        <v>50</v>
      </c>
      <c r="F189" s="326">
        <f t="shared" si="10"/>
        <v>2500</v>
      </c>
    </row>
    <row r="190" spans="2:6">
      <c r="B190" s="327">
        <v>16</v>
      </c>
      <c r="C190" s="226">
        <f t="shared" si="11"/>
        <v>185</v>
      </c>
      <c r="D190" s="325">
        <f t="shared" si="8"/>
        <v>50</v>
      </c>
      <c r="E190" s="325">
        <f t="shared" si="9"/>
        <v>50</v>
      </c>
      <c r="F190" s="326">
        <f t="shared" si="10"/>
        <v>2500</v>
      </c>
    </row>
    <row r="191" spans="2:6">
      <c r="B191" s="327">
        <v>16</v>
      </c>
      <c r="C191" s="226">
        <f t="shared" si="11"/>
        <v>186</v>
      </c>
      <c r="D191" s="325">
        <f t="shared" si="8"/>
        <v>50</v>
      </c>
      <c r="E191" s="325">
        <f t="shared" si="9"/>
        <v>50</v>
      </c>
      <c r="F191" s="326">
        <f t="shared" si="10"/>
        <v>2500</v>
      </c>
    </row>
    <row r="192" spans="2:6">
      <c r="B192" s="327">
        <v>16</v>
      </c>
      <c r="C192" s="226">
        <f t="shared" si="11"/>
        <v>187</v>
      </c>
      <c r="D192" s="325">
        <f t="shared" si="8"/>
        <v>50</v>
      </c>
      <c r="E192" s="325">
        <f t="shared" si="9"/>
        <v>50</v>
      </c>
      <c r="F192" s="326">
        <f t="shared" si="10"/>
        <v>2500</v>
      </c>
    </row>
    <row r="193" spans="2:6">
      <c r="B193" s="327">
        <v>16</v>
      </c>
      <c r="C193" s="226">
        <f t="shared" si="11"/>
        <v>188</v>
      </c>
      <c r="D193" s="325">
        <f t="shared" si="8"/>
        <v>50</v>
      </c>
      <c r="E193" s="325">
        <f t="shared" si="9"/>
        <v>50</v>
      </c>
      <c r="F193" s="326">
        <f t="shared" si="10"/>
        <v>2500</v>
      </c>
    </row>
    <row r="194" spans="2:6">
      <c r="B194" s="327">
        <v>16</v>
      </c>
      <c r="C194" s="226">
        <f t="shared" si="11"/>
        <v>189</v>
      </c>
      <c r="D194" s="325">
        <f t="shared" si="8"/>
        <v>50</v>
      </c>
      <c r="E194" s="325">
        <f t="shared" si="9"/>
        <v>50</v>
      </c>
      <c r="F194" s="326">
        <f t="shared" si="10"/>
        <v>2500</v>
      </c>
    </row>
    <row r="195" spans="2:6">
      <c r="B195" s="327">
        <v>16</v>
      </c>
      <c r="C195" s="226">
        <f t="shared" si="11"/>
        <v>190</v>
      </c>
      <c r="D195" s="325">
        <f t="shared" si="8"/>
        <v>50</v>
      </c>
      <c r="E195" s="325">
        <f t="shared" si="9"/>
        <v>50</v>
      </c>
      <c r="F195" s="326">
        <f t="shared" si="10"/>
        <v>2500</v>
      </c>
    </row>
    <row r="196" spans="2:6">
      <c r="B196" s="327">
        <v>16</v>
      </c>
      <c r="C196" s="226">
        <f t="shared" si="11"/>
        <v>191</v>
      </c>
      <c r="D196" s="325">
        <f t="shared" si="8"/>
        <v>50</v>
      </c>
      <c r="E196" s="325">
        <f t="shared" si="9"/>
        <v>50</v>
      </c>
      <c r="F196" s="326">
        <f t="shared" si="10"/>
        <v>2500</v>
      </c>
    </row>
    <row r="197" spans="2:6">
      <c r="B197" s="327">
        <v>16</v>
      </c>
      <c r="C197" s="226">
        <f t="shared" si="11"/>
        <v>192</v>
      </c>
      <c r="D197" s="325">
        <f t="shared" si="8"/>
        <v>50</v>
      </c>
      <c r="E197" s="325">
        <f t="shared" si="9"/>
        <v>50</v>
      </c>
      <c r="F197" s="326">
        <f t="shared" si="10"/>
        <v>2500</v>
      </c>
    </row>
    <row r="198" spans="2:6">
      <c r="B198" s="327">
        <v>17</v>
      </c>
      <c r="C198" s="226">
        <f t="shared" si="11"/>
        <v>193</v>
      </c>
      <c r="D198" s="325">
        <f t="shared" si="8"/>
        <v>50</v>
      </c>
      <c r="E198" s="325">
        <f t="shared" si="9"/>
        <v>50</v>
      </c>
      <c r="F198" s="326">
        <f t="shared" si="10"/>
        <v>2500</v>
      </c>
    </row>
    <row r="199" spans="2:6">
      <c r="B199" s="327">
        <v>17</v>
      </c>
      <c r="C199" s="226">
        <f t="shared" si="11"/>
        <v>194</v>
      </c>
      <c r="D199" s="325">
        <f t="shared" ref="D199:D262" si="12">$D$2*F198</f>
        <v>50</v>
      </c>
      <c r="E199" s="325">
        <f t="shared" ref="E199:E262" si="13">F198*$C$2/12</f>
        <v>50</v>
      </c>
      <c r="F199" s="326">
        <f t="shared" ref="F199:F262" si="14">F198+E199-D199</f>
        <v>2500</v>
      </c>
    </row>
    <row r="200" spans="2:6">
      <c r="B200" s="327">
        <v>17</v>
      </c>
      <c r="C200" s="226">
        <f t="shared" ref="C200:C263" si="15">C199+1</f>
        <v>195</v>
      </c>
      <c r="D200" s="325">
        <f t="shared" si="12"/>
        <v>50</v>
      </c>
      <c r="E200" s="325">
        <f t="shared" si="13"/>
        <v>50</v>
      </c>
      <c r="F200" s="326">
        <f t="shared" si="14"/>
        <v>2500</v>
      </c>
    </row>
    <row r="201" spans="2:6">
      <c r="B201" s="327">
        <v>17</v>
      </c>
      <c r="C201" s="226">
        <f t="shared" si="15"/>
        <v>196</v>
      </c>
      <c r="D201" s="325">
        <f t="shared" si="12"/>
        <v>50</v>
      </c>
      <c r="E201" s="325">
        <f t="shared" si="13"/>
        <v>50</v>
      </c>
      <c r="F201" s="326">
        <f t="shared" si="14"/>
        <v>2500</v>
      </c>
    </row>
    <row r="202" spans="2:6">
      <c r="B202" s="327">
        <v>17</v>
      </c>
      <c r="C202" s="226">
        <f t="shared" si="15"/>
        <v>197</v>
      </c>
      <c r="D202" s="325">
        <f t="shared" si="12"/>
        <v>50</v>
      </c>
      <c r="E202" s="325">
        <f t="shared" si="13"/>
        <v>50</v>
      </c>
      <c r="F202" s="326">
        <f t="shared" si="14"/>
        <v>2500</v>
      </c>
    </row>
    <row r="203" spans="2:6">
      <c r="B203" s="327">
        <v>17</v>
      </c>
      <c r="C203" s="226">
        <f t="shared" si="15"/>
        <v>198</v>
      </c>
      <c r="D203" s="325">
        <f t="shared" si="12"/>
        <v>50</v>
      </c>
      <c r="E203" s="325">
        <f t="shared" si="13"/>
        <v>50</v>
      </c>
      <c r="F203" s="326">
        <f t="shared" si="14"/>
        <v>2500</v>
      </c>
    </row>
    <row r="204" spans="2:6">
      <c r="B204" s="327">
        <v>17</v>
      </c>
      <c r="C204" s="226">
        <f t="shared" si="15"/>
        <v>199</v>
      </c>
      <c r="D204" s="325">
        <f t="shared" si="12"/>
        <v>50</v>
      </c>
      <c r="E204" s="325">
        <f t="shared" si="13"/>
        <v>50</v>
      </c>
      <c r="F204" s="326">
        <f t="shared" si="14"/>
        <v>2500</v>
      </c>
    </row>
    <row r="205" spans="2:6">
      <c r="B205" s="327">
        <v>17</v>
      </c>
      <c r="C205" s="226">
        <f t="shared" si="15"/>
        <v>200</v>
      </c>
      <c r="D205" s="325">
        <f t="shared" si="12"/>
        <v>50</v>
      </c>
      <c r="E205" s="325">
        <f t="shared" si="13"/>
        <v>50</v>
      </c>
      <c r="F205" s="326">
        <f t="shared" si="14"/>
        <v>2500</v>
      </c>
    </row>
    <row r="206" spans="2:6">
      <c r="B206" s="327">
        <v>17</v>
      </c>
      <c r="C206" s="226">
        <f t="shared" si="15"/>
        <v>201</v>
      </c>
      <c r="D206" s="325">
        <f t="shared" si="12"/>
        <v>50</v>
      </c>
      <c r="E206" s="325">
        <f t="shared" si="13"/>
        <v>50</v>
      </c>
      <c r="F206" s="326">
        <f t="shared" si="14"/>
        <v>2500</v>
      </c>
    </row>
    <row r="207" spans="2:6">
      <c r="B207" s="327">
        <v>17</v>
      </c>
      <c r="C207" s="226">
        <f t="shared" si="15"/>
        <v>202</v>
      </c>
      <c r="D207" s="325">
        <f t="shared" si="12"/>
        <v>50</v>
      </c>
      <c r="E207" s="325">
        <f t="shared" si="13"/>
        <v>50</v>
      </c>
      <c r="F207" s="326">
        <f t="shared" si="14"/>
        <v>2500</v>
      </c>
    </row>
    <row r="208" spans="2:6">
      <c r="B208" s="327">
        <v>17</v>
      </c>
      <c r="C208" s="226">
        <f t="shared" si="15"/>
        <v>203</v>
      </c>
      <c r="D208" s="325">
        <f t="shared" si="12"/>
        <v>50</v>
      </c>
      <c r="E208" s="325">
        <f t="shared" si="13"/>
        <v>50</v>
      </c>
      <c r="F208" s="326">
        <f t="shared" si="14"/>
        <v>2500</v>
      </c>
    </row>
    <row r="209" spans="2:6">
      <c r="B209" s="327">
        <v>17</v>
      </c>
      <c r="C209" s="226">
        <f t="shared" si="15"/>
        <v>204</v>
      </c>
      <c r="D209" s="325">
        <f t="shared" si="12"/>
        <v>50</v>
      </c>
      <c r="E209" s="325">
        <f t="shared" si="13"/>
        <v>50</v>
      </c>
      <c r="F209" s="326">
        <f t="shared" si="14"/>
        <v>2500</v>
      </c>
    </row>
    <row r="210" spans="2:6">
      <c r="B210" s="327">
        <v>18</v>
      </c>
      <c r="C210" s="226">
        <f t="shared" si="15"/>
        <v>205</v>
      </c>
      <c r="D210" s="325">
        <f t="shared" si="12"/>
        <v>50</v>
      </c>
      <c r="E210" s="325">
        <f t="shared" si="13"/>
        <v>50</v>
      </c>
      <c r="F210" s="326">
        <f t="shared" si="14"/>
        <v>2500</v>
      </c>
    </row>
    <row r="211" spans="2:6">
      <c r="B211" s="327">
        <v>18</v>
      </c>
      <c r="C211" s="226">
        <f t="shared" si="15"/>
        <v>206</v>
      </c>
      <c r="D211" s="325">
        <f t="shared" si="12"/>
        <v>50</v>
      </c>
      <c r="E211" s="325">
        <f t="shared" si="13"/>
        <v>50</v>
      </c>
      <c r="F211" s="326">
        <f t="shared" si="14"/>
        <v>2500</v>
      </c>
    </row>
    <row r="212" spans="2:6">
      <c r="B212" s="327">
        <v>18</v>
      </c>
      <c r="C212" s="226">
        <f t="shared" si="15"/>
        <v>207</v>
      </c>
      <c r="D212" s="325">
        <f t="shared" si="12"/>
        <v>50</v>
      </c>
      <c r="E212" s="325">
        <f t="shared" si="13"/>
        <v>50</v>
      </c>
      <c r="F212" s="326">
        <f t="shared" si="14"/>
        <v>2500</v>
      </c>
    </row>
    <row r="213" spans="2:6">
      <c r="B213" s="327">
        <v>18</v>
      </c>
      <c r="C213" s="226">
        <f t="shared" si="15"/>
        <v>208</v>
      </c>
      <c r="D213" s="325">
        <f t="shared" si="12"/>
        <v>50</v>
      </c>
      <c r="E213" s="325">
        <f t="shared" si="13"/>
        <v>50</v>
      </c>
      <c r="F213" s="326">
        <f t="shared" si="14"/>
        <v>2500</v>
      </c>
    </row>
    <row r="214" spans="2:6">
      <c r="B214" s="327">
        <v>18</v>
      </c>
      <c r="C214" s="226">
        <f t="shared" si="15"/>
        <v>209</v>
      </c>
      <c r="D214" s="325">
        <f t="shared" si="12"/>
        <v>50</v>
      </c>
      <c r="E214" s="325">
        <f t="shared" si="13"/>
        <v>50</v>
      </c>
      <c r="F214" s="326">
        <f t="shared" si="14"/>
        <v>2500</v>
      </c>
    </row>
    <row r="215" spans="2:6">
      <c r="B215" s="327">
        <v>18</v>
      </c>
      <c r="C215" s="226">
        <f t="shared" si="15"/>
        <v>210</v>
      </c>
      <c r="D215" s="325">
        <f t="shared" si="12"/>
        <v>50</v>
      </c>
      <c r="E215" s="325">
        <f t="shared" si="13"/>
        <v>50</v>
      </c>
      <c r="F215" s="326">
        <f t="shared" si="14"/>
        <v>2500</v>
      </c>
    </row>
    <row r="216" spans="2:6">
      <c r="B216" s="327">
        <v>18</v>
      </c>
      <c r="C216" s="226">
        <f t="shared" si="15"/>
        <v>211</v>
      </c>
      <c r="D216" s="325">
        <f t="shared" si="12"/>
        <v>50</v>
      </c>
      <c r="E216" s="325">
        <f t="shared" si="13"/>
        <v>50</v>
      </c>
      <c r="F216" s="326">
        <f t="shared" si="14"/>
        <v>2500</v>
      </c>
    </row>
    <row r="217" spans="2:6">
      <c r="B217" s="327">
        <v>18</v>
      </c>
      <c r="C217" s="226">
        <f t="shared" si="15"/>
        <v>212</v>
      </c>
      <c r="D217" s="325">
        <f t="shared" si="12"/>
        <v>50</v>
      </c>
      <c r="E217" s="325">
        <f t="shared" si="13"/>
        <v>50</v>
      </c>
      <c r="F217" s="326">
        <f t="shared" si="14"/>
        <v>2500</v>
      </c>
    </row>
    <row r="218" spans="2:6">
      <c r="B218" s="327">
        <v>18</v>
      </c>
      <c r="C218" s="226">
        <f t="shared" si="15"/>
        <v>213</v>
      </c>
      <c r="D218" s="325">
        <f t="shared" si="12"/>
        <v>50</v>
      </c>
      <c r="E218" s="325">
        <f t="shared" si="13"/>
        <v>50</v>
      </c>
      <c r="F218" s="326">
        <f t="shared" si="14"/>
        <v>2500</v>
      </c>
    </row>
    <row r="219" spans="2:6">
      <c r="B219" s="327">
        <v>18</v>
      </c>
      <c r="C219" s="226">
        <f t="shared" si="15"/>
        <v>214</v>
      </c>
      <c r="D219" s="325">
        <f t="shared" si="12"/>
        <v>50</v>
      </c>
      <c r="E219" s="325">
        <f t="shared" si="13"/>
        <v>50</v>
      </c>
      <c r="F219" s="326">
        <f t="shared" si="14"/>
        <v>2500</v>
      </c>
    </row>
    <row r="220" spans="2:6">
      <c r="B220" s="327">
        <v>18</v>
      </c>
      <c r="C220" s="226">
        <f t="shared" si="15"/>
        <v>215</v>
      </c>
      <c r="D220" s="325">
        <f t="shared" si="12"/>
        <v>50</v>
      </c>
      <c r="E220" s="325">
        <f t="shared" si="13"/>
        <v>50</v>
      </c>
      <c r="F220" s="326">
        <f t="shared" si="14"/>
        <v>2500</v>
      </c>
    </row>
    <row r="221" spans="2:6">
      <c r="B221" s="327">
        <v>18</v>
      </c>
      <c r="C221" s="226">
        <f t="shared" si="15"/>
        <v>216</v>
      </c>
      <c r="D221" s="325">
        <f t="shared" si="12"/>
        <v>50</v>
      </c>
      <c r="E221" s="325">
        <f t="shared" si="13"/>
        <v>50</v>
      </c>
      <c r="F221" s="326">
        <f t="shared" si="14"/>
        <v>2500</v>
      </c>
    </row>
    <row r="222" spans="2:6">
      <c r="B222" s="327">
        <v>19</v>
      </c>
      <c r="C222" s="226">
        <f t="shared" si="15"/>
        <v>217</v>
      </c>
      <c r="D222" s="325">
        <f t="shared" si="12"/>
        <v>50</v>
      </c>
      <c r="E222" s="325">
        <f t="shared" si="13"/>
        <v>50</v>
      </c>
      <c r="F222" s="326">
        <f t="shared" si="14"/>
        <v>2500</v>
      </c>
    </row>
    <row r="223" spans="2:6">
      <c r="B223" s="327">
        <v>19</v>
      </c>
      <c r="C223" s="226">
        <f t="shared" si="15"/>
        <v>218</v>
      </c>
      <c r="D223" s="325">
        <f t="shared" si="12"/>
        <v>50</v>
      </c>
      <c r="E223" s="325">
        <f t="shared" si="13"/>
        <v>50</v>
      </c>
      <c r="F223" s="326">
        <f t="shared" si="14"/>
        <v>2500</v>
      </c>
    </row>
    <row r="224" spans="2:6">
      <c r="B224" s="327">
        <v>19</v>
      </c>
      <c r="C224" s="226">
        <f t="shared" si="15"/>
        <v>219</v>
      </c>
      <c r="D224" s="325">
        <f t="shared" si="12"/>
        <v>50</v>
      </c>
      <c r="E224" s="325">
        <f t="shared" si="13"/>
        <v>50</v>
      </c>
      <c r="F224" s="326">
        <f t="shared" si="14"/>
        <v>2500</v>
      </c>
    </row>
    <row r="225" spans="2:6">
      <c r="B225" s="327">
        <v>19</v>
      </c>
      <c r="C225" s="226">
        <f t="shared" si="15"/>
        <v>220</v>
      </c>
      <c r="D225" s="325">
        <f t="shared" si="12"/>
        <v>50</v>
      </c>
      <c r="E225" s="325">
        <f t="shared" si="13"/>
        <v>50</v>
      </c>
      <c r="F225" s="326">
        <f t="shared" si="14"/>
        <v>2500</v>
      </c>
    </row>
    <row r="226" spans="2:6">
      <c r="B226" s="327">
        <v>19</v>
      </c>
      <c r="C226" s="226">
        <f t="shared" si="15"/>
        <v>221</v>
      </c>
      <c r="D226" s="325">
        <f t="shared" si="12"/>
        <v>50</v>
      </c>
      <c r="E226" s="325">
        <f t="shared" si="13"/>
        <v>50</v>
      </c>
      <c r="F226" s="326">
        <f t="shared" si="14"/>
        <v>2500</v>
      </c>
    </row>
    <row r="227" spans="2:6">
      <c r="B227" s="327">
        <v>19</v>
      </c>
      <c r="C227" s="226">
        <f t="shared" si="15"/>
        <v>222</v>
      </c>
      <c r="D227" s="325">
        <f t="shared" si="12"/>
        <v>50</v>
      </c>
      <c r="E227" s="325">
        <f t="shared" si="13"/>
        <v>50</v>
      </c>
      <c r="F227" s="326">
        <f t="shared" si="14"/>
        <v>2500</v>
      </c>
    </row>
    <row r="228" spans="2:6">
      <c r="B228" s="327">
        <v>19</v>
      </c>
      <c r="C228" s="226">
        <f t="shared" si="15"/>
        <v>223</v>
      </c>
      <c r="D228" s="325">
        <f t="shared" si="12"/>
        <v>50</v>
      </c>
      <c r="E228" s="325">
        <f t="shared" si="13"/>
        <v>50</v>
      </c>
      <c r="F228" s="326">
        <f t="shared" si="14"/>
        <v>2500</v>
      </c>
    </row>
    <row r="229" spans="2:6">
      <c r="B229" s="327">
        <v>19</v>
      </c>
      <c r="C229" s="226">
        <f t="shared" si="15"/>
        <v>224</v>
      </c>
      <c r="D229" s="325">
        <f t="shared" si="12"/>
        <v>50</v>
      </c>
      <c r="E229" s="325">
        <f t="shared" si="13"/>
        <v>50</v>
      </c>
      <c r="F229" s="326">
        <f t="shared" si="14"/>
        <v>2500</v>
      </c>
    </row>
    <row r="230" spans="2:6">
      <c r="B230" s="327">
        <v>19</v>
      </c>
      <c r="C230" s="226">
        <f t="shared" si="15"/>
        <v>225</v>
      </c>
      <c r="D230" s="325">
        <f t="shared" si="12"/>
        <v>50</v>
      </c>
      <c r="E230" s="325">
        <f t="shared" si="13"/>
        <v>50</v>
      </c>
      <c r="F230" s="326">
        <f t="shared" si="14"/>
        <v>2500</v>
      </c>
    </row>
    <row r="231" spans="2:6">
      <c r="B231" s="327">
        <v>19</v>
      </c>
      <c r="C231" s="226">
        <f t="shared" si="15"/>
        <v>226</v>
      </c>
      <c r="D231" s="325">
        <f t="shared" si="12"/>
        <v>50</v>
      </c>
      <c r="E231" s="325">
        <f t="shared" si="13"/>
        <v>50</v>
      </c>
      <c r="F231" s="326">
        <f t="shared" si="14"/>
        <v>2500</v>
      </c>
    </row>
    <row r="232" spans="2:6">
      <c r="B232" s="327">
        <v>19</v>
      </c>
      <c r="C232" s="226">
        <f t="shared" si="15"/>
        <v>227</v>
      </c>
      <c r="D232" s="325">
        <f t="shared" si="12"/>
        <v>50</v>
      </c>
      <c r="E232" s="325">
        <f t="shared" si="13"/>
        <v>50</v>
      </c>
      <c r="F232" s="326">
        <f t="shared" si="14"/>
        <v>2500</v>
      </c>
    </row>
    <row r="233" spans="2:6">
      <c r="B233" s="327">
        <v>19</v>
      </c>
      <c r="C233" s="226">
        <f t="shared" si="15"/>
        <v>228</v>
      </c>
      <c r="D233" s="325">
        <f t="shared" si="12"/>
        <v>50</v>
      </c>
      <c r="E233" s="325">
        <f t="shared" si="13"/>
        <v>50</v>
      </c>
      <c r="F233" s="326">
        <f t="shared" si="14"/>
        <v>2500</v>
      </c>
    </row>
    <row r="234" spans="2:6">
      <c r="B234" s="327">
        <v>20</v>
      </c>
      <c r="C234" s="226">
        <f t="shared" si="15"/>
        <v>229</v>
      </c>
      <c r="D234" s="325">
        <f t="shared" si="12"/>
        <v>50</v>
      </c>
      <c r="E234" s="325">
        <f t="shared" si="13"/>
        <v>50</v>
      </c>
      <c r="F234" s="326">
        <f t="shared" si="14"/>
        <v>2500</v>
      </c>
    </row>
    <row r="235" spans="2:6">
      <c r="B235" s="327">
        <v>20</v>
      </c>
      <c r="C235" s="226">
        <f t="shared" si="15"/>
        <v>230</v>
      </c>
      <c r="D235" s="325">
        <f t="shared" si="12"/>
        <v>50</v>
      </c>
      <c r="E235" s="325">
        <f t="shared" si="13"/>
        <v>50</v>
      </c>
      <c r="F235" s="326">
        <f t="shared" si="14"/>
        <v>2500</v>
      </c>
    </row>
    <row r="236" spans="2:6">
      <c r="B236" s="327">
        <v>20</v>
      </c>
      <c r="C236" s="226">
        <f t="shared" si="15"/>
        <v>231</v>
      </c>
      <c r="D236" s="325">
        <f t="shared" si="12"/>
        <v>50</v>
      </c>
      <c r="E236" s="325">
        <f t="shared" si="13"/>
        <v>50</v>
      </c>
      <c r="F236" s="326">
        <f t="shared" si="14"/>
        <v>2500</v>
      </c>
    </row>
    <row r="237" spans="2:6">
      <c r="B237" s="327">
        <v>20</v>
      </c>
      <c r="C237" s="226">
        <f t="shared" si="15"/>
        <v>232</v>
      </c>
      <c r="D237" s="325">
        <f t="shared" si="12"/>
        <v>50</v>
      </c>
      <c r="E237" s="325">
        <f t="shared" si="13"/>
        <v>50</v>
      </c>
      <c r="F237" s="326">
        <f t="shared" si="14"/>
        <v>2500</v>
      </c>
    </row>
    <row r="238" spans="2:6">
      <c r="B238" s="327">
        <v>20</v>
      </c>
      <c r="C238" s="226">
        <f t="shared" si="15"/>
        <v>233</v>
      </c>
      <c r="D238" s="325">
        <f t="shared" si="12"/>
        <v>50</v>
      </c>
      <c r="E238" s="325">
        <f t="shared" si="13"/>
        <v>50</v>
      </c>
      <c r="F238" s="326">
        <f t="shared" si="14"/>
        <v>2500</v>
      </c>
    </row>
    <row r="239" spans="2:6">
      <c r="B239" s="327">
        <v>20</v>
      </c>
      <c r="C239" s="226">
        <f t="shared" si="15"/>
        <v>234</v>
      </c>
      <c r="D239" s="325">
        <f t="shared" si="12"/>
        <v>50</v>
      </c>
      <c r="E239" s="325">
        <f t="shared" si="13"/>
        <v>50</v>
      </c>
      <c r="F239" s="326">
        <f t="shared" si="14"/>
        <v>2500</v>
      </c>
    </row>
    <row r="240" spans="2:6">
      <c r="B240" s="327">
        <v>20</v>
      </c>
      <c r="C240" s="226">
        <f t="shared" si="15"/>
        <v>235</v>
      </c>
      <c r="D240" s="325">
        <f t="shared" si="12"/>
        <v>50</v>
      </c>
      <c r="E240" s="325">
        <f t="shared" si="13"/>
        <v>50</v>
      </c>
      <c r="F240" s="326">
        <f t="shared" si="14"/>
        <v>2500</v>
      </c>
    </row>
    <row r="241" spans="2:6">
      <c r="B241" s="327">
        <v>20</v>
      </c>
      <c r="C241" s="226">
        <f t="shared" si="15"/>
        <v>236</v>
      </c>
      <c r="D241" s="325">
        <f t="shared" si="12"/>
        <v>50</v>
      </c>
      <c r="E241" s="325">
        <f t="shared" si="13"/>
        <v>50</v>
      </c>
      <c r="F241" s="326">
        <f t="shared" si="14"/>
        <v>2500</v>
      </c>
    </row>
    <row r="242" spans="2:6">
      <c r="B242" s="327">
        <v>20</v>
      </c>
      <c r="C242" s="226">
        <f t="shared" si="15"/>
        <v>237</v>
      </c>
      <c r="D242" s="325">
        <f t="shared" si="12"/>
        <v>50</v>
      </c>
      <c r="E242" s="325">
        <f t="shared" si="13"/>
        <v>50</v>
      </c>
      <c r="F242" s="326">
        <f t="shared" si="14"/>
        <v>2500</v>
      </c>
    </row>
    <row r="243" spans="2:6">
      <c r="B243" s="327">
        <v>20</v>
      </c>
      <c r="C243" s="226">
        <f t="shared" si="15"/>
        <v>238</v>
      </c>
      <c r="D243" s="325">
        <f t="shared" si="12"/>
        <v>50</v>
      </c>
      <c r="E243" s="325">
        <f t="shared" si="13"/>
        <v>50</v>
      </c>
      <c r="F243" s="326">
        <f t="shared" si="14"/>
        <v>2500</v>
      </c>
    </row>
    <row r="244" spans="2:6">
      <c r="B244" s="327">
        <v>20</v>
      </c>
      <c r="C244" s="226">
        <f t="shared" si="15"/>
        <v>239</v>
      </c>
      <c r="D244" s="325">
        <f t="shared" si="12"/>
        <v>50</v>
      </c>
      <c r="E244" s="325">
        <f t="shared" si="13"/>
        <v>50</v>
      </c>
      <c r="F244" s="326">
        <f t="shared" si="14"/>
        <v>2500</v>
      </c>
    </row>
    <row r="245" spans="2:6">
      <c r="B245" s="327">
        <v>20</v>
      </c>
      <c r="C245" s="226">
        <f t="shared" si="15"/>
        <v>240</v>
      </c>
      <c r="D245" s="325">
        <f t="shared" si="12"/>
        <v>50</v>
      </c>
      <c r="E245" s="325">
        <f t="shared" si="13"/>
        <v>50</v>
      </c>
      <c r="F245" s="326">
        <f t="shared" si="14"/>
        <v>2500</v>
      </c>
    </row>
    <row r="246" spans="2:6">
      <c r="B246" s="327">
        <v>21</v>
      </c>
      <c r="C246" s="226">
        <f t="shared" si="15"/>
        <v>241</v>
      </c>
      <c r="D246" s="325">
        <f t="shared" si="12"/>
        <v>50</v>
      </c>
      <c r="E246" s="325">
        <f t="shared" si="13"/>
        <v>50</v>
      </c>
      <c r="F246" s="326">
        <f t="shared" si="14"/>
        <v>2500</v>
      </c>
    </row>
    <row r="247" spans="2:6">
      <c r="B247" s="327">
        <v>21</v>
      </c>
      <c r="C247" s="226">
        <f t="shared" si="15"/>
        <v>242</v>
      </c>
      <c r="D247" s="325">
        <f t="shared" si="12"/>
        <v>50</v>
      </c>
      <c r="E247" s="325">
        <f t="shared" si="13"/>
        <v>50</v>
      </c>
      <c r="F247" s="326">
        <f t="shared" si="14"/>
        <v>2500</v>
      </c>
    </row>
    <row r="248" spans="2:6">
      <c r="B248" s="327">
        <v>21</v>
      </c>
      <c r="C248" s="226">
        <f t="shared" si="15"/>
        <v>243</v>
      </c>
      <c r="D248" s="325">
        <f t="shared" si="12"/>
        <v>50</v>
      </c>
      <c r="E248" s="325">
        <f t="shared" si="13"/>
        <v>50</v>
      </c>
      <c r="F248" s="326">
        <f t="shared" si="14"/>
        <v>2500</v>
      </c>
    </row>
    <row r="249" spans="2:6">
      <c r="B249" s="327">
        <v>21</v>
      </c>
      <c r="C249" s="226">
        <f t="shared" si="15"/>
        <v>244</v>
      </c>
      <c r="D249" s="325">
        <f t="shared" si="12"/>
        <v>50</v>
      </c>
      <c r="E249" s="325">
        <f t="shared" si="13"/>
        <v>50</v>
      </c>
      <c r="F249" s="326">
        <f t="shared" si="14"/>
        <v>2500</v>
      </c>
    </row>
    <row r="250" spans="2:6">
      <c r="B250" s="327">
        <v>21</v>
      </c>
      <c r="C250" s="226">
        <f t="shared" si="15"/>
        <v>245</v>
      </c>
      <c r="D250" s="325">
        <f t="shared" si="12"/>
        <v>50</v>
      </c>
      <c r="E250" s="325">
        <f t="shared" si="13"/>
        <v>50</v>
      </c>
      <c r="F250" s="326">
        <f t="shared" si="14"/>
        <v>2500</v>
      </c>
    </row>
    <row r="251" spans="2:6">
      <c r="B251" s="327">
        <v>21</v>
      </c>
      <c r="C251" s="226">
        <f t="shared" si="15"/>
        <v>246</v>
      </c>
      <c r="D251" s="325">
        <f t="shared" si="12"/>
        <v>50</v>
      </c>
      <c r="E251" s="325">
        <f t="shared" si="13"/>
        <v>50</v>
      </c>
      <c r="F251" s="326">
        <f t="shared" si="14"/>
        <v>2500</v>
      </c>
    </row>
    <row r="252" spans="2:6">
      <c r="B252" s="327">
        <v>21</v>
      </c>
      <c r="C252" s="226">
        <f t="shared" si="15"/>
        <v>247</v>
      </c>
      <c r="D252" s="325">
        <f t="shared" si="12"/>
        <v>50</v>
      </c>
      <c r="E252" s="325">
        <f t="shared" si="13"/>
        <v>50</v>
      </c>
      <c r="F252" s="326">
        <f t="shared" si="14"/>
        <v>2500</v>
      </c>
    </row>
    <row r="253" spans="2:6">
      <c r="B253" s="327">
        <v>21</v>
      </c>
      <c r="C253" s="226">
        <f t="shared" si="15"/>
        <v>248</v>
      </c>
      <c r="D253" s="325">
        <f t="shared" si="12"/>
        <v>50</v>
      </c>
      <c r="E253" s="325">
        <f t="shared" si="13"/>
        <v>50</v>
      </c>
      <c r="F253" s="326">
        <f t="shared" si="14"/>
        <v>2500</v>
      </c>
    </row>
    <row r="254" spans="2:6">
      <c r="B254" s="327">
        <v>21</v>
      </c>
      <c r="C254" s="226">
        <f t="shared" si="15"/>
        <v>249</v>
      </c>
      <c r="D254" s="325">
        <f t="shared" si="12"/>
        <v>50</v>
      </c>
      <c r="E254" s="325">
        <f t="shared" si="13"/>
        <v>50</v>
      </c>
      <c r="F254" s="326">
        <f t="shared" si="14"/>
        <v>2500</v>
      </c>
    </row>
    <row r="255" spans="2:6">
      <c r="B255" s="327">
        <v>21</v>
      </c>
      <c r="C255" s="226">
        <f t="shared" si="15"/>
        <v>250</v>
      </c>
      <c r="D255" s="325">
        <f t="shared" si="12"/>
        <v>50</v>
      </c>
      <c r="E255" s="325">
        <f t="shared" si="13"/>
        <v>50</v>
      </c>
      <c r="F255" s="326">
        <f t="shared" si="14"/>
        <v>2500</v>
      </c>
    </row>
    <row r="256" spans="2:6">
      <c r="B256" s="327">
        <v>21</v>
      </c>
      <c r="C256" s="226">
        <f t="shared" si="15"/>
        <v>251</v>
      </c>
      <c r="D256" s="325">
        <f t="shared" si="12"/>
        <v>50</v>
      </c>
      <c r="E256" s="325">
        <f t="shared" si="13"/>
        <v>50</v>
      </c>
      <c r="F256" s="326">
        <f t="shared" si="14"/>
        <v>2500</v>
      </c>
    </row>
    <row r="257" spans="2:6">
      <c r="B257" s="327">
        <v>21</v>
      </c>
      <c r="C257" s="226">
        <f t="shared" si="15"/>
        <v>252</v>
      </c>
      <c r="D257" s="325">
        <f t="shared" si="12"/>
        <v>50</v>
      </c>
      <c r="E257" s="325">
        <f t="shared" si="13"/>
        <v>50</v>
      </c>
      <c r="F257" s="326">
        <f t="shared" si="14"/>
        <v>2500</v>
      </c>
    </row>
    <row r="258" spans="2:6">
      <c r="B258" s="327">
        <v>22</v>
      </c>
      <c r="C258" s="226">
        <f t="shared" si="15"/>
        <v>253</v>
      </c>
      <c r="D258" s="325">
        <f t="shared" si="12"/>
        <v>50</v>
      </c>
      <c r="E258" s="325">
        <f t="shared" si="13"/>
        <v>50</v>
      </c>
      <c r="F258" s="326">
        <f t="shared" si="14"/>
        <v>2500</v>
      </c>
    </row>
    <row r="259" spans="2:6">
      <c r="B259" s="327">
        <v>22</v>
      </c>
      <c r="C259" s="226">
        <f t="shared" si="15"/>
        <v>254</v>
      </c>
      <c r="D259" s="325">
        <f t="shared" si="12"/>
        <v>50</v>
      </c>
      <c r="E259" s="325">
        <f t="shared" si="13"/>
        <v>50</v>
      </c>
      <c r="F259" s="326">
        <f t="shared" si="14"/>
        <v>2500</v>
      </c>
    </row>
    <row r="260" spans="2:6">
      <c r="B260" s="327">
        <v>22</v>
      </c>
      <c r="C260" s="226">
        <f t="shared" si="15"/>
        <v>255</v>
      </c>
      <c r="D260" s="325">
        <f t="shared" si="12"/>
        <v>50</v>
      </c>
      <c r="E260" s="325">
        <f t="shared" si="13"/>
        <v>50</v>
      </c>
      <c r="F260" s="326">
        <f t="shared" si="14"/>
        <v>2500</v>
      </c>
    </row>
    <row r="261" spans="2:6">
      <c r="B261" s="327">
        <v>22</v>
      </c>
      <c r="C261" s="226">
        <f t="shared" si="15"/>
        <v>256</v>
      </c>
      <c r="D261" s="325">
        <f t="shared" si="12"/>
        <v>50</v>
      </c>
      <c r="E261" s="325">
        <f t="shared" si="13"/>
        <v>50</v>
      </c>
      <c r="F261" s="326">
        <f t="shared" si="14"/>
        <v>2500</v>
      </c>
    </row>
    <row r="262" spans="2:6">
      <c r="B262" s="327">
        <v>22</v>
      </c>
      <c r="C262" s="226">
        <f t="shared" si="15"/>
        <v>257</v>
      </c>
      <c r="D262" s="325">
        <f t="shared" si="12"/>
        <v>50</v>
      </c>
      <c r="E262" s="325">
        <f t="shared" si="13"/>
        <v>50</v>
      </c>
      <c r="F262" s="326">
        <f t="shared" si="14"/>
        <v>2500</v>
      </c>
    </row>
    <row r="263" spans="2:6">
      <c r="B263" s="327">
        <v>22</v>
      </c>
      <c r="C263" s="226">
        <f t="shared" si="15"/>
        <v>258</v>
      </c>
      <c r="D263" s="325">
        <f t="shared" ref="D263:D326" si="16">$D$2*F262</f>
        <v>50</v>
      </c>
      <c r="E263" s="325">
        <f t="shared" ref="E263:E326" si="17">F262*$C$2/12</f>
        <v>50</v>
      </c>
      <c r="F263" s="326">
        <f t="shared" ref="F263:F326" si="18">F262+E263-D263</f>
        <v>2500</v>
      </c>
    </row>
    <row r="264" spans="2:6">
      <c r="B264" s="327">
        <v>22</v>
      </c>
      <c r="C264" s="226">
        <f t="shared" ref="C264:C327" si="19">C263+1</f>
        <v>259</v>
      </c>
      <c r="D264" s="325">
        <f t="shared" si="16"/>
        <v>50</v>
      </c>
      <c r="E264" s="325">
        <f t="shared" si="17"/>
        <v>50</v>
      </c>
      <c r="F264" s="326">
        <f t="shared" si="18"/>
        <v>2500</v>
      </c>
    </row>
    <row r="265" spans="2:6">
      <c r="B265" s="327">
        <v>22</v>
      </c>
      <c r="C265" s="226">
        <f t="shared" si="19"/>
        <v>260</v>
      </c>
      <c r="D265" s="325">
        <f t="shared" si="16"/>
        <v>50</v>
      </c>
      <c r="E265" s="325">
        <f t="shared" si="17"/>
        <v>50</v>
      </c>
      <c r="F265" s="326">
        <f t="shared" si="18"/>
        <v>2500</v>
      </c>
    </row>
    <row r="266" spans="2:6">
      <c r="B266" s="327">
        <v>22</v>
      </c>
      <c r="C266" s="226">
        <f t="shared" si="19"/>
        <v>261</v>
      </c>
      <c r="D266" s="325">
        <f t="shared" si="16"/>
        <v>50</v>
      </c>
      <c r="E266" s="325">
        <f t="shared" si="17"/>
        <v>50</v>
      </c>
      <c r="F266" s="326">
        <f t="shared" si="18"/>
        <v>2500</v>
      </c>
    </row>
    <row r="267" spans="2:6">
      <c r="B267" s="327">
        <v>22</v>
      </c>
      <c r="C267" s="226">
        <f t="shared" si="19"/>
        <v>262</v>
      </c>
      <c r="D267" s="325">
        <f t="shared" si="16"/>
        <v>50</v>
      </c>
      <c r="E267" s="325">
        <f t="shared" si="17"/>
        <v>50</v>
      </c>
      <c r="F267" s="326">
        <f t="shared" si="18"/>
        <v>2500</v>
      </c>
    </row>
    <row r="268" spans="2:6">
      <c r="B268" s="327">
        <v>22</v>
      </c>
      <c r="C268" s="226">
        <f t="shared" si="19"/>
        <v>263</v>
      </c>
      <c r="D268" s="325">
        <f t="shared" si="16"/>
        <v>50</v>
      </c>
      <c r="E268" s="325">
        <f t="shared" si="17"/>
        <v>50</v>
      </c>
      <c r="F268" s="326">
        <f t="shared" si="18"/>
        <v>2500</v>
      </c>
    </row>
    <row r="269" spans="2:6">
      <c r="B269" s="327">
        <v>22</v>
      </c>
      <c r="C269" s="226">
        <f t="shared" si="19"/>
        <v>264</v>
      </c>
      <c r="D269" s="325">
        <f t="shared" si="16"/>
        <v>50</v>
      </c>
      <c r="E269" s="325">
        <f t="shared" si="17"/>
        <v>50</v>
      </c>
      <c r="F269" s="326">
        <f t="shared" si="18"/>
        <v>2500</v>
      </c>
    </row>
    <row r="270" spans="2:6">
      <c r="B270" s="327">
        <v>23</v>
      </c>
      <c r="C270" s="226">
        <f t="shared" si="19"/>
        <v>265</v>
      </c>
      <c r="D270" s="325">
        <f t="shared" si="16"/>
        <v>50</v>
      </c>
      <c r="E270" s="325">
        <f t="shared" si="17"/>
        <v>50</v>
      </c>
      <c r="F270" s="326">
        <f t="shared" si="18"/>
        <v>2500</v>
      </c>
    </row>
    <row r="271" spans="2:6">
      <c r="B271" s="327">
        <v>23</v>
      </c>
      <c r="C271" s="226">
        <f t="shared" si="19"/>
        <v>266</v>
      </c>
      <c r="D271" s="325">
        <f t="shared" si="16"/>
        <v>50</v>
      </c>
      <c r="E271" s="325">
        <f t="shared" si="17"/>
        <v>50</v>
      </c>
      <c r="F271" s="326">
        <f t="shared" si="18"/>
        <v>2500</v>
      </c>
    </row>
    <row r="272" spans="2:6">
      <c r="B272" s="327">
        <v>23</v>
      </c>
      <c r="C272" s="226">
        <f t="shared" si="19"/>
        <v>267</v>
      </c>
      <c r="D272" s="325">
        <f t="shared" si="16"/>
        <v>50</v>
      </c>
      <c r="E272" s="325">
        <f t="shared" si="17"/>
        <v>50</v>
      </c>
      <c r="F272" s="326">
        <f t="shared" si="18"/>
        <v>2500</v>
      </c>
    </row>
    <row r="273" spans="2:6">
      <c r="B273" s="327">
        <v>23</v>
      </c>
      <c r="C273" s="226">
        <f t="shared" si="19"/>
        <v>268</v>
      </c>
      <c r="D273" s="325">
        <f t="shared" si="16"/>
        <v>50</v>
      </c>
      <c r="E273" s="325">
        <f t="shared" si="17"/>
        <v>50</v>
      </c>
      <c r="F273" s="326">
        <f t="shared" si="18"/>
        <v>2500</v>
      </c>
    </row>
    <row r="274" spans="2:6">
      <c r="B274" s="327">
        <v>23</v>
      </c>
      <c r="C274" s="226">
        <f t="shared" si="19"/>
        <v>269</v>
      </c>
      <c r="D274" s="325">
        <f t="shared" si="16"/>
        <v>50</v>
      </c>
      <c r="E274" s="325">
        <f t="shared" si="17"/>
        <v>50</v>
      </c>
      <c r="F274" s="326">
        <f t="shared" si="18"/>
        <v>2500</v>
      </c>
    </row>
    <row r="275" spans="2:6">
      <c r="B275" s="327">
        <v>23</v>
      </c>
      <c r="C275" s="226">
        <f t="shared" si="19"/>
        <v>270</v>
      </c>
      <c r="D275" s="325">
        <f t="shared" si="16"/>
        <v>50</v>
      </c>
      <c r="E275" s="325">
        <f t="shared" si="17"/>
        <v>50</v>
      </c>
      <c r="F275" s="326">
        <f t="shared" si="18"/>
        <v>2500</v>
      </c>
    </row>
    <row r="276" spans="2:6">
      <c r="B276" s="327">
        <v>23</v>
      </c>
      <c r="C276" s="226">
        <f t="shared" si="19"/>
        <v>271</v>
      </c>
      <c r="D276" s="325">
        <f t="shared" si="16"/>
        <v>50</v>
      </c>
      <c r="E276" s="325">
        <f t="shared" si="17"/>
        <v>50</v>
      </c>
      <c r="F276" s="326">
        <f t="shared" si="18"/>
        <v>2500</v>
      </c>
    </row>
    <row r="277" spans="2:6">
      <c r="B277" s="327">
        <v>23</v>
      </c>
      <c r="C277" s="226">
        <f t="shared" si="19"/>
        <v>272</v>
      </c>
      <c r="D277" s="325">
        <f t="shared" si="16"/>
        <v>50</v>
      </c>
      <c r="E277" s="325">
        <f t="shared" si="17"/>
        <v>50</v>
      </c>
      <c r="F277" s="326">
        <f t="shared" si="18"/>
        <v>2500</v>
      </c>
    </row>
    <row r="278" spans="2:6">
      <c r="B278" s="327">
        <v>23</v>
      </c>
      <c r="C278" s="226">
        <f t="shared" si="19"/>
        <v>273</v>
      </c>
      <c r="D278" s="325">
        <f t="shared" si="16"/>
        <v>50</v>
      </c>
      <c r="E278" s="325">
        <f t="shared" si="17"/>
        <v>50</v>
      </c>
      <c r="F278" s="326">
        <f t="shared" si="18"/>
        <v>2500</v>
      </c>
    </row>
    <row r="279" spans="2:6">
      <c r="B279" s="327">
        <v>23</v>
      </c>
      <c r="C279" s="226">
        <f t="shared" si="19"/>
        <v>274</v>
      </c>
      <c r="D279" s="325">
        <f t="shared" si="16"/>
        <v>50</v>
      </c>
      <c r="E279" s="325">
        <f t="shared" si="17"/>
        <v>50</v>
      </c>
      <c r="F279" s="326">
        <f t="shared" si="18"/>
        <v>2500</v>
      </c>
    </row>
    <row r="280" spans="2:6">
      <c r="B280" s="327">
        <v>23</v>
      </c>
      <c r="C280" s="226">
        <f t="shared" si="19"/>
        <v>275</v>
      </c>
      <c r="D280" s="325">
        <f t="shared" si="16"/>
        <v>50</v>
      </c>
      <c r="E280" s="325">
        <f t="shared" si="17"/>
        <v>50</v>
      </c>
      <c r="F280" s="326">
        <f t="shared" si="18"/>
        <v>2500</v>
      </c>
    </row>
    <row r="281" spans="2:6">
      <c r="B281" s="327">
        <v>23</v>
      </c>
      <c r="C281" s="226">
        <f t="shared" si="19"/>
        <v>276</v>
      </c>
      <c r="D281" s="325">
        <f t="shared" si="16"/>
        <v>50</v>
      </c>
      <c r="E281" s="325">
        <f t="shared" si="17"/>
        <v>50</v>
      </c>
      <c r="F281" s="326">
        <f t="shared" si="18"/>
        <v>2500</v>
      </c>
    </row>
    <row r="282" spans="2:6">
      <c r="B282" s="327">
        <v>24</v>
      </c>
      <c r="C282" s="226">
        <f t="shared" si="19"/>
        <v>277</v>
      </c>
      <c r="D282" s="325">
        <f t="shared" si="16"/>
        <v>50</v>
      </c>
      <c r="E282" s="325">
        <f t="shared" si="17"/>
        <v>50</v>
      </c>
      <c r="F282" s="326">
        <f t="shared" si="18"/>
        <v>2500</v>
      </c>
    </row>
    <row r="283" spans="2:6">
      <c r="B283" s="327">
        <v>24</v>
      </c>
      <c r="C283" s="226">
        <f t="shared" si="19"/>
        <v>278</v>
      </c>
      <c r="D283" s="325">
        <f t="shared" si="16"/>
        <v>50</v>
      </c>
      <c r="E283" s="325">
        <f t="shared" si="17"/>
        <v>50</v>
      </c>
      <c r="F283" s="326">
        <f t="shared" si="18"/>
        <v>2500</v>
      </c>
    </row>
    <row r="284" spans="2:6">
      <c r="B284" s="327">
        <v>24</v>
      </c>
      <c r="C284" s="226">
        <f t="shared" si="19"/>
        <v>279</v>
      </c>
      <c r="D284" s="325">
        <f t="shared" si="16"/>
        <v>50</v>
      </c>
      <c r="E284" s="325">
        <f t="shared" si="17"/>
        <v>50</v>
      </c>
      <c r="F284" s="326">
        <f t="shared" si="18"/>
        <v>2500</v>
      </c>
    </row>
    <row r="285" spans="2:6">
      <c r="B285" s="327">
        <v>24</v>
      </c>
      <c r="C285" s="226">
        <f t="shared" si="19"/>
        <v>280</v>
      </c>
      <c r="D285" s="325">
        <f t="shared" si="16"/>
        <v>50</v>
      </c>
      <c r="E285" s="325">
        <f t="shared" si="17"/>
        <v>50</v>
      </c>
      <c r="F285" s="326">
        <f t="shared" si="18"/>
        <v>2500</v>
      </c>
    </row>
    <row r="286" spans="2:6">
      <c r="B286" s="327">
        <v>24</v>
      </c>
      <c r="C286" s="226">
        <f t="shared" si="19"/>
        <v>281</v>
      </c>
      <c r="D286" s="325">
        <f t="shared" si="16"/>
        <v>50</v>
      </c>
      <c r="E286" s="325">
        <f t="shared" si="17"/>
        <v>50</v>
      </c>
      <c r="F286" s="326">
        <f t="shared" si="18"/>
        <v>2500</v>
      </c>
    </row>
    <row r="287" spans="2:6">
      <c r="B287" s="327">
        <v>24</v>
      </c>
      <c r="C287" s="226">
        <f t="shared" si="19"/>
        <v>282</v>
      </c>
      <c r="D287" s="325">
        <f t="shared" si="16"/>
        <v>50</v>
      </c>
      <c r="E287" s="325">
        <f t="shared" si="17"/>
        <v>50</v>
      </c>
      <c r="F287" s="326">
        <f t="shared" si="18"/>
        <v>2500</v>
      </c>
    </row>
    <row r="288" spans="2:6">
      <c r="B288" s="327">
        <v>24</v>
      </c>
      <c r="C288" s="226">
        <f t="shared" si="19"/>
        <v>283</v>
      </c>
      <c r="D288" s="325">
        <f t="shared" si="16"/>
        <v>50</v>
      </c>
      <c r="E288" s="325">
        <f t="shared" si="17"/>
        <v>50</v>
      </c>
      <c r="F288" s="326">
        <f t="shared" si="18"/>
        <v>2500</v>
      </c>
    </row>
    <row r="289" spans="2:6">
      <c r="B289" s="327">
        <v>24</v>
      </c>
      <c r="C289" s="226">
        <f t="shared" si="19"/>
        <v>284</v>
      </c>
      <c r="D289" s="325">
        <f t="shared" si="16"/>
        <v>50</v>
      </c>
      <c r="E289" s="325">
        <f t="shared" si="17"/>
        <v>50</v>
      </c>
      <c r="F289" s="326">
        <f t="shared" si="18"/>
        <v>2500</v>
      </c>
    </row>
    <row r="290" spans="2:6">
      <c r="B290" s="327">
        <v>24</v>
      </c>
      <c r="C290" s="226">
        <f t="shared" si="19"/>
        <v>285</v>
      </c>
      <c r="D290" s="325">
        <f t="shared" si="16"/>
        <v>50</v>
      </c>
      <c r="E290" s="325">
        <f t="shared" si="17"/>
        <v>50</v>
      </c>
      <c r="F290" s="326">
        <f t="shared" si="18"/>
        <v>2500</v>
      </c>
    </row>
    <row r="291" spans="2:6">
      <c r="B291" s="327">
        <v>24</v>
      </c>
      <c r="C291" s="226">
        <f t="shared" si="19"/>
        <v>286</v>
      </c>
      <c r="D291" s="325">
        <f t="shared" si="16"/>
        <v>50</v>
      </c>
      <c r="E291" s="325">
        <f t="shared" si="17"/>
        <v>50</v>
      </c>
      <c r="F291" s="326">
        <f t="shared" si="18"/>
        <v>2500</v>
      </c>
    </row>
    <row r="292" spans="2:6">
      <c r="B292" s="327">
        <v>24</v>
      </c>
      <c r="C292" s="226">
        <f t="shared" si="19"/>
        <v>287</v>
      </c>
      <c r="D292" s="325">
        <f t="shared" si="16"/>
        <v>50</v>
      </c>
      <c r="E292" s="325">
        <f t="shared" si="17"/>
        <v>50</v>
      </c>
      <c r="F292" s="326">
        <f t="shared" si="18"/>
        <v>2500</v>
      </c>
    </row>
    <row r="293" spans="2:6">
      <c r="B293" s="327">
        <v>24</v>
      </c>
      <c r="C293" s="226">
        <f t="shared" si="19"/>
        <v>288</v>
      </c>
      <c r="D293" s="325">
        <f t="shared" si="16"/>
        <v>50</v>
      </c>
      <c r="E293" s="325">
        <f t="shared" si="17"/>
        <v>50</v>
      </c>
      <c r="F293" s="326">
        <f t="shared" si="18"/>
        <v>2500</v>
      </c>
    </row>
    <row r="294" spans="2:6">
      <c r="B294" s="327">
        <v>25</v>
      </c>
      <c r="C294" s="226">
        <f t="shared" si="19"/>
        <v>289</v>
      </c>
      <c r="D294" s="325">
        <f t="shared" si="16"/>
        <v>50</v>
      </c>
      <c r="E294" s="325">
        <f t="shared" si="17"/>
        <v>50</v>
      </c>
      <c r="F294" s="326">
        <f t="shared" si="18"/>
        <v>2500</v>
      </c>
    </row>
    <row r="295" spans="2:6">
      <c r="B295" s="327">
        <v>25</v>
      </c>
      <c r="C295" s="226">
        <f t="shared" si="19"/>
        <v>290</v>
      </c>
      <c r="D295" s="325">
        <f t="shared" si="16"/>
        <v>50</v>
      </c>
      <c r="E295" s="325">
        <f t="shared" si="17"/>
        <v>50</v>
      </c>
      <c r="F295" s="326">
        <f t="shared" si="18"/>
        <v>2500</v>
      </c>
    </row>
    <row r="296" spans="2:6">
      <c r="B296" s="327">
        <v>25</v>
      </c>
      <c r="C296" s="226">
        <f t="shared" si="19"/>
        <v>291</v>
      </c>
      <c r="D296" s="325">
        <f t="shared" si="16"/>
        <v>50</v>
      </c>
      <c r="E296" s="325">
        <f t="shared" si="17"/>
        <v>50</v>
      </c>
      <c r="F296" s="326">
        <f t="shared" si="18"/>
        <v>2500</v>
      </c>
    </row>
    <row r="297" spans="2:6">
      <c r="B297" s="327">
        <v>25</v>
      </c>
      <c r="C297" s="226">
        <f t="shared" si="19"/>
        <v>292</v>
      </c>
      <c r="D297" s="325">
        <f t="shared" si="16"/>
        <v>50</v>
      </c>
      <c r="E297" s="325">
        <f t="shared" si="17"/>
        <v>50</v>
      </c>
      <c r="F297" s="326">
        <f t="shared" si="18"/>
        <v>2500</v>
      </c>
    </row>
    <row r="298" spans="2:6">
      <c r="B298" s="327">
        <v>25</v>
      </c>
      <c r="C298" s="226">
        <f t="shared" si="19"/>
        <v>293</v>
      </c>
      <c r="D298" s="325">
        <f t="shared" si="16"/>
        <v>50</v>
      </c>
      <c r="E298" s="325">
        <f t="shared" si="17"/>
        <v>50</v>
      </c>
      <c r="F298" s="326">
        <f t="shared" si="18"/>
        <v>2500</v>
      </c>
    </row>
    <row r="299" spans="2:6">
      <c r="B299" s="327">
        <v>25</v>
      </c>
      <c r="C299" s="226">
        <f t="shared" si="19"/>
        <v>294</v>
      </c>
      <c r="D299" s="325">
        <f t="shared" si="16"/>
        <v>50</v>
      </c>
      <c r="E299" s="325">
        <f t="shared" si="17"/>
        <v>50</v>
      </c>
      <c r="F299" s="326">
        <f t="shared" si="18"/>
        <v>2500</v>
      </c>
    </row>
    <row r="300" spans="2:6">
      <c r="B300" s="327">
        <v>25</v>
      </c>
      <c r="C300" s="226">
        <f t="shared" si="19"/>
        <v>295</v>
      </c>
      <c r="D300" s="325">
        <f t="shared" si="16"/>
        <v>50</v>
      </c>
      <c r="E300" s="325">
        <f t="shared" si="17"/>
        <v>50</v>
      </c>
      <c r="F300" s="326">
        <f t="shared" si="18"/>
        <v>2500</v>
      </c>
    </row>
    <row r="301" spans="2:6">
      <c r="B301" s="327">
        <v>25</v>
      </c>
      <c r="C301" s="226">
        <f t="shared" si="19"/>
        <v>296</v>
      </c>
      <c r="D301" s="325">
        <f t="shared" si="16"/>
        <v>50</v>
      </c>
      <c r="E301" s="325">
        <f t="shared" si="17"/>
        <v>50</v>
      </c>
      <c r="F301" s="326">
        <f t="shared" si="18"/>
        <v>2500</v>
      </c>
    </row>
    <row r="302" spans="2:6">
      <c r="B302" s="327">
        <v>25</v>
      </c>
      <c r="C302" s="226">
        <f t="shared" si="19"/>
        <v>297</v>
      </c>
      <c r="D302" s="325">
        <f t="shared" si="16"/>
        <v>50</v>
      </c>
      <c r="E302" s="325">
        <f t="shared" si="17"/>
        <v>50</v>
      </c>
      <c r="F302" s="326">
        <f t="shared" si="18"/>
        <v>2500</v>
      </c>
    </row>
    <row r="303" spans="2:6">
      <c r="B303" s="327">
        <v>25</v>
      </c>
      <c r="C303" s="226">
        <f t="shared" si="19"/>
        <v>298</v>
      </c>
      <c r="D303" s="325">
        <f t="shared" si="16"/>
        <v>50</v>
      </c>
      <c r="E303" s="325">
        <f t="shared" si="17"/>
        <v>50</v>
      </c>
      <c r="F303" s="326">
        <f t="shared" si="18"/>
        <v>2500</v>
      </c>
    </row>
    <row r="304" spans="2:6">
      <c r="B304" s="327">
        <v>25</v>
      </c>
      <c r="C304" s="226">
        <f t="shared" si="19"/>
        <v>299</v>
      </c>
      <c r="D304" s="325">
        <f t="shared" si="16"/>
        <v>50</v>
      </c>
      <c r="E304" s="325">
        <f t="shared" si="17"/>
        <v>50</v>
      </c>
      <c r="F304" s="326">
        <f t="shared" si="18"/>
        <v>2500</v>
      </c>
    </row>
    <row r="305" spans="2:6">
      <c r="B305" s="327">
        <v>25</v>
      </c>
      <c r="C305" s="226">
        <f t="shared" si="19"/>
        <v>300</v>
      </c>
      <c r="D305" s="325">
        <f t="shared" si="16"/>
        <v>50</v>
      </c>
      <c r="E305" s="325">
        <f t="shared" si="17"/>
        <v>50</v>
      </c>
      <c r="F305" s="326">
        <f t="shared" si="18"/>
        <v>2500</v>
      </c>
    </row>
    <row r="306" spans="2:6">
      <c r="B306" s="327">
        <v>26</v>
      </c>
      <c r="C306" s="226">
        <f t="shared" si="19"/>
        <v>301</v>
      </c>
      <c r="D306" s="325">
        <f t="shared" si="16"/>
        <v>50</v>
      </c>
      <c r="E306" s="325">
        <f t="shared" si="17"/>
        <v>50</v>
      </c>
      <c r="F306" s="326">
        <f t="shared" si="18"/>
        <v>2500</v>
      </c>
    </row>
    <row r="307" spans="2:6">
      <c r="B307" s="327">
        <v>26</v>
      </c>
      <c r="C307" s="226">
        <f t="shared" si="19"/>
        <v>302</v>
      </c>
      <c r="D307" s="325">
        <f t="shared" si="16"/>
        <v>50</v>
      </c>
      <c r="E307" s="325">
        <f t="shared" si="17"/>
        <v>50</v>
      </c>
      <c r="F307" s="326">
        <f t="shared" si="18"/>
        <v>2500</v>
      </c>
    </row>
    <row r="308" spans="2:6">
      <c r="B308" s="327">
        <v>26</v>
      </c>
      <c r="C308" s="226">
        <f t="shared" si="19"/>
        <v>303</v>
      </c>
      <c r="D308" s="325">
        <f t="shared" si="16"/>
        <v>50</v>
      </c>
      <c r="E308" s="325">
        <f t="shared" si="17"/>
        <v>50</v>
      </c>
      <c r="F308" s="326">
        <f t="shared" si="18"/>
        <v>2500</v>
      </c>
    </row>
    <row r="309" spans="2:6">
      <c r="B309" s="327">
        <v>26</v>
      </c>
      <c r="C309" s="226">
        <f t="shared" si="19"/>
        <v>304</v>
      </c>
      <c r="D309" s="325">
        <f t="shared" si="16"/>
        <v>50</v>
      </c>
      <c r="E309" s="325">
        <f t="shared" si="17"/>
        <v>50</v>
      </c>
      <c r="F309" s="326">
        <f t="shared" si="18"/>
        <v>2500</v>
      </c>
    </row>
    <row r="310" spans="2:6">
      <c r="B310" s="327">
        <v>26</v>
      </c>
      <c r="C310" s="226">
        <f t="shared" si="19"/>
        <v>305</v>
      </c>
      <c r="D310" s="325">
        <f t="shared" si="16"/>
        <v>50</v>
      </c>
      <c r="E310" s="325">
        <f t="shared" si="17"/>
        <v>50</v>
      </c>
      <c r="F310" s="326">
        <f t="shared" si="18"/>
        <v>2500</v>
      </c>
    </row>
    <row r="311" spans="2:6">
      <c r="B311" s="327">
        <v>26</v>
      </c>
      <c r="C311" s="226">
        <f t="shared" si="19"/>
        <v>306</v>
      </c>
      <c r="D311" s="325">
        <f t="shared" si="16"/>
        <v>50</v>
      </c>
      <c r="E311" s="325">
        <f t="shared" si="17"/>
        <v>50</v>
      </c>
      <c r="F311" s="326">
        <f t="shared" si="18"/>
        <v>2500</v>
      </c>
    </row>
    <row r="312" spans="2:6">
      <c r="B312" s="327">
        <v>26</v>
      </c>
      <c r="C312" s="226">
        <f t="shared" si="19"/>
        <v>307</v>
      </c>
      <c r="D312" s="325">
        <f t="shared" si="16"/>
        <v>50</v>
      </c>
      <c r="E312" s="325">
        <f t="shared" si="17"/>
        <v>50</v>
      </c>
      <c r="F312" s="326">
        <f t="shared" si="18"/>
        <v>2500</v>
      </c>
    </row>
    <row r="313" spans="2:6">
      <c r="B313" s="327">
        <v>26</v>
      </c>
      <c r="C313" s="226">
        <f t="shared" si="19"/>
        <v>308</v>
      </c>
      <c r="D313" s="325">
        <f t="shared" si="16"/>
        <v>50</v>
      </c>
      <c r="E313" s="325">
        <f t="shared" si="17"/>
        <v>50</v>
      </c>
      <c r="F313" s="326">
        <f t="shared" si="18"/>
        <v>2500</v>
      </c>
    </row>
    <row r="314" spans="2:6">
      <c r="B314" s="327">
        <v>26</v>
      </c>
      <c r="C314" s="226">
        <f t="shared" si="19"/>
        <v>309</v>
      </c>
      <c r="D314" s="325">
        <f t="shared" si="16"/>
        <v>50</v>
      </c>
      <c r="E314" s="325">
        <f t="shared" si="17"/>
        <v>50</v>
      </c>
      <c r="F314" s="326">
        <f t="shared" si="18"/>
        <v>2500</v>
      </c>
    </row>
    <row r="315" spans="2:6">
      <c r="B315" s="327">
        <v>26</v>
      </c>
      <c r="C315" s="226">
        <f t="shared" si="19"/>
        <v>310</v>
      </c>
      <c r="D315" s="325">
        <f t="shared" si="16"/>
        <v>50</v>
      </c>
      <c r="E315" s="325">
        <f t="shared" si="17"/>
        <v>50</v>
      </c>
      <c r="F315" s="326">
        <f t="shared" si="18"/>
        <v>2500</v>
      </c>
    </row>
    <row r="316" spans="2:6">
      <c r="B316" s="327">
        <v>26</v>
      </c>
      <c r="C316" s="226">
        <f t="shared" si="19"/>
        <v>311</v>
      </c>
      <c r="D316" s="325">
        <f t="shared" si="16"/>
        <v>50</v>
      </c>
      <c r="E316" s="325">
        <f t="shared" si="17"/>
        <v>50</v>
      </c>
      <c r="F316" s="326">
        <f t="shared" si="18"/>
        <v>2500</v>
      </c>
    </row>
    <row r="317" spans="2:6">
      <c r="B317" s="327">
        <v>26</v>
      </c>
      <c r="C317" s="226">
        <f t="shared" si="19"/>
        <v>312</v>
      </c>
      <c r="D317" s="325">
        <f t="shared" si="16"/>
        <v>50</v>
      </c>
      <c r="E317" s="325">
        <f t="shared" si="17"/>
        <v>50</v>
      </c>
      <c r="F317" s="326">
        <f t="shared" si="18"/>
        <v>2500</v>
      </c>
    </row>
    <row r="318" spans="2:6">
      <c r="B318" s="327">
        <v>27</v>
      </c>
      <c r="C318" s="226">
        <f t="shared" si="19"/>
        <v>313</v>
      </c>
      <c r="D318" s="325">
        <f t="shared" si="16"/>
        <v>50</v>
      </c>
      <c r="E318" s="325">
        <f t="shared" si="17"/>
        <v>50</v>
      </c>
      <c r="F318" s="326">
        <f t="shared" si="18"/>
        <v>2500</v>
      </c>
    </row>
    <row r="319" spans="2:6">
      <c r="B319" s="327">
        <v>27</v>
      </c>
      <c r="C319" s="226">
        <f t="shared" si="19"/>
        <v>314</v>
      </c>
      <c r="D319" s="325">
        <f t="shared" si="16"/>
        <v>50</v>
      </c>
      <c r="E319" s="325">
        <f t="shared" si="17"/>
        <v>50</v>
      </c>
      <c r="F319" s="326">
        <f t="shared" si="18"/>
        <v>2500</v>
      </c>
    </row>
    <row r="320" spans="2:6">
      <c r="B320" s="327">
        <v>27</v>
      </c>
      <c r="C320" s="226">
        <f t="shared" si="19"/>
        <v>315</v>
      </c>
      <c r="D320" s="325">
        <f t="shared" si="16"/>
        <v>50</v>
      </c>
      <c r="E320" s="325">
        <f t="shared" si="17"/>
        <v>50</v>
      </c>
      <c r="F320" s="326">
        <f t="shared" si="18"/>
        <v>2500</v>
      </c>
    </row>
    <row r="321" spans="2:6">
      <c r="B321" s="327">
        <v>27</v>
      </c>
      <c r="C321" s="226">
        <f t="shared" si="19"/>
        <v>316</v>
      </c>
      <c r="D321" s="325">
        <f t="shared" si="16"/>
        <v>50</v>
      </c>
      <c r="E321" s="325">
        <f t="shared" si="17"/>
        <v>50</v>
      </c>
      <c r="F321" s="326">
        <f t="shared" si="18"/>
        <v>2500</v>
      </c>
    </row>
    <row r="322" spans="2:6">
      <c r="B322" s="327">
        <v>27</v>
      </c>
      <c r="C322" s="226">
        <f t="shared" si="19"/>
        <v>317</v>
      </c>
      <c r="D322" s="325">
        <f t="shared" si="16"/>
        <v>50</v>
      </c>
      <c r="E322" s="325">
        <f t="shared" si="17"/>
        <v>50</v>
      </c>
      <c r="F322" s="326">
        <f t="shared" si="18"/>
        <v>2500</v>
      </c>
    </row>
    <row r="323" spans="2:6">
      <c r="B323" s="327">
        <v>27</v>
      </c>
      <c r="C323" s="226">
        <f t="shared" si="19"/>
        <v>318</v>
      </c>
      <c r="D323" s="325">
        <f t="shared" si="16"/>
        <v>50</v>
      </c>
      <c r="E323" s="325">
        <f t="shared" si="17"/>
        <v>50</v>
      </c>
      <c r="F323" s="326">
        <f t="shared" si="18"/>
        <v>2500</v>
      </c>
    </row>
    <row r="324" spans="2:6">
      <c r="B324" s="327">
        <v>27</v>
      </c>
      <c r="C324" s="226">
        <f t="shared" si="19"/>
        <v>319</v>
      </c>
      <c r="D324" s="325">
        <f t="shared" si="16"/>
        <v>50</v>
      </c>
      <c r="E324" s="325">
        <f t="shared" si="17"/>
        <v>50</v>
      </c>
      <c r="F324" s="326">
        <f t="shared" si="18"/>
        <v>2500</v>
      </c>
    </row>
    <row r="325" spans="2:6">
      <c r="B325" s="327">
        <v>27</v>
      </c>
      <c r="C325" s="226">
        <f t="shared" si="19"/>
        <v>320</v>
      </c>
      <c r="D325" s="325">
        <f t="shared" si="16"/>
        <v>50</v>
      </c>
      <c r="E325" s="325">
        <f t="shared" si="17"/>
        <v>50</v>
      </c>
      <c r="F325" s="326">
        <f t="shared" si="18"/>
        <v>2500</v>
      </c>
    </row>
    <row r="326" spans="2:6">
      <c r="B326" s="327">
        <v>27</v>
      </c>
      <c r="C326" s="226">
        <f t="shared" si="19"/>
        <v>321</v>
      </c>
      <c r="D326" s="325">
        <f t="shared" si="16"/>
        <v>50</v>
      </c>
      <c r="E326" s="325">
        <f t="shared" si="17"/>
        <v>50</v>
      </c>
      <c r="F326" s="326">
        <f t="shared" si="18"/>
        <v>2500</v>
      </c>
    </row>
    <row r="327" spans="2:6">
      <c r="B327" s="327">
        <v>27</v>
      </c>
      <c r="C327" s="226">
        <f t="shared" si="19"/>
        <v>322</v>
      </c>
      <c r="D327" s="325">
        <f t="shared" ref="D327:D390" si="20">$D$2*F326</f>
        <v>50</v>
      </c>
      <c r="E327" s="325">
        <f t="shared" ref="E327:E392" si="21">F326*$C$2/12</f>
        <v>50</v>
      </c>
      <c r="F327" s="326">
        <f t="shared" ref="F327:F390" si="22">F326+E327-D327</f>
        <v>2500</v>
      </c>
    </row>
    <row r="328" spans="2:6">
      <c r="B328" s="327">
        <v>27</v>
      </c>
      <c r="C328" s="226">
        <f t="shared" ref="C328:C391" si="23">C327+1</f>
        <v>323</v>
      </c>
      <c r="D328" s="325">
        <f t="shared" si="20"/>
        <v>50</v>
      </c>
      <c r="E328" s="325">
        <f t="shared" si="21"/>
        <v>50</v>
      </c>
      <c r="F328" s="326">
        <f t="shared" si="22"/>
        <v>2500</v>
      </c>
    </row>
    <row r="329" spans="2:6">
      <c r="B329" s="327">
        <v>27</v>
      </c>
      <c r="C329" s="226">
        <f t="shared" si="23"/>
        <v>324</v>
      </c>
      <c r="D329" s="325">
        <f t="shared" si="20"/>
        <v>50</v>
      </c>
      <c r="E329" s="325">
        <f t="shared" si="21"/>
        <v>50</v>
      </c>
      <c r="F329" s="326">
        <f t="shared" si="22"/>
        <v>2500</v>
      </c>
    </row>
    <row r="330" spans="2:6">
      <c r="B330" s="327">
        <v>28</v>
      </c>
      <c r="C330" s="226">
        <f t="shared" si="23"/>
        <v>325</v>
      </c>
      <c r="D330" s="325">
        <f t="shared" si="20"/>
        <v>50</v>
      </c>
      <c r="E330" s="325">
        <f t="shared" si="21"/>
        <v>50</v>
      </c>
      <c r="F330" s="326">
        <f t="shared" si="22"/>
        <v>2500</v>
      </c>
    </row>
    <row r="331" spans="2:6">
      <c r="B331" s="327">
        <v>28</v>
      </c>
      <c r="C331" s="226">
        <f t="shared" si="23"/>
        <v>326</v>
      </c>
      <c r="D331" s="325">
        <f t="shared" si="20"/>
        <v>50</v>
      </c>
      <c r="E331" s="325">
        <f t="shared" si="21"/>
        <v>50</v>
      </c>
      <c r="F331" s="326">
        <f t="shared" si="22"/>
        <v>2500</v>
      </c>
    </row>
    <row r="332" spans="2:6">
      <c r="B332" s="327">
        <v>28</v>
      </c>
      <c r="C332" s="226">
        <f t="shared" si="23"/>
        <v>327</v>
      </c>
      <c r="D332" s="325">
        <f t="shared" si="20"/>
        <v>50</v>
      </c>
      <c r="E332" s="325">
        <f t="shared" si="21"/>
        <v>50</v>
      </c>
      <c r="F332" s="326">
        <f t="shared" si="22"/>
        <v>2500</v>
      </c>
    </row>
    <row r="333" spans="2:6">
      <c r="B333" s="327">
        <v>28</v>
      </c>
      <c r="C333" s="226">
        <f t="shared" si="23"/>
        <v>328</v>
      </c>
      <c r="D333" s="325">
        <f t="shared" si="20"/>
        <v>50</v>
      </c>
      <c r="E333" s="325">
        <f t="shared" si="21"/>
        <v>50</v>
      </c>
      <c r="F333" s="326">
        <f t="shared" si="22"/>
        <v>2500</v>
      </c>
    </row>
    <row r="334" spans="2:6">
      <c r="B334" s="327">
        <v>28</v>
      </c>
      <c r="C334" s="226">
        <f t="shared" si="23"/>
        <v>329</v>
      </c>
      <c r="D334" s="325">
        <f t="shared" si="20"/>
        <v>50</v>
      </c>
      <c r="E334" s="325">
        <f t="shared" si="21"/>
        <v>50</v>
      </c>
      <c r="F334" s="326">
        <f t="shared" si="22"/>
        <v>2500</v>
      </c>
    </row>
    <row r="335" spans="2:6">
      <c r="B335" s="327">
        <v>28</v>
      </c>
      <c r="C335" s="226">
        <f t="shared" si="23"/>
        <v>330</v>
      </c>
      <c r="D335" s="325">
        <f t="shared" si="20"/>
        <v>50</v>
      </c>
      <c r="E335" s="325">
        <f t="shared" si="21"/>
        <v>50</v>
      </c>
      <c r="F335" s="326">
        <f t="shared" si="22"/>
        <v>2500</v>
      </c>
    </row>
    <row r="336" spans="2:6">
      <c r="B336" s="327">
        <v>28</v>
      </c>
      <c r="C336" s="226">
        <f t="shared" si="23"/>
        <v>331</v>
      </c>
      <c r="D336" s="325">
        <f t="shared" si="20"/>
        <v>50</v>
      </c>
      <c r="E336" s="325">
        <f t="shared" si="21"/>
        <v>50</v>
      </c>
      <c r="F336" s="326">
        <f t="shared" si="22"/>
        <v>2500</v>
      </c>
    </row>
    <row r="337" spans="2:6">
      <c r="B337" s="327">
        <v>28</v>
      </c>
      <c r="C337" s="226">
        <f t="shared" si="23"/>
        <v>332</v>
      </c>
      <c r="D337" s="325">
        <f t="shared" si="20"/>
        <v>50</v>
      </c>
      <c r="E337" s="325">
        <f t="shared" si="21"/>
        <v>50</v>
      </c>
      <c r="F337" s="326">
        <f t="shared" si="22"/>
        <v>2500</v>
      </c>
    </row>
    <row r="338" spans="2:6">
      <c r="B338" s="327">
        <v>28</v>
      </c>
      <c r="C338" s="226">
        <f t="shared" si="23"/>
        <v>333</v>
      </c>
      <c r="D338" s="325">
        <f t="shared" si="20"/>
        <v>50</v>
      </c>
      <c r="E338" s="325">
        <f t="shared" si="21"/>
        <v>50</v>
      </c>
      <c r="F338" s="326">
        <f t="shared" si="22"/>
        <v>2500</v>
      </c>
    </row>
    <row r="339" spans="2:6">
      <c r="B339" s="327">
        <v>28</v>
      </c>
      <c r="C339" s="226">
        <f t="shared" si="23"/>
        <v>334</v>
      </c>
      <c r="D339" s="325">
        <f t="shared" si="20"/>
        <v>50</v>
      </c>
      <c r="E339" s="325">
        <f t="shared" si="21"/>
        <v>50</v>
      </c>
      <c r="F339" s="326">
        <f t="shared" si="22"/>
        <v>2500</v>
      </c>
    </row>
    <row r="340" spans="2:6">
      <c r="B340" s="327">
        <v>28</v>
      </c>
      <c r="C340" s="226">
        <f t="shared" si="23"/>
        <v>335</v>
      </c>
      <c r="D340" s="325">
        <f t="shared" si="20"/>
        <v>50</v>
      </c>
      <c r="E340" s="325">
        <f t="shared" si="21"/>
        <v>50</v>
      </c>
      <c r="F340" s="326">
        <f t="shared" si="22"/>
        <v>2500</v>
      </c>
    </row>
    <row r="341" spans="2:6">
      <c r="B341" s="327">
        <v>28</v>
      </c>
      <c r="C341" s="226">
        <f t="shared" si="23"/>
        <v>336</v>
      </c>
      <c r="D341" s="325">
        <f t="shared" si="20"/>
        <v>50</v>
      </c>
      <c r="E341" s="325">
        <f t="shared" si="21"/>
        <v>50</v>
      </c>
      <c r="F341" s="326">
        <f t="shared" si="22"/>
        <v>2500</v>
      </c>
    </row>
    <row r="342" spans="2:6">
      <c r="B342" s="327">
        <v>29</v>
      </c>
      <c r="C342" s="226">
        <f t="shared" si="23"/>
        <v>337</v>
      </c>
      <c r="D342" s="325">
        <f t="shared" si="20"/>
        <v>50</v>
      </c>
      <c r="E342" s="325">
        <f t="shared" si="21"/>
        <v>50</v>
      </c>
      <c r="F342" s="326">
        <f t="shared" si="22"/>
        <v>2500</v>
      </c>
    </row>
    <row r="343" spans="2:6">
      <c r="B343" s="327">
        <v>29</v>
      </c>
      <c r="C343" s="226">
        <f t="shared" si="23"/>
        <v>338</v>
      </c>
      <c r="D343" s="325">
        <f t="shared" si="20"/>
        <v>50</v>
      </c>
      <c r="E343" s="325">
        <f t="shared" si="21"/>
        <v>50</v>
      </c>
      <c r="F343" s="326">
        <f t="shared" si="22"/>
        <v>2500</v>
      </c>
    </row>
    <row r="344" spans="2:6">
      <c r="B344" s="327">
        <v>29</v>
      </c>
      <c r="C344" s="226">
        <f t="shared" si="23"/>
        <v>339</v>
      </c>
      <c r="D344" s="325">
        <f t="shared" si="20"/>
        <v>50</v>
      </c>
      <c r="E344" s="325">
        <f t="shared" si="21"/>
        <v>50</v>
      </c>
      <c r="F344" s="326">
        <f t="shared" si="22"/>
        <v>2500</v>
      </c>
    </row>
    <row r="345" spans="2:6">
      <c r="B345" s="327">
        <v>29</v>
      </c>
      <c r="C345" s="226">
        <f t="shared" si="23"/>
        <v>340</v>
      </c>
      <c r="D345" s="325">
        <f t="shared" si="20"/>
        <v>50</v>
      </c>
      <c r="E345" s="325">
        <f t="shared" si="21"/>
        <v>50</v>
      </c>
      <c r="F345" s="326">
        <f t="shared" si="22"/>
        <v>2500</v>
      </c>
    </row>
    <row r="346" spans="2:6">
      <c r="B346" s="327">
        <v>29</v>
      </c>
      <c r="C346" s="226">
        <f t="shared" si="23"/>
        <v>341</v>
      </c>
      <c r="D346" s="325">
        <f t="shared" si="20"/>
        <v>50</v>
      </c>
      <c r="E346" s="325">
        <f t="shared" si="21"/>
        <v>50</v>
      </c>
      <c r="F346" s="326">
        <f t="shared" si="22"/>
        <v>2500</v>
      </c>
    </row>
    <row r="347" spans="2:6">
      <c r="B347" s="327">
        <v>29</v>
      </c>
      <c r="C347" s="226">
        <f t="shared" si="23"/>
        <v>342</v>
      </c>
      <c r="D347" s="325">
        <f t="shared" si="20"/>
        <v>50</v>
      </c>
      <c r="E347" s="325">
        <f t="shared" si="21"/>
        <v>50</v>
      </c>
      <c r="F347" s="326">
        <f t="shared" si="22"/>
        <v>2500</v>
      </c>
    </row>
    <row r="348" spans="2:6">
      <c r="B348" s="327">
        <v>29</v>
      </c>
      <c r="C348" s="226">
        <f t="shared" si="23"/>
        <v>343</v>
      </c>
      <c r="D348" s="325">
        <f t="shared" si="20"/>
        <v>50</v>
      </c>
      <c r="E348" s="325">
        <f t="shared" si="21"/>
        <v>50</v>
      </c>
      <c r="F348" s="326">
        <f t="shared" si="22"/>
        <v>2500</v>
      </c>
    </row>
    <row r="349" spans="2:6">
      <c r="B349" s="327">
        <v>29</v>
      </c>
      <c r="C349" s="226">
        <f t="shared" si="23"/>
        <v>344</v>
      </c>
      <c r="D349" s="325">
        <f t="shared" si="20"/>
        <v>50</v>
      </c>
      <c r="E349" s="325">
        <f t="shared" si="21"/>
        <v>50</v>
      </c>
      <c r="F349" s="326">
        <f t="shared" si="22"/>
        <v>2500</v>
      </c>
    </row>
    <row r="350" spans="2:6">
      <c r="B350" s="327">
        <v>29</v>
      </c>
      <c r="C350" s="226">
        <f t="shared" si="23"/>
        <v>345</v>
      </c>
      <c r="D350" s="325">
        <f t="shared" si="20"/>
        <v>50</v>
      </c>
      <c r="E350" s="325">
        <f t="shared" si="21"/>
        <v>50</v>
      </c>
      <c r="F350" s="326">
        <f t="shared" si="22"/>
        <v>2500</v>
      </c>
    </row>
    <row r="351" spans="2:6">
      <c r="B351" s="327">
        <v>29</v>
      </c>
      <c r="C351" s="226">
        <f t="shared" si="23"/>
        <v>346</v>
      </c>
      <c r="D351" s="325">
        <f t="shared" si="20"/>
        <v>50</v>
      </c>
      <c r="E351" s="325">
        <f t="shared" si="21"/>
        <v>50</v>
      </c>
      <c r="F351" s="326">
        <f t="shared" si="22"/>
        <v>2500</v>
      </c>
    </row>
    <row r="352" spans="2:6">
      <c r="B352" s="327">
        <v>29</v>
      </c>
      <c r="C352" s="226">
        <f t="shared" si="23"/>
        <v>347</v>
      </c>
      <c r="D352" s="325">
        <f t="shared" si="20"/>
        <v>50</v>
      </c>
      <c r="E352" s="325">
        <f t="shared" si="21"/>
        <v>50</v>
      </c>
      <c r="F352" s="326">
        <f t="shared" si="22"/>
        <v>2500</v>
      </c>
    </row>
    <row r="353" spans="2:6">
      <c r="B353" s="327">
        <v>29</v>
      </c>
      <c r="C353" s="226">
        <f t="shared" si="23"/>
        <v>348</v>
      </c>
      <c r="D353" s="325">
        <f t="shared" si="20"/>
        <v>50</v>
      </c>
      <c r="E353" s="325">
        <f t="shared" si="21"/>
        <v>50</v>
      </c>
      <c r="F353" s="326">
        <f t="shared" si="22"/>
        <v>2500</v>
      </c>
    </row>
    <row r="354" spans="2:6">
      <c r="B354" s="327">
        <v>30</v>
      </c>
      <c r="C354" s="226">
        <f t="shared" si="23"/>
        <v>349</v>
      </c>
      <c r="D354" s="325">
        <f t="shared" si="20"/>
        <v>50</v>
      </c>
      <c r="E354" s="325">
        <f t="shared" si="21"/>
        <v>50</v>
      </c>
      <c r="F354" s="326">
        <f t="shared" si="22"/>
        <v>2500</v>
      </c>
    </row>
    <row r="355" spans="2:6">
      <c r="B355" s="327">
        <v>30</v>
      </c>
      <c r="C355" s="226">
        <f t="shared" si="23"/>
        <v>350</v>
      </c>
      <c r="D355" s="325">
        <f t="shared" si="20"/>
        <v>50</v>
      </c>
      <c r="E355" s="325">
        <f t="shared" si="21"/>
        <v>50</v>
      </c>
      <c r="F355" s="326">
        <f t="shared" si="22"/>
        <v>2500</v>
      </c>
    </row>
    <row r="356" spans="2:6">
      <c r="B356" s="327">
        <v>30</v>
      </c>
      <c r="C356" s="226">
        <f t="shared" si="23"/>
        <v>351</v>
      </c>
      <c r="D356" s="325">
        <f t="shared" si="20"/>
        <v>50</v>
      </c>
      <c r="E356" s="325">
        <f t="shared" si="21"/>
        <v>50</v>
      </c>
      <c r="F356" s="326">
        <f t="shared" si="22"/>
        <v>2500</v>
      </c>
    </row>
    <row r="357" spans="2:6">
      <c r="B357" s="327">
        <v>30</v>
      </c>
      <c r="C357" s="226">
        <f t="shared" si="23"/>
        <v>352</v>
      </c>
      <c r="D357" s="325">
        <f t="shared" si="20"/>
        <v>50</v>
      </c>
      <c r="E357" s="325">
        <f t="shared" si="21"/>
        <v>50</v>
      </c>
      <c r="F357" s="326">
        <f t="shared" si="22"/>
        <v>2500</v>
      </c>
    </row>
    <row r="358" spans="2:6">
      <c r="B358" s="327">
        <v>30</v>
      </c>
      <c r="C358" s="226">
        <f t="shared" si="23"/>
        <v>353</v>
      </c>
      <c r="D358" s="325">
        <f t="shared" si="20"/>
        <v>50</v>
      </c>
      <c r="E358" s="325">
        <f t="shared" si="21"/>
        <v>50</v>
      </c>
      <c r="F358" s="326">
        <f t="shared" si="22"/>
        <v>2500</v>
      </c>
    </row>
    <row r="359" spans="2:6">
      <c r="B359" s="327">
        <v>30</v>
      </c>
      <c r="C359" s="226">
        <f t="shared" si="23"/>
        <v>354</v>
      </c>
      <c r="D359" s="325">
        <f t="shared" si="20"/>
        <v>50</v>
      </c>
      <c r="E359" s="325">
        <f t="shared" si="21"/>
        <v>50</v>
      </c>
      <c r="F359" s="326">
        <f t="shared" si="22"/>
        <v>2500</v>
      </c>
    </row>
    <row r="360" spans="2:6">
      <c r="B360" s="327">
        <v>30</v>
      </c>
      <c r="C360" s="226">
        <f t="shared" si="23"/>
        <v>355</v>
      </c>
      <c r="D360" s="325">
        <f t="shared" si="20"/>
        <v>50</v>
      </c>
      <c r="E360" s="325">
        <f t="shared" si="21"/>
        <v>50</v>
      </c>
      <c r="F360" s="326">
        <f t="shared" si="22"/>
        <v>2500</v>
      </c>
    </row>
    <row r="361" spans="2:6">
      <c r="B361" s="327">
        <v>30</v>
      </c>
      <c r="C361" s="226">
        <f t="shared" si="23"/>
        <v>356</v>
      </c>
      <c r="D361" s="325">
        <f t="shared" si="20"/>
        <v>50</v>
      </c>
      <c r="E361" s="325">
        <f t="shared" si="21"/>
        <v>50</v>
      </c>
      <c r="F361" s="326">
        <f t="shared" si="22"/>
        <v>2500</v>
      </c>
    </row>
    <row r="362" spans="2:6">
      <c r="B362" s="327">
        <v>30</v>
      </c>
      <c r="C362" s="226">
        <f t="shared" si="23"/>
        <v>357</v>
      </c>
      <c r="D362" s="325">
        <f t="shared" si="20"/>
        <v>50</v>
      </c>
      <c r="E362" s="325">
        <f t="shared" si="21"/>
        <v>50</v>
      </c>
      <c r="F362" s="326">
        <f t="shared" si="22"/>
        <v>2500</v>
      </c>
    </row>
    <row r="363" spans="2:6">
      <c r="B363" s="327">
        <v>30</v>
      </c>
      <c r="C363" s="226">
        <f t="shared" si="23"/>
        <v>358</v>
      </c>
      <c r="D363" s="325">
        <f t="shared" si="20"/>
        <v>50</v>
      </c>
      <c r="E363" s="325">
        <f t="shared" si="21"/>
        <v>50</v>
      </c>
      <c r="F363" s="326">
        <f t="shared" si="22"/>
        <v>2500</v>
      </c>
    </row>
    <row r="364" spans="2:6">
      <c r="B364" s="327">
        <v>30</v>
      </c>
      <c r="C364" s="226">
        <f t="shared" si="23"/>
        <v>359</v>
      </c>
      <c r="D364" s="325">
        <f t="shared" si="20"/>
        <v>50</v>
      </c>
      <c r="E364" s="325">
        <f t="shared" si="21"/>
        <v>50</v>
      </c>
      <c r="F364" s="326">
        <f t="shared" si="22"/>
        <v>2500</v>
      </c>
    </row>
    <row r="365" spans="2:6">
      <c r="B365" s="327">
        <v>30</v>
      </c>
      <c r="C365" s="226">
        <f t="shared" si="23"/>
        <v>360</v>
      </c>
      <c r="D365" s="325">
        <f t="shared" si="20"/>
        <v>50</v>
      </c>
      <c r="E365" s="325">
        <f t="shared" si="21"/>
        <v>50</v>
      </c>
      <c r="F365" s="326">
        <f t="shared" si="22"/>
        <v>2500</v>
      </c>
    </row>
    <row r="366" spans="2:6">
      <c r="B366" s="327">
        <v>31</v>
      </c>
      <c r="C366" s="226">
        <f t="shared" si="23"/>
        <v>361</v>
      </c>
      <c r="D366" s="325">
        <f t="shared" si="20"/>
        <v>50</v>
      </c>
      <c r="E366" s="325">
        <f t="shared" si="21"/>
        <v>50</v>
      </c>
      <c r="F366" s="326">
        <f t="shared" si="22"/>
        <v>2500</v>
      </c>
    </row>
    <row r="367" spans="2:6">
      <c r="B367" s="327">
        <v>31</v>
      </c>
      <c r="C367" s="226">
        <f t="shared" si="23"/>
        <v>362</v>
      </c>
      <c r="D367" s="325">
        <f t="shared" si="20"/>
        <v>50</v>
      </c>
      <c r="E367" s="325">
        <f t="shared" si="21"/>
        <v>50</v>
      </c>
      <c r="F367" s="326">
        <f t="shared" si="22"/>
        <v>2500</v>
      </c>
    </row>
    <row r="368" spans="2:6">
      <c r="B368" s="327">
        <v>31</v>
      </c>
      <c r="C368" s="226">
        <f t="shared" si="23"/>
        <v>363</v>
      </c>
      <c r="D368" s="325">
        <f t="shared" si="20"/>
        <v>50</v>
      </c>
      <c r="E368" s="325">
        <f t="shared" si="21"/>
        <v>50</v>
      </c>
      <c r="F368" s="326">
        <f t="shared" si="22"/>
        <v>2500</v>
      </c>
    </row>
    <row r="369" spans="2:6">
      <c r="B369" s="327">
        <v>31</v>
      </c>
      <c r="C369" s="226">
        <f t="shared" si="23"/>
        <v>364</v>
      </c>
      <c r="D369" s="325">
        <f t="shared" si="20"/>
        <v>50</v>
      </c>
      <c r="E369" s="325">
        <f t="shared" si="21"/>
        <v>50</v>
      </c>
      <c r="F369" s="326">
        <f t="shared" si="22"/>
        <v>2500</v>
      </c>
    </row>
    <row r="370" spans="2:6">
      <c r="B370" s="327">
        <v>31</v>
      </c>
      <c r="C370" s="226">
        <f t="shared" si="23"/>
        <v>365</v>
      </c>
      <c r="D370" s="325">
        <f t="shared" si="20"/>
        <v>50</v>
      </c>
      <c r="E370" s="325">
        <f t="shared" si="21"/>
        <v>50</v>
      </c>
      <c r="F370" s="326">
        <f t="shared" si="22"/>
        <v>2500</v>
      </c>
    </row>
    <row r="371" spans="2:6">
      <c r="B371" s="327">
        <v>31</v>
      </c>
      <c r="C371" s="226">
        <f t="shared" si="23"/>
        <v>366</v>
      </c>
      <c r="D371" s="325">
        <f t="shared" si="20"/>
        <v>50</v>
      </c>
      <c r="E371" s="325">
        <f t="shared" si="21"/>
        <v>50</v>
      </c>
      <c r="F371" s="326">
        <f t="shared" si="22"/>
        <v>2500</v>
      </c>
    </row>
    <row r="372" spans="2:6">
      <c r="B372" s="327">
        <v>31</v>
      </c>
      <c r="C372" s="226">
        <f t="shared" si="23"/>
        <v>367</v>
      </c>
      <c r="D372" s="325">
        <f t="shared" si="20"/>
        <v>50</v>
      </c>
      <c r="E372" s="325">
        <f t="shared" si="21"/>
        <v>50</v>
      </c>
      <c r="F372" s="326">
        <f t="shared" si="22"/>
        <v>2500</v>
      </c>
    </row>
    <row r="373" spans="2:6">
      <c r="B373" s="327">
        <v>31</v>
      </c>
      <c r="C373" s="226">
        <f t="shared" si="23"/>
        <v>368</v>
      </c>
      <c r="D373" s="325">
        <f t="shared" si="20"/>
        <v>50</v>
      </c>
      <c r="E373" s="325">
        <f t="shared" si="21"/>
        <v>50</v>
      </c>
      <c r="F373" s="326">
        <f t="shared" si="22"/>
        <v>2500</v>
      </c>
    </row>
    <row r="374" spans="2:6">
      <c r="B374" s="327">
        <v>31</v>
      </c>
      <c r="C374" s="226">
        <f t="shared" si="23"/>
        <v>369</v>
      </c>
      <c r="D374" s="325">
        <f t="shared" si="20"/>
        <v>50</v>
      </c>
      <c r="E374" s="325">
        <f t="shared" si="21"/>
        <v>50</v>
      </c>
      <c r="F374" s="326">
        <f t="shared" si="22"/>
        <v>2500</v>
      </c>
    </row>
    <row r="375" spans="2:6">
      <c r="B375" s="327">
        <v>31</v>
      </c>
      <c r="C375" s="226">
        <f t="shared" si="23"/>
        <v>370</v>
      </c>
      <c r="D375" s="325">
        <f t="shared" si="20"/>
        <v>50</v>
      </c>
      <c r="E375" s="325">
        <f t="shared" si="21"/>
        <v>50</v>
      </c>
      <c r="F375" s="326">
        <f t="shared" si="22"/>
        <v>2500</v>
      </c>
    </row>
    <row r="376" spans="2:6">
      <c r="B376" s="327">
        <v>31</v>
      </c>
      <c r="C376" s="226">
        <f t="shared" si="23"/>
        <v>371</v>
      </c>
      <c r="D376" s="325">
        <f t="shared" si="20"/>
        <v>50</v>
      </c>
      <c r="E376" s="325">
        <f t="shared" si="21"/>
        <v>50</v>
      </c>
      <c r="F376" s="326">
        <f t="shared" si="22"/>
        <v>2500</v>
      </c>
    </row>
    <row r="377" spans="2:6">
      <c r="B377" s="327">
        <v>31</v>
      </c>
      <c r="C377" s="226">
        <f t="shared" si="23"/>
        <v>372</v>
      </c>
      <c r="D377" s="325">
        <f t="shared" si="20"/>
        <v>50</v>
      </c>
      <c r="E377" s="325">
        <f t="shared" si="21"/>
        <v>50</v>
      </c>
      <c r="F377" s="326">
        <f t="shared" si="22"/>
        <v>2500</v>
      </c>
    </row>
    <row r="378" spans="2:6">
      <c r="B378" s="327">
        <v>32</v>
      </c>
      <c r="C378" s="226">
        <f t="shared" si="23"/>
        <v>373</v>
      </c>
      <c r="D378" s="325">
        <f t="shared" si="20"/>
        <v>50</v>
      </c>
      <c r="E378" s="325">
        <f t="shared" si="21"/>
        <v>50</v>
      </c>
      <c r="F378" s="326">
        <f t="shared" si="22"/>
        <v>2500</v>
      </c>
    </row>
    <row r="379" spans="2:6">
      <c r="B379" s="327">
        <v>32</v>
      </c>
      <c r="C379" s="226">
        <f t="shared" si="23"/>
        <v>374</v>
      </c>
      <c r="D379" s="325">
        <f t="shared" si="20"/>
        <v>50</v>
      </c>
      <c r="E379" s="325">
        <f t="shared" si="21"/>
        <v>50</v>
      </c>
      <c r="F379" s="326">
        <f t="shared" si="22"/>
        <v>2500</v>
      </c>
    </row>
    <row r="380" spans="2:6">
      <c r="B380" s="327">
        <v>32</v>
      </c>
      <c r="C380" s="226">
        <f t="shared" si="23"/>
        <v>375</v>
      </c>
      <c r="D380" s="325">
        <f t="shared" si="20"/>
        <v>50</v>
      </c>
      <c r="E380" s="325">
        <f t="shared" si="21"/>
        <v>50</v>
      </c>
      <c r="F380" s="326">
        <f t="shared" si="22"/>
        <v>2500</v>
      </c>
    </row>
    <row r="381" spans="2:6">
      <c r="B381" s="327">
        <v>32</v>
      </c>
      <c r="C381" s="226">
        <f t="shared" si="23"/>
        <v>376</v>
      </c>
      <c r="D381" s="325">
        <f t="shared" si="20"/>
        <v>50</v>
      </c>
      <c r="E381" s="325">
        <f t="shared" si="21"/>
        <v>50</v>
      </c>
      <c r="F381" s="326">
        <f t="shared" si="22"/>
        <v>2500</v>
      </c>
    </row>
    <row r="382" spans="2:6">
      <c r="B382" s="327">
        <v>32</v>
      </c>
      <c r="C382" s="226">
        <f t="shared" si="23"/>
        <v>377</v>
      </c>
      <c r="D382" s="325">
        <f t="shared" si="20"/>
        <v>50</v>
      </c>
      <c r="E382" s="325">
        <f t="shared" si="21"/>
        <v>50</v>
      </c>
      <c r="F382" s="326">
        <f t="shared" si="22"/>
        <v>2500</v>
      </c>
    </row>
    <row r="383" spans="2:6">
      <c r="B383" s="327">
        <v>32</v>
      </c>
      <c r="C383" s="226">
        <f t="shared" si="23"/>
        <v>378</v>
      </c>
      <c r="D383" s="325">
        <f t="shared" si="20"/>
        <v>50</v>
      </c>
      <c r="E383" s="325">
        <f t="shared" si="21"/>
        <v>50</v>
      </c>
      <c r="F383" s="326">
        <f t="shared" si="22"/>
        <v>2500</v>
      </c>
    </row>
    <row r="384" spans="2:6">
      <c r="B384" s="327">
        <v>32</v>
      </c>
      <c r="C384" s="226">
        <f t="shared" si="23"/>
        <v>379</v>
      </c>
      <c r="D384" s="325">
        <f t="shared" si="20"/>
        <v>50</v>
      </c>
      <c r="E384" s="325">
        <f t="shared" si="21"/>
        <v>50</v>
      </c>
      <c r="F384" s="326">
        <f t="shared" si="22"/>
        <v>2500</v>
      </c>
    </row>
    <row r="385" spans="2:6">
      <c r="B385" s="327">
        <v>32</v>
      </c>
      <c r="C385" s="226">
        <f t="shared" si="23"/>
        <v>380</v>
      </c>
      <c r="D385" s="325">
        <f t="shared" si="20"/>
        <v>50</v>
      </c>
      <c r="E385" s="325">
        <f t="shared" si="21"/>
        <v>50</v>
      </c>
      <c r="F385" s="326">
        <f t="shared" si="22"/>
        <v>2500</v>
      </c>
    </row>
    <row r="386" spans="2:6">
      <c r="B386" s="327">
        <v>32</v>
      </c>
      <c r="C386" s="226">
        <f t="shared" si="23"/>
        <v>381</v>
      </c>
      <c r="D386" s="325">
        <f t="shared" si="20"/>
        <v>50</v>
      </c>
      <c r="E386" s="325">
        <f t="shared" si="21"/>
        <v>50</v>
      </c>
      <c r="F386" s="326">
        <f t="shared" si="22"/>
        <v>2500</v>
      </c>
    </row>
    <row r="387" spans="2:6">
      <c r="B387" s="327">
        <v>32</v>
      </c>
      <c r="C387" s="226">
        <f t="shared" si="23"/>
        <v>382</v>
      </c>
      <c r="D387" s="325">
        <f t="shared" si="20"/>
        <v>50</v>
      </c>
      <c r="E387" s="325">
        <f t="shared" si="21"/>
        <v>50</v>
      </c>
      <c r="F387" s="326">
        <f t="shared" si="22"/>
        <v>2500</v>
      </c>
    </row>
    <row r="388" spans="2:6">
      <c r="B388" s="327">
        <v>32</v>
      </c>
      <c r="C388" s="226">
        <f t="shared" si="23"/>
        <v>383</v>
      </c>
      <c r="D388" s="325">
        <f t="shared" si="20"/>
        <v>50</v>
      </c>
      <c r="E388" s="325">
        <f t="shared" si="21"/>
        <v>50</v>
      </c>
      <c r="F388" s="326">
        <f t="shared" si="22"/>
        <v>2500</v>
      </c>
    </row>
    <row r="389" spans="2:6">
      <c r="B389" s="327">
        <v>32</v>
      </c>
      <c r="C389" s="226">
        <f t="shared" si="23"/>
        <v>384</v>
      </c>
      <c r="D389" s="325">
        <f t="shared" si="20"/>
        <v>50</v>
      </c>
      <c r="E389" s="325">
        <f t="shared" si="21"/>
        <v>50</v>
      </c>
      <c r="F389" s="326">
        <f t="shared" si="22"/>
        <v>2500</v>
      </c>
    </row>
    <row r="390" spans="2:6">
      <c r="B390" s="327">
        <v>33</v>
      </c>
      <c r="C390" s="226">
        <f t="shared" si="23"/>
        <v>385</v>
      </c>
      <c r="D390" s="325">
        <f t="shared" si="20"/>
        <v>50</v>
      </c>
      <c r="E390" s="325">
        <f t="shared" si="21"/>
        <v>50</v>
      </c>
      <c r="F390" s="326">
        <f t="shared" si="22"/>
        <v>2500</v>
      </c>
    </row>
    <row r="391" spans="2:6">
      <c r="B391" s="327">
        <v>33</v>
      </c>
      <c r="C391" s="226">
        <f t="shared" si="23"/>
        <v>386</v>
      </c>
      <c r="D391" s="325">
        <f t="shared" ref="D391:D454" si="24">$D$2*F390</f>
        <v>50</v>
      </c>
      <c r="E391" s="325">
        <f>F390*$C$2/12</f>
        <v>50</v>
      </c>
      <c r="F391" s="326">
        <f t="shared" ref="F391:F454" si="25">F390+E391-D391</f>
        <v>2500</v>
      </c>
    </row>
    <row r="392" spans="2:6">
      <c r="B392" s="327">
        <v>33</v>
      </c>
      <c r="C392" s="226">
        <f t="shared" ref="C392:C455" si="26">C391+1</f>
        <v>387</v>
      </c>
      <c r="D392" s="325">
        <f t="shared" si="24"/>
        <v>50</v>
      </c>
      <c r="E392" s="325">
        <f t="shared" si="21"/>
        <v>50</v>
      </c>
      <c r="F392" s="326">
        <f t="shared" si="25"/>
        <v>2500</v>
      </c>
    </row>
    <row r="393" spans="2:6">
      <c r="B393" s="327">
        <v>33</v>
      </c>
      <c r="C393" s="226">
        <f t="shared" si="26"/>
        <v>388</v>
      </c>
      <c r="D393" s="325">
        <f t="shared" si="24"/>
        <v>50</v>
      </c>
      <c r="E393" s="325">
        <f t="shared" ref="E393:E456" si="27">F392*$C$2/12</f>
        <v>50</v>
      </c>
      <c r="F393" s="326">
        <f t="shared" si="25"/>
        <v>2500</v>
      </c>
    </row>
    <row r="394" spans="2:6">
      <c r="B394" s="327">
        <v>33</v>
      </c>
      <c r="C394" s="226">
        <f t="shared" si="26"/>
        <v>389</v>
      </c>
      <c r="D394" s="325">
        <f t="shared" si="24"/>
        <v>50</v>
      </c>
      <c r="E394" s="325">
        <f t="shared" si="27"/>
        <v>50</v>
      </c>
      <c r="F394" s="326">
        <f t="shared" si="25"/>
        <v>2500</v>
      </c>
    </row>
    <row r="395" spans="2:6">
      <c r="B395" s="327">
        <v>33</v>
      </c>
      <c r="C395" s="226">
        <f t="shared" si="26"/>
        <v>390</v>
      </c>
      <c r="D395" s="325">
        <f t="shared" si="24"/>
        <v>50</v>
      </c>
      <c r="E395" s="325">
        <f t="shared" si="27"/>
        <v>50</v>
      </c>
      <c r="F395" s="326">
        <f t="shared" si="25"/>
        <v>2500</v>
      </c>
    </row>
    <row r="396" spans="2:6">
      <c r="B396" s="327">
        <v>33</v>
      </c>
      <c r="C396" s="226">
        <f t="shared" si="26"/>
        <v>391</v>
      </c>
      <c r="D396" s="325">
        <f t="shared" si="24"/>
        <v>50</v>
      </c>
      <c r="E396" s="325">
        <f t="shared" si="27"/>
        <v>50</v>
      </c>
      <c r="F396" s="326">
        <f t="shared" si="25"/>
        <v>2500</v>
      </c>
    </row>
    <row r="397" spans="2:6">
      <c r="B397" s="327">
        <v>33</v>
      </c>
      <c r="C397" s="226">
        <f t="shared" si="26"/>
        <v>392</v>
      </c>
      <c r="D397" s="325">
        <f t="shared" si="24"/>
        <v>50</v>
      </c>
      <c r="E397" s="325">
        <f t="shared" si="27"/>
        <v>50</v>
      </c>
      <c r="F397" s="326">
        <f t="shared" si="25"/>
        <v>2500</v>
      </c>
    </row>
    <row r="398" spans="2:6">
      <c r="B398" s="327">
        <v>33</v>
      </c>
      <c r="C398" s="226">
        <f t="shared" si="26"/>
        <v>393</v>
      </c>
      <c r="D398" s="325">
        <f t="shared" si="24"/>
        <v>50</v>
      </c>
      <c r="E398" s="325">
        <f t="shared" si="27"/>
        <v>50</v>
      </c>
      <c r="F398" s="326">
        <f t="shared" si="25"/>
        <v>2500</v>
      </c>
    </row>
    <row r="399" spans="2:6">
      <c r="B399" s="327">
        <v>33</v>
      </c>
      <c r="C399" s="226">
        <f t="shared" si="26"/>
        <v>394</v>
      </c>
      <c r="D399" s="325">
        <f t="shared" si="24"/>
        <v>50</v>
      </c>
      <c r="E399" s="325">
        <f t="shared" si="27"/>
        <v>50</v>
      </c>
      <c r="F399" s="326">
        <f t="shared" si="25"/>
        <v>2500</v>
      </c>
    </row>
    <row r="400" spans="2:6">
      <c r="B400" s="327">
        <v>33</v>
      </c>
      <c r="C400" s="226">
        <f t="shared" si="26"/>
        <v>395</v>
      </c>
      <c r="D400" s="325">
        <f t="shared" si="24"/>
        <v>50</v>
      </c>
      <c r="E400" s="325">
        <f t="shared" si="27"/>
        <v>50</v>
      </c>
      <c r="F400" s="326">
        <f t="shared" si="25"/>
        <v>2500</v>
      </c>
    </row>
    <row r="401" spans="2:6">
      <c r="B401" s="327">
        <v>33</v>
      </c>
      <c r="C401" s="226">
        <f t="shared" si="26"/>
        <v>396</v>
      </c>
      <c r="D401" s="325">
        <f t="shared" si="24"/>
        <v>50</v>
      </c>
      <c r="E401" s="325">
        <f t="shared" si="27"/>
        <v>50</v>
      </c>
      <c r="F401" s="326">
        <f t="shared" si="25"/>
        <v>2500</v>
      </c>
    </row>
    <row r="402" spans="2:6">
      <c r="B402" s="327">
        <v>34</v>
      </c>
      <c r="C402" s="226">
        <f t="shared" si="26"/>
        <v>397</v>
      </c>
      <c r="D402" s="325">
        <f t="shared" si="24"/>
        <v>50</v>
      </c>
      <c r="E402" s="325">
        <f t="shared" si="27"/>
        <v>50</v>
      </c>
      <c r="F402" s="326">
        <f t="shared" si="25"/>
        <v>2500</v>
      </c>
    </row>
    <row r="403" spans="2:6">
      <c r="B403" s="327">
        <v>34</v>
      </c>
      <c r="C403" s="226">
        <f t="shared" si="26"/>
        <v>398</v>
      </c>
      <c r="D403" s="325">
        <f t="shared" si="24"/>
        <v>50</v>
      </c>
      <c r="E403" s="325">
        <f t="shared" si="27"/>
        <v>50</v>
      </c>
      <c r="F403" s="326">
        <f t="shared" si="25"/>
        <v>2500</v>
      </c>
    </row>
    <row r="404" spans="2:6">
      <c r="B404" s="327">
        <v>34</v>
      </c>
      <c r="C404" s="226">
        <f t="shared" si="26"/>
        <v>399</v>
      </c>
      <c r="D404" s="325">
        <f t="shared" si="24"/>
        <v>50</v>
      </c>
      <c r="E404" s="325">
        <f t="shared" si="27"/>
        <v>50</v>
      </c>
      <c r="F404" s="326">
        <f t="shared" si="25"/>
        <v>2500</v>
      </c>
    </row>
    <row r="405" spans="2:6">
      <c r="B405" s="327">
        <v>34</v>
      </c>
      <c r="C405" s="226">
        <f t="shared" si="26"/>
        <v>400</v>
      </c>
      <c r="D405" s="325">
        <f t="shared" si="24"/>
        <v>50</v>
      </c>
      <c r="E405" s="325">
        <f t="shared" si="27"/>
        <v>50</v>
      </c>
      <c r="F405" s="326">
        <f t="shared" si="25"/>
        <v>2500</v>
      </c>
    </row>
    <row r="406" spans="2:6">
      <c r="B406" s="327">
        <v>34</v>
      </c>
      <c r="C406" s="226">
        <f t="shared" si="26"/>
        <v>401</v>
      </c>
      <c r="D406" s="325">
        <f t="shared" si="24"/>
        <v>50</v>
      </c>
      <c r="E406" s="325">
        <f t="shared" si="27"/>
        <v>50</v>
      </c>
      <c r="F406" s="326">
        <f t="shared" si="25"/>
        <v>2500</v>
      </c>
    </row>
    <row r="407" spans="2:6">
      <c r="B407" s="327">
        <v>34</v>
      </c>
      <c r="C407" s="226">
        <f t="shared" si="26"/>
        <v>402</v>
      </c>
      <c r="D407" s="325">
        <f t="shared" si="24"/>
        <v>50</v>
      </c>
      <c r="E407" s="325">
        <f t="shared" si="27"/>
        <v>50</v>
      </c>
      <c r="F407" s="326">
        <f t="shared" si="25"/>
        <v>2500</v>
      </c>
    </row>
    <row r="408" spans="2:6">
      <c r="B408" s="327">
        <v>34</v>
      </c>
      <c r="C408" s="226">
        <f t="shared" si="26"/>
        <v>403</v>
      </c>
      <c r="D408" s="325">
        <f t="shared" si="24"/>
        <v>50</v>
      </c>
      <c r="E408" s="325">
        <f t="shared" si="27"/>
        <v>50</v>
      </c>
      <c r="F408" s="326">
        <f t="shared" si="25"/>
        <v>2500</v>
      </c>
    </row>
    <row r="409" spans="2:6">
      <c r="B409" s="327">
        <v>34</v>
      </c>
      <c r="C409" s="226">
        <f t="shared" si="26"/>
        <v>404</v>
      </c>
      <c r="D409" s="325">
        <f t="shared" si="24"/>
        <v>50</v>
      </c>
      <c r="E409" s="325">
        <f t="shared" si="27"/>
        <v>50</v>
      </c>
      <c r="F409" s="326">
        <f t="shared" si="25"/>
        <v>2500</v>
      </c>
    </row>
    <row r="410" spans="2:6">
      <c r="B410" s="327">
        <v>34</v>
      </c>
      <c r="C410" s="226">
        <f t="shared" si="26"/>
        <v>405</v>
      </c>
      <c r="D410" s="325">
        <f t="shared" si="24"/>
        <v>50</v>
      </c>
      <c r="E410" s="325">
        <f t="shared" si="27"/>
        <v>50</v>
      </c>
      <c r="F410" s="326">
        <f t="shared" si="25"/>
        <v>2500</v>
      </c>
    </row>
    <row r="411" spans="2:6">
      <c r="B411" s="327">
        <v>34</v>
      </c>
      <c r="C411" s="226">
        <f t="shared" si="26"/>
        <v>406</v>
      </c>
      <c r="D411" s="325">
        <f t="shared" si="24"/>
        <v>50</v>
      </c>
      <c r="E411" s="325">
        <f t="shared" si="27"/>
        <v>50</v>
      </c>
      <c r="F411" s="326">
        <f t="shared" si="25"/>
        <v>2500</v>
      </c>
    </row>
    <row r="412" spans="2:6">
      <c r="B412" s="327">
        <v>34</v>
      </c>
      <c r="C412" s="226">
        <f t="shared" si="26"/>
        <v>407</v>
      </c>
      <c r="D412" s="325">
        <f t="shared" si="24"/>
        <v>50</v>
      </c>
      <c r="E412" s="325">
        <f t="shared" si="27"/>
        <v>50</v>
      </c>
      <c r="F412" s="326">
        <f t="shared" si="25"/>
        <v>2500</v>
      </c>
    </row>
    <row r="413" spans="2:6">
      <c r="B413" s="327">
        <v>34</v>
      </c>
      <c r="C413" s="226">
        <f t="shared" si="26"/>
        <v>408</v>
      </c>
      <c r="D413" s="325">
        <f t="shared" si="24"/>
        <v>50</v>
      </c>
      <c r="E413" s="325">
        <f t="shared" si="27"/>
        <v>50</v>
      </c>
      <c r="F413" s="326">
        <f t="shared" si="25"/>
        <v>2500</v>
      </c>
    </row>
    <row r="414" spans="2:6">
      <c r="B414" s="327">
        <v>35</v>
      </c>
      <c r="C414" s="226">
        <f t="shared" si="26"/>
        <v>409</v>
      </c>
      <c r="D414" s="325">
        <f t="shared" si="24"/>
        <v>50</v>
      </c>
      <c r="E414" s="325">
        <f t="shared" si="27"/>
        <v>50</v>
      </c>
      <c r="F414" s="326">
        <f t="shared" si="25"/>
        <v>2500</v>
      </c>
    </row>
    <row r="415" spans="2:6">
      <c r="B415" s="327">
        <v>35</v>
      </c>
      <c r="C415" s="226">
        <f t="shared" si="26"/>
        <v>410</v>
      </c>
      <c r="D415" s="325">
        <f t="shared" si="24"/>
        <v>50</v>
      </c>
      <c r="E415" s="325">
        <f t="shared" si="27"/>
        <v>50</v>
      </c>
      <c r="F415" s="326">
        <f t="shared" si="25"/>
        <v>2500</v>
      </c>
    </row>
    <row r="416" spans="2:6">
      <c r="B416" s="327">
        <v>35</v>
      </c>
      <c r="C416" s="226">
        <f t="shared" si="26"/>
        <v>411</v>
      </c>
      <c r="D416" s="325">
        <f t="shared" si="24"/>
        <v>50</v>
      </c>
      <c r="E416" s="325">
        <f t="shared" si="27"/>
        <v>50</v>
      </c>
      <c r="F416" s="326">
        <f t="shared" si="25"/>
        <v>2500</v>
      </c>
    </row>
    <row r="417" spans="2:6">
      <c r="B417" s="327">
        <v>35</v>
      </c>
      <c r="C417" s="226">
        <f t="shared" si="26"/>
        <v>412</v>
      </c>
      <c r="D417" s="325">
        <f t="shared" si="24"/>
        <v>50</v>
      </c>
      <c r="E417" s="325">
        <f t="shared" si="27"/>
        <v>50</v>
      </c>
      <c r="F417" s="326">
        <f t="shared" si="25"/>
        <v>2500</v>
      </c>
    </row>
    <row r="418" spans="2:6">
      <c r="B418" s="327">
        <v>35</v>
      </c>
      <c r="C418" s="226">
        <f t="shared" si="26"/>
        <v>413</v>
      </c>
      <c r="D418" s="325">
        <f t="shared" si="24"/>
        <v>50</v>
      </c>
      <c r="E418" s="325">
        <f t="shared" si="27"/>
        <v>50</v>
      </c>
      <c r="F418" s="326">
        <f t="shared" si="25"/>
        <v>2500</v>
      </c>
    </row>
    <row r="419" spans="2:6">
      <c r="B419" s="327">
        <v>35</v>
      </c>
      <c r="C419" s="226">
        <f t="shared" si="26"/>
        <v>414</v>
      </c>
      <c r="D419" s="325">
        <f t="shared" si="24"/>
        <v>50</v>
      </c>
      <c r="E419" s="325">
        <f t="shared" si="27"/>
        <v>50</v>
      </c>
      <c r="F419" s="326">
        <f t="shared" si="25"/>
        <v>2500</v>
      </c>
    </row>
    <row r="420" spans="2:6">
      <c r="B420" s="327">
        <v>35</v>
      </c>
      <c r="C420" s="226">
        <f t="shared" si="26"/>
        <v>415</v>
      </c>
      <c r="D420" s="325">
        <f t="shared" si="24"/>
        <v>50</v>
      </c>
      <c r="E420" s="325">
        <f t="shared" si="27"/>
        <v>50</v>
      </c>
      <c r="F420" s="326">
        <f t="shared" si="25"/>
        <v>2500</v>
      </c>
    </row>
    <row r="421" spans="2:6">
      <c r="B421" s="327">
        <v>35</v>
      </c>
      <c r="C421" s="226">
        <f t="shared" si="26"/>
        <v>416</v>
      </c>
      <c r="D421" s="325">
        <f t="shared" si="24"/>
        <v>50</v>
      </c>
      <c r="E421" s="325">
        <f t="shared" si="27"/>
        <v>50</v>
      </c>
      <c r="F421" s="326">
        <f t="shared" si="25"/>
        <v>2500</v>
      </c>
    </row>
    <row r="422" spans="2:6">
      <c r="B422" s="327">
        <v>35</v>
      </c>
      <c r="C422" s="226">
        <f t="shared" si="26"/>
        <v>417</v>
      </c>
      <c r="D422" s="325">
        <f t="shared" si="24"/>
        <v>50</v>
      </c>
      <c r="E422" s="325">
        <f t="shared" si="27"/>
        <v>50</v>
      </c>
      <c r="F422" s="326">
        <f t="shared" si="25"/>
        <v>2500</v>
      </c>
    </row>
    <row r="423" spans="2:6">
      <c r="B423" s="327">
        <v>35</v>
      </c>
      <c r="C423" s="226">
        <f t="shared" si="26"/>
        <v>418</v>
      </c>
      <c r="D423" s="325">
        <f t="shared" si="24"/>
        <v>50</v>
      </c>
      <c r="E423" s="325">
        <f t="shared" si="27"/>
        <v>50</v>
      </c>
      <c r="F423" s="326">
        <f t="shared" si="25"/>
        <v>2500</v>
      </c>
    </row>
    <row r="424" spans="2:6">
      <c r="B424" s="327">
        <v>35</v>
      </c>
      <c r="C424" s="226">
        <f t="shared" si="26"/>
        <v>419</v>
      </c>
      <c r="D424" s="325">
        <f t="shared" si="24"/>
        <v>50</v>
      </c>
      <c r="E424" s="325">
        <f t="shared" si="27"/>
        <v>50</v>
      </c>
      <c r="F424" s="326">
        <f t="shared" si="25"/>
        <v>2500</v>
      </c>
    </row>
    <row r="425" spans="2:6">
      <c r="B425" s="327">
        <v>35</v>
      </c>
      <c r="C425" s="226">
        <f t="shared" si="26"/>
        <v>420</v>
      </c>
      <c r="D425" s="325">
        <f t="shared" si="24"/>
        <v>50</v>
      </c>
      <c r="E425" s="325">
        <f t="shared" si="27"/>
        <v>50</v>
      </c>
      <c r="F425" s="326">
        <f t="shared" si="25"/>
        <v>2500</v>
      </c>
    </row>
    <row r="426" spans="2:6">
      <c r="B426" s="327">
        <v>36</v>
      </c>
      <c r="C426" s="226">
        <f t="shared" si="26"/>
        <v>421</v>
      </c>
      <c r="D426" s="325">
        <f t="shared" si="24"/>
        <v>50</v>
      </c>
      <c r="E426" s="325">
        <f t="shared" si="27"/>
        <v>50</v>
      </c>
      <c r="F426" s="326">
        <f t="shared" si="25"/>
        <v>2500</v>
      </c>
    </row>
    <row r="427" spans="2:6">
      <c r="B427" s="327">
        <v>36</v>
      </c>
      <c r="C427" s="226">
        <f t="shared" si="26"/>
        <v>422</v>
      </c>
      <c r="D427" s="325">
        <f t="shared" si="24"/>
        <v>50</v>
      </c>
      <c r="E427" s="325">
        <f t="shared" si="27"/>
        <v>50</v>
      </c>
      <c r="F427" s="326">
        <f t="shared" si="25"/>
        <v>2500</v>
      </c>
    </row>
    <row r="428" spans="2:6">
      <c r="B428" s="327">
        <v>36</v>
      </c>
      <c r="C428" s="226">
        <f t="shared" si="26"/>
        <v>423</v>
      </c>
      <c r="D428" s="325">
        <f t="shared" si="24"/>
        <v>50</v>
      </c>
      <c r="E428" s="325">
        <f t="shared" si="27"/>
        <v>50</v>
      </c>
      <c r="F428" s="326">
        <f t="shared" si="25"/>
        <v>2500</v>
      </c>
    </row>
    <row r="429" spans="2:6">
      <c r="B429" s="327">
        <v>36</v>
      </c>
      <c r="C429" s="226">
        <f t="shared" si="26"/>
        <v>424</v>
      </c>
      <c r="D429" s="325">
        <f t="shared" si="24"/>
        <v>50</v>
      </c>
      <c r="E429" s="325">
        <f t="shared" si="27"/>
        <v>50</v>
      </c>
      <c r="F429" s="326">
        <f t="shared" si="25"/>
        <v>2500</v>
      </c>
    </row>
    <row r="430" spans="2:6">
      <c r="B430" s="327">
        <v>36</v>
      </c>
      <c r="C430" s="226">
        <f t="shared" si="26"/>
        <v>425</v>
      </c>
      <c r="D430" s="325">
        <f t="shared" si="24"/>
        <v>50</v>
      </c>
      <c r="E430" s="325">
        <f t="shared" si="27"/>
        <v>50</v>
      </c>
      <c r="F430" s="326">
        <f t="shared" si="25"/>
        <v>2500</v>
      </c>
    </row>
    <row r="431" spans="2:6">
      <c r="B431" s="327">
        <v>36</v>
      </c>
      <c r="C431" s="226">
        <f t="shared" si="26"/>
        <v>426</v>
      </c>
      <c r="D431" s="325">
        <f t="shared" si="24"/>
        <v>50</v>
      </c>
      <c r="E431" s="325">
        <f t="shared" si="27"/>
        <v>50</v>
      </c>
      <c r="F431" s="326">
        <f t="shared" si="25"/>
        <v>2500</v>
      </c>
    </row>
    <row r="432" spans="2:6">
      <c r="B432" s="327">
        <v>36</v>
      </c>
      <c r="C432" s="226">
        <f t="shared" si="26"/>
        <v>427</v>
      </c>
      <c r="D432" s="325">
        <f t="shared" si="24"/>
        <v>50</v>
      </c>
      <c r="E432" s="325">
        <f t="shared" si="27"/>
        <v>50</v>
      </c>
      <c r="F432" s="326">
        <f t="shared" si="25"/>
        <v>2500</v>
      </c>
    </row>
    <row r="433" spans="2:6">
      <c r="B433" s="327">
        <v>36</v>
      </c>
      <c r="C433" s="226">
        <f t="shared" si="26"/>
        <v>428</v>
      </c>
      <c r="D433" s="325">
        <f t="shared" si="24"/>
        <v>50</v>
      </c>
      <c r="E433" s="325">
        <f t="shared" si="27"/>
        <v>50</v>
      </c>
      <c r="F433" s="326">
        <f t="shared" si="25"/>
        <v>2500</v>
      </c>
    </row>
    <row r="434" spans="2:6">
      <c r="B434" s="327">
        <v>36</v>
      </c>
      <c r="C434" s="226">
        <f t="shared" si="26"/>
        <v>429</v>
      </c>
      <c r="D434" s="325">
        <f t="shared" si="24"/>
        <v>50</v>
      </c>
      <c r="E434" s="325">
        <f t="shared" si="27"/>
        <v>50</v>
      </c>
      <c r="F434" s="326">
        <f t="shared" si="25"/>
        <v>2500</v>
      </c>
    </row>
    <row r="435" spans="2:6">
      <c r="B435" s="327">
        <v>36</v>
      </c>
      <c r="C435" s="226">
        <f t="shared" si="26"/>
        <v>430</v>
      </c>
      <c r="D435" s="325">
        <f t="shared" si="24"/>
        <v>50</v>
      </c>
      <c r="E435" s="325">
        <f t="shared" si="27"/>
        <v>50</v>
      </c>
      <c r="F435" s="326">
        <f t="shared" si="25"/>
        <v>2500</v>
      </c>
    </row>
    <row r="436" spans="2:6">
      <c r="B436" s="327">
        <v>36</v>
      </c>
      <c r="C436" s="226">
        <f t="shared" si="26"/>
        <v>431</v>
      </c>
      <c r="D436" s="325">
        <f t="shared" si="24"/>
        <v>50</v>
      </c>
      <c r="E436" s="325">
        <f t="shared" si="27"/>
        <v>50</v>
      </c>
      <c r="F436" s="326">
        <f t="shared" si="25"/>
        <v>2500</v>
      </c>
    </row>
    <row r="437" spans="2:6">
      <c r="B437" s="327">
        <v>36</v>
      </c>
      <c r="C437" s="226">
        <f t="shared" si="26"/>
        <v>432</v>
      </c>
      <c r="D437" s="325">
        <f t="shared" si="24"/>
        <v>50</v>
      </c>
      <c r="E437" s="325">
        <f t="shared" si="27"/>
        <v>50</v>
      </c>
      <c r="F437" s="326">
        <f t="shared" si="25"/>
        <v>2500</v>
      </c>
    </row>
    <row r="438" spans="2:6">
      <c r="B438" s="327">
        <v>37</v>
      </c>
      <c r="C438" s="226">
        <f t="shared" si="26"/>
        <v>433</v>
      </c>
      <c r="D438" s="325">
        <f t="shared" si="24"/>
        <v>50</v>
      </c>
      <c r="E438" s="325">
        <f t="shared" si="27"/>
        <v>50</v>
      </c>
      <c r="F438" s="326">
        <f t="shared" si="25"/>
        <v>2500</v>
      </c>
    </row>
    <row r="439" spans="2:6">
      <c r="B439" s="327">
        <v>37</v>
      </c>
      <c r="C439" s="226">
        <f t="shared" si="26"/>
        <v>434</v>
      </c>
      <c r="D439" s="325">
        <f t="shared" si="24"/>
        <v>50</v>
      </c>
      <c r="E439" s="325">
        <f t="shared" si="27"/>
        <v>50</v>
      </c>
      <c r="F439" s="326">
        <f t="shared" si="25"/>
        <v>2500</v>
      </c>
    </row>
    <row r="440" spans="2:6">
      <c r="B440" s="327">
        <v>37</v>
      </c>
      <c r="C440" s="226">
        <f t="shared" si="26"/>
        <v>435</v>
      </c>
      <c r="D440" s="325">
        <f t="shared" si="24"/>
        <v>50</v>
      </c>
      <c r="E440" s="325">
        <f t="shared" si="27"/>
        <v>50</v>
      </c>
      <c r="F440" s="326">
        <f t="shared" si="25"/>
        <v>2500</v>
      </c>
    </row>
    <row r="441" spans="2:6">
      <c r="B441" s="327">
        <v>37</v>
      </c>
      <c r="C441" s="226">
        <f t="shared" si="26"/>
        <v>436</v>
      </c>
      <c r="D441" s="325">
        <f t="shared" si="24"/>
        <v>50</v>
      </c>
      <c r="E441" s="325">
        <f t="shared" si="27"/>
        <v>50</v>
      </c>
      <c r="F441" s="326">
        <f t="shared" si="25"/>
        <v>2500</v>
      </c>
    </row>
    <row r="442" spans="2:6">
      <c r="B442" s="327">
        <v>37</v>
      </c>
      <c r="C442" s="226">
        <f t="shared" si="26"/>
        <v>437</v>
      </c>
      <c r="D442" s="325">
        <f t="shared" si="24"/>
        <v>50</v>
      </c>
      <c r="E442" s="325">
        <f t="shared" si="27"/>
        <v>50</v>
      </c>
      <c r="F442" s="326">
        <f t="shared" si="25"/>
        <v>2500</v>
      </c>
    </row>
    <row r="443" spans="2:6">
      <c r="B443" s="327">
        <v>37</v>
      </c>
      <c r="C443" s="226">
        <f t="shared" si="26"/>
        <v>438</v>
      </c>
      <c r="D443" s="325">
        <f t="shared" si="24"/>
        <v>50</v>
      </c>
      <c r="E443" s="325">
        <f t="shared" si="27"/>
        <v>50</v>
      </c>
      <c r="F443" s="326">
        <f t="shared" si="25"/>
        <v>2500</v>
      </c>
    </row>
    <row r="444" spans="2:6">
      <c r="B444" s="327">
        <v>37</v>
      </c>
      <c r="C444" s="226">
        <f t="shared" si="26"/>
        <v>439</v>
      </c>
      <c r="D444" s="325">
        <f t="shared" si="24"/>
        <v>50</v>
      </c>
      <c r="E444" s="325">
        <f t="shared" si="27"/>
        <v>50</v>
      </c>
      <c r="F444" s="326">
        <f t="shared" si="25"/>
        <v>2500</v>
      </c>
    </row>
    <row r="445" spans="2:6">
      <c r="B445" s="327">
        <v>37</v>
      </c>
      <c r="C445" s="226">
        <f t="shared" si="26"/>
        <v>440</v>
      </c>
      <c r="D445" s="325">
        <f t="shared" si="24"/>
        <v>50</v>
      </c>
      <c r="E445" s="325">
        <f t="shared" si="27"/>
        <v>50</v>
      </c>
      <c r="F445" s="326">
        <f t="shared" si="25"/>
        <v>2500</v>
      </c>
    </row>
    <row r="446" spans="2:6">
      <c r="B446" s="327">
        <v>37</v>
      </c>
      <c r="C446" s="226">
        <f t="shared" si="26"/>
        <v>441</v>
      </c>
      <c r="D446" s="325">
        <f t="shared" si="24"/>
        <v>50</v>
      </c>
      <c r="E446" s="325">
        <f t="shared" si="27"/>
        <v>50</v>
      </c>
      <c r="F446" s="326">
        <f t="shared" si="25"/>
        <v>2500</v>
      </c>
    </row>
    <row r="447" spans="2:6">
      <c r="B447" s="327">
        <v>37</v>
      </c>
      <c r="C447" s="226">
        <f t="shared" si="26"/>
        <v>442</v>
      </c>
      <c r="D447" s="325">
        <f t="shared" si="24"/>
        <v>50</v>
      </c>
      <c r="E447" s="325">
        <f t="shared" si="27"/>
        <v>50</v>
      </c>
      <c r="F447" s="326">
        <f t="shared" si="25"/>
        <v>2500</v>
      </c>
    </row>
    <row r="448" spans="2:6">
      <c r="B448" s="327">
        <v>37</v>
      </c>
      <c r="C448" s="226">
        <f t="shared" si="26"/>
        <v>443</v>
      </c>
      <c r="D448" s="325">
        <f t="shared" si="24"/>
        <v>50</v>
      </c>
      <c r="E448" s="325">
        <f t="shared" si="27"/>
        <v>50</v>
      </c>
      <c r="F448" s="326">
        <f t="shared" si="25"/>
        <v>2500</v>
      </c>
    </row>
    <row r="449" spans="2:6">
      <c r="B449" s="327">
        <v>37</v>
      </c>
      <c r="C449" s="226">
        <f t="shared" si="26"/>
        <v>444</v>
      </c>
      <c r="D449" s="325">
        <f t="shared" si="24"/>
        <v>50</v>
      </c>
      <c r="E449" s="325">
        <f t="shared" si="27"/>
        <v>50</v>
      </c>
      <c r="F449" s="326">
        <f t="shared" si="25"/>
        <v>2500</v>
      </c>
    </row>
    <row r="450" spans="2:6">
      <c r="B450" s="327">
        <v>38</v>
      </c>
      <c r="C450" s="226">
        <f t="shared" si="26"/>
        <v>445</v>
      </c>
      <c r="D450" s="325">
        <f t="shared" si="24"/>
        <v>50</v>
      </c>
      <c r="E450" s="325">
        <f t="shared" si="27"/>
        <v>50</v>
      </c>
      <c r="F450" s="326">
        <f t="shared" si="25"/>
        <v>2500</v>
      </c>
    </row>
    <row r="451" spans="2:6">
      <c r="B451" s="327">
        <v>38</v>
      </c>
      <c r="C451" s="226">
        <f t="shared" si="26"/>
        <v>446</v>
      </c>
      <c r="D451" s="325">
        <f t="shared" si="24"/>
        <v>50</v>
      </c>
      <c r="E451" s="325">
        <f t="shared" si="27"/>
        <v>50</v>
      </c>
      <c r="F451" s="326">
        <f t="shared" si="25"/>
        <v>2500</v>
      </c>
    </row>
    <row r="452" spans="2:6">
      <c r="B452" s="327">
        <v>38</v>
      </c>
      <c r="C452" s="226">
        <f t="shared" si="26"/>
        <v>447</v>
      </c>
      <c r="D452" s="325">
        <f t="shared" si="24"/>
        <v>50</v>
      </c>
      <c r="E452" s="325">
        <f t="shared" si="27"/>
        <v>50</v>
      </c>
      <c r="F452" s="326">
        <f t="shared" si="25"/>
        <v>2500</v>
      </c>
    </row>
    <row r="453" spans="2:6">
      <c r="B453" s="327">
        <v>38</v>
      </c>
      <c r="C453" s="226">
        <f t="shared" si="26"/>
        <v>448</v>
      </c>
      <c r="D453" s="325">
        <f t="shared" si="24"/>
        <v>50</v>
      </c>
      <c r="E453" s="325">
        <f t="shared" si="27"/>
        <v>50</v>
      </c>
      <c r="F453" s="326">
        <f t="shared" si="25"/>
        <v>2500</v>
      </c>
    </row>
    <row r="454" spans="2:6">
      <c r="B454" s="327">
        <v>38</v>
      </c>
      <c r="C454" s="226">
        <f t="shared" si="26"/>
        <v>449</v>
      </c>
      <c r="D454" s="325">
        <f t="shared" si="24"/>
        <v>50</v>
      </c>
      <c r="E454" s="325">
        <f t="shared" si="27"/>
        <v>50</v>
      </c>
      <c r="F454" s="326">
        <f t="shared" si="25"/>
        <v>2500</v>
      </c>
    </row>
    <row r="455" spans="2:6">
      <c r="B455" s="327">
        <v>38</v>
      </c>
      <c r="C455" s="226">
        <f t="shared" si="26"/>
        <v>450</v>
      </c>
      <c r="D455" s="325">
        <f t="shared" ref="D455:D481" si="28">$D$2*F454</f>
        <v>50</v>
      </c>
      <c r="E455" s="325">
        <f t="shared" si="27"/>
        <v>50</v>
      </c>
      <c r="F455" s="326">
        <f t="shared" ref="F455:F481" si="29">F454+E455-D455</f>
        <v>2500</v>
      </c>
    </row>
    <row r="456" spans="2:6">
      <c r="B456" s="327">
        <v>38</v>
      </c>
      <c r="C456" s="226">
        <f t="shared" ref="C456:C481" si="30">C455+1</f>
        <v>451</v>
      </c>
      <c r="D456" s="325">
        <f t="shared" si="28"/>
        <v>50</v>
      </c>
      <c r="E456" s="325">
        <f t="shared" si="27"/>
        <v>50</v>
      </c>
      <c r="F456" s="326">
        <f t="shared" si="29"/>
        <v>2500</v>
      </c>
    </row>
    <row r="457" spans="2:6">
      <c r="B457" s="327">
        <v>38</v>
      </c>
      <c r="C457" s="226">
        <f t="shared" si="30"/>
        <v>452</v>
      </c>
      <c r="D457" s="325">
        <f t="shared" si="28"/>
        <v>50</v>
      </c>
      <c r="E457" s="325">
        <f t="shared" ref="E457:E481" si="31">F456*$C$2/12</f>
        <v>50</v>
      </c>
      <c r="F457" s="326">
        <f t="shared" si="29"/>
        <v>2500</v>
      </c>
    </row>
    <row r="458" spans="2:6">
      <c r="B458" s="327">
        <v>38</v>
      </c>
      <c r="C458" s="226">
        <f t="shared" si="30"/>
        <v>453</v>
      </c>
      <c r="D458" s="325">
        <f t="shared" si="28"/>
        <v>50</v>
      </c>
      <c r="E458" s="325">
        <f t="shared" si="31"/>
        <v>50</v>
      </c>
      <c r="F458" s="326">
        <f t="shared" si="29"/>
        <v>2500</v>
      </c>
    </row>
    <row r="459" spans="2:6">
      <c r="B459" s="327">
        <v>38</v>
      </c>
      <c r="C459" s="226">
        <f t="shared" si="30"/>
        <v>454</v>
      </c>
      <c r="D459" s="325">
        <f t="shared" si="28"/>
        <v>50</v>
      </c>
      <c r="E459" s="325">
        <f t="shared" si="31"/>
        <v>50</v>
      </c>
      <c r="F459" s="326">
        <f t="shared" si="29"/>
        <v>2500</v>
      </c>
    </row>
    <row r="460" spans="2:6">
      <c r="B460" s="327">
        <v>38</v>
      </c>
      <c r="C460" s="226">
        <f t="shared" si="30"/>
        <v>455</v>
      </c>
      <c r="D460" s="325">
        <f t="shared" si="28"/>
        <v>50</v>
      </c>
      <c r="E460" s="325">
        <f t="shared" si="31"/>
        <v>50</v>
      </c>
      <c r="F460" s="326">
        <f t="shared" si="29"/>
        <v>2500</v>
      </c>
    </row>
    <row r="461" spans="2:6">
      <c r="B461" s="327">
        <v>38</v>
      </c>
      <c r="C461" s="226">
        <f t="shared" si="30"/>
        <v>456</v>
      </c>
      <c r="D461" s="325">
        <f t="shared" si="28"/>
        <v>50</v>
      </c>
      <c r="E461" s="325">
        <f t="shared" si="31"/>
        <v>50</v>
      </c>
      <c r="F461" s="326">
        <f t="shared" si="29"/>
        <v>2500</v>
      </c>
    </row>
    <row r="462" spans="2:6">
      <c r="B462" s="327">
        <v>39</v>
      </c>
      <c r="C462" s="226">
        <f t="shared" si="30"/>
        <v>457</v>
      </c>
      <c r="D462" s="325">
        <f t="shared" si="28"/>
        <v>50</v>
      </c>
      <c r="E462" s="325">
        <f t="shared" si="31"/>
        <v>50</v>
      </c>
      <c r="F462" s="326">
        <f t="shared" si="29"/>
        <v>2500</v>
      </c>
    </row>
    <row r="463" spans="2:6">
      <c r="B463" s="327">
        <v>39</v>
      </c>
      <c r="C463" s="226">
        <f t="shared" si="30"/>
        <v>458</v>
      </c>
      <c r="D463" s="325">
        <f t="shared" si="28"/>
        <v>50</v>
      </c>
      <c r="E463" s="325">
        <f t="shared" si="31"/>
        <v>50</v>
      </c>
      <c r="F463" s="326">
        <f t="shared" si="29"/>
        <v>2500</v>
      </c>
    </row>
    <row r="464" spans="2:6">
      <c r="B464" s="327">
        <v>39</v>
      </c>
      <c r="C464" s="226">
        <f t="shared" si="30"/>
        <v>459</v>
      </c>
      <c r="D464" s="325">
        <f t="shared" si="28"/>
        <v>50</v>
      </c>
      <c r="E464" s="325">
        <f t="shared" si="31"/>
        <v>50</v>
      </c>
      <c r="F464" s="326">
        <f t="shared" si="29"/>
        <v>2500</v>
      </c>
    </row>
    <row r="465" spans="2:6">
      <c r="B465" s="327">
        <v>39</v>
      </c>
      <c r="C465" s="226">
        <f t="shared" si="30"/>
        <v>460</v>
      </c>
      <c r="D465" s="325">
        <f t="shared" si="28"/>
        <v>50</v>
      </c>
      <c r="E465" s="325">
        <f t="shared" si="31"/>
        <v>50</v>
      </c>
      <c r="F465" s="326">
        <f t="shared" si="29"/>
        <v>2500</v>
      </c>
    </row>
    <row r="466" spans="2:6">
      <c r="B466" s="327">
        <v>39</v>
      </c>
      <c r="C466" s="226">
        <f t="shared" si="30"/>
        <v>461</v>
      </c>
      <c r="D466" s="325">
        <f t="shared" si="28"/>
        <v>50</v>
      </c>
      <c r="E466" s="325">
        <f t="shared" si="31"/>
        <v>50</v>
      </c>
      <c r="F466" s="326">
        <f t="shared" si="29"/>
        <v>2500</v>
      </c>
    </row>
    <row r="467" spans="2:6">
      <c r="B467" s="327">
        <v>39</v>
      </c>
      <c r="C467" s="226">
        <f t="shared" si="30"/>
        <v>462</v>
      </c>
      <c r="D467" s="325">
        <f t="shared" si="28"/>
        <v>50</v>
      </c>
      <c r="E467" s="325">
        <f t="shared" si="31"/>
        <v>50</v>
      </c>
      <c r="F467" s="326">
        <f t="shared" si="29"/>
        <v>2500</v>
      </c>
    </row>
    <row r="468" spans="2:6">
      <c r="B468" s="327">
        <v>39</v>
      </c>
      <c r="C468" s="226">
        <f t="shared" si="30"/>
        <v>463</v>
      </c>
      <c r="D468" s="325">
        <f t="shared" si="28"/>
        <v>50</v>
      </c>
      <c r="E468" s="325">
        <f t="shared" si="31"/>
        <v>50</v>
      </c>
      <c r="F468" s="326">
        <f t="shared" si="29"/>
        <v>2500</v>
      </c>
    </row>
    <row r="469" spans="2:6">
      <c r="B469" s="327">
        <v>39</v>
      </c>
      <c r="C469" s="226">
        <f t="shared" si="30"/>
        <v>464</v>
      </c>
      <c r="D469" s="325">
        <f t="shared" si="28"/>
        <v>50</v>
      </c>
      <c r="E469" s="325">
        <f t="shared" si="31"/>
        <v>50</v>
      </c>
      <c r="F469" s="326">
        <f t="shared" si="29"/>
        <v>2500</v>
      </c>
    </row>
    <row r="470" spans="2:6">
      <c r="B470" s="327">
        <v>39</v>
      </c>
      <c r="C470" s="226">
        <f t="shared" si="30"/>
        <v>465</v>
      </c>
      <c r="D470" s="325">
        <f t="shared" si="28"/>
        <v>50</v>
      </c>
      <c r="E470" s="325">
        <f t="shared" si="31"/>
        <v>50</v>
      </c>
      <c r="F470" s="326">
        <f t="shared" si="29"/>
        <v>2500</v>
      </c>
    </row>
    <row r="471" spans="2:6">
      <c r="B471" s="327">
        <v>39</v>
      </c>
      <c r="C471" s="226">
        <f t="shared" si="30"/>
        <v>466</v>
      </c>
      <c r="D471" s="325">
        <f t="shared" si="28"/>
        <v>50</v>
      </c>
      <c r="E471" s="325">
        <f t="shared" si="31"/>
        <v>50</v>
      </c>
      <c r="F471" s="326">
        <f t="shared" si="29"/>
        <v>2500</v>
      </c>
    </row>
    <row r="472" spans="2:6">
      <c r="B472" s="327">
        <v>39</v>
      </c>
      <c r="C472" s="226">
        <f t="shared" si="30"/>
        <v>467</v>
      </c>
      <c r="D472" s="325">
        <f t="shared" si="28"/>
        <v>50</v>
      </c>
      <c r="E472" s="325">
        <f t="shared" si="31"/>
        <v>50</v>
      </c>
      <c r="F472" s="326">
        <f t="shared" si="29"/>
        <v>2500</v>
      </c>
    </row>
    <row r="473" spans="2:6">
      <c r="B473" s="327">
        <v>39</v>
      </c>
      <c r="C473" s="226">
        <f t="shared" si="30"/>
        <v>468</v>
      </c>
      <c r="D473" s="325">
        <f t="shared" si="28"/>
        <v>50</v>
      </c>
      <c r="E473" s="325">
        <f t="shared" si="31"/>
        <v>50</v>
      </c>
      <c r="F473" s="326">
        <f t="shared" si="29"/>
        <v>2500</v>
      </c>
    </row>
    <row r="474" spans="2:6">
      <c r="B474" s="327">
        <v>40</v>
      </c>
      <c r="C474" s="226">
        <f t="shared" si="30"/>
        <v>469</v>
      </c>
      <c r="D474" s="325">
        <f t="shared" si="28"/>
        <v>50</v>
      </c>
      <c r="E474" s="325">
        <f t="shared" si="31"/>
        <v>50</v>
      </c>
      <c r="F474" s="326">
        <f t="shared" si="29"/>
        <v>2500</v>
      </c>
    </row>
    <row r="475" spans="2:6">
      <c r="B475" s="327">
        <v>40</v>
      </c>
      <c r="C475" s="226">
        <f t="shared" si="30"/>
        <v>470</v>
      </c>
      <c r="D475" s="325">
        <f t="shared" si="28"/>
        <v>50</v>
      </c>
      <c r="E475" s="325">
        <f t="shared" si="31"/>
        <v>50</v>
      </c>
      <c r="F475" s="326">
        <f t="shared" si="29"/>
        <v>2500</v>
      </c>
    </row>
    <row r="476" spans="2:6">
      <c r="B476" s="327">
        <v>40</v>
      </c>
      <c r="C476" s="226">
        <f t="shared" si="30"/>
        <v>471</v>
      </c>
      <c r="D476" s="325">
        <f t="shared" si="28"/>
        <v>50</v>
      </c>
      <c r="E476" s="325">
        <f t="shared" si="31"/>
        <v>50</v>
      </c>
      <c r="F476" s="326">
        <f t="shared" si="29"/>
        <v>2500</v>
      </c>
    </row>
    <row r="477" spans="2:6">
      <c r="B477" s="327">
        <v>40</v>
      </c>
      <c r="C477" s="226">
        <f t="shared" si="30"/>
        <v>472</v>
      </c>
      <c r="D477" s="325">
        <f t="shared" si="28"/>
        <v>50</v>
      </c>
      <c r="E477" s="325">
        <f t="shared" si="31"/>
        <v>50</v>
      </c>
      <c r="F477" s="326">
        <f t="shared" si="29"/>
        <v>2500</v>
      </c>
    </row>
    <row r="478" spans="2:6">
      <c r="B478" s="327">
        <v>40</v>
      </c>
      <c r="C478" s="226">
        <f t="shared" si="30"/>
        <v>473</v>
      </c>
      <c r="D478" s="325">
        <f t="shared" si="28"/>
        <v>50</v>
      </c>
      <c r="E478" s="325">
        <f t="shared" si="31"/>
        <v>50</v>
      </c>
      <c r="F478" s="326">
        <f t="shared" si="29"/>
        <v>2500</v>
      </c>
    </row>
    <row r="479" spans="2:6">
      <c r="B479" s="327">
        <v>40</v>
      </c>
      <c r="C479" s="226">
        <f t="shared" si="30"/>
        <v>474</v>
      </c>
      <c r="D479" s="325">
        <f t="shared" si="28"/>
        <v>50</v>
      </c>
      <c r="E479" s="325">
        <f t="shared" si="31"/>
        <v>50</v>
      </c>
      <c r="F479" s="326">
        <f t="shared" si="29"/>
        <v>2500</v>
      </c>
    </row>
    <row r="480" spans="2:6">
      <c r="B480" s="327">
        <v>40</v>
      </c>
      <c r="C480" s="226">
        <f t="shared" si="30"/>
        <v>475</v>
      </c>
      <c r="D480" s="325">
        <f t="shared" si="28"/>
        <v>50</v>
      </c>
      <c r="E480" s="325">
        <f t="shared" si="31"/>
        <v>50</v>
      </c>
      <c r="F480" s="326">
        <f t="shared" si="29"/>
        <v>2500</v>
      </c>
    </row>
    <row r="481" spans="2:6">
      <c r="B481" s="328">
        <v>40</v>
      </c>
      <c r="C481" s="226">
        <f t="shared" si="30"/>
        <v>476</v>
      </c>
      <c r="D481" s="325">
        <f t="shared" si="28"/>
        <v>50</v>
      </c>
      <c r="E481" s="325">
        <f t="shared" si="31"/>
        <v>50</v>
      </c>
      <c r="F481" s="326">
        <f t="shared" si="29"/>
        <v>2500</v>
      </c>
    </row>
    <row r="482" spans="2:6" s="311" customFormat="1">
      <c r="B482" s="329"/>
      <c r="C482" s="330"/>
      <c r="D482" s="330"/>
      <c r="E482" s="331"/>
      <c r="F482" s="332"/>
    </row>
    <row r="483" spans="2:6">
      <c r="B483" s="329"/>
      <c r="C483" s="330"/>
      <c r="D483" s="330"/>
      <c r="E483" s="330"/>
      <c r="F483" s="333" t="s">
        <v>202</v>
      </c>
    </row>
    <row r="484" spans="2:6" s="311" customFormat="1">
      <c r="B484" s="329"/>
      <c r="C484" s="330"/>
      <c r="D484" s="330"/>
      <c r="E484" s="330"/>
      <c r="F484" s="332"/>
    </row>
    <row r="485" spans="2:6" s="311" customFormat="1">
      <c r="B485" s="329"/>
      <c r="C485" s="330"/>
      <c r="D485" s="330"/>
      <c r="E485" s="330"/>
      <c r="F485" s="332"/>
    </row>
    <row r="486" spans="2:6" s="311" customFormat="1">
      <c r="B486" s="329"/>
      <c r="C486" s="330"/>
      <c r="D486" s="330"/>
      <c r="E486" s="330"/>
      <c r="F486" s="332"/>
    </row>
    <row r="487" spans="2:6" s="311" customFormat="1">
      <c r="B487" s="329"/>
      <c r="C487" s="330"/>
      <c r="D487" s="330"/>
      <c r="E487" s="330"/>
      <c r="F487" s="332"/>
    </row>
    <row r="488" spans="2:6" s="311" customFormat="1">
      <c r="B488" s="329"/>
      <c r="C488" s="330"/>
      <c r="D488" s="330"/>
      <c r="E488" s="330"/>
      <c r="F488" s="332"/>
    </row>
    <row r="489" spans="2:6" s="311" customFormat="1">
      <c r="B489" s="329"/>
      <c r="C489" s="330"/>
      <c r="D489" s="330"/>
      <c r="E489" s="330"/>
      <c r="F489" s="332"/>
    </row>
    <row r="490" spans="2:6" s="311" customFormat="1">
      <c r="B490" s="329"/>
      <c r="C490" s="330"/>
      <c r="D490" s="330"/>
      <c r="E490" s="330"/>
      <c r="F490" s="332"/>
    </row>
    <row r="491" spans="2:6" s="311" customFormat="1">
      <c r="B491" s="329"/>
      <c r="C491" s="330"/>
      <c r="D491" s="330"/>
      <c r="E491" s="330"/>
      <c r="F491" s="332"/>
    </row>
    <row r="492" spans="2:6" s="311" customFormat="1">
      <c r="B492" s="329"/>
      <c r="C492" s="330"/>
      <c r="D492" s="330"/>
      <c r="E492" s="330"/>
      <c r="F492" s="332"/>
    </row>
    <row r="493" spans="2:6" s="311" customFormat="1">
      <c r="B493" s="329"/>
      <c r="C493" s="330"/>
      <c r="D493" s="330"/>
      <c r="E493" s="330"/>
      <c r="F493" s="332"/>
    </row>
    <row r="494" spans="2:6" s="311" customFormat="1" ht="13.5" thickBot="1">
      <c r="B494" s="334"/>
      <c r="C494" s="335"/>
      <c r="D494" s="335"/>
      <c r="E494" s="335"/>
      <c r="F494" s="336"/>
    </row>
    <row r="495" spans="2:6" s="311" customFormat="1"/>
    <row r="496" spans="2:6" s="311" customFormat="1"/>
    <row r="497" s="311" customFormat="1"/>
    <row r="498" s="311" customFormat="1"/>
    <row r="499" s="311" customFormat="1"/>
    <row r="500" s="311" customFormat="1"/>
    <row r="501" s="311" customFormat="1"/>
    <row r="502" s="311" customFormat="1"/>
    <row r="503" s="311" customFormat="1"/>
    <row r="504" s="311" customFormat="1"/>
    <row r="505" s="311" customFormat="1"/>
    <row r="506" s="311" customFormat="1"/>
    <row r="507" s="311" customFormat="1"/>
    <row r="508" s="311" customFormat="1"/>
    <row r="509" s="311" customFormat="1"/>
    <row r="510" s="311" customFormat="1"/>
    <row r="511" s="311" customFormat="1"/>
    <row r="512" s="311" customFormat="1"/>
    <row r="513" spans="4:6" s="311" customFormat="1"/>
    <row r="514" spans="4:6" s="311" customFormat="1"/>
    <row r="515" spans="4:6" s="311" customFormat="1"/>
    <row r="516" spans="4:6" s="311" customFormat="1"/>
    <row r="517" spans="4:6" s="311" customFormat="1"/>
    <row r="518" spans="4:6" s="311" customFormat="1"/>
    <row r="519" spans="4:6" s="311" customFormat="1"/>
    <row r="520" spans="4:6" s="311" customFormat="1"/>
    <row r="521" spans="4:6" s="311" customFormat="1"/>
    <row r="522" spans="4:6" s="311" customFormat="1"/>
    <row r="523" spans="4:6">
      <c r="D523" s="131"/>
      <c r="E523" s="131"/>
      <c r="F523" s="131"/>
    </row>
    <row r="524" spans="4:6">
      <c r="D524" s="131"/>
      <c r="E524" s="131"/>
      <c r="F524" s="131"/>
    </row>
    <row r="525" spans="4:6">
      <c r="D525" s="131"/>
      <c r="E525" s="131"/>
      <c r="F525" s="131"/>
    </row>
    <row r="526" spans="4:6">
      <c r="D526" s="131"/>
      <c r="E526" s="131"/>
      <c r="F526" s="131"/>
    </row>
    <row r="527" spans="4:6">
      <c r="D527" s="131"/>
      <c r="E527" s="131"/>
      <c r="F527" s="131"/>
    </row>
    <row r="528" spans="4:6">
      <c r="D528" s="131"/>
      <c r="E528" s="131"/>
      <c r="F528" s="131"/>
    </row>
    <row r="529" spans="4:6">
      <c r="D529" s="131"/>
      <c r="E529" s="131"/>
      <c r="F529" s="131"/>
    </row>
    <row r="530" spans="4:6">
      <c r="D530" s="131"/>
      <c r="E530" s="131"/>
      <c r="F530" s="131"/>
    </row>
    <row r="531" spans="4:6">
      <c r="D531" s="131"/>
      <c r="E531" s="131"/>
      <c r="F531" s="131"/>
    </row>
    <row r="532" spans="4:6">
      <c r="D532" s="131"/>
      <c r="E532" s="131"/>
      <c r="F532" s="131"/>
    </row>
    <row r="533" spans="4:6">
      <c r="D533" s="131"/>
      <c r="E533" s="131"/>
      <c r="F533" s="131"/>
    </row>
    <row r="534" spans="4:6">
      <c r="D534" s="131"/>
      <c r="E534" s="131"/>
      <c r="F534" s="131"/>
    </row>
    <row r="535" spans="4:6">
      <c r="D535" s="131"/>
      <c r="E535" s="131"/>
      <c r="F535" s="131"/>
    </row>
    <row r="536" spans="4:6">
      <c r="D536" s="131"/>
      <c r="E536" s="131"/>
      <c r="F536" s="131"/>
    </row>
    <row r="537" spans="4:6">
      <c r="D537" s="131"/>
      <c r="E537" s="131"/>
      <c r="F537" s="131"/>
    </row>
    <row r="538" spans="4:6">
      <c r="D538" s="131"/>
      <c r="E538" s="131"/>
      <c r="F538" s="131"/>
    </row>
    <row r="539" spans="4:6">
      <c r="D539" s="131"/>
      <c r="E539" s="131"/>
      <c r="F539" s="131"/>
    </row>
    <row r="540" spans="4:6">
      <c r="D540" s="131"/>
      <c r="E540" s="131"/>
      <c r="F540" s="131"/>
    </row>
    <row r="541" spans="4:6">
      <c r="D541" s="131"/>
      <c r="E541" s="131"/>
      <c r="F541" s="131"/>
    </row>
    <row r="542" spans="4:6">
      <c r="D542" s="131"/>
      <c r="E542" s="131"/>
      <c r="F542" s="131"/>
    </row>
    <row r="543" spans="4:6">
      <c r="D543" s="131"/>
      <c r="E543" s="131"/>
      <c r="F543" s="131"/>
    </row>
    <row r="544" spans="4:6">
      <c r="D544" s="131"/>
      <c r="E544" s="131"/>
      <c r="F544" s="131"/>
    </row>
    <row r="545" spans="4:6">
      <c r="D545" s="131"/>
      <c r="E545" s="131"/>
      <c r="F545" s="131"/>
    </row>
    <row r="546" spans="4:6">
      <c r="D546" s="131"/>
      <c r="E546" s="131"/>
      <c r="F546" s="131"/>
    </row>
    <row r="547" spans="4:6">
      <c r="D547" s="131"/>
      <c r="E547" s="131"/>
      <c r="F547" s="131"/>
    </row>
    <row r="548" spans="4:6">
      <c r="D548" s="131"/>
      <c r="E548" s="131"/>
      <c r="F548" s="131"/>
    </row>
    <row r="549" spans="4:6">
      <c r="D549" s="131"/>
      <c r="E549" s="131"/>
      <c r="F549" s="131"/>
    </row>
    <row r="550" spans="4:6">
      <c r="D550" s="131"/>
      <c r="E550" s="131"/>
      <c r="F550" s="131"/>
    </row>
    <row r="551" spans="4:6">
      <c r="D551" s="131"/>
      <c r="E551" s="131"/>
      <c r="F551" s="131"/>
    </row>
    <row r="552" spans="4:6">
      <c r="D552" s="131"/>
      <c r="E552" s="131"/>
      <c r="F552" s="131"/>
    </row>
    <row r="553" spans="4:6">
      <c r="D553" s="131"/>
      <c r="E553" s="131"/>
      <c r="F553" s="131"/>
    </row>
    <row r="554" spans="4:6">
      <c r="D554" s="131"/>
      <c r="E554" s="131"/>
      <c r="F554" s="131"/>
    </row>
    <row r="555" spans="4:6">
      <c r="D555" s="131"/>
      <c r="E555" s="131"/>
      <c r="F555" s="131"/>
    </row>
    <row r="556" spans="4:6">
      <c r="D556" s="131"/>
      <c r="E556" s="131"/>
      <c r="F556" s="131"/>
    </row>
    <row r="557" spans="4:6">
      <c r="D557" s="131"/>
      <c r="E557" s="131"/>
      <c r="F557" s="131"/>
    </row>
    <row r="558" spans="4:6">
      <c r="D558" s="131"/>
      <c r="E558" s="131"/>
      <c r="F558" s="131"/>
    </row>
    <row r="559" spans="4:6">
      <c r="D559" s="131"/>
      <c r="E559" s="131"/>
      <c r="F559" s="131"/>
    </row>
    <row r="560" spans="4:6">
      <c r="D560" s="131"/>
      <c r="E560" s="131"/>
      <c r="F560" s="131"/>
    </row>
    <row r="561" spans="4:6">
      <c r="D561" s="131"/>
      <c r="E561" s="131"/>
      <c r="F561" s="131"/>
    </row>
    <row r="562" spans="4:6">
      <c r="D562" s="131"/>
      <c r="E562" s="131"/>
      <c r="F562" s="131"/>
    </row>
    <row r="563" spans="4:6">
      <c r="D563" s="131"/>
      <c r="E563" s="131"/>
      <c r="F563" s="131"/>
    </row>
    <row r="564" spans="4:6">
      <c r="D564" s="131"/>
      <c r="E564" s="131"/>
      <c r="F564" s="131"/>
    </row>
    <row r="565" spans="4:6">
      <c r="D565" s="131"/>
      <c r="E565" s="131"/>
      <c r="F565" s="131"/>
    </row>
    <row r="566" spans="4:6">
      <c r="D566" s="131"/>
      <c r="E566" s="131"/>
      <c r="F566" s="131"/>
    </row>
    <row r="567" spans="4:6">
      <c r="D567" s="131"/>
      <c r="E567" s="131"/>
      <c r="F567" s="131"/>
    </row>
    <row r="568" spans="4:6">
      <c r="D568" s="131"/>
      <c r="E568" s="131"/>
      <c r="F568" s="131"/>
    </row>
    <row r="569" spans="4:6">
      <c r="D569" s="131"/>
      <c r="E569" s="131"/>
      <c r="F569" s="131"/>
    </row>
    <row r="570" spans="4:6">
      <c r="D570" s="131"/>
      <c r="E570" s="131"/>
      <c r="F570" s="131"/>
    </row>
    <row r="571" spans="4:6">
      <c r="D571" s="131"/>
      <c r="E571" s="131"/>
      <c r="F571" s="131"/>
    </row>
    <row r="572" spans="4:6">
      <c r="D572" s="131"/>
      <c r="E572" s="131"/>
      <c r="F572" s="131"/>
    </row>
    <row r="573" spans="4:6">
      <c r="D573" s="131"/>
      <c r="E573" s="131"/>
      <c r="F573" s="131"/>
    </row>
    <row r="574" spans="4:6">
      <c r="D574" s="131"/>
      <c r="E574" s="131"/>
      <c r="F574" s="131"/>
    </row>
    <row r="575" spans="4:6">
      <c r="D575" s="131"/>
      <c r="E575" s="131"/>
      <c r="F575" s="131"/>
    </row>
    <row r="576" spans="4:6">
      <c r="D576" s="131"/>
      <c r="E576" s="131"/>
      <c r="F576" s="131"/>
    </row>
    <row r="577" spans="4:6">
      <c r="D577" s="131"/>
      <c r="E577" s="131"/>
      <c r="F577" s="131"/>
    </row>
    <row r="578" spans="4:6">
      <c r="D578" s="131"/>
      <c r="E578" s="131"/>
      <c r="F578" s="131"/>
    </row>
    <row r="579" spans="4:6">
      <c r="D579" s="131"/>
      <c r="E579" s="131"/>
      <c r="F579" s="131"/>
    </row>
    <row r="580" spans="4:6">
      <c r="D580" s="131"/>
      <c r="E580" s="131"/>
      <c r="F580" s="131"/>
    </row>
    <row r="581" spans="4:6">
      <c r="D581" s="131"/>
      <c r="E581" s="131"/>
      <c r="F581" s="131"/>
    </row>
    <row r="582" spans="4:6">
      <c r="D582" s="131"/>
      <c r="E582" s="131"/>
      <c r="F582" s="131"/>
    </row>
    <row r="583" spans="4:6">
      <c r="D583" s="131"/>
      <c r="E583" s="131"/>
      <c r="F583" s="131"/>
    </row>
    <row r="584" spans="4:6">
      <c r="D584" s="131"/>
      <c r="E584" s="131"/>
      <c r="F584" s="131"/>
    </row>
    <row r="585" spans="4:6">
      <c r="D585" s="131"/>
      <c r="E585" s="131"/>
      <c r="F585" s="131"/>
    </row>
    <row r="586" spans="4:6">
      <c r="D586" s="131"/>
      <c r="E586" s="131"/>
      <c r="F586" s="131"/>
    </row>
    <row r="587" spans="4:6">
      <c r="D587" s="131"/>
      <c r="E587" s="131"/>
      <c r="F587" s="131"/>
    </row>
    <row r="588" spans="4:6">
      <c r="D588" s="131"/>
      <c r="E588" s="131"/>
      <c r="F588" s="131"/>
    </row>
    <row r="589" spans="4:6">
      <c r="D589" s="131"/>
      <c r="E589" s="131"/>
      <c r="F589" s="131"/>
    </row>
    <row r="590" spans="4:6">
      <c r="D590" s="131"/>
      <c r="E590" s="131"/>
      <c r="F590" s="131"/>
    </row>
    <row r="591" spans="4:6">
      <c r="D591" s="131"/>
      <c r="E591" s="131"/>
      <c r="F591" s="131"/>
    </row>
    <row r="592" spans="4:6">
      <c r="D592" s="131"/>
      <c r="E592" s="131"/>
      <c r="F592" s="131"/>
    </row>
    <row r="593" spans="4:6">
      <c r="D593" s="131"/>
      <c r="E593" s="131"/>
      <c r="F593" s="131"/>
    </row>
    <row r="594" spans="4:6">
      <c r="D594" s="131"/>
      <c r="E594" s="131"/>
      <c r="F594" s="131"/>
    </row>
    <row r="595" spans="4:6">
      <c r="D595" s="131"/>
      <c r="E595" s="131"/>
      <c r="F595" s="131"/>
    </row>
    <row r="596" spans="4:6">
      <c r="D596" s="131"/>
      <c r="E596" s="131"/>
      <c r="F596" s="131"/>
    </row>
    <row r="597" spans="4:6">
      <c r="D597" s="131"/>
      <c r="E597" s="131"/>
      <c r="F597" s="131"/>
    </row>
    <row r="598" spans="4:6">
      <c r="D598" s="131"/>
      <c r="E598" s="131"/>
      <c r="F598" s="131"/>
    </row>
    <row r="599" spans="4:6">
      <c r="D599" s="131"/>
      <c r="E599" s="131"/>
      <c r="F599" s="131"/>
    </row>
    <row r="600" spans="4:6">
      <c r="D600" s="131"/>
      <c r="E600" s="131"/>
      <c r="F600" s="131"/>
    </row>
    <row r="601" spans="4:6">
      <c r="D601" s="131"/>
      <c r="E601" s="131"/>
      <c r="F601" s="131"/>
    </row>
  </sheetData>
  <mergeCells count="2">
    <mergeCell ref="D1:E1"/>
    <mergeCell ref="D2:E2"/>
  </mergeCells>
  <pageMargins left="0.75" right="0.75" top="1" bottom="1" header="0.5" footer="0.5"/>
  <pageSetup paperSize="0"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Financial ToolBoxes</vt:lpstr>
      <vt:lpstr>General Savings Plan</vt:lpstr>
      <vt:lpstr>401k</vt:lpstr>
      <vt:lpstr>Vehicle Loan</vt:lpstr>
      <vt:lpstr>Home Loan</vt:lpstr>
      <vt:lpstr>Family Budget</vt:lpstr>
      <vt:lpstr>Principal %</vt:lpstr>
      <vt:lpstr>Bank vs You</vt:lpstr>
      <vt:lpstr>2% Forever</vt:lpstr>
      <vt:lpstr>'Bank vs You'!Print_Area</vt:lpstr>
      <vt:lpstr>'Bank vs You'!Print_Titles</vt:lpstr>
      <vt:lpstr>'Home Loan'!Print_Titles</vt:lpstr>
    </vt:vector>
  </TitlesOfParts>
  <Company>BYU-Idaho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Shane Goodwin</dc:creator>
  <cp:lastModifiedBy>Loynd, Amy</cp:lastModifiedBy>
  <dcterms:created xsi:type="dcterms:W3CDTF">2014-04-01T18:22:16Z</dcterms:created>
  <dcterms:modified xsi:type="dcterms:W3CDTF">2018-02-21T18:42:46Z</dcterms:modified>
</cp:coreProperties>
</file>