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xWindow="0" yWindow="0" windowWidth="13665" windowHeight="6075"/>
  </bookViews>
  <sheets>
    <sheet name="Projects" sheetId="1" r:id="rId1"/>
    <sheet name="Products" sheetId="13" r:id="rId2"/>
    <sheet name="DropDowns" sheetId="2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Q57" i="1"/>
  <c r="AE57" i="1"/>
  <c r="AO57" i="1"/>
  <c r="P46" i="1" l="1"/>
  <c r="Q46" i="1"/>
  <c r="AE46" i="1"/>
  <c r="AO46" i="1"/>
  <c r="P18" i="1"/>
  <c r="Q18" i="1"/>
  <c r="AE18" i="1"/>
  <c r="AO18" i="1"/>
  <c r="P34" i="1"/>
  <c r="Q34" i="1"/>
  <c r="AE34" i="1"/>
  <c r="AO34" i="1"/>
  <c r="P21" i="1"/>
  <c r="Q21" i="1"/>
  <c r="AE21" i="1"/>
  <c r="AO21" i="1"/>
  <c r="P36" i="1"/>
  <c r="Q36" i="1"/>
  <c r="AE36" i="1"/>
  <c r="AO36" i="1"/>
  <c r="P24" i="1"/>
  <c r="Q24" i="1"/>
  <c r="AE24" i="1"/>
  <c r="AO24" i="1"/>
  <c r="P2" i="1"/>
  <c r="Q2" i="1"/>
  <c r="AE2" i="1"/>
  <c r="AO2" i="1"/>
  <c r="P29" i="1"/>
  <c r="Q29" i="1"/>
  <c r="AE29" i="1"/>
  <c r="AO29" i="1"/>
  <c r="P22" i="1"/>
  <c r="Q22" i="1"/>
  <c r="AE22" i="1"/>
  <c r="AO22" i="1"/>
  <c r="P10" i="1"/>
  <c r="Q10" i="1"/>
  <c r="AE10" i="1"/>
  <c r="AO10" i="1"/>
  <c r="P53" i="1"/>
  <c r="P37" i="1"/>
  <c r="Q37" i="1"/>
  <c r="AE37" i="1"/>
  <c r="AO37" i="1"/>
  <c r="P13" i="1"/>
  <c r="Q13" i="1"/>
  <c r="AE13" i="1"/>
  <c r="AO13" i="1"/>
  <c r="AO47" i="1"/>
  <c r="AO33" i="1"/>
  <c r="AO9" i="1"/>
  <c r="AO17" i="1"/>
  <c r="AO31" i="1"/>
  <c r="AO8" i="1"/>
  <c r="AO39" i="1"/>
  <c r="AO20" i="1"/>
  <c r="AO15" i="1"/>
  <c r="AO50" i="1"/>
  <c r="AO40" i="1"/>
  <c r="AO7" i="1"/>
  <c r="AO12" i="1"/>
  <c r="AO35" i="1"/>
  <c r="AO14" i="1"/>
  <c r="AO43" i="1"/>
  <c r="AO52" i="1"/>
  <c r="AO11" i="1"/>
  <c r="AO51" i="1"/>
  <c r="AO23" i="1"/>
  <c r="AO53" i="1"/>
  <c r="AO28" i="1"/>
  <c r="AO54" i="1"/>
  <c r="AO48" i="1"/>
  <c r="AO49" i="1"/>
  <c r="AO16" i="1"/>
  <c r="AO27" i="1"/>
  <c r="AO30" i="1"/>
  <c r="AO19" i="1"/>
  <c r="AO55" i="1"/>
  <c r="AO5" i="1"/>
  <c r="AO44" i="1"/>
  <c r="AO25" i="1"/>
  <c r="AO32" i="1"/>
  <c r="AO3" i="1"/>
  <c r="AO38" i="1"/>
  <c r="AO6" i="1"/>
  <c r="AO4" i="1"/>
  <c r="AO42" i="1"/>
  <c r="AO45" i="1"/>
  <c r="AO56" i="1"/>
  <c r="AO41" i="1"/>
  <c r="AO26" i="1"/>
  <c r="P44" i="1"/>
  <c r="Q44" i="1"/>
  <c r="AE44" i="1"/>
  <c r="P25" i="1"/>
  <c r="Q25" i="1"/>
  <c r="AE25" i="1"/>
  <c r="AE47" i="1"/>
  <c r="AE33" i="1"/>
  <c r="AE9" i="1"/>
  <c r="AE17" i="1"/>
  <c r="AE31" i="1"/>
  <c r="AE8" i="1"/>
  <c r="AE39" i="1"/>
  <c r="AE20" i="1"/>
  <c r="AE15" i="1"/>
  <c r="AE50" i="1"/>
  <c r="AE40" i="1"/>
  <c r="AE7" i="1"/>
  <c r="AE12" i="1"/>
  <c r="AE35" i="1"/>
  <c r="AE14" i="1"/>
  <c r="AE43" i="1"/>
  <c r="AE52" i="1"/>
  <c r="AE11" i="1"/>
  <c r="AE51" i="1"/>
  <c r="AE23" i="1"/>
  <c r="P38" i="1"/>
  <c r="Q38" i="1"/>
  <c r="AE38" i="1"/>
  <c r="P5" i="1"/>
  <c r="Q5" i="1"/>
  <c r="AE5" i="1"/>
  <c r="P16" i="1"/>
  <c r="Q16" i="1"/>
  <c r="AE16" i="1"/>
  <c r="P28" i="1"/>
  <c r="Q28" i="1"/>
  <c r="AE28" i="1"/>
  <c r="Q53" i="1"/>
  <c r="AE53" i="1"/>
  <c r="P42" i="1"/>
  <c r="Q42" i="1"/>
  <c r="AE42" i="1"/>
  <c r="Q8" i="1"/>
  <c r="Q39" i="1"/>
  <c r="Q14" i="1"/>
  <c r="Q15" i="1"/>
  <c r="Q7" i="1"/>
  <c r="Q43" i="1"/>
  <c r="Q12" i="1"/>
  <c r="Q35" i="1"/>
  <c r="Q52" i="1"/>
  <c r="Q11" i="1"/>
  <c r="Q51" i="1"/>
  <c r="Q20" i="1"/>
  <c r="Q50" i="1"/>
  <c r="Q23" i="1"/>
  <c r="Q54" i="1"/>
  <c r="Q30" i="1"/>
  <c r="Q27" i="1"/>
  <c r="Q3" i="1"/>
  <c r="Q55" i="1"/>
  <c r="Q4" i="1"/>
  <c r="Q49" i="1"/>
  <c r="Q26" i="1"/>
  <c r="Q19" i="1"/>
  <c r="Q41" i="1"/>
  <c r="Q6" i="1"/>
  <c r="Q48" i="1"/>
  <c r="Q45" i="1"/>
  <c r="Q32" i="1"/>
  <c r="Q56" i="1"/>
  <c r="Q47" i="1"/>
  <c r="AE54" i="1"/>
  <c r="AE30" i="1"/>
  <c r="AE27" i="1"/>
  <c r="AE3" i="1"/>
  <c r="AE55" i="1"/>
  <c r="AE4" i="1"/>
  <c r="AE49" i="1"/>
  <c r="AE26" i="1"/>
  <c r="AE19" i="1"/>
  <c r="AE41" i="1"/>
  <c r="AE6" i="1"/>
  <c r="AE48" i="1"/>
  <c r="AE45" i="1"/>
  <c r="AE56" i="1"/>
  <c r="P56" i="1"/>
  <c r="P41" i="1"/>
  <c r="P19" i="1"/>
  <c r="P4" i="1"/>
  <c r="P55" i="1"/>
  <c r="P3" i="1"/>
  <c r="P30" i="1"/>
  <c r="P40" i="1"/>
  <c r="Q40" i="1"/>
  <c r="P33" i="1"/>
  <c r="Q33" i="1"/>
  <c r="P51" i="1"/>
  <c r="P11" i="1"/>
  <c r="P52" i="1"/>
  <c r="P39" i="1"/>
  <c r="P8" i="1"/>
  <c r="P9" i="1"/>
  <c r="Q9" i="1"/>
  <c r="P31" i="1"/>
  <c r="Q31" i="1"/>
  <c r="P47" i="1"/>
  <c r="S3" i="2"/>
  <c r="S6" i="2"/>
  <c r="S2" i="2"/>
  <c r="S4" i="2"/>
  <c r="S5" i="2"/>
  <c r="S8" i="2"/>
  <c r="S7" i="2"/>
  <c r="M2" i="2"/>
  <c r="M3" i="2"/>
  <c r="M4" i="2"/>
  <c r="M5" i="2"/>
  <c r="M6" i="2"/>
  <c r="P17" i="1"/>
  <c r="P32" i="1"/>
  <c r="P54" i="1"/>
  <c r="P50" i="1"/>
  <c r="P49" i="1"/>
  <c r="P6" i="1"/>
  <c r="P20" i="1"/>
  <c r="P7" i="1"/>
  <c r="P27" i="1"/>
  <c r="P12" i="1"/>
  <c r="P35" i="1"/>
  <c r="P26" i="1"/>
  <c r="P14" i="1"/>
  <c r="P45" i="1"/>
  <c r="P48" i="1"/>
  <c r="P23" i="1"/>
  <c r="P43" i="1"/>
  <c r="P15" i="1"/>
  <c r="Q17" i="1"/>
</calcChain>
</file>

<file path=xl/sharedStrings.xml><?xml version="1.0" encoding="utf-8"?>
<sst xmlns="http://schemas.openxmlformats.org/spreadsheetml/2006/main" count="763" uniqueCount="306">
  <si>
    <t>Title</t>
  </si>
  <si>
    <t>Trello</t>
  </si>
  <si>
    <t>Details</t>
  </si>
  <si>
    <t>Link</t>
  </si>
  <si>
    <t>Team</t>
  </si>
  <si>
    <t>Lead</t>
  </si>
  <si>
    <t>Status</t>
  </si>
  <si>
    <t>Modified</t>
  </si>
  <si>
    <t>Scope</t>
  </si>
  <si>
    <t>Project Health</t>
  </si>
  <si>
    <t>% Complete</t>
  </si>
  <si>
    <t>Sem Complete</t>
  </si>
  <si>
    <t>Sponsor*</t>
  </si>
  <si>
    <t>Start Date*</t>
  </si>
  <si>
    <t>End Date*</t>
  </si>
  <si>
    <t>Duration</t>
  </si>
  <si>
    <t>Planned Total Hrs*</t>
  </si>
  <si>
    <t>DB</t>
  </si>
  <si>
    <t>CH</t>
  </si>
  <si>
    <t>JH</t>
  </si>
  <si>
    <t>AB</t>
  </si>
  <si>
    <t>CO</t>
  </si>
  <si>
    <t>SW</t>
  </si>
  <si>
    <t>EH</t>
  </si>
  <si>
    <t>Up Next Priority</t>
  </si>
  <si>
    <t>Online Learning</t>
  </si>
  <si>
    <t>CurrDev</t>
  </si>
  <si>
    <t>PW</t>
  </si>
  <si>
    <t>Campus</t>
  </si>
  <si>
    <t>Other</t>
  </si>
  <si>
    <t>Org Impact Score</t>
  </si>
  <si>
    <t>*Learning Model (Daniel)</t>
  </si>
  <si>
    <t>*Program Eval (Curtis)</t>
  </si>
  <si>
    <t>*Measuring T&amp;L (Steve)</t>
  </si>
  <si>
    <t>*Quality Instruction (Josh)</t>
  </si>
  <si>
    <t>*Quality Course Design (Ben)</t>
  </si>
  <si>
    <t>Reduce Cost</t>
  </si>
  <si>
    <t>Student Experience</t>
  </si>
  <si>
    <t>Tools</t>
  </si>
  <si>
    <t>Other2</t>
  </si>
  <si>
    <t>Initiatives Impact Score</t>
  </si>
  <si>
    <t>R&amp;D: Safe</t>
  </si>
  <si>
    <t>R&amp;D: Big Bet</t>
  </si>
  <si>
    <t>Evaluation</t>
  </si>
  <si>
    <t>3rd Semester Survey Consolidation</t>
  </si>
  <si>
    <t>Y</t>
  </si>
  <si>
    <t>View</t>
  </si>
  <si>
    <t>https://trello.com/c/WDTL0LFx</t>
  </si>
  <si>
    <t>RED</t>
  </si>
  <si>
    <t>Curtis</t>
  </si>
  <si>
    <t>In Progress</t>
  </si>
  <si>
    <t>Medium</t>
  </si>
  <si>
    <t>Green</t>
  </si>
  <si>
    <t>Bryan J</t>
  </si>
  <si>
    <t>Academic Start Student Feedback Evaluation Strategy</t>
  </si>
  <si>
    <t>https://trello.com/c/G4ititkg/365-lesson-level-evaluation-strategy</t>
  </si>
  <si>
    <t>Archived</t>
  </si>
  <si>
    <t>Activity-level Feedback: Product Develoment</t>
  </si>
  <si>
    <t>https://trello.com/c/jeBSR1uo</t>
  </si>
  <si>
    <t>Steve S</t>
  </si>
  <si>
    <t>Up Next</t>
  </si>
  <si>
    <t>Small</t>
  </si>
  <si>
    <t>Analysis of Cheating</t>
  </si>
  <si>
    <t>https://trello.com/c/9eqz5dpI</t>
  </si>
  <si>
    <t>Assist Online Instruction with Survey Practices</t>
  </si>
  <si>
    <t>https://trello.com/c/xjKYsFO4</t>
  </si>
  <si>
    <t>Bio 264/265 Pass-rate Evaluation</t>
  </si>
  <si>
    <t>https://trello.com/c/Gt9YvnwT</t>
  </si>
  <si>
    <t>Daniel</t>
  </si>
  <si>
    <t>Complete</t>
  </si>
  <si>
    <t>WI17</t>
  </si>
  <si>
    <t>Ben</t>
  </si>
  <si>
    <t>BYUI LMS Grades added to the DW</t>
  </si>
  <si>
    <t/>
  </si>
  <si>
    <t>Data</t>
  </si>
  <si>
    <t>Aaron</t>
  </si>
  <si>
    <t>BYUI LMS Instructor Usage added to the DW</t>
  </si>
  <si>
    <t>CCDP - I-Learn Gradebook sub-report</t>
  </si>
  <si>
    <t>https://trello.com/c/U9DLL8SA</t>
  </si>
  <si>
    <t>Joshua</t>
  </si>
  <si>
    <t>Yellow</t>
  </si>
  <si>
    <t>Competency-based Education</t>
  </si>
  <si>
    <t>https://trello.com/c/ranTTWUZ</t>
  </si>
  <si>
    <t>S17</t>
  </si>
  <si>
    <t>Discussion Board Rubric Development</t>
  </si>
  <si>
    <t>https://trello.com/c/38vk04bn</t>
  </si>
  <si>
    <t>Peter</t>
  </si>
  <si>
    <t>Consultation with Instruction</t>
  </si>
  <si>
    <t>N</t>
  </si>
  <si>
    <t>Joel</t>
  </si>
  <si>
    <t>Course Council Data portal - Initial Release</t>
  </si>
  <si>
    <t>https://trello.com/c/BBuBf51r</t>
  </si>
  <si>
    <t>Large</t>
  </si>
  <si>
    <t>F16</t>
  </si>
  <si>
    <t>Course Council Health Evaluation</t>
  </si>
  <si>
    <t>https://trello.com/c/aTj6khYa</t>
  </si>
  <si>
    <t>Course Health Flags</t>
  </si>
  <si>
    <t>https://trello.com/c/6MkQ0jVC</t>
  </si>
  <si>
    <t>Data Validation &amp; Exploration</t>
  </si>
  <si>
    <t>https://trello.com/c/ZZdlUpaM</t>
  </si>
  <si>
    <t>Diagnostic Assessment Proof of Concept</t>
  </si>
  <si>
    <t>https://trello.com/c/D8j3kC3q</t>
  </si>
  <si>
    <t>Due Dates</t>
  </si>
  <si>
    <t>https://trello.com/c/0Rl2oUNo</t>
  </si>
  <si>
    <t>EnglishConnect 3 POC I</t>
  </si>
  <si>
    <t>https://trello.com/c/XUCf77ac</t>
  </si>
  <si>
    <t>Eric</t>
  </si>
  <si>
    <t>EnglishConnect 3 POC II</t>
  </si>
  <si>
    <t>https://trello.com/c/sDdAuiPu</t>
  </si>
  <si>
    <t>I-Learn 3.0 Usability Task Force</t>
  </si>
  <si>
    <t>https://trello.com/c/8DR4SHRw</t>
  </si>
  <si>
    <t>On Hold</t>
  </si>
  <si>
    <t>Carry</t>
  </si>
  <si>
    <t>Improve Transcript Process</t>
  </si>
  <si>
    <t>P&amp;C</t>
  </si>
  <si>
    <t>Steve W</t>
  </si>
  <si>
    <t>Instructional Teams</t>
  </si>
  <si>
    <t>https://trello.com/c/0RSVUHUv</t>
  </si>
  <si>
    <t>Instructor growth - measure, incentivize and report</t>
  </si>
  <si>
    <t>https://trello.com/c/8bci8L2b</t>
  </si>
  <si>
    <t>x</t>
  </si>
  <si>
    <t>Instructor Pre-Hiring and Performance Correlation</t>
  </si>
  <si>
    <t>https://trello.com/c/AVOalSuP</t>
  </si>
  <si>
    <t>Micro</t>
  </si>
  <si>
    <t>Instructor to Student Feedback</t>
  </si>
  <si>
    <t>https://trello.com/c/lWe6R1j3/397-instructor-feedback-touchpoints-project</t>
  </si>
  <si>
    <t>Learning Model Measurement</t>
  </si>
  <si>
    <t>https://trello.com/c/YavEHr1V</t>
  </si>
  <si>
    <t>Live Course Review Strategy</t>
  </si>
  <si>
    <t>https://trello.com/c/RzXPQOoq</t>
  </si>
  <si>
    <t>Mentoring Technology Solution</t>
  </si>
  <si>
    <t>https://trello.com/c/2LnzHN1V/569-mentoring-technology-solution</t>
  </si>
  <si>
    <t>OCR-M Added to the Data Warehouse</t>
  </si>
  <si>
    <t>Online Student Grievance Process</t>
  </si>
  <si>
    <t>https://trello.com/c/Tr3zh7Td</t>
  </si>
  <si>
    <t>Lynne</t>
  </si>
  <si>
    <t>Outcomes and Assessment Improvement</t>
  </si>
  <si>
    <t>https://trello.com/c/aSRz088i</t>
  </si>
  <si>
    <t>Red</t>
  </si>
  <si>
    <t>Pathway Effect</t>
  </si>
  <si>
    <t>https://trello.com/c/s3l7NzTc</t>
  </si>
  <si>
    <t>Pathway Sites Data Definitions</t>
  </si>
  <si>
    <t>https://tasks.office.com/webmailbyui.onmicrosoft.com/EN-US/Home/Task/MxGa4ichrE2Zx6vaZAbqZGQAHm_G</t>
  </si>
  <si>
    <t>PathwayConnect Curriculum Evaluation</t>
  </si>
  <si>
    <t>https://trello.com/c/0r2y4TpY</t>
  </si>
  <si>
    <t>James F</t>
  </si>
  <si>
    <t>PathwayConnect Evaluation Strategy</t>
  </si>
  <si>
    <t>https://trello.com/c/bLrzcrGM</t>
  </si>
  <si>
    <t>Perusall R&amp;D</t>
  </si>
  <si>
    <t>https://trello.com/c/oMRtN8kM</t>
  </si>
  <si>
    <t>Product Development: Pilot Evaluation</t>
  </si>
  <si>
    <t>https://trello.com/c/iHigzfXE</t>
  </si>
  <si>
    <t>Qualtrics End-of-Course Evaluation Data Definitions</t>
  </si>
  <si>
    <t>https://tasks.office.com/webmailbyui.onmicrosoft.com/EN-US/Home/Task/tjp-XIeQxE2Ll-eWBJ5EbGQADL6U</t>
  </si>
  <si>
    <t>Redeveloment and Improvement Project Analysis</t>
  </si>
  <si>
    <t>https://trello.com/c/wXv61poI</t>
  </si>
  <si>
    <t>Refine Instructor Survey</t>
  </si>
  <si>
    <t>https://trello.com/c/qsAXGe0n</t>
  </si>
  <si>
    <t>Remote Proctoring Evaluation</t>
  </si>
  <si>
    <t>https://trello.com/c/7dPAzcQt</t>
  </si>
  <si>
    <t>Split TGL into Mentor and Evaluator</t>
  </si>
  <si>
    <t>https://trello.com/c/fyrbXXYC</t>
  </si>
  <si>
    <t>Strategies for Measuring Learning</t>
  </si>
  <si>
    <t>https://trello.com/c/H6bLf8D7</t>
  </si>
  <si>
    <t>Student Community, TOA</t>
  </si>
  <si>
    <t>https://trello.com/c/3yXgBzOH</t>
  </si>
  <si>
    <t>Student milestones added to the DW</t>
  </si>
  <si>
    <t>Student Ownership</t>
  </si>
  <si>
    <t>https://trello.com/c/nWdbRrPU</t>
  </si>
  <si>
    <t>Student Profiles: Product Development</t>
  </si>
  <si>
    <t>https://trello.com/c/d2XVbcBP/308-product-development-student-profiles-attributes-medium</t>
  </si>
  <si>
    <t>Survey Policy Evaluation</t>
  </si>
  <si>
    <t>https://trello.com/c/Z4V4P7kJ</t>
  </si>
  <si>
    <t>Synchronous/Asynchronous Preference and Personality</t>
  </si>
  <si>
    <t>https://trello.com/c/N2V8NKxt</t>
  </si>
  <si>
    <t>Teaching Assistants Round 2</t>
  </si>
  <si>
    <t>https://trello.com/c/3cZIp2Lb</t>
  </si>
  <si>
    <t>F15</t>
  </si>
  <si>
    <t>Understand Online Program Attrition</t>
  </si>
  <si>
    <t>https://trello.com/c/2ZL1ZHTp</t>
  </si>
  <si>
    <t>Video Content in Online Courses</t>
  </si>
  <si>
    <t>https://trello.com/c/93VNZXbD</t>
  </si>
  <si>
    <t>Walk-in Service: Product Develoment</t>
  </si>
  <si>
    <t>https://trello.com/c/H50hw62u</t>
  </si>
  <si>
    <t>Watch List: Product Development</t>
  </si>
  <si>
    <t>https://trello.com/c/6vo5lBWk</t>
  </si>
  <si>
    <t>Description</t>
  </si>
  <si>
    <t>Previous Owner (to be deleted)</t>
  </si>
  <si>
    <t>Owner</t>
  </si>
  <si>
    <t>Load</t>
  </si>
  <si>
    <t>PSD Status</t>
  </si>
  <si>
    <t>Last Reviewed</t>
  </si>
  <si>
    <t>Notes</t>
  </si>
  <si>
    <t>Online Executive Reports Index</t>
  </si>
  <si>
    <t>List of high-level reports for online administrators.</t>
  </si>
  <si>
    <t>Course Improvement</t>
  </si>
  <si>
    <t>David</t>
  </si>
  <si>
    <t>External Research Coordination</t>
  </si>
  <si>
    <t>Coordinating and maintaining relationships with external researchers to serve research and evaluation needs in Online Learning.</t>
  </si>
  <si>
    <t>Incomplete</t>
  </si>
  <si>
    <t>Course Outcome Achievement Reporting</t>
  </si>
  <si>
    <t>Reporting of students' course outcome achievement to course councils.</t>
  </si>
  <si>
    <t>Course Council Health Report</t>
  </si>
  <si>
    <t>Report to identify effective and unhealthy course councils.</t>
  </si>
  <si>
    <t>State of the Portfolio</t>
  </si>
  <si>
    <t>High-level report of the performance of Online Learning.</t>
  </si>
  <si>
    <t>Student Team </t>
  </si>
  <si>
    <t>Management of student employees to help serve research and evaluation needs in Online Learning.</t>
  </si>
  <si>
    <t>?</t>
  </si>
  <si>
    <t>Live Course Review</t>
  </si>
  <si>
    <t>Course-specific review of selected BYU-Idaho Online courses.</t>
  </si>
  <si>
    <t>End-of-Course and Mid-Course (Surveys)</t>
  </si>
  <si>
    <t>Course and Instructor evaluation surveys</t>
  </si>
  <si>
    <t>Lesson Level Feedback (Survey)</t>
  </si>
  <si>
    <t>Weekly student course feedback data</t>
  </si>
  <si>
    <t>Instructor Feedback (Survey)</t>
  </si>
  <si>
    <t>Instructor feedback on course performance and teaching experience.</t>
  </si>
  <si>
    <t>Owner: Daniel or Curtis</t>
  </si>
  <si>
    <t>Walk-in Service</t>
  </si>
  <si>
    <t>Record and manage requests for info that will take less than 4 hours of time. </t>
  </si>
  <si>
    <t>Online Student and Instructor Survey Log</t>
  </si>
  <si>
    <t>Log of the surveys sent to online students and instructors.</t>
  </si>
  <si>
    <t>Course Council Data Portal</t>
  </si>
  <si>
    <t>Course-specific data for online course council members and administrators.</t>
  </si>
  <si>
    <t>Pilot Evaluations</t>
  </si>
  <si>
    <t>Various levels of reporting for course councils and administrators to understand the pilot semester performance.</t>
  </si>
  <si>
    <t>New Person</t>
  </si>
  <si>
    <t>Lessons Learned</t>
  </si>
  <si>
    <t>A list of lessons learned from reports with meta-data attached for searchability.</t>
  </si>
  <si>
    <t>Sub-4 Report</t>
  </si>
  <si>
    <t>Current and historical lists of courses whose overall average is below 4.</t>
  </si>
  <si>
    <t>Course Council Support (Role of the P&amp;C Man.)</t>
  </si>
  <si>
    <t>Describes the role of the P&amp;C Manager relative to the roles of other groups</t>
  </si>
  <si>
    <t>Steve W.</t>
  </si>
  <si>
    <t>Steve working on this now and then we'll get feedback from others (4/21/17)</t>
  </si>
  <si>
    <t>Course Statistics by Semester</t>
  </si>
  <si>
    <t>Shows key indicators of a course. Can be rolled up in a variety of ways.</t>
  </si>
  <si>
    <t>Learning Model Initiative</t>
  </si>
  <si>
    <t>Research and evaluation agenda related to the learning model.</t>
  </si>
  <si>
    <t>Program Evaluation Initiative</t>
  </si>
  <si>
    <t>Develop and implement patterns for program evaluation</t>
  </si>
  <si>
    <t>Currently applies only to Academic Start and ECI. May also include online academic programs.</t>
  </si>
  <si>
    <t>Measuring Teaching and Learning Initiative</t>
  </si>
  <si>
    <t>Ensure we have valid and reliable methods</t>
  </si>
  <si>
    <t>Stokes</t>
  </si>
  <si>
    <t>Quality Instruction Initiative</t>
  </si>
  <si>
    <t>Evaluation and R&amp;D planning related to quality instruction</t>
  </si>
  <si>
    <t>Quality Course Design</t>
  </si>
  <si>
    <t>Evaluation and R&amp;D related to quality course design</t>
  </si>
  <si>
    <t>Knowledgebase</t>
  </si>
  <si>
    <t>A place to manage and share knowledge.</t>
  </si>
  <si>
    <t>Emily</t>
  </si>
  <si>
    <t>Area</t>
  </si>
  <si>
    <t>Department</t>
  </si>
  <si>
    <t>Sponsor</t>
  </si>
  <si>
    <t>Steward</t>
  </si>
  <si>
    <t>Health</t>
  </si>
  <si>
    <t>Month</t>
  </si>
  <si>
    <t>Year</t>
  </si>
  <si>
    <t>Client Breakdown</t>
  </si>
  <si>
    <t>Employee Breakdown</t>
  </si>
  <si>
    <t>Impact Value</t>
  </si>
  <si>
    <t>Pathway</t>
  </si>
  <si>
    <t>Instruction</t>
  </si>
  <si>
    <t>Alan</t>
  </si>
  <si>
    <t>Jan</t>
  </si>
  <si>
    <t>Christy Owens</t>
  </si>
  <si>
    <t>Jumbo</t>
  </si>
  <si>
    <t>Student Services</t>
  </si>
  <si>
    <t>Online CurrDev</t>
  </si>
  <si>
    <t>Feb</t>
  </si>
  <si>
    <t>Curriculum Development</t>
  </si>
  <si>
    <t>Emily Herman</t>
  </si>
  <si>
    <t>High</t>
  </si>
  <si>
    <t>Campus CurrDev</t>
  </si>
  <si>
    <t>Review</t>
  </si>
  <si>
    <t>Mar</t>
  </si>
  <si>
    <t>Aaron Ball</t>
  </si>
  <si>
    <t>Apr</t>
  </si>
  <si>
    <t>Joshual Holt</t>
  </si>
  <si>
    <t>Low</t>
  </si>
  <si>
    <t>Online-wide</t>
  </si>
  <si>
    <t>Employment and Sched</t>
  </si>
  <si>
    <t>Matt</t>
  </si>
  <si>
    <t>May</t>
  </si>
  <si>
    <t>Steve Willis</t>
  </si>
  <si>
    <t>None</t>
  </si>
  <si>
    <t>Online Programs</t>
  </si>
  <si>
    <t>Multiple</t>
  </si>
  <si>
    <t>Jun</t>
  </si>
  <si>
    <t>Daniel Balls</t>
  </si>
  <si>
    <t>Executive Office</t>
  </si>
  <si>
    <t>Rob</t>
  </si>
  <si>
    <t>Christy</t>
  </si>
  <si>
    <t>Jul</t>
  </si>
  <si>
    <t>Curtis Henrie</t>
  </si>
  <si>
    <t>University-wide</t>
  </si>
  <si>
    <t>Aug</t>
  </si>
  <si>
    <t>JD</t>
  </si>
  <si>
    <t>Sep</t>
  </si>
  <si>
    <t>Oct</t>
  </si>
  <si>
    <t>Nov</t>
  </si>
  <si>
    <t>Dec</t>
  </si>
  <si>
    <t>Su17</t>
  </si>
  <si>
    <t>Learning Model Research Agenda Development</t>
  </si>
  <si>
    <t>https://trello.com/c/9Aw2eqVO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</si>
</sst>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9"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family val="2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m/d/yyyy"/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D600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R57" headerRowDxfId="88">
  <autoFilter ref="A1:AR57">
    <filterColumn colId="5">
      <filters>
        <filter val="Steve S"/>
      </filters>
    </filterColumn>
  </autoFilter>
  <sortState ref="A7:AR54">
    <sortCondition ref="G1:G56"/>
  </sortState>
  <tableColumns count="44">
    <tableColumn id="1" name="Title" totalsRowLabel="Total" dataDxfId="87" totalsRowDxfId="86"/>
    <tableColumn id="43" name="Trello" dataDxfId="85" totalsRowDxfId="84"/>
    <tableColumn id="13" name="Details" dataDxfId="83" totalsRowDxfId="82"/>
    <tableColumn id="22" name="Link" dataDxfId="81" totalsRowDxfId="80" dataCellStyle="Hyperlink"/>
    <tableColumn id="39" name="Team" dataDxfId="79"/>
    <tableColumn id="17" name="Lead" dataDxfId="78"/>
    <tableColumn id="19" name="Status" dataDxfId="77" totalsRowDxfId="76"/>
    <tableColumn id="3" name="Modified" dataDxfId="75" totalsRowDxfId="74"/>
    <tableColumn id="41" name="Scope" dataDxfId="73" totalsRowDxfId="72"/>
    <tableColumn id="42" name="Project Health" dataDxfId="71" totalsRowDxfId="70"/>
    <tableColumn id="20" name="% Complete" dataDxfId="69" totalsRowDxfId="68"/>
    <tableColumn id="45" name="Sem Complete" dataDxfId="67" totalsRowDxfId="66"/>
    <tableColumn id="16" name="Sponsor*" dataDxfId="65" totalsRowDxfId="64"/>
    <tableColumn id="26" name="Start Date*" dataDxfId="63" totalsRowDxfId="62"/>
    <tableColumn id="25" name="End Date*" dataDxfId="61" totalsRowDxfId="60"/>
    <tableColumn id="27" name="Duration" dataDxfId="59" totalsRowDxfId="58">
      <calculatedColumnFormula>DATEDIF(Table1[[#This Row],[Start Date*]],Table1[[#This Row],[End Date*]],"d")</calculatedColumnFormula>
    </tableColumn>
    <tableColumn id="21" name="Planned Total Hrs*" totalsRowFunction="sum" dataDxfId="57" totalsRowDxfId="56">
      <calculatedColumnFormula>SUM(Table1[[#This Row],[DB]:[EH]])</calculatedColumnFormula>
    </tableColumn>
    <tableColumn id="6" name="DB" totalsRowFunction="sum" dataDxfId="55" totalsRowDxfId="54"/>
    <tableColumn id="7" name="CH" totalsRowFunction="sum" dataDxfId="53" totalsRowDxfId="52"/>
    <tableColumn id="8" name="JH" totalsRowFunction="sum" dataDxfId="51" totalsRowDxfId="50"/>
    <tableColumn id="9" name="AB" totalsRowFunction="sum" dataDxfId="49" totalsRowDxfId="48"/>
    <tableColumn id="10" name="CO" totalsRowFunction="sum" dataDxfId="47" totalsRowDxfId="46"/>
    <tableColumn id="11" name="SW" totalsRowFunction="sum" dataDxfId="45" totalsRowDxfId="44"/>
    <tableColumn id="12" name="EH" totalsRowFunction="sum" dataDxfId="43" totalsRowDxfId="42"/>
    <tableColumn id="40" name="Up Next Priority" dataDxfId="41" totalsRowDxfId="40"/>
    <tableColumn id="5" name="Online Learning" totalsRowFunction="sum" dataDxfId="39" totalsRowDxfId="38"/>
    <tableColumn id="14" name="CurrDev" totalsRowFunction="sum" dataDxfId="37" totalsRowDxfId="36"/>
    <tableColumn id="15" name="PW" totalsRowFunction="sum" dataDxfId="35" totalsRowDxfId="34"/>
    <tableColumn id="28" name="Campus" totalsRowFunction="sum" dataDxfId="33" totalsRowDxfId="32"/>
    <tableColumn id="29" name="Other" totalsRowFunction="sum" dataDxfId="31" totalsRowDxfId="30"/>
    <tableColumn id="2" name="Org Impact Score" totalsRowDxfId="29">
      <calculatedColumnFormula>SUBTOTAL(9,Table1[[#This Row],[Online Learning]:[Other]])</calculatedColumnFormula>
    </tableColumn>
    <tableColumn id="44" name="*Learning Model (Daniel)" totalsRowFunction="sum" dataDxfId="28" totalsRowDxfId="27"/>
    <tableColumn id="53" name="*Program Eval (Curtis)" totalsRowFunction="sum" totalsRowDxfId="26"/>
    <tableColumn id="52" name="*Measuring T&amp;L (Steve)" totalsRowFunction="sum" totalsRowDxfId="25"/>
    <tableColumn id="51" name="*Quality Instruction (Josh)" totalsRowFunction="sum" totalsRowDxfId="24"/>
    <tableColumn id="50" name="*Quality Course Design (Ben)" totalsRowFunction="sum" totalsRowDxfId="23"/>
    <tableColumn id="49" name="Reduce Cost" totalsRowFunction="sum" totalsRowDxfId="22"/>
    <tableColumn id="46" name="Student Experience" totalsRowFunction="sum" totalsRowDxfId="21"/>
    <tableColumn id="54" name="Tools" totalsRowFunction="sum" dataDxfId="20" totalsRowDxfId="19"/>
    <tableColumn id="55" name="Other2" dataDxfId="18" totalsRowDxfId="17"/>
    <tableColumn id="18" name="Initiatives Impact Score" dataDxfId="16" totalsRowDxfId="15">
      <calculatedColumnFormula>SUM(Table1[[#This Row],[*Learning Model (Daniel)]:[Other2]])</calculatedColumnFormula>
    </tableColumn>
    <tableColumn id="37" name="R&amp;D: Safe" totalsRowFunction="sum" dataDxfId="14" totalsRowDxfId="13"/>
    <tableColumn id="4" name="R&amp;D: Big Bet" totalsRowFunction="sum" dataDxfId="12" totalsRowDxfId="11"/>
    <tableColumn id="38" name="Evaluation" totalsRowFunction="sum" dataDxfId="10" totalsRow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I25" totalsRowShown="0" headerRowDxfId="8">
  <autoFilter ref="A1:I25">
    <filterColumn colId="4">
      <filters>
        <filter val="Daniel"/>
      </filters>
    </filterColumn>
  </autoFilter>
  <sortState ref="A2:I17">
    <sortCondition ref="E1:E17"/>
  </sortState>
  <tableColumns count="9">
    <tableColumn id="1" name="Title" dataDxfId="7"/>
    <tableColumn id="2" name="Description" dataDxfId="6"/>
    <tableColumn id="3" name="Team" dataDxfId="5"/>
    <tableColumn id="4" name="Previous Owner (to be deleted)" dataDxfId="4"/>
    <tableColumn id="12" name="Owner" dataDxfId="3"/>
    <tableColumn id="11" name="Load" dataDxfId="2"/>
    <tableColumn id="6" name="PSD Status" dataDxfId="1"/>
    <tableColumn id="5" name="Last Reviewed" dataDxfId="0"/>
    <tableColumn id="7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.com/c/AVOalSuP" TargetMode="External"/><Relationship Id="rId18" Type="http://schemas.openxmlformats.org/officeDocument/2006/relationships/hyperlink" Target="https://trello.com/c/H6bLf8D7" TargetMode="External"/><Relationship Id="rId26" Type="http://schemas.openxmlformats.org/officeDocument/2006/relationships/hyperlink" Target="https://trello.com/c/XUCf77ac" TargetMode="External"/><Relationship Id="rId39" Type="http://schemas.openxmlformats.org/officeDocument/2006/relationships/hyperlink" Target="https://trello.com/c/3cZIp2Lb" TargetMode="External"/><Relationship Id="rId21" Type="http://schemas.openxmlformats.org/officeDocument/2006/relationships/hyperlink" Target="https://trello.com/c/RzXPQOoq" TargetMode="External"/><Relationship Id="rId34" Type="http://schemas.openxmlformats.org/officeDocument/2006/relationships/hyperlink" Target="https://trello.com/c/9eqz5dpI" TargetMode="External"/><Relationship Id="rId42" Type="http://schemas.openxmlformats.org/officeDocument/2006/relationships/hyperlink" Target="https://trello.com/c/XUCf77ac" TargetMode="External"/><Relationship Id="rId47" Type="http://schemas.openxmlformats.org/officeDocument/2006/relationships/hyperlink" Target="https://trello.com/c/s3l7NzTc" TargetMode="External"/><Relationship Id="rId50" Type="http://schemas.openxmlformats.org/officeDocument/2006/relationships/hyperlink" Target="https://trello.com/c/9Aw2eqVO" TargetMode="External"/><Relationship Id="rId7" Type="http://schemas.openxmlformats.org/officeDocument/2006/relationships/hyperlink" Target="https://trello.com/c/d2XVbcBP/308-product-development-student-profiles-attributes-medium" TargetMode="External"/><Relationship Id="rId2" Type="http://schemas.openxmlformats.org/officeDocument/2006/relationships/hyperlink" Target="https://trello.com/c/ranTTWUZ" TargetMode="External"/><Relationship Id="rId16" Type="http://schemas.openxmlformats.org/officeDocument/2006/relationships/hyperlink" Target="https://trello.com/c/wXv61poI" TargetMode="External"/><Relationship Id="rId29" Type="http://schemas.openxmlformats.org/officeDocument/2006/relationships/hyperlink" Target="https://trello.com/c/Tr3zh7Td" TargetMode="External"/><Relationship Id="rId11" Type="http://schemas.openxmlformats.org/officeDocument/2006/relationships/hyperlink" Target="https://trello.com/c/jeBSR1uo" TargetMode="External"/><Relationship Id="rId24" Type="http://schemas.openxmlformats.org/officeDocument/2006/relationships/hyperlink" Target="https://trello.com/c/BBuBf51r" TargetMode="External"/><Relationship Id="rId32" Type="http://schemas.openxmlformats.org/officeDocument/2006/relationships/hyperlink" Target="https://trello.com/c/YavEHr1V" TargetMode="External"/><Relationship Id="rId37" Type="http://schemas.openxmlformats.org/officeDocument/2006/relationships/hyperlink" Target="https://trello.com/c/8bci8L2b" TargetMode="External"/><Relationship Id="rId40" Type="http://schemas.openxmlformats.org/officeDocument/2006/relationships/hyperlink" Target="https://trello.com/c/U9DLL8SA" TargetMode="External"/><Relationship Id="rId45" Type="http://schemas.openxmlformats.org/officeDocument/2006/relationships/hyperlink" Target="https://trello.com/c/0r2y4TpY" TargetMode="External"/><Relationship Id="rId5" Type="http://schemas.openxmlformats.org/officeDocument/2006/relationships/hyperlink" Target="https://trello.com/c/8DR4SHRw" TargetMode="External"/><Relationship Id="rId15" Type="http://schemas.openxmlformats.org/officeDocument/2006/relationships/hyperlink" Target="https://trello.com/c/0Rl2oUNo" TargetMode="External"/><Relationship Id="rId23" Type="http://schemas.openxmlformats.org/officeDocument/2006/relationships/hyperlink" Target="https://trello.com/c/7dPAzcQt" TargetMode="External"/><Relationship Id="rId28" Type="http://schemas.openxmlformats.org/officeDocument/2006/relationships/hyperlink" Target="https://trello.com/c/aTj6khYa" TargetMode="External"/><Relationship Id="rId36" Type="http://schemas.openxmlformats.org/officeDocument/2006/relationships/hyperlink" Target="https://trello.com/c/fyrbXXYC" TargetMode="External"/><Relationship Id="rId49" Type="http://schemas.openxmlformats.org/officeDocument/2006/relationships/hyperlink" Target="https://trello.com/c/38vk04bn" TargetMode="External"/><Relationship Id="rId10" Type="http://schemas.openxmlformats.org/officeDocument/2006/relationships/hyperlink" Target="https://trello.com/c/H50hw62u" TargetMode="External"/><Relationship Id="rId19" Type="http://schemas.openxmlformats.org/officeDocument/2006/relationships/hyperlink" Target="https://trello.com/c/xjKYsFO4" TargetMode="External"/><Relationship Id="rId31" Type="http://schemas.openxmlformats.org/officeDocument/2006/relationships/hyperlink" Target="https://trello.com/c/2ZL1ZHTp" TargetMode="External"/><Relationship Id="rId44" Type="http://schemas.openxmlformats.org/officeDocument/2006/relationships/hyperlink" Target="https://trello.com/c/0RSVUHUv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s://trello.com/c/aSRz088i" TargetMode="External"/><Relationship Id="rId9" Type="http://schemas.openxmlformats.org/officeDocument/2006/relationships/hyperlink" Target="https://trello.com/c/bLrzcrGM" TargetMode="External"/><Relationship Id="rId14" Type="http://schemas.openxmlformats.org/officeDocument/2006/relationships/hyperlink" Target="https://trello.com/c/3yXgBzOH" TargetMode="External"/><Relationship Id="rId22" Type="http://schemas.openxmlformats.org/officeDocument/2006/relationships/hyperlink" Target="https://trello.com/c/Gt9YvnwT" TargetMode="External"/><Relationship Id="rId27" Type="http://schemas.openxmlformats.org/officeDocument/2006/relationships/hyperlink" Target="https://trello.com/c/ZZdlUpaM" TargetMode="External"/><Relationship Id="rId30" Type="http://schemas.openxmlformats.org/officeDocument/2006/relationships/hyperlink" Target="https://trello.com/c/qsAXGe0n" TargetMode="External"/><Relationship Id="rId35" Type="http://schemas.openxmlformats.org/officeDocument/2006/relationships/hyperlink" Target="https://trello.com/c/oMRtN8kM" TargetMode="External"/><Relationship Id="rId43" Type="http://schemas.openxmlformats.org/officeDocument/2006/relationships/hyperlink" Target="https://trello.com/c/WDTL0LFx" TargetMode="External"/><Relationship Id="rId48" Type="http://schemas.openxmlformats.org/officeDocument/2006/relationships/hyperlink" Target="https://trello.com/c/D8j3kC3q" TargetMode="External"/><Relationship Id="rId8" Type="http://schemas.openxmlformats.org/officeDocument/2006/relationships/hyperlink" Target="https://trello.com/c/lWe6R1j3/397-instructor-feedback-touchpoints-project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trello.com/c/N2V8NKxt" TargetMode="External"/><Relationship Id="rId12" Type="http://schemas.openxmlformats.org/officeDocument/2006/relationships/hyperlink" Target="https://trello.com/c/nWdbRrPU" TargetMode="External"/><Relationship Id="rId17" Type="http://schemas.openxmlformats.org/officeDocument/2006/relationships/hyperlink" Target="https://trello.com/c/6vo5lBWk" TargetMode="External"/><Relationship Id="rId25" Type="http://schemas.openxmlformats.org/officeDocument/2006/relationships/hyperlink" Target="https://trello.com/c/Z4V4P7kJ" TargetMode="External"/><Relationship Id="rId33" Type="http://schemas.openxmlformats.org/officeDocument/2006/relationships/hyperlink" Target="https://trello.com/c/6MkQ0jVC" TargetMode="External"/><Relationship Id="rId38" Type="http://schemas.openxmlformats.org/officeDocument/2006/relationships/hyperlink" Target="https://trello.com/c/bLrzcrGM" TargetMode="External"/><Relationship Id="rId46" Type="http://schemas.openxmlformats.org/officeDocument/2006/relationships/hyperlink" Target="https://trello.com/c/sDdAuiPu" TargetMode="External"/><Relationship Id="rId20" Type="http://schemas.openxmlformats.org/officeDocument/2006/relationships/hyperlink" Target="https://trello.com/c/93VNZXbD" TargetMode="External"/><Relationship Id="rId41" Type="http://schemas.openxmlformats.org/officeDocument/2006/relationships/hyperlink" Target="https://trello.com/c/7dPAzcQt" TargetMode="External"/><Relationship Id="rId1" Type="http://schemas.openxmlformats.org/officeDocument/2006/relationships/hyperlink" Target="https://trello.com/c/iHigzfXE" TargetMode="External"/><Relationship Id="rId6" Type="http://schemas.openxmlformats.org/officeDocument/2006/relationships/hyperlink" Target="https://trello.com/c/2LnzHN1V/569-mentoring-technology-solu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mailbyui.sharepoint.com/sites/CIEvaluation/_layouts/15/WopiFrame.aspx?sourcedoc=%7B75d70d86-2815-481b-8370-4ac50d9bccbe%7D&amp;action=default" TargetMode="External"/><Relationship Id="rId13" Type="http://schemas.openxmlformats.org/officeDocument/2006/relationships/hyperlink" Target="../../CIEvaluation/_layouts/15/guestaccess.aspx?guestaccesstoken=aCcYHTrIv3xbGt2o6eM%2fywGeN9ebWBpv0RdarFFEpuU%3d&amp;docid=2_0a34da23f66f0452ca5275a6ddb0cc29d&amp;rev=1" TargetMode="External"/><Relationship Id="rId18" Type="http://schemas.openxmlformats.org/officeDocument/2006/relationships/hyperlink" Target="../../../../ceaserii_byui_edu/_layouts/15/WopiFrame.aspx?sourcedoc=%7B4FF53601-8457-4B32-BDC8-847551FE74A9%7D&amp;file=Governance%20Doc%20-%20Online%20Course%20Statistics%20Web%20Report.docx&amp;action=default" TargetMode="External"/><Relationship Id="rId3" Type="http://schemas.openxmlformats.org/officeDocument/2006/relationships/hyperlink" Target="../../CIEvaluation/_layouts/15/guestaccess.aspx?guestaccesstoken=frBAW%2fedbqJZtdTZkjQgAmM0%2baOj0bCEwRdqFeunchY%3d&amp;docid=2_06a74402199f843278d4a407f3f6ca25e&amp;rev=1" TargetMode="External"/><Relationship Id="rId7" Type="http://schemas.openxmlformats.org/officeDocument/2006/relationships/hyperlink" Target="../../CIEvaluation/_layouts/15/guestaccess.aspx?guestaccesstoken=CwBMrGF46dEhUYTHTZ3UNZr1G2gwBopWwYrM7Kc4DXE%3d&amp;docid=2_0676b6b2aa4b447d39328a73775b99b14&amp;rev=1" TargetMode="External"/><Relationship Id="rId12" Type="http://schemas.openxmlformats.org/officeDocument/2006/relationships/hyperlink" Target="../../CIEvaluation/_layouts/15/guestaccess.aspx?guestaccesstoken=P63RMa8e7n5Srlf5iKXkR%2bC5yg65x8V6imlroTvfmXE%3d&amp;docid=2_05a16dac9c0244e4a8f7f22053ed5a7bb&amp;rev=1" TargetMode="External"/><Relationship Id="rId17" Type="http://schemas.openxmlformats.org/officeDocument/2006/relationships/hyperlink" Target="../../OnlinePC/_layouts/15/guestaccess.aspx?guestaccesstoken=JB269plIlcmKx9IU8morkt9zjjuDdAe6cfxJR8VEkxM%3d&amp;docid=2_0292fcc2308fb434fbbbd13c347f1de23&amp;rev=1" TargetMode="External"/><Relationship Id="rId2" Type="http://schemas.openxmlformats.org/officeDocument/2006/relationships/hyperlink" Target="../../CIEvaluation/_layouts/15/guestaccess.aspx?guestaccesstoken=0WF5upfxr9brlo75z%2buJ9KOwo5pJRQ97OuA3TFv21SI%3d&amp;docid=2_03f24b54e6eb54936be9377c38b2efe30&amp;rev=1" TargetMode="External"/><Relationship Id="rId16" Type="http://schemas.openxmlformats.org/officeDocument/2006/relationships/hyperlink" Target="../../CIEvaluation/_layouts/15/guestaccess.aspx?guestaccesstoken=q3bMvp0Y9OkCQqXRz23yJub23vQub4gte6PmJtQSun0%3d&amp;docid=2_079ff0ed792394fe19bca84518db8f451&amp;rev=1" TargetMode="External"/><Relationship Id="rId20" Type="http://schemas.openxmlformats.org/officeDocument/2006/relationships/table" Target="../tables/table2.xml"/><Relationship Id="rId1" Type="http://schemas.openxmlformats.org/officeDocument/2006/relationships/hyperlink" Target="../../onlinerd/_layouts/15/guestaccess.aspx?guestaccesstoken=rlvVHZOPwJ6z0m9fSRzmiAUzbS%2fip9eOHgVKWX1xZ4E%3d&amp;docid=2_0c8f5f2dc91a641e99aa5b22c7bec7f43&amp;rev=1" TargetMode="External"/><Relationship Id="rId6" Type="http://schemas.openxmlformats.org/officeDocument/2006/relationships/hyperlink" Target="../../CIEvaluation/_layouts/15/guestaccess.aspx?guestaccesstoken=YBz8zVh1m3Cb7UDPe5%2bZl1YiF%2b5kcbeX5Wmhn1cNDUs%3d&amp;docid=2_0c9e945e3008c432c891b2fa2969b2483&amp;rev=1" TargetMode="External"/><Relationship Id="rId11" Type="http://schemas.openxmlformats.org/officeDocument/2006/relationships/hyperlink" Target="../../CIEvaluation/_layouts/15/guestaccess.aspx?guestaccesstoken=EMo9iFRJviKyM3ULX6pZyXRMxbj7iJjcyKI4pDj9ZZo%3d&amp;docid=2_02a866d7d002e460a8799d0b14daacd5b&amp;rev=1" TargetMode="External"/><Relationship Id="rId5" Type="http://schemas.openxmlformats.org/officeDocument/2006/relationships/hyperlink" Target="../_layouts/15/DocIdRedir.aspx?ID=72WZ74JYQA74-1-408" TargetMode="External"/><Relationship Id="rId15" Type="http://schemas.openxmlformats.org/officeDocument/2006/relationships/hyperlink" Target="../../CIEvaluation/_layouts/15/guestaccess.aspx?guestaccesstoken=cFxuCKOXLmIQMIq5yNTc06ezGla5eq2SdSrBSU3PDKU%3d&amp;docid=2_032bca1e41f8b478baff50504dba5c142&amp;rev=1" TargetMode="External"/><Relationship Id="rId10" Type="http://schemas.openxmlformats.org/officeDocument/2006/relationships/hyperlink" Target="../../CIEvaluation/_layouts/15/guestaccess.aspx?guestaccesstoken=J51MeEt%2fLJN4EfmfSnpg0jyLfbb4QP%2fV3FCnJVlDMi4%3d&amp;docid=2_074b69620cbdd4c629f2477c1a1ff1b3f&amp;rev=1" TargetMode="External"/><Relationship Id="rId19" Type="http://schemas.openxmlformats.org/officeDocument/2006/relationships/hyperlink" Target="https://webmailbyui.sharepoint.com/sites/OnlinePC/_layouts/15/guestaccess.aspx?guestaccesstoken=GyYd7YDKvFqJss42y3bZMv6WdGQEVbazy%2fLdwVvt7Ew%3d&amp;docid=2_03bfd0fe4c91d47f6ada2f7ded2332cca&amp;rev=1" TargetMode="External"/><Relationship Id="rId4" Type="http://schemas.openxmlformats.org/officeDocument/2006/relationships/hyperlink" Target="../../CIEvaluation/_layouts/15/guestaccess.aspx?guestaccesstoken=UDfKgLnO5JwhMv7%2fnclRit73AJrvkA68RZzMup8Jbws%3d&amp;docid=2_0c91d021dc51145579d4b6c10d4afcc29&amp;rev=1" TargetMode="External"/><Relationship Id="rId9" Type="http://schemas.openxmlformats.org/officeDocument/2006/relationships/hyperlink" Target="../../CIEvaluation/_layouts/15/guestaccess.aspx?guestaccesstoken=DXobgoA23r9KlQbM4QG1%2f5Kdy4jfb81WxfoHaLDov7c%3d&amp;docid=2_075e537fe78174257b7822d86870b4c34&amp;rev=1" TargetMode="External"/><Relationship Id="rId14" Type="http://schemas.openxmlformats.org/officeDocument/2006/relationships/hyperlink" Target="../../CIEvaluation/_layouts/15/guestaccess.aspx?guestaccesstoken=ANA%2bBIdQwTHoBfuRiPH0DN%2b8wxeJITkJ6xnk000aSH0%3d&amp;docid=2_03576776345784f03bb3d4f8fb12e1d02&amp;rev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showGridLines="0" tabSelected="1" zoomScaleNormal="100" workbookViewId="0">
      <pane xSplit="1" topLeftCell="B1" activePane="topRight" state="frozen"/>
      <selection pane="topRight" activeCell="G5" sqref="G5"/>
    </sheetView>
  </sheetViews>
  <sheetFormatPr defaultRowHeight="14.25" x14ac:dyDescent="0.45"/>
  <cols>
    <col min="1" max="1" width="54.86328125" customWidth="1"/>
    <col min="2" max="2" width="9" style="24" customWidth="1"/>
    <col min="3" max="3" width="10.73046875" style="4" customWidth="1"/>
    <col min="4" max="4" width="4.1328125" style="2" customWidth="1"/>
    <col min="5" max="6" width="9" customWidth="1"/>
    <col min="7" max="8" width="9.73046875" customWidth="1"/>
    <col min="9" max="9" width="11" customWidth="1"/>
    <col min="10" max="10" width="10" customWidth="1"/>
    <col min="11" max="13" width="9" customWidth="1"/>
    <col min="14" max="14" width="14" customWidth="1"/>
    <col min="15" max="15" width="14.265625" customWidth="1"/>
    <col min="16" max="16" width="9" customWidth="1"/>
    <col min="17" max="17" width="14" hidden="1" customWidth="1"/>
    <col min="18" max="18" width="11.86328125" hidden="1" customWidth="1"/>
    <col min="19" max="19" width="9" hidden="1" customWidth="1"/>
    <col min="20" max="20" width="10.73046875" hidden="1" customWidth="1"/>
    <col min="21" max="21" width="14.86328125" style="2" hidden="1" customWidth="1"/>
    <col min="22" max="22" width="15" style="4" hidden="1" customWidth="1"/>
    <col min="23" max="23" width="13" style="4" hidden="1" customWidth="1"/>
    <col min="24" max="24" width="13.265625" style="2" hidden="1" customWidth="1"/>
    <col min="25" max="25" width="12.3984375" style="4" customWidth="1"/>
    <col min="26" max="26" width="10.73046875" style="3" customWidth="1"/>
    <col min="27" max="27" width="9.59765625" style="1" customWidth="1"/>
    <col min="28" max="28" width="8.73046875" customWidth="1"/>
    <col min="29" max="29" width="8.86328125" customWidth="1"/>
    <col min="30" max="30" width="7" customWidth="1"/>
    <col min="31" max="31" width="8.3984375" customWidth="1"/>
    <col min="32" max="41" width="11" customWidth="1"/>
    <col min="42" max="42" width="11.3984375" customWidth="1"/>
    <col min="43" max="43" width="13.265625" customWidth="1"/>
    <col min="44" max="44" width="11.59765625" customWidth="1"/>
    <col min="45" max="45" width="11.265625" customWidth="1"/>
    <col min="46" max="46" width="11.1328125" customWidth="1"/>
    <col min="47" max="47" width="11" customWidth="1"/>
    <col min="48" max="48" width="12.265625" customWidth="1"/>
    <col min="49" max="49" width="9.1328125" customWidth="1"/>
    <col min="50" max="50" width="8.265625" customWidth="1"/>
    <col min="51" max="51" width="9.59765625" customWidth="1"/>
    <col min="52" max="52" width="11.73046875" customWidth="1"/>
    <col min="53" max="53" width="11.59765625" customWidth="1"/>
    <col min="54" max="54" width="12.1328125" customWidth="1"/>
  </cols>
  <sheetData>
    <row r="1" spans="1:44" s="8" customFormat="1" ht="59.25" customHeight="1" x14ac:dyDescent="0.45">
      <c r="A1" s="17" t="s">
        <v>0</v>
      </c>
      <c r="B1" s="19" t="s">
        <v>1</v>
      </c>
      <c r="C1" s="18" t="s">
        <v>2</v>
      </c>
      <c r="D1" s="46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8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8" t="s">
        <v>30</v>
      </c>
      <c r="AF1" s="32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36</v>
      </c>
      <c r="AL1" s="31" t="s">
        <v>37</v>
      </c>
      <c r="AM1" s="31" t="s">
        <v>38</v>
      </c>
      <c r="AN1" s="31" t="s">
        <v>39</v>
      </c>
      <c r="AO1" s="34" t="s">
        <v>40</v>
      </c>
      <c r="AP1" s="29" t="s">
        <v>41</v>
      </c>
      <c r="AQ1" s="29" t="s">
        <v>42</v>
      </c>
      <c r="AR1" s="29" t="s">
        <v>43</v>
      </c>
    </row>
    <row r="2" spans="1:44" hidden="1" x14ac:dyDescent="0.45">
      <c r="A2" s="5" t="s">
        <v>44</v>
      </c>
      <c r="B2" s="23" t="s">
        <v>45</v>
      </c>
      <c r="C2" s="6" t="s">
        <v>46</v>
      </c>
      <c r="D2" s="6" t="s">
        <v>47</v>
      </c>
      <c r="E2" s="4" t="s">
        <v>48</v>
      </c>
      <c r="F2" s="4" t="s">
        <v>49</v>
      </c>
      <c r="G2" s="2" t="s">
        <v>50</v>
      </c>
      <c r="H2" s="2"/>
      <c r="I2" s="22" t="s">
        <v>51</v>
      </c>
      <c r="J2" s="2" t="s">
        <v>52</v>
      </c>
      <c r="K2" s="4">
        <v>85</v>
      </c>
      <c r="L2" s="4"/>
      <c r="M2" s="4" t="s">
        <v>53</v>
      </c>
      <c r="N2" s="7">
        <v>42856</v>
      </c>
      <c r="O2" s="7">
        <v>42948</v>
      </c>
      <c r="P2" s="3">
        <f>DATEDIF(Table1[[#This Row],[Start Date*]],Table1[[#This Row],[End Date*]],"d")</f>
        <v>92</v>
      </c>
      <c r="Q2" s="21">
        <f>SUM(Table1[[#This Row],[DB]:[EH]])</f>
        <v>0</v>
      </c>
      <c r="R2" s="4"/>
      <c r="S2" s="4"/>
      <c r="T2" s="4"/>
      <c r="U2" s="4"/>
      <c r="X2" s="4"/>
      <c r="Y2" s="10"/>
      <c r="Z2" s="4"/>
      <c r="AA2" s="4"/>
      <c r="AB2" s="4"/>
      <c r="AC2" s="4"/>
      <c r="AD2" s="4"/>
      <c r="AE2" s="15">
        <f>SUBTOTAL(9,Table1[[#This Row],[Online Learning]:[Other]])</f>
        <v>0</v>
      </c>
      <c r="AF2" s="33"/>
      <c r="AG2" s="25"/>
      <c r="AH2" s="30"/>
      <c r="AI2" s="30"/>
      <c r="AJ2" s="30"/>
      <c r="AK2" s="30"/>
      <c r="AL2" s="30"/>
      <c r="AM2" s="27"/>
      <c r="AN2" s="30"/>
      <c r="AO2" s="11">
        <f>SUM(Table1[[#This Row],[*Learning Model (Daniel)]:[Other2]])</f>
        <v>0</v>
      </c>
      <c r="AP2" s="4"/>
      <c r="AQ2" s="4"/>
      <c r="AR2" s="4"/>
    </row>
    <row r="3" spans="1:44" hidden="1" x14ac:dyDescent="0.45">
      <c r="A3" s="5" t="s">
        <v>54</v>
      </c>
      <c r="B3" s="23" t="s">
        <v>45</v>
      </c>
      <c r="C3" s="6" t="s">
        <v>46</v>
      </c>
      <c r="D3" s="6" t="s">
        <v>55</v>
      </c>
      <c r="E3" s="4" t="s">
        <v>48</v>
      </c>
      <c r="F3" s="4"/>
      <c r="G3" s="2" t="s">
        <v>56</v>
      </c>
      <c r="H3" s="2"/>
      <c r="I3" s="14" t="s">
        <v>51</v>
      </c>
      <c r="J3" s="2"/>
      <c r="K3" s="4">
        <v>0</v>
      </c>
      <c r="L3" s="4"/>
      <c r="M3" s="4"/>
      <c r="N3" s="7">
        <v>43101</v>
      </c>
      <c r="O3" s="7">
        <v>43132</v>
      </c>
      <c r="P3" s="3">
        <f>DATEDIF(Table1[[#This Row],[Start Date*]],Table1[[#This Row],[End Date*]],"d")</f>
        <v>31</v>
      </c>
      <c r="Q3" s="21">
        <f>SUM(Table1[[#This Row],[DB]:[EH]])</f>
        <v>0</v>
      </c>
      <c r="R3" s="4"/>
      <c r="S3" s="4"/>
      <c r="T3" s="4"/>
      <c r="U3" s="4"/>
      <c r="X3" s="4"/>
      <c r="Y3" s="10">
        <v>4</v>
      </c>
      <c r="Z3" s="4">
        <v>2</v>
      </c>
      <c r="AA3" s="4">
        <v>3</v>
      </c>
      <c r="AB3" s="4">
        <v>0</v>
      </c>
      <c r="AC3" s="4">
        <v>0</v>
      </c>
      <c r="AD3" s="4">
        <v>0</v>
      </c>
      <c r="AE3" s="15">
        <f>SUBTOTAL(9,Table1[[#This Row],[Online Learning]:[Other]])</f>
        <v>0</v>
      </c>
      <c r="AF3" s="33">
        <v>0</v>
      </c>
      <c r="AG3" s="25">
        <v>5</v>
      </c>
      <c r="AH3" s="30">
        <v>2</v>
      </c>
      <c r="AI3" s="30">
        <v>2</v>
      </c>
      <c r="AJ3" s="30">
        <v>2</v>
      </c>
      <c r="AK3" s="30">
        <v>0</v>
      </c>
      <c r="AL3" s="30">
        <v>2</v>
      </c>
      <c r="AM3" s="30">
        <v>0</v>
      </c>
      <c r="AN3" s="30">
        <v>0</v>
      </c>
      <c r="AO3" s="11">
        <f>SUM(Table1[[#This Row],[*Learning Model (Daniel)]:[Other2]])</f>
        <v>13</v>
      </c>
      <c r="AP3" s="4">
        <v>0</v>
      </c>
      <c r="AQ3" s="4">
        <v>0</v>
      </c>
      <c r="AR3" s="4">
        <v>2</v>
      </c>
    </row>
    <row r="4" spans="1:44" x14ac:dyDescent="0.45">
      <c r="A4" s="5" t="s">
        <v>57</v>
      </c>
      <c r="B4" s="23" t="s">
        <v>45</v>
      </c>
      <c r="C4" s="6" t="s">
        <v>46</v>
      </c>
      <c r="D4" s="6" t="s">
        <v>58</v>
      </c>
      <c r="E4" s="4" t="s">
        <v>48</v>
      </c>
      <c r="F4" s="4" t="s">
        <v>59</v>
      </c>
      <c r="G4" s="2" t="s">
        <v>60</v>
      </c>
      <c r="H4" s="2"/>
      <c r="I4" s="14" t="s">
        <v>61</v>
      </c>
      <c r="J4" s="2"/>
      <c r="K4" s="4">
        <v>0</v>
      </c>
      <c r="L4" s="4"/>
      <c r="M4" s="4"/>
      <c r="N4" s="7">
        <v>43101</v>
      </c>
      <c r="O4" s="7">
        <v>43132</v>
      </c>
      <c r="P4" s="3">
        <f>DATEDIF(Table1[[#This Row],[Start Date*]],Table1[[#This Row],[End Date*]],"d")</f>
        <v>31</v>
      </c>
      <c r="Q4" s="21">
        <f>SUM(Table1[[#This Row],[DB]:[EH]])</f>
        <v>0</v>
      </c>
      <c r="R4" s="4"/>
      <c r="S4" s="4"/>
      <c r="T4" s="4"/>
      <c r="U4" s="4"/>
      <c r="X4" s="4"/>
      <c r="Y4" s="10">
        <v>4</v>
      </c>
      <c r="Z4" s="4">
        <v>1</v>
      </c>
      <c r="AA4" s="4">
        <v>2</v>
      </c>
      <c r="AB4" s="4">
        <v>0</v>
      </c>
      <c r="AC4" s="4">
        <v>0</v>
      </c>
      <c r="AD4" s="4">
        <v>0</v>
      </c>
      <c r="AE4" s="15">
        <f>SUBTOTAL(9,Table1[[#This Row],[Online Learning]:[Other]])</f>
        <v>3</v>
      </c>
      <c r="AF4" s="33">
        <v>0</v>
      </c>
      <c r="AG4" s="25">
        <v>0</v>
      </c>
      <c r="AH4" s="30">
        <v>0</v>
      </c>
      <c r="AI4" s="30">
        <v>0</v>
      </c>
      <c r="AJ4" s="30">
        <v>2</v>
      </c>
      <c r="AK4" s="30">
        <v>0</v>
      </c>
      <c r="AL4" s="30">
        <v>0</v>
      </c>
      <c r="AM4" s="30">
        <v>4</v>
      </c>
      <c r="AN4" s="30">
        <v>0</v>
      </c>
      <c r="AO4" s="11">
        <f>SUM(Table1[[#This Row],[*Learning Model (Daniel)]:[Other2]])</f>
        <v>6</v>
      </c>
      <c r="AP4" s="4">
        <v>1</v>
      </c>
      <c r="AQ4" s="4">
        <v>0</v>
      </c>
      <c r="AR4" s="4">
        <v>3</v>
      </c>
    </row>
    <row r="5" spans="1:44" x14ac:dyDescent="0.45">
      <c r="A5" s="5" t="s">
        <v>62</v>
      </c>
      <c r="B5" s="23" t="s">
        <v>45</v>
      </c>
      <c r="C5" s="6" t="s">
        <v>46</v>
      </c>
      <c r="D5" s="6" t="s">
        <v>63</v>
      </c>
      <c r="E5" s="4" t="s">
        <v>48</v>
      </c>
      <c r="F5" s="4" t="s">
        <v>59</v>
      </c>
      <c r="G5" s="2" t="s">
        <v>50</v>
      </c>
      <c r="H5" s="2"/>
      <c r="I5" s="22" t="s">
        <v>61</v>
      </c>
      <c r="J5" s="2"/>
      <c r="K5" s="4"/>
      <c r="L5" s="4"/>
      <c r="M5" s="4"/>
      <c r="N5" s="7">
        <v>43101</v>
      </c>
      <c r="O5" s="7">
        <v>43132</v>
      </c>
      <c r="P5" s="3">
        <f>DATEDIF(Table1[[#This Row],[Start Date*]],Table1[[#This Row],[End Date*]],"d")</f>
        <v>31</v>
      </c>
      <c r="Q5" s="21">
        <f>SUM(Table1[[#This Row],[DB]:[EH]])</f>
        <v>0</v>
      </c>
      <c r="R5" s="4"/>
      <c r="S5" s="4"/>
      <c r="T5" s="4"/>
      <c r="U5" s="4"/>
      <c r="X5" s="4"/>
      <c r="Y5" s="10">
        <v>3</v>
      </c>
      <c r="Z5" s="4">
        <v>1</v>
      </c>
      <c r="AA5" s="4">
        <v>2</v>
      </c>
      <c r="AB5" s="4">
        <v>2</v>
      </c>
      <c r="AC5" s="4">
        <v>1</v>
      </c>
      <c r="AD5" s="4">
        <v>0</v>
      </c>
      <c r="AE5" s="16">
        <f>SUBTOTAL(9,Table1[[#This Row],[Online Learning]:[Other]])</f>
        <v>6</v>
      </c>
      <c r="AF5" s="33">
        <v>0</v>
      </c>
      <c r="AG5" s="25">
        <v>0</v>
      </c>
      <c r="AH5" s="30">
        <v>0</v>
      </c>
      <c r="AI5" s="30">
        <v>0</v>
      </c>
      <c r="AJ5" s="30">
        <v>0</v>
      </c>
      <c r="AK5" s="30">
        <v>0</v>
      </c>
      <c r="AL5" s="30">
        <v>4</v>
      </c>
      <c r="AM5" s="30">
        <v>0</v>
      </c>
      <c r="AN5" s="30">
        <v>2</v>
      </c>
      <c r="AO5" s="11">
        <f>SUM(Table1[[#This Row],[*Learning Model (Daniel)]:[Other2]])</f>
        <v>6</v>
      </c>
      <c r="AP5" s="4">
        <v>0</v>
      </c>
      <c r="AQ5" s="4">
        <v>0</v>
      </c>
      <c r="AR5" s="4">
        <v>3</v>
      </c>
    </row>
    <row r="6" spans="1:44" hidden="1" x14ac:dyDescent="0.45">
      <c r="A6" s="5" t="s">
        <v>64</v>
      </c>
      <c r="B6" s="23" t="s">
        <v>45</v>
      </c>
      <c r="C6" s="6" t="s">
        <v>46</v>
      </c>
      <c r="D6" s="6" t="s">
        <v>65</v>
      </c>
      <c r="E6" s="4" t="s">
        <v>48</v>
      </c>
      <c r="F6" s="51"/>
      <c r="G6" s="2"/>
      <c r="H6" s="2"/>
      <c r="I6" s="14" t="s">
        <v>61</v>
      </c>
      <c r="J6" s="2"/>
      <c r="K6" s="4">
        <v>0</v>
      </c>
      <c r="L6" s="4"/>
      <c r="M6" s="4"/>
      <c r="N6" s="7">
        <v>43101</v>
      </c>
      <c r="O6" s="7">
        <v>43132</v>
      </c>
      <c r="P6" s="3">
        <f>DATEDIF(Table1[[#This Row],[Start Date*]],Table1[[#This Row],[End Date*]],"d")</f>
        <v>31</v>
      </c>
      <c r="Q6" s="21">
        <f>SUM(Table1[[#This Row],[DB]:[EH]])</f>
        <v>50</v>
      </c>
      <c r="R6" s="4"/>
      <c r="S6" s="4">
        <v>20</v>
      </c>
      <c r="T6" s="4"/>
      <c r="U6" s="4">
        <v>30</v>
      </c>
      <c r="X6" s="4"/>
      <c r="Y6" s="10">
        <v>4</v>
      </c>
      <c r="Z6" s="4">
        <v>3</v>
      </c>
      <c r="AA6" s="4">
        <v>1</v>
      </c>
      <c r="AB6" s="4">
        <v>0</v>
      </c>
      <c r="AC6" s="4">
        <v>0</v>
      </c>
      <c r="AD6" s="4">
        <v>0</v>
      </c>
      <c r="AE6" s="15">
        <f>SUBTOTAL(9,Table1[[#This Row],[Online Learning]:[Other]])</f>
        <v>0</v>
      </c>
      <c r="AF6" s="33">
        <v>0</v>
      </c>
      <c r="AG6" s="25">
        <v>0</v>
      </c>
      <c r="AH6" s="30">
        <v>0</v>
      </c>
      <c r="AI6" s="30">
        <v>3</v>
      </c>
      <c r="AJ6" s="30">
        <v>1</v>
      </c>
      <c r="AK6" s="30">
        <v>0</v>
      </c>
      <c r="AL6" s="30">
        <v>0</v>
      </c>
      <c r="AM6" s="30">
        <v>3</v>
      </c>
      <c r="AN6" s="30">
        <v>0</v>
      </c>
      <c r="AO6" s="11">
        <f>SUM(Table1[[#This Row],[*Learning Model (Daniel)]:[Other2]])</f>
        <v>7</v>
      </c>
      <c r="AP6" s="4">
        <v>0</v>
      </c>
      <c r="AQ6" s="4">
        <v>0</v>
      </c>
      <c r="AR6" s="4">
        <v>2</v>
      </c>
    </row>
    <row r="7" spans="1:44" hidden="1" x14ac:dyDescent="0.45">
      <c r="A7" s="5" t="s">
        <v>66</v>
      </c>
      <c r="B7" s="23" t="s">
        <v>45</v>
      </c>
      <c r="C7" s="6" t="s">
        <v>46</v>
      </c>
      <c r="D7" s="6" t="s">
        <v>67</v>
      </c>
      <c r="E7" s="4" t="s">
        <v>48</v>
      </c>
      <c r="F7" s="4" t="s">
        <v>68</v>
      </c>
      <c r="G7" s="2" t="s">
        <v>69</v>
      </c>
      <c r="H7" s="2"/>
      <c r="I7" s="14" t="s">
        <v>51</v>
      </c>
      <c r="J7" s="2" t="s">
        <v>52</v>
      </c>
      <c r="K7" s="4">
        <v>100</v>
      </c>
      <c r="L7" s="4" t="s">
        <v>70</v>
      </c>
      <c r="M7" s="4" t="s">
        <v>71</v>
      </c>
      <c r="N7" s="7">
        <v>42675</v>
      </c>
      <c r="O7" s="7">
        <v>42856</v>
      </c>
      <c r="P7" s="3">
        <f>DATEDIF(Table1[[#This Row],[Start Date*]],Table1[[#This Row],[End Date*]],"d")</f>
        <v>181</v>
      </c>
      <c r="Q7" s="21">
        <f>SUM(Table1[[#This Row],[DB]:[EH]])</f>
        <v>50</v>
      </c>
      <c r="R7" s="4">
        <v>50</v>
      </c>
      <c r="S7" s="4"/>
      <c r="T7" s="4"/>
      <c r="U7" s="4"/>
      <c r="X7" s="4"/>
      <c r="Y7" s="14"/>
      <c r="Z7" s="4">
        <v>0</v>
      </c>
      <c r="AA7" s="4">
        <v>2</v>
      </c>
      <c r="AB7" s="4">
        <v>0</v>
      </c>
      <c r="AC7" s="4">
        <v>1</v>
      </c>
      <c r="AD7" s="4">
        <v>0</v>
      </c>
      <c r="AE7" s="16">
        <f>SUBTOTAL(9,Table1[[#This Row],[Online Learning]:[Other]])</f>
        <v>0</v>
      </c>
      <c r="AF7" s="33">
        <v>0</v>
      </c>
      <c r="AG7" s="30">
        <v>0</v>
      </c>
      <c r="AH7" s="30">
        <v>2</v>
      </c>
      <c r="AI7" s="30">
        <v>2</v>
      </c>
      <c r="AJ7" s="30">
        <v>3</v>
      </c>
      <c r="AK7" s="30">
        <v>0</v>
      </c>
      <c r="AL7" s="30">
        <v>1</v>
      </c>
      <c r="AM7" s="30">
        <v>0</v>
      </c>
      <c r="AN7" s="30">
        <v>0</v>
      </c>
      <c r="AO7" s="11">
        <f>SUM(Table1[[#This Row],[*Learning Model (Daniel)]:[Other2]])</f>
        <v>8</v>
      </c>
      <c r="AP7" s="4">
        <v>0</v>
      </c>
      <c r="AQ7" s="4">
        <v>0</v>
      </c>
      <c r="AR7" s="4">
        <v>2</v>
      </c>
    </row>
    <row r="8" spans="1:44" hidden="1" x14ac:dyDescent="0.45">
      <c r="A8" s="5" t="s">
        <v>72</v>
      </c>
      <c r="B8" s="10"/>
      <c r="D8" s="4" t="s">
        <v>73</v>
      </c>
      <c r="E8" s="4" t="s">
        <v>74</v>
      </c>
      <c r="F8" s="4" t="s">
        <v>75</v>
      </c>
      <c r="G8" s="2" t="s">
        <v>50</v>
      </c>
      <c r="H8" s="2"/>
      <c r="I8" s="14"/>
      <c r="J8" s="2"/>
      <c r="K8" s="4">
        <v>80</v>
      </c>
      <c r="L8" s="4"/>
      <c r="M8" s="4" t="s">
        <v>71</v>
      </c>
      <c r="N8" s="7">
        <v>42767</v>
      </c>
      <c r="O8" s="7">
        <v>42856</v>
      </c>
      <c r="P8" s="3">
        <f>DATEDIF(Table1[[#This Row],[Start Date*]],Table1[[#This Row],[End Date*]],"d")</f>
        <v>89</v>
      </c>
      <c r="Q8" s="21">
        <f>SUM(Table1[[#This Row],[DB]:[EH]])</f>
        <v>50</v>
      </c>
      <c r="R8" s="4"/>
      <c r="S8" s="4"/>
      <c r="T8" s="4"/>
      <c r="U8" s="4">
        <v>50</v>
      </c>
      <c r="X8" s="4"/>
      <c r="Y8" s="14"/>
      <c r="Z8" s="4">
        <v>3</v>
      </c>
      <c r="AA8" s="4">
        <v>3</v>
      </c>
      <c r="AB8" s="4">
        <v>3</v>
      </c>
      <c r="AC8" s="4">
        <v>3</v>
      </c>
      <c r="AD8" s="4">
        <v>0</v>
      </c>
      <c r="AE8" s="16">
        <f>SUBTOTAL(9,Table1[[#This Row],[Online Learning]:[Other]])</f>
        <v>0</v>
      </c>
      <c r="AF8" s="16"/>
      <c r="AG8" s="27"/>
      <c r="AH8" s="27"/>
      <c r="AI8" s="27"/>
      <c r="AJ8" s="27"/>
      <c r="AK8" s="27"/>
      <c r="AL8" s="27"/>
      <c r="AM8" s="27"/>
      <c r="AN8" s="27"/>
      <c r="AO8" s="11">
        <f>SUM(Table1[[#This Row],[*Learning Model (Daniel)]:[Other2]])</f>
        <v>0</v>
      </c>
      <c r="AP8" s="4"/>
      <c r="AQ8" s="4"/>
      <c r="AR8" s="4"/>
    </row>
    <row r="9" spans="1:44" hidden="1" x14ac:dyDescent="0.45">
      <c r="A9" s="5" t="s">
        <v>76</v>
      </c>
      <c r="B9" s="10"/>
      <c r="D9" s="4" t="s">
        <v>73</v>
      </c>
      <c r="E9" s="4" t="s">
        <v>74</v>
      </c>
      <c r="F9" s="4" t="s">
        <v>75</v>
      </c>
      <c r="G9" s="2" t="s">
        <v>50</v>
      </c>
      <c r="H9" s="2"/>
      <c r="I9" s="14"/>
      <c r="J9" s="2"/>
      <c r="K9" s="4"/>
      <c r="L9" s="4"/>
      <c r="M9" s="4"/>
      <c r="N9" s="7">
        <v>43101</v>
      </c>
      <c r="O9" s="7">
        <v>43132</v>
      </c>
      <c r="P9" s="3">
        <f>DATEDIF(Table1[[#This Row],[Start Date*]],Table1[[#This Row],[End Date*]],"d")</f>
        <v>31</v>
      </c>
      <c r="Q9" s="21">
        <f>SUM(Table1[[#This Row],[DB]:[EH]])</f>
        <v>0</v>
      </c>
      <c r="R9" s="4"/>
      <c r="S9" s="4"/>
      <c r="T9" s="4"/>
      <c r="U9" s="4"/>
      <c r="X9" s="4"/>
      <c r="Y9" s="14"/>
      <c r="Z9" s="4">
        <v>5</v>
      </c>
      <c r="AA9" s="4">
        <v>1</v>
      </c>
      <c r="AB9" s="4">
        <v>1</v>
      </c>
      <c r="AC9" s="4">
        <v>1</v>
      </c>
      <c r="AD9" s="4">
        <v>0</v>
      </c>
      <c r="AE9" s="16">
        <f>SUBTOTAL(9,Table1[[#This Row],[Online Learning]:[Other]])</f>
        <v>0</v>
      </c>
      <c r="AF9" s="16"/>
      <c r="AG9" s="27"/>
      <c r="AH9" s="27"/>
      <c r="AI9" s="27"/>
      <c r="AJ9" s="27"/>
      <c r="AK9" s="27"/>
      <c r="AL9" s="27"/>
      <c r="AM9" s="27"/>
      <c r="AN9" s="27"/>
      <c r="AO9" s="11">
        <f>SUM(Table1[[#This Row],[*Learning Model (Daniel)]:[Other2]])</f>
        <v>0</v>
      </c>
      <c r="AP9" s="4"/>
      <c r="AQ9" s="4"/>
      <c r="AR9" s="4"/>
    </row>
    <row r="10" spans="1:44" hidden="1" x14ac:dyDescent="0.45">
      <c r="A10" s="5" t="s">
        <v>77</v>
      </c>
      <c r="B10" s="23" t="s">
        <v>45</v>
      </c>
      <c r="C10" s="6" t="s">
        <v>46</v>
      </c>
      <c r="D10" s="6" t="s">
        <v>78</v>
      </c>
      <c r="E10" s="4" t="s">
        <v>48</v>
      </c>
      <c r="F10" s="4" t="s">
        <v>79</v>
      </c>
      <c r="G10" s="2" t="s">
        <v>50</v>
      </c>
      <c r="H10" s="2"/>
      <c r="I10" s="22" t="s">
        <v>51</v>
      </c>
      <c r="J10" s="2" t="s">
        <v>80</v>
      </c>
      <c r="K10" s="4">
        <v>65</v>
      </c>
      <c r="L10" s="4"/>
      <c r="M10" s="4" t="s">
        <v>71</v>
      </c>
      <c r="N10" s="7">
        <v>42795</v>
      </c>
      <c r="O10" s="7">
        <v>42948</v>
      </c>
      <c r="P10" s="3">
        <f>DATEDIF(Table1[[#This Row],[Start Date*]],Table1[[#This Row],[End Date*]],"d")</f>
        <v>153</v>
      </c>
      <c r="Q10" s="21">
        <f>SUM(Table1[[#This Row],[DB]:[EH]])</f>
        <v>0</v>
      </c>
      <c r="R10" s="4"/>
      <c r="S10" s="4"/>
      <c r="T10" s="4"/>
      <c r="U10" s="4"/>
      <c r="X10" s="4"/>
      <c r="Y10" s="10"/>
      <c r="Z10" s="4">
        <v>2</v>
      </c>
      <c r="AA10" s="4">
        <v>2</v>
      </c>
      <c r="AB10" s="4">
        <v>0</v>
      </c>
      <c r="AC10" s="4">
        <v>2</v>
      </c>
      <c r="AD10" s="4">
        <v>0</v>
      </c>
      <c r="AE10" s="15">
        <f>SUBTOTAL(9,Table1[[#This Row],[Online Learning]:[Other]])</f>
        <v>0</v>
      </c>
      <c r="AF10" s="33">
        <v>0</v>
      </c>
      <c r="AG10" s="25">
        <v>1</v>
      </c>
      <c r="AH10" s="30">
        <v>3</v>
      </c>
      <c r="AI10" s="30">
        <v>2</v>
      </c>
      <c r="AJ10" s="30">
        <v>1</v>
      </c>
      <c r="AK10" s="30">
        <v>0</v>
      </c>
      <c r="AL10" s="30">
        <v>1</v>
      </c>
      <c r="AM10" s="27">
        <v>1</v>
      </c>
      <c r="AN10" s="30">
        <v>0</v>
      </c>
      <c r="AO10" s="11">
        <f>SUM(Table1[[#This Row],[*Learning Model (Daniel)]:[Other2]])</f>
        <v>9</v>
      </c>
      <c r="AP10" s="4">
        <v>0</v>
      </c>
      <c r="AQ10" s="4">
        <v>1</v>
      </c>
      <c r="AR10" s="4">
        <v>0</v>
      </c>
    </row>
    <row r="11" spans="1:44" hidden="1" x14ac:dyDescent="0.45">
      <c r="A11" s="5" t="s">
        <v>81</v>
      </c>
      <c r="B11" s="23" t="s">
        <v>45</v>
      </c>
      <c r="C11" s="6" t="s">
        <v>46</v>
      </c>
      <c r="D11" s="47" t="s">
        <v>82</v>
      </c>
      <c r="E11" s="4" t="s">
        <v>48</v>
      </c>
      <c r="F11" s="4" t="s">
        <v>79</v>
      </c>
      <c r="G11" s="2" t="s">
        <v>69</v>
      </c>
      <c r="H11" s="2"/>
      <c r="I11" s="14" t="s">
        <v>61</v>
      </c>
      <c r="J11" s="2"/>
      <c r="K11" s="4">
        <v>100</v>
      </c>
      <c r="L11" s="4" t="s">
        <v>83</v>
      </c>
      <c r="M11" s="4" t="s">
        <v>71</v>
      </c>
      <c r="N11" s="7">
        <v>42736</v>
      </c>
      <c r="O11" s="7">
        <v>42917</v>
      </c>
      <c r="P11" s="3">
        <f>DATEDIF(Table1[[#This Row],[Start Date*]],Table1[[#This Row],[End Date*]],"d")</f>
        <v>181</v>
      </c>
      <c r="Q11" s="21">
        <f>SUM(Table1[[#This Row],[DB]:[EH]])</f>
        <v>0</v>
      </c>
      <c r="R11" s="4"/>
      <c r="S11" s="4"/>
      <c r="T11" s="4"/>
      <c r="U11" s="4"/>
      <c r="X11" s="4"/>
      <c r="Y11" s="14"/>
      <c r="Z11" s="4">
        <v>0</v>
      </c>
      <c r="AA11" s="4">
        <v>2</v>
      </c>
      <c r="AB11" s="4">
        <v>1</v>
      </c>
      <c r="AC11" s="4">
        <v>1</v>
      </c>
      <c r="AD11" s="4">
        <v>0</v>
      </c>
      <c r="AE11" s="16">
        <f>SUBTOTAL(9,Table1[[#This Row],[Online Learning]:[Other]])</f>
        <v>0</v>
      </c>
      <c r="AF11" s="33">
        <v>1</v>
      </c>
      <c r="AG11" s="30">
        <v>0</v>
      </c>
      <c r="AH11" s="30">
        <v>0</v>
      </c>
      <c r="AI11" s="30">
        <v>1</v>
      </c>
      <c r="AJ11" s="30">
        <v>2</v>
      </c>
      <c r="AK11" s="30">
        <v>1</v>
      </c>
      <c r="AL11" s="30">
        <v>1</v>
      </c>
      <c r="AM11" s="30">
        <v>0</v>
      </c>
      <c r="AN11" s="30">
        <v>0</v>
      </c>
      <c r="AO11" s="11">
        <f>SUM(Table1[[#This Row],[*Learning Model (Daniel)]:[Other2]])</f>
        <v>6</v>
      </c>
      <c r="AP11" s="4">
        <v>0</v>
      </c>
      <c r="AQ11" s="4">
        <v>0</v>
      </c>
      <c r="AR11" s="4">
        <v>2</v>
      </c>
    </row>
    <row r="12" spans="1:44" hidden="1" x14ac:dyDescent="0.45">
      <c r="A12" s="5" t="s">
        <v>128</v>
      </c>
      <c r="B12" s="23" t="s">
        <v>45</v>
      </c>
      <c r="C12" s="6" t="s">
        <v>46</v>
      </c>
      <c r="D12" s="6" t="s">
        <v>129</v>
      </c>
      <c r="E12" s="4" t="s">
        <v>48</v>
      </c>
      <c r="F12" s="4" t="s">
        <v>68</v>
      </c>
      <c r="G12" s="2" t="s">
        <v>69</v>
      </c>
      <c r="H12" s="2"/>
      <c r="I12" s="14" t="s">
        <v>61</v>
      </c>
      <c r="J12" s="2" t="s">
        <v>52</v>
      </c>
      <c r="K12" s="4">
        <v>100</v>
      </c>
      <c r="L12" s="4" t="s">
        <v>70</v>
      </c>
      <c r="M12" s="4" t="s">
        <v>71</v>
      </c>
      <c r="N12" s="7">
        <v>42614</v>
      </c>
      <c r="O12" s="7">
        <v>42705</v>
      </c>
      <c r="P12" s="3">
        <f>DATEDIF(Table1[[#This Row],[Start Date*]],Table1[[#This Row],[End Date*]],"d")</f>
        <v>91</v>
      </c>
      <c r="Q12" s="21">
        <f>SUM(Table1[[#This Row],[DB]:[EH]])</f>
        <v>40</v>
      </c>
      <c r="R12" s="4">
        <v>40</v>
      </c>
      <c r="S12" s="4"/>
      <c r="T12" s="4"/>
      <c r="U12" s="4"/>
      <c r="X12" s="4"/>
      <c r="Y12" s="14"/>
      <c r="Z12" s="4">
        <v>1</v>
      </c>
      <c r="AA12" s="4">
        <v>1</v>
      </c>
      <c r="AB12" s="4">
        <v>0</v>
      </c>
      <c r="AC12" s="4">
        <v>0</v>
      </c>
      <c r="AD12" s="4">
        <v>0</v>
      </c>
      <c r="AE12" s="16">
        <f>SUBTOTAL(9,Table1[[#This Row],[Online Learning]:[Other]])</f>
        <v>0</v>
      </c>
      <c r="AF12" s="33">
        <v>0</v>
      </c>
      <c r="AG12" s="30">
        <v>0</v>
      </c>
      <c r="AH12" s="30">
        <v>1</v>
      </c>
      <c r="AI12" s="30">
        <v>2</v>
      </c>
      <c r="AJ12" s="30">
        <v>3</v>
      </c>
      <c r="AK12" s="30">
        <v>0</v>
      </c>
      <c r="AL12" s="30">
        <v>1</v>
      </c>
      <c r="AM12" s="30">
        <v>5</v>
      </c>
      <c r="AN12" s="30">
        <v>0</v>
      </c>
      <c r="AO12" s="11">
        <f>SUM(Table1[[#This Row],[*Learning Model (Daniel)]:[Other2]])</f>
        <v>12</v>
      </c>
      <c r="AP12" s="4"/>
      <c r="AQ12" s="4"/>
      <c r="AR12" s="4"/>
    </row>
    <row r="13" spans="1:44" hidden="1" x14ac:dyDescent="0.45">
      <c r="A13" s="5" t="s">
        <v>87</v>
      </c>
      <c r="B13" s="23" t="s">
        <v>88</v>
      </c>
      <c r="C13" s="6"/>
      <c r="D13" s="6" t="s">
        <v>73</v>
      </c>
      <c r="E13" s="4" t="s">
        <v>48</v>
      </c>
      <c r="F13" s="4" t="s">
        <v>79</v>
      </c>
      <c r="G13" s="2"/>
      <c r="H13" s="2"/>
      <c r="I13" s="22"/>
      <c r="J13" s="2"/>
      <c r="K13" s="4"/>
      <c r="L13" s="4"/>
      <c r="M13" s="4" t="s">
        <v>89</v>
      </c>
      <c r="N13" s="7">
        <v>43101</v>
      </c>
      <c r="O13" s="7">
        <v>43132</v>
      </c>
      <c r="P13" s="3">
        <f>DATEDIF(Table1[[#This Row],[Start Date*]],Table1[[#This Row],[End Date*]],"d")</f>
        <v>31</v>
      </c>
      <c r="Q13" s="21">
        <f>SUM(Table1[[#This Row],[DB]:[EH]])</f>
        <v>0</v>
      </c>
      <c r="R13" s="4"/>
      <c r="S13" s="4"/>
      <c r="T13" s="4"/>
      <c r="U13" s="4"/>
      <c r="X13" s="4"/>
      <c r="Y13" s="10"/>
      <c r="Z13" s="4"/>
      <c r="AA13" s="4"/>
      <c r="AB13" s="4"/>
      <c r="AC13" s="4"/>
      <c r="AD13" s="4"/>
      <c r="AE13" s="16">
        <f>SUBTOTAL(9,Table1[[#This Row],[Online Learning]:[Other]])</f>
        <v>0</v>
      </c>
      <c r="AF13" s="33"/>
      <c r="AG13" s="25"/>
      <c r="AH13" s="30"/>
      <c r="AI13" s="30"/>
      <c r="AJ13" s="30"/>
      <c r="AK13" s="30"/>
      <c r="AL13" s="30"/>
      <c r="AM13" s="30"/>
      <c r="AN13" s="30"/>
      <c r="AO13" s="11">
        <f>SUM(Table1[[#This Row],[*Learning Model (Daniel)]:[Other2]])</f>
        <v>0</v>
      </c>
      <c r="AP13" s="4"/>
      <c r="AQ13" s="4"/>
      <c r="AR13" s="4"/>
    </row>
    <row r="14" spans="1:44" hidden="1" x14ac:dyDescent="0.45">
      <c r="A14" s="5" t="s">
        <v>90</v>
      </c>
      <c r="B14" s="23" t="s">
        <v>45</v>
      </c>
      <c r="C14" s="6" t="s">
        <v>46</v>
      </c>
      <c r="D14" s="47" t="s">
        <v>91</v>
      </c>
      <c r="E14" s="4" t="s">
        <v>48</v>
      </c>
      <c r="F14" s="4" t="s">
        <v>79</v>
      </c>
      <c r="G14" s="2" t="s">
        <v>69</v>
      </c>
      <c r="H14" s="2"/>
      <c r="I14" s="14" t="s">
        <v>92</v>
      </c>
      <c r="J14" s="2"/>
      <c r="K14" s="4">
        <v>100</v>
      </c>
      <c r="L14" s="4" t="s">
        <v>93</v>
      </c>
      <c r="M14" s="4" t="s">
        <v>71</v>
      </c>
      <c r="N14" s="7">
        <v>42491</v>
      </c>
      <c r="O14" s="7">
        <v>42644</v>
      </c>
      <c r="P14" s="3">
        <f>DATEDIF(Table1[[#This Row],[Start Date*]],Table1[[#This Row],[End Date*]],"d")</f>
        <v>153</v>
      </c>
      <c r="Q14" s="21">
        <f>SUM(Table1[[#This Row],[DB]:[EH]])</f>
        <v>70</v>
      </c>
      <c r="R14" s="4"/>
      <c r="S14" s="4"/>
      <c r="T14" s="4">
        <v>10</v>
      </c>
      <c r="U14" s="4">
        <v>60</v>
      </c>
      <c r="X14" s="4"/>
      <c r="Y14" s="14"/>
      <c r="Z14" s="4">
        <v>3</v>
      </c>
      <c r="AA14" s="4">
        <v>4</v>
      </c>
      <c r="AB14" s="4">
        <v>2</v>
      </c>
      <c r="AC14" s="4">
        <v>3</v>
      </c>
      <c r="AD14" s="4">
        <v>0</v>
      </c>
      <c r="AE14" s="16">
        <f>SUBTOTAL(9,Table1[[#This Row],[Online Learning]:[Other]])</f>
        <v>0</v>
      </c>
      <c r="AF14" s="33">
        <v>0</v>
      </c>
      <c r="AG14" s="30">
        <v>2</v>
      </c>
      <c r="AH14" s="30">
        <v>2</v>
      </c>
      <c r="AI14" s="30">
        <v>2</v>
      </c>
      <c r="AJ14" s="30">
        <v>3</v>
      </c>
      <c r="AK14" s="30">
        <v>0</v>
      </c>
      <c r="AL14" s="30">
        <v>2</v>
      </c>
      <c r="AM14" s="30">
        <v>4</v>
      </c>
      <c r="AN14" s="30">
        <v>0</v>
      </c>
      <c r="AO14" s="11">
        <f>SUM(Table1[[#This Row],[*Learning Model (Daniel)]:[Other2]])</f>
        <v>15</v>
      </c>
      <c r="AP14" s="4">
        <v>0</v>
      </c>
      <c r="AQ14" s="4">
        <v>3</v>
      </c>
      <c r="AR14" s="4">
        <v>0</v>
      </c>
    </row>
    <row r="15" spans="1:44" hidden="1" x14ac:dyDescent="0.45">
      <c r="A15" s="5" t="s">
        <v>94</v>
      </c>
      <c r="B15" s="23" t="s">
        <v>45</v>
      </c>
      <c r="C15" s="6" t="s">
        <v>46</v>
      </c>
      <c r="D15" s="6" t="s">
        <v>95</v>
      </c>
      <c r="E15" s="4" t="s">
        <v>48</v>
      </c>
      <c r="F15" s="4" t="s">
        <v>49</v>
      </c>
      <c r="G15" s="2" t="s">
        <v>69</v>
      </c>
      <c r="H15" s="2"/>
      <c r="I15" s="14"/>
      <c r="J15" s="2"/>
      <c r="K15" s="4">
        <v>100</v>
      </c>
      <c r="L15" s="4"/>
      <c r="M15" s="4" t="s">
        <v>71</v>
      </c>
      <c r="N15" s="7">
        <v>42644</v>
      </c>
      <c r="O15" s="7">
        <v>42736</v>
      </c>
      <c r="P15" s="3">
        <f>DATEDIF(Table1[[#This Row],[Start Date*]],Table1[[#This Row],[End Date*]],"d")</f>
        <v>92</v>
      </c>
      <c r="Q15" s="21">
        <f>SUM(Table1[[#This Row],[DB]:[EH]])</f>
        <v>30</v>
      </c>
      <c r="R15" s="4"/>
      <c r="S15" s="4">
        <v>30</v>
      </c>
      <c r="T15" s="4"/>
      <c r="U15" s="4"/>
      <c r="X15" s="4"/>
      <c r="Y15" s="14"/>
      <c r="Z15" s="4"/>
      <c r="AA15" s="4"/>
      <c r="AB15" s="4"/>
      <c r="AC15" s="4"/>
      <c r="AD15" s="4"/>
      <c r="AE15" s="16">
        <f>SUBTOTAL(9,Table1[[#This Row],[Online Learning]:[Other]])</f>
        <v>0</v>
      </c>
      <c r="AF15" s="33"/>
      <c r="AG15" s="30"/>
      <c r="AH15" s="30"/>
      <c r="AI15" s="30"/>
      <c r="AJ15" s="30"/>
      <c r="AK15" s="30"/>
      <c r="AL15" s="30"/>
      <c r="AM15" s="30"/>
      <c r="AN15" s="30"/>
      <c r="AO15" s="11">
        <f>SUM(Table1[[#This Row],[*Learning Model (Daniel)]:[Other2]])</f>
        <v>0</v>
      </c>
      <c r="AP15" s="4"/>
      <c r="AQ15" s="4"/>
      <c r="AR15" s="4"/>
    </row>
    <row r="16" spans="1:44" hidden="1" x14ac:dyDescent="0.45">
      <c r="A16" s="5" t="s">
        <v>96</v>
      </c>
      <c r="B16" s="23" t="s">
        <v>45</v>
      </c>
      <c r="C16" s="6" t="s">
        <v>46</v>
      </c>
      <c r="D16" s="47" t="s">
        <v>97</v>
      </c>
      <c r="E16" s="4" t="s">
        <v>48</v>
      </c>
      <c r="F16" s="51"/>
      <c r="G16" s="2"/>
      <c r="H16" s="2"/>
      <c r="I16" s="22" t="s">
        <v>61</v>
      </c>
      <c r="J16" s="2"/>
      <c r="K16" s="4"/>
      <c r="L16" s="4"/>
      <c r="M16" s="4"/>
      <c r="N16" s="7">
        <v>43101</v>
      </c>
      <c r="O16" s="7">
        <v>43132</v>
      </c>
      <c r="P16" s="3">
        <f>DATEDIF(Table1[[#This Row],[Start Date*]],Table1[[#This Row],[End Date*]],"d")</f>
        <v>31</v>
      </c>
      <c r="Q16" s="21">
        <f>SUM(Table1[[#This Row],[DB]:[EH]])</f>
        <v>0</v>
      </c>
      <c r="R16" s="4"/>
      <c r="S16" s="4"/>
      <c r="T16" s="4"/>
      <c r="U16" s="4"/>
      <c r="X16" s="4"/>
      <c r="Y16" s="10">
        <v>2</v>
      </c>
      <c r="Z16" s="4">
        <v>1</v>
      </c>
      <c r="AA16" s="4">
        <v>4</v>
      </c>
      <c r="AB16" s="4">
        <v>3</v>
      </c>
      <c r="AC16" s="4">
        <v>2</v>
      </c>
      <c r="AD16" s="4">
        <v>0</v>
      </c>
      <c r="AE16" s="16">
        <f>SUBTOTAL(9,Table1[[#This Row],[Online Learning]:[Other]])</f>
        <v>0</v>
      </c>
      <c r="AF16" s="33">
        <v>0</v>
      </c>
      <c r="AG16" s="25">
        <v>0</v>
      </c>
      <c r="AH16" s="30">
        <v>1</v>
      </c>
      <c r="AI16" s="30">
        <v>2</v>
      </c>
      <c r="AJ16" s="30">
        <v>2</v>
      </c>
      <c r="AK16" s="30">
        <v>0</v>
      </c>
      <c r="AL16" s="30">
        <v>2</v>
      </c>
      <c r="AM16" s="30">
        <v>5</v>
      </c>
      <c r="AN16" s="30">
        <v>0</v>
      </c>
      <c r="AO16" s="11">
        <f>SUM(Table1[[#This Row],[*Learning Model (Daniel)]:[Other2]])</f>
        <v>12</v>
      </c>
      <c r="AP16" s="4">
        <v>0</v>
      </c>
      <c r="AQ16" s="4">
        <v>0</v>
      </c>
      <c r="AR16" s="4">
        <v>2</v>
      </c>
    </row>
    <row r="17" spans="1:44" hidden="1" x14ac:dyDescent="0.45">
      <c r="A17" s="5" t="s">
        <v>98</v>
      </c>
      <c r="B17" s="23" t="s">
        <v>45</v>
      </c>
      <c r="C17" s="6" t="s">
        <v>46</v>
      </c>
      <c r="D17" s="6" t="s">
        <v>99</v>
      </c>
      <c r="E17" s="4" t="s">
        <v>48</v>
      </c>
      <c r="F17" s="4" t="s">
        <v>49</v>
      </c>
      <c r="G17" s="2" t="s">
        <v>69</v>
      </c>
      <c r="H17" s="2"/>
      <c r="I17" s="14"/>
      <c r="J17" s="2"/>
      <c r="K17" s="4">
        <v>100</v>
      </c>
      <c r="L17" s="4"/>
      <c r="M17" s="4" t="s">
        <v>71</v>
      </c>
      <c r="N17" s="7">
        <v>42644</v>
      </c>
      <c r="O17" s="7">
        <v>42705</v>
      </c>
      <c r="P17" s="3">
        <f>DATEDIF(Table1[[#This Row],[Start Date*]],Table1[[#This Row],[End Date*]],"d")</f>
        <v>61</v>
      </c>
      <c r="Q17" s="12">
        <f>SUM(Table1[[#This Row],[DB]:[EH]])</f>
        <v>50</v>
      </c>
      <c r="R17" s="4">
        <v>20</v>
      </c>
      <c r="S17" s="4">
        <v>30</v>
      </c>
      <c r="T17" s="4"/>
      <c r="U17" s="4"/>
      <c r="X17" s="4"/>
      <c r="Y17" s="14"/>
      <c r="Z17" s="4">
        <v>3</v>
      </c>
      <c r="AA17" s="4">
        <v>3</v>
      </c>
      <c r="AB17" s="4">
        <v>3</v>
      </c>
      <c r="AC17" s="4">
        <v>1</v>
      </c>
      <c r="AD17" s="4">
        <v>0</v>
      </c>
      <c r="AE17" s="16">
        <f>SUBTOTAL(9,Table1[[#This Row],[Online Learning]:[Other]])</f>
        <v>0</v>
      </c>
      <c r="AF17" s="33"/>
      <c r="AG17" s="30"/>
      <c r="AH17" s="30"/>
      <c r="AI17" s="30"/>
      <c r="AJ17" s="30"/>
      <c r="AK17" s="30"/>
      <c r="AL17" s="30"/>
      <c r="AM17" s="30"/>
      <c r="AN17" s="30"/>
      <c r="AO17" s="11">
        <f>SUM(Table1[[#This Row],[*Learning Model (Daniel)]:[Other2]])</f>
        <v>0</v>
      </c>
      <c r="AP17" s="4"/>
      <c r="AQ17" s="4"/>
      <c r="AR17" s="4"/>
    </row>
    <row r="18" spans="1:44" x14ac:dyDescent="0.45">
      <c r="A18" s="5" t="s">
        <v>100</v>
      </c>
      <c r="B18" s="23" t="s">
        <v>45</v>
      </c>
      <c r="C18" s="6" t="s">
        <v>46</v>
      </c>
      <c r="D18" s="6" t="s">
        <v>101</v>
      </c>
      <c r="E18" s="4" t="s">
        <v>48</v>
      </c>
      <c r="F18" s="4" t="s">
        <v>59</v>
      </c>
      <c r="G18" s="2" t="s">
        <v>60</v>
      </c>
      <c r="H18" s="2"/>
      <c r="I18" s="22" t="s">
        <v>92</v>
      </c>
      <c r="J18" s="2"/>
      <c r="K18" s="4">
        <v>0</v>
      </c>
      <c r="L18" s="4"/>
      <c r="M18" s="4" t="s">
        <v>71</v>
      </c>
      <c r="N18" s="7">
        <v>42948</v>
      </c>
      <c r="O18" s="7">
        <v>43252</v>
      </c>
      <c r="P18" s="3">
        <f>DATEDIF(Table1[[#This Row],[Start Date*]],Table1[[#This Row],[End Date*]],"d")</f>
        <v>304</v>
      </c>
      <c r="Q18" s="21">
        <f>SUM(Table1[[#This Row],[DB]:[EH]])</f>
        <v>0</v>
      </c>
      <c r="R18" s="4"/>
      <c r="S18" s="4"/>
      <c r="T18" s="4"/>
      <c r="U18" s="4"/>
      <c r="X18" s="4"/>
      <c r="Y18" s="10">
        <v>2</v>
      </c>
      <c r="Z18" s="4">
        <v>3</v>
      </c>
      <c r="AA18" s="4">
        <v>3</v>
      </c>
      <c r="AB18" s="4">
        <v>3</v>
      </c>
      <c r="AC18" s="4">
        <v>1</v>
      </c>
      <c r="AD18" s="4">
        <v>0</v>
      </c>
      <c r="AE18" s="16">
        <f>SUBTOTAL(9,Table1[[#This Row],[Online Learning]:[Other]])</f>
        <v>10</v>
      </c>
      <c r="AF18" s="33">
        <v>0</v>
      </c>
      <c r="AG18" s="30">
        <v>3</v>
      </c>
      <c r="AH18" s="30">
        <v>4</v>
      </c>
      <c r="AI18" s="30">
        <v>3</v>
      </c>
      <c r="AJ18" s="30">
        <v>3</v>
      </c>
      <c r="AK18" s="30">
        <v>0</v>
      </c>
      <c r="AL18" s="30">
        <v>2</v>
      </c>
      <c r="AM18" s="27">
        <v>2</v>
      </c>
      <c r="AN18" s="30">
        <v>0</v>
      </c>
      <c r="AO18" s="11">
        <f>SUM(Table1[[#This Row],[*Learning Model (Daniel)]:[Other2]])</f>
        <v>17</v>
      </c>
      <c r="AP18" s="4">
        <v>1</v>
      </c>
      <c r="AQ18" s="4">
        <v>3</v>
      </c>
      <c r="AR18" s="4">
        <v>1</v>
      </c>
    </row>
    <row r="19" spans="1:44" hidden="1" x14ac:dyDescent="0.45">
      <c r="A19" s="5" t="s">
        <v>102</v>
      </c>
      <c r="B19" s="23" t="s">
        <v>45</v>
      </c>
      <c r="C19" s="6" t="s">
        <v>46</v>
      </c>
      <c r="D19" s="6" t="s">
        <v>103</v>
      </c>
      <c r="E19" s="4" t="s">
        <v>48</v>
      </c>
      <c r="F19" s="51"/>
      <c r="G19" s="2"/>
      <c r="H19" s="2"/>
      <c r="I19" s="14" t="s">
        <v>51</v>
      </c>
      <c r="J19" s="2"/>
      <c r="K19" s="4">
        <v>0</v>
      </c>
      <c r="L19" s="4"/>
      <c r="M19" s="4"/>
      <c r="N19" s="7">
        <v>43101</v>
      </c>
      <c r="O19" s="7">
        <v>43132</v>
      </c>
      <c r="P19" s="3">
        <f>DATEDIF(Table1[[#This Row],[Start Date*]],Table1[[#This Row],[End Date*]],"d")</f>
        <v>31</v>
      </c>
      <c r="Q19" s="21">
        <f>SUM(Table1[[#This Row],[DB]:[EH]])</f>
        <v>0</v>
      </c>
      <c r="R19" s="4"/>
      <c r="S19" s="4"/>
      <c r="T19" s="4"/>
      <c r="U19" s="4"/>
      <c r="X19" s="4"/>
      <c r="Y19" s="10">
        <v>2</v>
      </c>
      <c r="Z19" s="4">
        <v>2</v>
      </c>
      <c r="AA19" s="4">
        <v>3</v>
      </c>
      <c r="AB19" s="4">
        <v>1</v>
      </c>
      <c r="AC19" s="4">
        <v>0</v>
      </c>
      <c r="AD19" s="4">
        <v>0</v>
      </c>
      <c r="AE19" s="15">
        <f>SUBTOTAL(9,Table1[[#This Row],[Online Learning]:[Other]])</f>
        <v>0</v>
      </c>
      <c r="AF19" s="33">
        <v>0</v>
      </c>
      <c r="AG19" s="25">
        <v>0</v>
      </c>
      <c r="AH19" s="30">
        <v>0</v>
      </c>
      <c r="AI19" s="30">
        <v>0</v>
      </c>
      <c r="AJ19" s="30">
        <v>3</v>
      </c>
      <c r="AK19" s="30">
        <v>0</v>
      </c>
      <c r="AL19" s="30">
        <v>4</v>
      </c>
      <c r="AM19" s="30">
        <v>0</v>
      </c>
      <c r="AN19" s="30">
        <v>0</v>
      </c>
      <c r="AO19" s="11">
        <f>SUM(Table1[[#This Row],[*Learning Model (Daniel)]:[Other2]])</f>
        <v>7</v>
      </c>
      <c r="AP19" s="4">
        <v>0</v>
      </c>
      <c r="AQ19" s="4">
        <v>0</v>
      </c>
      <c r="AR19" s="4">
        <v>3</v>
      </c>
    </row>
    <row r="20" spans="1:44" hidden="1" x14ac:dyDescent="0.45">
      <c r="A20" s="5" t="s">
        <v>104</v>
      </c>
      <c r="B20" s="23" t="s">
        <v>45</v>
      </c>
      <c r="C20" s="6" t="s">
        <v>46</v>
      </c>
      <c r="D20" s="6" t="s">
        <v>105</v>
      </c>
      <c r="E20" s="4" t="s">
        <v>48</v>
      </c>
      <c r="F20" s="4" t="s">
        <v>49</v>
      </c>
      <c r="G20" s="2" t="s">
        <v>69</v>
      </c>
      <c r="H20" s="2"/>
      <c r="I20" s="14" t="s">
        <v>92</v>
      </c>
      <c r="J20" s="2" t="s">
        <v>52</v>
      </c>
      <c r="K20" s="4">
        <v>100</v>
      </c>
      <c r="L20" s="4" t="s">
        <v>83</v>
      </c>
      <c r="M20" s="4" t="s">
        <v>106</v>
      </c>
      <c r="N20" s="7">
        <v>42736</v>
      </c>
      <c r="O20" s="7">
        <v>42917</v>
      </c>
      <c r="P20" s="3">
        <f>DATEDIF(Table1[[#This Row],[Start Date*]],Table1[[#This Row],[End Date*]],"d")</f>
        <v>181</v>
      </c>
      <c r="Q20" s="21">
        <f>SUM(Table1[[#This Row],[DB]:[EH]])</f>
        <v>100</v>
      </c>
      <c r="R20" s="4"/>
      <c r="S20" s="4">
        <v>100</v>
      </c>
      <c r="T20" s="4"/>
      <c r="U20" s="4"/>
      <c r="X20" s="4"/>
      <c r="Y20" s="14"/>
      <c r="Z20" s="4">
        <v>2</v>
      </c>
      <c r="AA20" s="4">
        <v>1</v>
      </c>
      <c r="AB20" s="4">
        <v>5</v>
      </c>
      <c r="AC20" s="4">
        <v>0</v>
      </c>
      <c r="AD20" s="4">
        <v>0</v>
      </c>
      <c r="AE20" s="16">
        <f>SUBTOTAL(9,Table1[[#This Row],[Online Learning]:[Other]])</f>
        <v>0</v>
      </c>
      <c r="AF20" s="33">
        <v>0</v>
      </c>
      <c r="AG20" s="30">
        <v>4</v>
      </c>
      <c r="AH20" s="30">
        <v>2</v>
      </c>
      <c r="AI20" s="30">
        <v>2</v>
      </c>
      <c r="AJ20" s="30">
        <v>2</v>
      </c>
      <c r="AK20" s="30">
        <v>0</v>
      </c>
      <c r="AL20" s="30">
        <v>0</v>
      </c>
      <c r="AM20" s="30">
        <v>0</v>
      </c>
      <c r="AN20" s="30">
        <v>0</v>
      </c>
      <c r="AO20" s="11">
        <f>SUM(Table1[[#This Row],[*Learning Model (Daniel)]:[Other2]])</f>
        <v>10</v>
      </c>
      <c r="AP20" s="4">
        <v>0</v>
      </c>
      <c r="AQ20" s="4">
        <v>3</v>
      </c>
      <c r="AR20" s="4">
        <v>5</v>
      </c>
    </row>
    <row r="21" spans="1:44" hidden="1" x14ac:dyDescent="0.45">
      <c r="A21" s="5" t="s">
        <v>107</v>
      </c>
      <c r="B21" s="23" t="s">
        <v>45</v>
      </c>
      <c r="C21" s="6" t="s">
        <v>46</v>
      </c>
      <c r="D21" s="6" t="s">
        <v>108</v>
      </c>
      <c r="E21" s="4" t="s">
        <v>48</v>
      </c>
      <c r="F21" s="51" t="s">
        <v>49</v>
      </c>
      <c r="G21" s="2" t="s">
        <v>50</v>
      </c>
      <c r="H21" s="2"/>
      <c r="I21" s="22" t="s">
        <v>51</v>
      </c>
      <c r="J21" s="2"/>
      <c r="K21" s="4"/>
      <c r="L21" s="4"/>
      <c r="M21" s="4" t="s">
        <v>106</v>
      </c>
      <c r="N21" s="7">
        <v>42948</v>
      </c>
      <c r="O21" s="7">
        <v>43101</v>
      </c>
      <c r="P21" s="3">
        <f>DATEDIF(Table1[[#This Row],[Start Date*]],Table1[[#This Row],[End Date*]],"d")</f>
        <v>153</v>
      </c>
      <c r="Q21" s="21">
        <f>SUM(Table1[[#This Row],[DB]:[EH]])</f>
        <v>0</v>
      </c>
      <c r="R21" s="4"/>
      <c r="S21" s="4"/>
      <c r="T21" s="4"/>
      <c r="U21" s="4"/>
      <c r="X21" s="4"/>
      <c r="Y21" s="10">
        <v>1</v>
      </c>
      <c r="Z21" s="4">
        <v>2</v>
      </c>
      <c r="AA21" s="4">
        <v>1</v>
      </c>
      <c r="AB21" s="4">
        <v>5</v>
      </c>
      <c r="AC21" s="4">
        <v>0</v>
      </c>
      <c r="AD21" s="4">
        <v>0</v>
      </c>
      <c r="AE21" s="16">
        <f>SUBTOTAL(9,Table1[[#This Row],[Online Learning]:[Other]])</f>
        <v>0</v>
      </c>
      <c r="AF21" s="33">
        <v>0</v>
      </c>
      <c r="AG21" s="25">
        <v>4</v>
      </c>
      <c r="AH21" s="30">
        <v>2</v>
      </c>
      <c r="AI21" s="30">
        <v>2</v>
      </c>
      <c r="AJ21" s="30">
        <v>2</v>
      </c>
      <c r="AK21" s="30">
        <v>0</v>
      </c>
      <c r="AL21" s="30">
        <v>0</v>
      </c>
      <c r="AM21" s="30">
        <v>0</v>
      </c>
      <c r="AN21" s="30">
        <v>0</v>
      </c>
      <c r="AO21" s="11">
        <f>SUM(Table1[[#This Row],[*Learning Model (Daniel)]:[Other2]])</f>
        <v>10</v>
      </c>
      <c r="AP21" s="4">
        <v>0</v>
      </c>
      <c r="AQ21" s="4">
        <v>3</v>
      </c>
      <c r="AR21" s="4">
        <v>5</v>
      </c>
    </row>
    <row r="22" spans="1:44" hidden="1" x14ac:dyDescent="0.45">
      <c r="A22" s="5" t="s">
        <v>152</v>
      </c>
      <c r="B22" s="23" t="s">
        <v>45</v>
      </c>
      <c r="C22" s="6"/>
      <c r="D22" s="48" t="s">
        <v>153</v>
      </c>
      <c r="E22" s="4" t="s">
        <v>74</v>
      </c>
      <c r="F22" s="4" t="s">
        <v>68</v>
      </c>
      <c r="G22" s="2" t="s">
        <v>69</v>
      </c>
      <c r="H22" s="2"/>
      <c r="I22" s="22" t="s">
        <v>61</v>
      </c>
      <c r="J22" s="2" t="s">
        <v>52</v>
      </c>
      <c r="K22" s="4">
        <v>100</v>
      </c>
      <c r="L22" s="4" t="s">
        <v>83</v>
      </c>
      <c r="M22" s="4" t="s">
        <v>71</v>
      </c>
      <c r="N22" s="7">
        <v>42887</v>
      </c>
      <c r="O22" s="7">
        <v>42917</v>
      </c>
      <c r="P22" s="3">
        <f>DATEDIF(Table1[[#This Row],[Start Date*]],Table1[[#This Row],[End Date*]],"d")</f>
        <v>30</v>
      </c>
      <c r="Q22" s="21">
        <f>SUM(Table1[[#This Row],[DB]:[EH]])</f>
        <v>0</v>
      </c>
      <c r="R22" s="4"/>
      <c r="S22" s="4"/>
      <c r="T22" s="4"/>
      <c r="U22" s="4"/>
      <c r="X22" s="4"/>
      <c r="Y22" s="10"/>
      <c r="Z22" s="4">
        <v>1</v>
      </c>
      <c r="AA22" s="4">
        <v>1</v>
      </c>
      <c r="AB22" s="4">
        <v>1</v>
      </c>
      <c r="AC22" s="4">
        <v>0</v>
      </c>
      <c r="AD22" s="4">
        <v>0</v>
      </c>
      <c r="AE22" s="16">
        <f>SUBTOTAL(9,Table1[[#This Row],[Online Learning]:[Other]])</f>
        <v>0</v>
      </c>
      <c r="AF22" s="33">
        <v>0</v>
      </c>
      <c r="AG22" s="25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3</v>
      </c>
      <c r="AN22" s="30">
        <v>0</v>
      </c>
      <c r="AO22" s="11">
        <f>SUM(Table1[[#This Row],[*Learning Model (Daniel)]:[Other2]])</f>
        <v>3</v>
      </c>
      <c r="AP22" s="4">
        <v>0</v>
      </c>
      <c r="AQ22" s="4">
        <v>0</v>
      </c>
      <c r="AR22" s="4">
        <v>0</v>
      </c>
    </row>
    <row r="23" spans="1:44" hidden="1" x14ac:dyDescent="0.45">
      <c r="A23" s="5" t="s">
        <v>113</v>
      </c>
      <c r="B23" s="10"/>
      <c r="D23" s="4" t="s">
        <v>73</v>
      </c>
      <c r="E23" s="4" t="s">
        <v>114</v>
      </c>
      <c r="F23" s="4" t="s">
        <v>115</v>
      </c>
      <c r="G23" s="2" t="s">
        <v>50</v>
      </c>
      <c r="H23" s="2"/>
      <c r="I23" s="14"/>
      <c r="J23" s="2"/>
      <c r="K23" s="4">
        <v>30</v>
      </c>
      <c r="L23" s="4"/>
      <c r="M23" s="4"/>
      <c r="N23" s="7">
        <v>43101</v>
      </c>
      <c r="O23" s="7">
        <v>43132</v>
      </c>
      <c r="P23" s="3">
        <f>DATEDIF(Table1[[#This Row],[Start Date*]],Table1[[#This Row],[End Date*]],"d")</f>
        <v>31</v>
      </c>
      <c r="Q23" s="21">
        <f>SUM(Table1[[#This Row],[DB]:[EH]])</f>
        <v>30</v>
      </c>
      <c r="R23" s="4"/>
      <c r="S23" s="4"/>
      <c r="T23" s="4"/>
      <c r="U23" s="4"/>
      <c r="W23" s="4">
        <v>30</v>
      </c>
      <c r="X23" s="4"/>
      <c r="Y23" s="14"/>
      <c r="Z23" s="4"/>
      <c r="AA23" s="4"/>
      <c r="AB23" s="4"/>
      <c r="AC23" s="4"/>
      <c r="AD23" s="4"/>
      <c r="AE23" s="16">
        <f>SUBTOTAL(9,Table1[[#This Row],[Online Learning]:[Other]])</f>
        <v>0</v>
      </c>
      <c r="AF23" s="16"/>
      <c r="AG23" s="27"/>
      <c r="AH23" s="27"/>
      <c r="AI23" s="27"/>
      <c r="AJ23" s="27"/>
      <c r="AK23" s="27"/>
      <c r="AL23" s="27"/>
      <c r="AM23" s="27"/>
      <c r="AN23" s="27"/>
      <c r="AO23" s="11">
        <f>SUM(Table1[[#This Row],[*Learning Model (Daniel)]:[Other2]])</f>
        <v>0</v>
      </c>
      <c r="AP23" s="4"/>
      <c r="AQ23" s="4"/>
      <c r="AR23" s="4"/>
    </row>
    <row r="24" spans="1:44" x14ac:dyDescent="0.45">
      <c r="A24" s="5" t="s">
        <v>116</v>
      </c>
      <c r="B24" s="23" t="s">
        <v>45</v>
      </c>
      <c r="C24" s="6" t="s">
        <v>46</v>
      </c>
      <c r="D24" s="6" t="s">
        <v>117</v>
      </c>
      <c r="E24" s="4" t="s">
        <v>48</v>
      </c>
      <c r="F24" s="4" t="s">
        <v>59</v>
      </c>
      <c r="G24" s="2" t="s">
        <v>60</v>
      </c>
      <c r="H24" s="2"/>
      <c r="I24" s="22" t="s">
        <v>92</v>
      </c>
      <c r="J24" s="2"/>
      <c r="K24" s="4">
        <v>0</v>
      </c>
      <c r="L24" s="4"/>
      <c r="M24" s="4" t="s">
        <v>89</v>
      </c>
      <c r="N24" s="7">
        <v>42948</v>
      </c>
      <c r="O24" s="7">
        <v>43191</v>
      </c>
      <c r="P24" s="3">
        <f>DATEDIF(Table1[[#This Row],[Start Date*]],Table1[[#This Row],[End Date*]],"d")</f>
        <v>243</v>
      </c>
      <c r="Q24" s="21">
        <f>SUM(Table1[[#This Row],[DB]:[EH]])</f>
        <v>0</v>
      </c>
      <c r="R24" s="4"/>
      <c r="S24" s="4"/>
      <c r="T24" s="4"/>
      <c r="U24" s="4"/>
      <c r="X24" s="4"/>
      <c r="Y24" s="10">
        <v>1</v>
      </c>
      <c r="Z24" s="4">
        <v>5</v>
      </c>
      <c r="AA24" s="4">
        <v>1</v>
      </c>
      <c r="AB24" s="4">
        <v>1</v>
      </c>
      <c r="AC24" s="4">
        <v>0</v>
      </c>
      <c r="AD24" s="4">
        <v>0</v>
      </c>
      <c r="AE24" s="15">
        <f>SUBTOTAL(9,Table1[[#This Row],[Online Learning]:[Other]])</f>
        <v>7</v>
      </c>
      <c r="AF24" s="26">
        <v>3</v>
      </c>
      <c r="AG24" s="25">
        <v>0</v>
      </c>
      <c r="AH24" s="25">
        <v>0</v>
      </c>
      <c r="AI24" s="25">
        <v>5</v>
      </c>
      <c r="AJ24" s="25">
        <v>1</v>
      </c>
      <c r="AK24" s="25">
        <v>3</v>
      </c>
      <c r="AL24" s="25">
        <v>2</v>
      </c>
      <c r="AM24" s="25">
        <v>0</v>
      </c>
      <c r="AN24" s="30">
        <v>0</v>
      </c>
      <c r="AO24" s="11">
        <f>SUM(Table1[[#This Row],[*Learning Model (Daniel)]:[Other2]])</f>
        <v>14</v>
      </c>
      <c r="AP24" s="4">
        <v>0</v>
      </c>
      <c r="AQ24" s="4">
        <v>4</v>
      </c>
      <c r="AR24" s="4">
        <v>4</v>
      </c>
    </row>
    <row r="25" spans="1:44" hidden="1" x14ac:dyDescent="0.45">
      <c r="A25" s="5" t="s">
        <v>118</v>
      </c>
      <c r="B25" s="23" t="s">
        <v>45</v>
      </c>
      <c r="C25" s="6" t="s">
        <v>46</v>
      </c>
      <c r="D25" s="47" t="s">
        <v>119</v>
      </c>
      <c r="E25" s="4" t="s">
        <v>48</v>
      </c>
      <c r="F25" s="4" t="s">
        <v>79</v>
      </c>
      <c r="G25" s="2" t="s">
        <v>60</v>
      </c>
      <c r="H25" s="2"/>
      <c r="I25" s="22" t="s">
        <v>92</v>
      </c>
      <c r="J25" s="2"/>
      <c r="K25" s="4"/>
      <c r="L25" s="4"/>
      <c r="M25" s="4" t="s">
        <v>89</v>
      </c>
      <c r="N25" s="7">
        <v>42917</v>
      </c>
      <c r="O25" s="7">
        <v>43009</v>
      </c>
      <c r="P25" s="3">
        <f>DATEDIF(Table1[[#This Row],[Start Date*]],Table1[[#This Row],[End Date*]],"d")</f>
        <v>92</v>
      </c>
      <c r="Q25" s="21">
        <f>SUM(Table1[[#This Row],[DB]:[EH]])</f>
        <v>0</v>
      </c>
      <c r="R25" s="4"/>
      <c r="S25" s="4"/>
      <c r="T25" s="4"/>
      <c r="U25" s="4"/>
      <c r="X25" s="4"/>
      <c r="Y25" s="10">
        <v>1</v>
      </c>
      <c r="Z25" s="4">
        <v>5</v>
      </c>
      <c r="AA25" s="4"/>
      <c r="AB25" s="4"/>
      <c r="AC25" s="4"/>
      <c r="AD25" s="4"/>
      <c r="AE25" s="16">
        <f>SUBTOTAL(9,Table1[[#This Row],[Online Learning]:[Other]])</f>
        <v>0</v>
      </c>
      <c r="AF25" s="33">
        <v>0</v>
      </c>
      <c r="AG25" s="25">
        <v>0</v>
      </c>
      <c r="AH25" s="30">
        <v>0</v>
      </c>
      <c r="AI25" s="30">
        <v>5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11">
        <f>SUM(Table1[[#This Row],[*Learning Model (Daniel)]:[Other2]])</f>
        <v>5</v>
      </c>
      <c r="AP25" s="4" t="s">
        <v>120</v>
      </c>
      <c r="AQ25" s="4" t="s">
        <v>120</v>
      </c>
      <c r="AR25" s="4" t="s">
        <v>120</v>
      </c>
    </row>
    <row r="26" spans="1:44" hidden="1" x14ac:dyDescent="0.45">
      <c r="A26" s="5" t="s">
        <v>121</v>
      </c>
      <c r="B26" s="23" t="s">
        <v>45</v>
      </c>
      <c r="C26" s="6" t="s">
        <v>46</v>
      </c>
      <c r="D26" s="6" t="s">
        <v>122</v>
      </c>
      <c r="E26" s="4" t="s">
        <v>48</v>
      </c>
      <c r="F26" s="4" t="s">
        <v>68</v>
      </c>
      <c r="G26" s="2" t="s">
        <v>69</v>
      </c>
      <c r="H26" s="2"/>
      <c r="I26" s="14" t="s">
        <v>123</v>
      </c>
      <c r="J26" s="2" t="s">
        <v>52</v>
      </c>
      <c r="K26" s="4">
        <v>100</v>
      </c>
      <c r="L26" s="4" t="s">
        <v>303</v>
      </c>
      <c r="M26" s="4"/>
      <c r="N26" s="7">
        <v>42917</v>
      </c>
      <c r="O26" s="7">
        <v>42948</v>
      </c>
      <c r="P26" s="3">
        <f>DATEDIF(Table1[[#This Row],[Start Date*]],Table1[[#This Row],[End Date*]],"d")</f>
        <v>31</v>
      </c>
      <c r="Q26" s="21">
        <f>SUM(Table1[[#This Row],[DB]:[EH]])</f>
        <v>10</v>
      </c>
      <c r="R26" s="4">
        <v>10</v>
      </c>
      <c r="S26" s="4"/>
      <c r="T26" s="4"/>
      <c r="U26" s="4"/>
      <c r="X26" s="4"/>
      <c r="Y26" s="10"/>
      <c r="Z26" s="4">
        <v>2</v>
      </c>
      <c r="AA26" s="4">
        <v>0</v>
      </c>
      <c r="AB26" s="4">
        <v>0</v>
      </c>
      <c r="AC26" s="4">
        <v>0</v>
      </c>
      <c r="AD26" s="4">
        <v>0</v>
      </c>
      <c r="AE26" s="15">
        <f>SUBTOTAL(9,Table1[[#This Row],[Online Learning]:[Other]])</f>
        <v>0</v>
      </c>
      <c r="AF26" s="33">
        <v>0</v>
      </c>
      <c r="AG26" s="25">
        <v>0</v>
      </c>
      <c r="AH26" s="30">
        <v>1</v>
      </c>
      <c r="AI26" s="30">
        <v>3</v>
      </c>
      <c r="AJ26" s="30">
        <v>0</v>
      </c>
      <c r="AK26" s="30">
        <v>0</v>
      </c>
      <c r="AL26" s="30">
        <v>0</v>
      </c>
      <c r="AM26" s="30">
        <v>1</v>
      </c>
      <c r="AN26" s="30">
        <v>0</v>
      </c>
      <c r="AO26" s="11">
        <f>SUM(Table1[[#This Row],[*Learning Model (Daniel)]:[Other2]])</f>
        <v>5</v>
      </c>
      <c r="AP26" s="4">
        <v>0</v>
      </c>
      <c r="AQ26" s="4">
        <v>0</v>
      </c>
      <c r="AR26" s="4">
        <v>1</v>
      </c>
    </row>
    <row r="27" spans="1:44" hidden="1" x14ac:dyDescent="0.45">
      <c r="A27" s="5" t="s">
        <v>124</v>
      </c>
      <c r="B27" s="23" t="s">
        <v>45</v>
      </c>
      <c r="C27" s="6" t="s">
        <v>46</v>
      </c>
      <c r="D27" s="6" t="s">
        <v>125</v>
      </c>
      <c r="E27" s="4" t="s">
        <v>48</v>
      </c>
      <c r="F27" s="51" t="s">
        <v>79</v>
      </c>
      <c r="G27" s="2" t="s">
        <v>60</v>
      </c>
      <c r="H27" s="2"/>
      <c r="I27" s="14" t="s">
        <v>51</v>
      </c>
      <c r="J27" s="2"/>
      <c r="K27" s="4">
        <v>0</v>
      </c>
      <c r="L27" s="4"/>
      <c r="M27" s="4" t="s">
        <v>89</v>
      </c>
      <c r="N27" s="7">
        <v>43101</v>
      </c>
      <c r="O27" s="7">
        <v>43132</v>
      </c>
      <c r="P27" s="3">
        <f>DATEDIF(Table1[[#This Row],[Start Date*]],Table1[[#This Row],[End Date*]],"d")</f>
        <v>31</v>
      </c>
      <c r="Q27" s="21">
        <f>SUM(Table1[[#This Row],[DB]:[EH]])</f>
        <v>100</v>
      </c>
      <c r="R27" s="4"/>
      <c r="S27" s="4">
        <v>100</v>
      </c>
      <c r="T27" s="4"/>
      <c r="U27" s="4"/>
      <c r="X27" s="4"/>
      <c r="Y27" s="10">
        <v>2</v>
      </c>
      <c r="Z27" s="4">
        <v>5</v>
      </c>
      <c r="AA27" s="4">
        <v>2</v>
      </c>
      <c r="AB27" s="4">
        <v>0</v>
      </c>
      <c r="AC27" s="4">
        <v>1</v>
      </c>
      <c r="AD27" s="4">
        <v>0</v>
      </c>
      <c r="AE27" s="15">
        <f>SUBTOTAL(9,Table1[[#This Row],[Online Learning]:[Other]])</f>
        <v>0</v>
      </c>
      <c r="AF27" s="26">
        <v>0</v>
      </c>
      <c r="AG27" s="25">
        <v>0</v>
      </c>
      <c r="AH27" s="30">
        <v>0</v>
      </c>
      <c r="AI27" s="25">
        <v>4</v>
      </c>
      <c r="AJ27" s="25">
        <v>2</v>
      </c>
      <c r="AK27" s="30">
        <v>0</v>
      </c>
      <c r="AL27" s="25">
        <v>4</v>
      </c>
      <c r="AM27" s="30">
        <v>0</v>
      </c>
      <c r="AN27" s="30">
        <v>0</v>
      </c>
      <c r="AO27" s="11">
        <f>SUM(Table1[[#This Row],[*Learning Model (Daniel)]:[Other2]])</f>
        <v>10</v>
      </c>
      <c r="AP27" s="4">
        <v>4</v>
      </c>
      <c r="AQ27" s="4">
        <v>1</v>
      </c>
      <c r="AR27" s="4">
        <v>1</v>
      </c>
    </row>
    <row r="28" spans="1:44" hidden="1" x14ac:dyDescent="0.45">
      <c r="A28" s="5" t="s">
        <v>126</v>
      </c>
      <c r="B28" s="23" t="s">
        <v>45</v>
      </c>
      <c r="C28" s="6" t="s">
        <v>46</v>
      </c>
      <c r="D28" s="6" t="s">
        <v>127</v>
      </c>
      <c r="E28" s="4" t="s">
        <v>48</v>
      </c>
      <c r="F28" s="4" t="s">
        <v>49</v>
      </c>
      <c r="G28" s="2" t="s">
        <v>60</v>
      </c>
      <c r="H28" s="2"/>
      <c r="I28" s="22" t="s">
        <v>92</v>
      </c>
      <c r="J28" s="2"/>
      <c r="K28" s="4"/>
      <c r="L28" s="4"/>
      <c r="M28" s="4" t="s">
        <v>86</v>
      </c>
      <c r="N28" s="7">
        <v>42917</v>
      </c>
      <c r="O28" s="7">
        <v>43101</v>
      </c>
      <c r="P28" s="3">
        <f>DATEDIF(Table1[[#This Row],[Start Date*]],Table1[[#This Row],[End Date*]],"d")</f>
        <v>184</v>
      </c>
      <c r="Q28" s="21">
        <f>SUM(Table1[[#This Row],[DB]:[EH]])</f>
        <v>0</v>
      </c>
      <c r="R28" s="4"/>
      <c r="S28" s="4"/>
      <c r="T28" s="4"/>
      <c r="U28" s="4"/>
      <c r="X28" s="4"/>
      <c r="Y28" s="10">
        <v>1</v>
      </c>
      <c r="Z28" s="4">
        <v>4</v>
      </c>
      <c r="AA28" s="4">
        <v>4</v>
      </c>
      <c r="AB28" s="4">
        <v>2</v>
      </c>
      <c r="AC28" s="4">
        <v>1</v>
      </c>
      <c r="AD28" s="4">
        <v>0</v>
      </c>
      <c r="AE28" s="16">
        <f>SUBTOTAL(9,Table1[[#This Row],[Online Learning]:[Other]])</f>
        <v>0</v>
      </c>
      <c r="AF28" s="33">
        <v>5</v>
      </c>
      <c r="AG28" s="25">
        <v>0</v>
      </c>
      <c r="AH28" s="30">
        <v>0</v>
      </c>
      <c r="AI28" s="30">
        <v>4</v>
      </c>
      <c r="AJ28" s="30">
        <v>4</v>
      </c>
      <c r="AK28" s="30">
        <v>0</v>
      </c>
      <c r="AL28" s="30">
        <v>2</v>
      </c>
      <c r="AM28" s="30">
        <v>0</v>
      </c>
      <c r="AN28" s="30">
        <v>0</v>
      </c>
      <c r="AO28" s="11">
        <f>SUM(Table1[[#This Row],[*Learning Model (Daniel)]:[Other2]])</f>
        <v>15</v>
      </c>
      <c r="AP28" s="4">
        <v>1</v>
      </c>
      <c r="AQ28" s="4">
        <v>0</v>
      </c>
      <c r="AR28" s="4">
        <v>4</v>
      </c>
    </row>
    <row r="29" spans="1:44" hidden="1" x14ac:dyDescent="0.45">
      <c r="A29" s="5" t="s">
        <v>141</v>
      </c>
      <c r="B29" s="23" t="s">
        <v>45</v>
      </c>
      <c r="C29" s="6"/>
      <c r="D29" s="48" t="s">
        <v>142</v>
      </c>
      <c r="E29" s="4" t="s">
        <v>74</v>
      </c>
      <c r="F29" s="4" t="s">
        <v>68</v>
      </c>
      <c r="G29" s="2" t="s">
        <v>50</v>
      </c>
      <c r="H29" s="2"/>
      <c r="I29" s="22" t="s">
        <v>61</v>
      </c>
      <c r="J29" s="2" t="s">
        <v>52</v>
      </c>
      <c r="K29" s="4">
        <v>50</v>
      </c>
      <c r="L29" s="4"/>
      <c r="M29" s="4" t="s">
        <v>71</v>
      </c>
      <c r="N29" s="7">
        <v>42917</v>
      </c>
      <c r="O29" s="7">
        <v>42948</v>
      </c>
      <c r="P29" s="3">
        <f>DATEDIF(Table1[[#This Row],[Start Date*]],Table1[[#This Row],[End Date*]],"d")</f>
        <v>31</v>
      </c>
      <c r="Q29" s="21">
        <f>SUM(Table1[[#This Row],[DB]:[EH]])</f>
        <v>0</v>
      </c>
      <c r="R29" s="4"/>
      <c r="S29" s="4"/>
      <c r="T29" s="4"/>
      <c r="U29" s="4"/>
      <c r="X29" s="4"/>
      <c r="Y29" s="10"/>
      <c r="Z29" s="4">
        <v>0</v>
      </c>
      <c r="AA29" s="4">
        <v>0</v>
      </c>
      <c r="AB29" s="4">
        <v>2</v>
      </c>
      <c r="AC29" s="4">
        <v>0</v>
      </c>
      <c r="AD29" s="4">
        <v>0</v>
      </c>
      <c r="AE29" s="16">
        <f>SUBTOTAL(9,Table1[[#This Row],[Online Learning]:[Other]])</f>
        <v>0</v>
      </c>
      <c r="AF29" s="33">
        <v>0</v>
      </c>
      <c r="AG29" s="25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3</v>
      </c>
      <c r="AN29" s="30">
        <v>0</v>
      </c>
      <c r="AO29" s="11">
        <f>SUM(Table1[[#This Row],[*Learning Model (Daniel)]:[Other2]])</f>
        <v>3</v>
      </c>
      <c r="AP29" s="4">
        <v>0</v>
      </c>
      <c r="AQ29" s="4">
        <v>0</v>
      </c>
      <c r="AR29" s="4">
        <v>0</v>
      </c>
    </row>
    <row r="30" spans="1:44" hidden="1" x14ac:dyDescent="0.45">
      <c r="A30" s="5" t="s">
        <v>130</v>
      </c>
      <c r="B30" s="23" t="s">
        <v>45</v>
      </c>
      <c r="C30" s="6" t="s">
        <v>46</v>
      </c>
      <c r="D30" s="6" t="s">
        <v>131</v>
      </c>
      <c r="E30" s="4" t="s">
        <v>48</v>
      </c>
      <c r="F30" s="4" t="s">
        <v>79</v>
      </c>
      <c r="G30" s="2" t="s">
        <v>56</v>
      </c>
      <c r="H30" s="2"/>
      <c r="I30" s="14" t="s">
        <v>61</v>
      </c>
      <c r="J30" s="2"/>
      <c r="K30" s="4">
        <v>0</v>
      </c>
      <c r="L30" s="4"/>
      <c r="M30" s="4"/>
      <c r="N30" s="7">
        <v>43101</v>
      </c>
      <c r="O30" s="7">
        <v>43132</v>
      </c>
      <c r="P30" s="3">
        <f>DATEDIF(Table1[[#This Row],[Start Date*]],Table1[[#This Row],[End Date*]],"d")</f>
        <v>31</v>
      </c>
      <c r="Q30" s="21">
        <f>SUM(Table1[[#This Row],[DB]:[EH]])</f>
        <v>0</v>
      </c>
      <c r="R30" s="4"/>
      <c r="S30" s="4"/>
      <c r="T30" s="4"/>
      <c r="U30" s="4"/>
      <c r="X30" s="4"/>
      <c r="Y30" s="10">
        <v>1</v>
      </c>
      <c r="Z30" s="4">
        <v>0</v>
      </c>
      <c r="AA30" s="4">
        <v>0</v>
      </c>
      <c r="AB30" s="4">
        <v>5</v>
      </c>
      <c r="AC30" s="4">
        <v>1</v>
      </c>
      <c r="AD30" s="4">
        <v>0</v>
      </c>
      <c r="AE30" s="15">
        <f>SUBTOTAL(9,Table1[[#This Row],[Online Learning]:[Other]])</f>
        <v>0</v>
      </c>
      <c r="AF30" s="26"/>
      <c r="AG30" s="25"/>
      <c r="AH30" s="25"/>
      <c r="AI30" s="25"/>
      <c r="AJ30" s="25"/>
      <c r="AK30" s="25"/>
      <c r="AL30" s="25"/>
      <c r="AM30" s="25"/>
      <c r="AN30" s="30">
        <v>0</v>
      </c>
      <c r="AO30" s="11">
        <f>SUM(Table1[[#This Row],[*Learning Model (Daniel)]:[Other2]])</f>
        <v>0</v>
      </c>
      <c r="AP30" s="4">
        <v>0</v>
      </c>
      <c r="AQ30" s="4">
        <v>2</v>
      </c>
      <c r="AR30" s="4">
        <v>1</v>
      </c>
    </row>
    <row r="31" spans="1:44" hidden="1" x14ac:dyDescent="0.45">
      <c r="A31" s="5" t="s">
        <v>132</v>
      </c>
      <c r="B31" s="10"/>
      <c r="D31" s="4" t="s">
        <v>73</v>
      </c>
      <c r="E31" s="4" t="s">
        <v>74</v>
      </c>
      <c r="F31" s="4" t="s">
        <v>75</v>
      </c>
      <c r="G31" s="2" t="s">
        <v>50</v>
      </c>
      <c r="H31" s="2"/>
      <c r="I31" s="14"/>
      <c r="J31" s="2"/>
      <c r="K31" s="4">
        <v>0</v>
      </c>
      <c r="L31" s="4"/>
      <c r="M31" s="4" t="s">
        <v>89</v>
      </c>
      <c r="N31" s="7">
        <v>43101</v>
      </c>
      <c r="O31" s="7">
        <v>43132</v>
      </c>
      <c r="P31" s="3">
        <f>DATEDIF(Table1[[#This Row],[Start Date*]],Table1[[#This Row],[End Date*]],"d")</f>
        <v>31</v>
      </c>
      <c r="Q31" s="21">
        <f>SUM(Table1[[#This Row],[DB]:[EH]])</f>
        <v>0</v>
      </c>
      <c r="R31" s="4"/>
      <c r="S31" s="4"/>
      <c r="T31" s="4"/>
      <c r="U31" s="4"/>
      <c r="X31" s="4"/>
      <c r="Y31" s="14"/>
      <c r="Z31" s="4">
        <v>4</v>
      </c>
      <c r="AA31" s="4">
        <v>0</v>
      </c>
      <c r="AB31" s="4">
        <v>0</v>
      </c>
      <c r="AC31" s="4">
        <v>0</v>
      </c>
      <c r="AD31" s="4">
        <v>0</v>
      </c>
      <c r="AE31" s="16">
        <f>SUBTOTAL(9,Table1[[#This Row],[Online Learning]:[Other]])</f>
        <v>0</v>
      </c>
      <c r="AF31" s="16"/>
      <c r="AG31" s="27"/>
      <c r="AH31" s="27"/>
      <c r="AI31" s="27"/>
      <c r="AJ31" s="27"/>
      <c r="AK31" s="27"/>
      <c r="AL31" s="27"/>
      <c r="AM31" s="27"/>
      <c r="AN31" s="27"/>
      <c r="AO31" s="11">
        <f>SUM(Table1[[#This Row],[*Learning Model (Daniel)]:[Other2]])</f>
        <v>0</v>
      </c>
      <c r="AP31" s="4"/>
      <c r="AQ31" s="4"/>
      <c r="AR31" s="4"/>
    </row>
    <row r="32" spans="1:44" hidden="1" x14ac:dyDescent="0.45">
      <c r="A32" s="5" t="s">
        <v>133</v>
      </c>
      <c r="B32" s="23" t="s">
        <v>45</v>
      </c>
      <c r="C32" s="6" t="s">
        <v>46</v>
      </c>
      <c r="D32" s="6" t="s">
        <v>134</v>
      </c>
      <c r="E32" s="4" t="s">
        <v>48</v>
      </c>
      <c r="F32" s="4" t="s">
        <v>49</v>
      </c>
      <c r="G32" s="2" t="s">
        <v>69</v>
      </c>
      <c r="H32" s="2"/>
      <c r="I32" s="14"/>
      <c r="J32" s="2"/>
      <c r="K32" s="4">
        <v>100</v>
      </c>
      <c r="L32" s="4"/>
      <c r="M32" s="4" t="s">
        <v>135</v>
      </c>
      <c r="N32" s="7">
        <v>42644</v>
      </c>
      <c r="O32" s="7">
        <v>42705</v>
      </c>
      <c r="P32" s="3">
        <f>DATEDIF(Table1[[#This Row],[Start Date*]],Table1[[#This Row],[End Date*]],"d")</f>
        <v>61</v>
      </c>
      <c r="Q32" s="21">
        <f>SUM(Table1[[#This Row],[DB]:[EH]])</f>
        <v>30</v>
      </c>
      <c r="R32" s="4"/>
      <c r="S32" s="4">
        <v>30</v>
      </c>
      <c r="T32" s="4"/>
      <c r="U32" s="4"/>
      <c r="X32" s="4"/>
      <c r="Y32" s="14"/>
      <c r="Z32" s="4"/>
      <c r="AA32" s="4"/>
      <c r="AB32" s="4"/>
      <c r="AC32" s="4"/>
      <c r="AD32" s="4"/>
      <c r="AE32" s="15"/>
      <c r="AF32" s="26"/>
      <c r="AG32" s="25"/>
      <c r="AH32" s="25"/>
      <c r="AI32" s="25"/>
      <c r="AJ32" s="25"/>
      <c r="AK32" s="25"/>
      <c r="AL32" s="25"/>
      <c r="AM32" s="25"/>
      <c r="AN32" s="30">
        <v>0</v>
      </c>
      <c r="AO32" s="11">
        <f>SUM(Table1[[#This Row],[*Learning Model (Daniel)]:[Other2]])</f>
        <v>0</v>
      </c>
      <c r="AP32" s="4"/>
      <c r="AQ32" s="4"/>
      <c r="AR32" s="4"/>
    </row>
    <row r="33" spans="1:44" hidden="1" x14ac:dyDescent="0.45">
      <c r="A33" s="5" t="s">
        <v>136</v>
      </c>
      <c r="B33" s="23" t="s">
        <v>45</v>
      </c>
      <c r="C33" s="6" t="s">
        <v>46</v>
      </c>
      <c r="D33" s="6" t="s">
        <v>137</v>
      </c>
      <c r="E33" s="4" t="s">
        <v>48</v>
      </c>
      <c r="F33" s="4" t="s">
        <v>49</v>
      </c>
      <c r="G33" s="2" t="s">
        <v>111</v>
      </c>
      <c r="H33" s="2"/>
      <c r="I33" s="14" t="s">
        <v>51</v>
      </c>
      <c r="J33" s="2" t="s">
        <v>138</v>
      </c>
      <c r="K33" s="4">
        <v>50</v>
      </c>
      <c r="L33" s="4"/>
      <c r="M33" s="4" t="s">
        <v>71</v>
      </c>
      <c r="N33" s="7">
        <v>43101</v>
      </c>
      <c r="O33" s="7">
        <v>43132</v>
      </c>
      <c r="P33" s="3">
        <f>DATEDIF(Table1[[#This Row],[Start Date*]],Table1[[#This Row],[End Date*]],"d")</f>
        <v>31</v>
      </c>
      <c r="Q33" s="21">
        <f>SUM(Table1[[#This Row],[DB]:[EH]])</f>
        <v>0</v>
      </c>
      <c r="R33" s="4"/>
      <c r="S33" s="4"/>
      <c r="T33" s="4"/>
      <c r="U33" s="4"/>
      <c r="X33" s="4"/>
      <c r="Y33" s="14"/>
      <c r="Z33" s="4">
        <v>3</v>
      </c>
      <c r="AA33" s="4">
        <v>4</v>
      </c>
      <c r="AB33" s="4">
        <v>3</v>
      </c>
      <c r="AC33" s="4">
        <v>2</v>
      </c>
      <c r="AD33" s="4">
        <v>0</v>
      </c>
      <c r="AE33" s="16">
        <f>SUBTOTAL(9,Table1[[#This Row],[Online Learning]:[Other]])</f>
        <v>0</v>
      </c>
      <c r="AF33" s="16"/>
      <c r="AG33" s="27"/>
      <c r="AH33" s="27"/>
      <c r="AI33" s="27"/>
      <c r="AJ33" s="27"/>
      <c r="AK33" s="27"/>
      <c r="AL33" s="27"/>
      <c r="AM33" s="27"/>
      <c r="AN33" s="27"/>
      <c r="AO33" s="11">
        <f>SUM(Table1[[#This Row],[*Learning Model (Daniel)]:[Other2]])</f>
        <v>0</v>
      </c>
      <c r="AP33" s="4"/>
      <c r="AQ33" s="4"/>
      <c r="AR33" s="4"/>
    </row>
    <row r="34" spans="1:44" hidden="1" x14ac:dyDescent="0.45">
      <c r="A34" s="5" t="s">
        <v>139</v>
      </c>
      <c r="B34" s="23" t="s">
        <v>45</v>
      </c>
      <c r="C34" s="6" t="s">
        <v>46</v>
      </c>
      <c r="D34" s="6" t="s">
        <v>140</v>
      </c>
      <c r="E34" s="4" t="s">
        <v>48</v>
      </c>
      <c r="F34" s="51" t="s">
        <v>49</v>
      </c>
      <c r="G34" s="2" t="s">
        <v>69</v>
      </c>
      <c r="H34" s="2"/>
      <c r="I34" s="22" t="s">
        <v>61</v>
      </c>
      <c r="J34" s="2"/>
      <c r="K34" s="4">
        <v>100</v>
      </c>
      <c r="L34" s="4"/>
      <c r="M34" s="4" t="s">
        <v>71</v>
      </c>
      <c r="N34" s="7">
        <v>42644</v>
      </c>
      <c r="O34" s="7">
        <v>42705</v>
      </c>
      <c r="P34" s="3">
        <f>DATEDIF(Table1[[#This Row],[Start Date*]],Table1[[#This Row],[End Date*]],"d")</f>
        <v>61</v>
      </c>
      <c r="Q34" s="21">
        <f>SUM(Table1[[#This Row],[DB]:[EH]])</f>
        <v>0</v>
      </c>
      <c r="R34" s="4"/>
      <c r="S34" s="4"/>
      <c r="T34" s="4"/>
      <c r="U34" s="4"/>
      <c r="X34" s="4"/>
      <c r="Y34" s="10"/>
      <c r="Z34" s="4">
        <v>0</v>
      </c>
      <c r="AA34" s="4">
        <v>2</v>
      </c>
      <c r="AB34" s="4">
        <v>2</v>
      </c>
      <c r="AC34" s="4">
        <v>0</v>
      </c>
      <c r="AD34" s="4">
        <v>0</v>
      </c>
      <c r="AE34" s="16">
        <f>SUBTOTAL(9,Table1[[#This Row],[Online Learning]:[Other]])</f>
        <v>0</v>
      </c>
      <c r="AF34" s="33">
        <v>0</v>
      </c>
      <c r="AG34" s="25">
        <v>1</v>
      </c>
      <c r="AH34" s="30">
        <v>3</v>
      </c>
      <c r="AI34" s="30">
        <v>0</v>
      </c>
      <c r="AJ34" s="30">
        <v>0</v>
      </c>
      <c r="AK34" s="30">
        <v>0</v>
      </c>
      <c r="AL34" s="30">
        <v>0</v>
      </c>
      <c r="AM34" s="30">
        <v>2</v>
      </c>
      <c r="AN34" s="30">
        <v>0</v>
      </c>
      <c r="AO34" s="11">
        <f>SUM(Table1[[#This Row],[*Learning Model (Daniel)]:[Other2]])</f>
        <v>6</v>
      </c>
      <c r="AP34" s="4">
        <v>0</v>
      </c>
      <c r="AQ34" s="4">
        <v>0</v>
      </c>
      <c r="AR34" s="4">
        <v>2</v>
      </c>
    </row>
    <row r="35" spans="1:44" hidden="1" x14ac:dyDescent="0.45">
      <c r="A35" s="5" t="s">
        <v>180</v>
      </c>
      <c r="B35" s="23" t="s">
        <v>45</v>
      </c>
      <c r="C35" s="6" t="s">
        <v>46</v>
      </c>
      <c r="D35" s="6" t="s">
        <v>181</v>
      </c>
      <c r="E35" s="4" t="s">
        <v>48</v>
      </c>
      <c r="F35" s="4" t="s">
        <v>68</v>
      </c>
      <c r="G35" s="2" t="s">
        <v>50</v>
      </c>
      <c r="H35" s="2"/>
      <c r="I35" s="14" t="s">
        <v>51</v>
      </c>
      <c r="J35" s="2" t="s">
        <v>52</v>
      </c>
      <c r="K35" s="4">
        <v>95</v>
      </c>
      <c r="L35" s="4"/>
      <c r="M35" s="4"/>
      <c r="N35" s="7">
        <v>42705</v>
      </c>
      <c r="O35" s="7">
        <v>42948</v>
      </c>
      <c r="P35" s="3">
        <f>DATEDIF(Table1[[#This Row],[Start Date*]],Table1[[#This Row],[End Date*]],"d")</f>
        <v>243</v>
      </c>
      <c r="Q35" s="21">
        <f>SUM(Table1[[#This Row],[DB]:[EH]])</f>
        <v>30</v>
      </c>
      <c r="R35" s="4">
        <v>30</v>
      </c>
      <c r="S35" s="4"/>
      <c r="T35" s="4"/>
      <c r="U35" s="4"/>
      <c r="X35" s="4"/>
      <c r="Y35" s="14"/>
      <c r="Z35" s="4">
        <v>1</v>
      </c>
      <c r="AA35" s="4">
        <v>3</v>
      </c>
      <c r="AB35" s="4">
        <v>2</v>
      </c>
      <c r="AC35" s="4">
        <v>0</v>
      </c>
      <c r="AD35" s="4">
        <v>0</v>
      </c>
      <c r="AE35" s="16">
        <f>SUBTOTAL(9,Table1[[#This Row],[Online Learning]:[Other]])</f>
        <v>0</v>
      </c>
      <c r="AF35" s="33"/>
      <c r="AG35" s="30"/>
      <c r="AH35" s="30"/>
      <c r="AI35" s="30"/>
      <c r="AJ35" s="30"/>
      <c r="AK35" s="30"/>
      <c r="AL35" s="30"/>
      <c r="AM35" s="30"/>
      <c r="AN35" s="30"/>
      <c r="AO35" s="11">
        <f>SUM(Table1[[#This Row],[*Learning Model (Daniel)]:[Other2]])</f>
        <v>0</v>
      </c>
      <c r="AP35" s="4">
        <v>0</v>
      </c>
      <c r="AQ35" s="4">
        <v>0</v>
      </c>
      <c r="AR35" s="4">
        <v>2</v>
      </c>
    </row>
    <row r="36" spans="1:44" hidden="1" x14ac:dyDescent="0.45">
      <c r="A36" s="5" t="s">
        <v>143</v>
      </c>
      <c r="B36" s="24" t="s">
        <v>45</v>
      </c>
      <c r="C36" s="6" t="s">
        <v>46</v>
      </c>
      <c r="D36" s="6" t="s">
        <v>144</v>
      </c>
      <c r="E36" s="4" t="s">
        <v>48</v>
      </c>
      <c r="F36" s="4" t="s">
        <v>49</v>
      </c>
      <c r="G36" s="2" t="s">
        <v>60</v>
      </c>
      <c r="H36" s="2"/>
      <c r="I36" s="2" t="s">
        <v>51</v>
      </c>
      <c r="J36" s="2"/>
      <c r="K36" s="4"/>
      <c r="L36" s="4"/>
      <c r="M36" s="4" t="s">
        <v>145</v>
      </c>
      <c r="N36" s="7">
        <v>42948</v>
      </c>
      <c r="O36" s="7">
        <v>43160</v>
      </c>
      <c r="P36" s="3">
        <f>DATEDIF(Table1[[#This Row],[Start Date*]],Table1[[#This Row],[End Date*]],"d")</f>
        <v>212</v>
      </c>
      <c r="Q36" s="21">
        <f>SUM(Table1[[#This Row],[DB]:[EH]])</f>
        <v>0</v>
      </c>
      <c r="R36" s="4"/>
      <c r="S36" s="4"/>
      <c r="T36" s="4"/>
      <c r="U36" s="4"/>
      <c r="X36" s="4"/>
      <c r="Y36" s="4">
        <v>1</v>
      </c>
      <c r="Z36" s="3">
        <v>1</v>
      </c>
      <c r="AA36" s="12">
        <v>2</v>
      </c>
      <c r="AB36" s="4">
        <v>5</v>
      </c>
      <c r="AC36" s="4">
        <v>0</v>
      </c>
      <c r="AD36" s="4">
        <v>0</v>
      </c>
      <c r="AE36" s="49">
        <f>SUBTOTAL(9,Table1[[#This Row],[Online Learning]:[Other]])</f>
        <v>0</v>
      </c>
      <c r="AF36" s="26">
        <v>0</v>
      </c>
      <c r="AG36" s="12">
        <v>3</v>
      </c>
      <c r="AH36" s="12">
        <v>3</v>
      </c>
      <c r="AI36" s="12">
        <v>2</v>
      </c>
      <c r="AJ36" s="12">
        <v>4</v>
      </c>
      <c r="AK36" s="12">
        <v>0</v>
      </c>
      <c r="AL36" s="12">
        <v>1</v>
      </c>
      <c r="AM36" s="12">
        <v>0</v>
      </c>
      <c r="AN36" s="30">
        <v>0</v>
      </c>
      <c r="AO36" s="50">
        <f>SUM(Table1[[#This Row],[*Learning Model (Daniel)]:[Other2]])</f>
        <v>13</v>
      </c>
      <c r="AP36" s="4"/>
      <c r="AQ36" s="4"/>
      <c r="AR36" s="4">
        <v>5</v>
      </c>
    </row>
    <row r="37" spans="1:44" hidden="1" x14ac:dyDescent="0.45">
      <c r="A37" s="5" t="s">
        <v>146</v>
      </c>
      <c r="B37" s="23" t="s">
        <v>45</v>
      </c>
      <c r="C37" s="6" t="s">
        <v>46</v>
      </c>
      <c r="D37" s="6" t="s">
        <v>147</v>
      </c>
      <c r="E37" s="4" t="s">
        <v>48</v>
      </c>
      <c r="F37" s="4" t="s">
        <v>49</v>
      </c>
      <c r="G37" s="2" t="s">
        <v>50</v>
      </c>
      <c r="H37" s="2"/>
      <c r="I37" s="22" t="s">
        <v>92</v>
      </c>
      <c r="J37" s="2"/>
      <c r="K37" s="4">
        <v>1</v>
      </c>
      <c r="L37" s="4"/>
      <c r="M37" s="4" t="s">
        <v>53</v>
      </c>
      <c r="N37" s="7">
        <v>42948</v>
      </c>
      <c r="O37" s="7">
        <v>43160</v>
      </c>
      <c r="P37" s="3">
        <f>DATEDIF(Table1[[#This Row],[Start Date*]],Table1[[#This Row],[End Date*]],"d")</f>
        <v>212</v>
      </c>
      <c r="Q37" s="21">
        <f>SUM(Table1[[#This Row],[DB]:[EH]])</f>
        <v>0</v>
      </c>
      <c r="R37" s="4"/>
      <c r="S37" s="4"/>
      <c r="T37" s="4"/>
      <c r="U37" s="4"/>
      <c r="X37" s="4"/>
      <c r="Y37" s="10"/>
      <c r="Z37" s="4">
        <v>1</v>
      </c>
      <c r="AA37" s="4">
        <v>1</v>
      </c>
      <c r="AB37" s="4">
        <v>5</v>
      </c>
      <c r="AC37" s="4">
        <v>0</v>
      </c>
      <c r="AD37" s="4">
        <v>0</v>
      </c>
      <c r="AE37" s="16">
        <f>SUBTOTAL(9,Table1[[#This Row],[Online Learning]:[Other]])</f>
        <v>0</v>
      </c>
      <c r="AF37" s="33">
        <v>0</v>
      </c>
      <c r="AG37" s="30">
        <v>5</v>
      </c>
      <c r="AH37" s="30">
        <v>2</v>
      </c>
      <c r="AI37" s="30">
        <v>1</v>
      </c>
      <c r="AJ37" s="30">
        <v>1</v>
      </c>
      <c r="AK37" s="30">
        <v>2</v>
      </c>
      <c r="AL37" s="30">
        <v>3</v>
      </c>
      <c r="AM37" s="30">
        <v>3</v>
      </c>
      <c r="AN37" s="30">
        <v>0</v>
      </c>
      <c r="AO37" s="11">
        <f>SUM(Table1[[#This Row],[*Learning Model (Daniel)]:[Other2]])</f>
        <v>17</v>
      </c>
      <c r="AP37" s="4">
        <v>0</v>
      </c>
      <c r="AQ37" s="4">
        <v>0</v>
      </c>
      <c r="AR37" s="4">
        <v>5</v>
      </c>
    </row>
    <row r="38" spans="1:44" hidden="1" x14ac:dyDescent="0.45">
      <c r="A38" s="5" t="s">
        <v>148</v>
      </c>
      <c r="B38" s="23" t="s">
        <v>45</v>
      </c>
      <c r="C38" s="6" t="s">
        <v>46</v>
      </c>
      <c r="D38" s="6" t="s">
        <v>149</v>
      </c>
      <c r="E38" s="4" t="s">
        <v>48</v>
      </c>
      <c r="F38" s="51"/>
      <c r="G38" s="2"/>
      <c r="H38" s="2"/>
      <c r="I38" s="22" t="s">
        <v>61</v>
      </c>
      <c r="J38" s="2"/>
      <c r="K38" s="4"/>
      <c r="L38" s="4"/>
      <c r="M38" s="4"/>
      <c r="N38" s="7">
        <v>43101</v>
      </c>
      <c r="O38" s="7">
        <v>43132</v>
      </c>
      <c r="P38" s="3">
        <f>DATEDIF(Table1[[#This Row],[Start Date*]],Table1[[#This Row],[End Date*]],"d")</f>
        <v>31</v>
      </c>
      <c r="Q38" s="21">
        <f>SUM(Table1[[#This Row],[DB]:[EH]])</f>
        <v>0</v>
      </c>
      <c r="R38" s="4"/>
      <c r="S38" s="4"/>
      <c r="T38" s="4"/>
      <c r="U38" s="4"/>
      <c r="X38" s="4"/>
      <c r="Y38" s="10">
        <v>2</v>
      </c>
      <c r="Z38" s="4">
        <v>2</v>
      </c>
      <c r="AA38" s="4">
        <v>3</v>
      </c>
      <c r="AB38" s="4">
        <v>0</v>
      </c>
      <c r="AC38" s="4">
        <v>0</v>
      </c>
      <c r="AD38" s="4">
        <v>0</v>
      </c>
      <c r="AE38" s="16">
        <f>SUBTOTAL(9,Table1[[#This Row],[Online Learning]:[Other]])</f>
        <v>0</v>
      </c>
      <c r="AF38" s="33">
        <v>0</v>
      </c>
      <c r="AG38" s="25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4</v>
      </c>
      <c r="AO38" s="11">
        <f>SUM(Table1[[#This Row],[*Learning Model (Daniel)]:[Other2]])</f>
        <v>4</v>
      </c>
      <c r="AP38" s="4">
        <v>3</v>
      </c>
      <c r="AQ38" s="4">
        <v>0</v>
      </c>
      <c r="AR38" s="4">
        <v>3</v>
      </c>
    </row>
    <row r="39" spans="1:44" hidden="1" x14ac:dyDescent="0.45">
      <c r="A39" s="5" t="s">
        <v>150</v>
      </c>
      <c r="B39" s="23" t="s">
        <v>45</v>
      </c>
      <c r="C39" s="6" t="s">
        <v>46</v>
      </c>
      <c r="D39" s="6" t="s">
        <v>151</v>
      </c>
      <c r="E39" s="4" t="s">
        <v>48</v>
      </c>
      <c r="F39" s="4" t="s">
        <v>49</v>
      </c>
      <c r="G39" s="2" t="s">
        <v>69</v>
      </c>
      <c r="H39" s="2"/>
      <c r="I39" s="14"/>
      <c r="J39" s="2"/>
      <c r="K39" s="4">
        <v>100</v>
      </c>
      <c r="L39" s="4"/>
      <c r="M39" s="4" t="s">
        <v>71</v>
      </c>
      <c r="N39" s="7">
        <v>42767</v>
      </c>
      <c r="O39" s="7">
        <v>42856</v>
      </c>
      <c r="P39" s="3">
        <f>DATEDIF(Table1[[#This Row],[Start Date*]],Table1[[#This Row],[End Date*]],"d")</f>
        <v>89</v>
      </c>
      <c r="Q39" s="21">
        <f>SUM(Table1[[#This Row],[DB]:[EH]])</f>
        <v>80</v>
      </c>
      <c r="R39" s="4"/>
      <c r="S39" s="4">
        <v>80</v>
      </c>
      <c r="T39" s="4"/>
      <c r="U39" s="4"/>
      <c r="X39" s="4"/>
      <c r="Y39" s="14"/>
      <c r="Z39" s="4"/>
      <c r="AA39" s="4"/>
      <c r="AB39" s="4"/>
      <c r="AC39" s="4"/>
      <c r="AD39" s="4"/>
      <c r="AE39" s="16">
        <f>SUBTOTAL(9,Table1[[#This Row],[Online Learning]:[Other]])</f>
        <v>0</v>
      </c>
      <c r="AF39" s="16"/>
      <c r="AG39" s="27"/>
      <c r="AH39" s="27"/>
      <c r="AI39" s="27"/>
      <c r="AJ39" s="27"/>
      <c r="AK39" s="27"/>
      <c r="AL39" s="27"/>
      <c r="AM39" s="27"/>
      <c r="AN39" s="27"/>
      <c r="AO39" s="11">
        <f>SUM(Table1[[#This Row],[*Learning Model (Daniel)]:[Other2]])</f>
        <v>0</v>
      </c>
      <c r="AP39" s="4"/>
      <c r="AQ39" s="4"/>
      <c r="AR39" s="4"/>
    </row>
    <row r="40" spans="1:44" hidden="1" x14ac:dyDescent="0.45">
      <c r="A40" s="5" t="s">
        <v>109</v>
      </c>
      <c r="B40" s="23" t="s">
        <v>45</v>
      </c>
      <c r="C40" s="6" t="s">
        <v>46</v>
      </c>
      <c r="D40" s="6" t="s">
        <v>110</v>
      </c>
      <c r="E40" s="4" t="s">
        <v>48</v>
      </c>
      <c r="F40" s="4" t="s">
        <v>68</v>
      </c>
      <c r="G40" s="2" t="s">
        <v>56</v>
      </c>
      <c r="H40" s="2"/>
      <c r="I40" s="14" t="s">
        <v>51</v>
      </c>
      <c r="J40" s="2" t="s">
        <v>80</v>
      </c>
      <c r="K40" s="4">
        <v>40</v>
      </c>
      <c r="L40" s="4"/>
      <c r="M40" s="4" t="s">
        <v>112</v>
      </c>
      <c r="N40" s="7">
        <v>43101</v>
      </c>
      <c r="O40" s="7">
        <v>43132</v>
      </c>
      <c r="P40" s="3">
        <f>DATEDIF(Table1[[#This Row],[Start Date*]],Table1[[#This Row],[End Date*]],"d")</f>
        <v>31</v>
      </c>
      <c r="Q40" s="21">
        <f>SUM(Table1[[#This Row],[DB]:[EH]])</f>
        <v>0</v>
      </c>
      <c r="R40" s="4"/>
      <c r="S40" s="4"/>
      <c r="T40" s="4"/>
      <c r="U40" s="4"/>
      <c r="X40" s="4"/>
      <c r="Y40" s="14"/>
      <c r="Z40" s="4"/>
      <c r="AA40" s="4"/>
      <c r="AB40" s="4"/>
      <c r="AC40" s="4"/>
      <c r="AD40" s="4"/>
      <c r="AE40" s="16">
        <f>SUBTOTAL(9,Table1[[#This Row],[Online Learning]:[Other]])</f>
        <v>0</v>
      </c>
      <c r="AF40" s="16"/>
      <c r="AG40" s="27"/>
      <c r="AH40" s="27"/>
      <c r="AI40" s="27"/>
      <c r="AJ40" s="27"/>
      <c r="AK40" s="27"/>
      <c r="AL40" s="27"/>
      <c r="AM40" s="27"/>
      <c r="AN40" s="27"/>
      <c r="AO40" s="11">
        <f>SUM(Table1[[#This Row],[*Learning Model (Daniel)]:[Other2]])</f>
        <v>0</v>
      </c>
      <c r="AP40" s="4"/>
      <c r="AQ40" s="4"/>
      <c r="AR40" s="4"/>
    </row>
    <row r="41" spans="1:44" x14ac:dyDescent="0.45">
      <c r="A41" s="5" t="s">
        <v>154</v>
      </c>
      <c r="B41" s="23" t="s">
        <v>45</v>
      </c>
      <c r="C41" s="6" t="s">
        <v>46</v>
      </c>
      <c r="D41" s="6" t="s">
        <v>155</v>
      </c>
      <c r="E41" s="4" t="s">
        <v>48</v>
      </c>
      <c r="F41" s="4" t="s">
        <v>59</v>
      </c>
      <c r="G41" s="2" t="s">
        <v>60</v>
      </c>
      <c r="H41" s="2"/>
      <c r="I41" s="14" t="s">
        <v>61</v>
      </c>
      <c r="J41" s="2"/>
      <c r="K41" s="4">
        <v>0</v>
      </c>
      <c r="L41" s="4"/>
      <c r="M41" s="4" t="s">
        <v>86</v>
      </c>
      <c r="N41" s="7">
        <v>43101</v>
      </c>
      <c r="O41" s="7">
        <v>43132</v>
      </c>
      <c r="P41" s="3">
        <f>DATEDIF(Table1[[#This Row],[Start Date*]],Table1[[#This Row],[End Date*]],"d")</f>
        <v>31</v>
      </c>
      <c r="Q41" s="21">
        <f>SUM(Table1[[#This Row],[DB]:[EH]])</f>
        <v>0</v>
      </c>
      <c r="R41" s="4"/>
      <c r="S41" s="4"/>
      <c r="T41" s="4"/>
      <c r="U41" s="4"/>
      <c r="X41" s="4"/>
      <c r="Y41" s="10">
        <v>1</v>
      </c>
      <c r="Z41" s="4">
        <v>1</v>
      </c>
      <c r="AA41" s="4">
        <v>5</v>
      </c>
      <c r="AB41" s="4">
        <v>1</v>
      </c>
      <c r="AC41" s="4">
        <v>0</v>
      </c>
      <c r="AD41" s="4">
        <v>0</v>
      </c>
      <c r="AE41" s="15">
        <f>SUBTOTAL(9,Table1[[#This Row],[Online Learning]:[Other]])</f>
        <v>7</v>
      </c>
      <c r="AF41" s="33">
        <v>0</v>
      </c>
      <c r="AG41" s="25">
        <v>0</v>
      </c>
      <c r="AH41" s="30">
        <v>0</v>
      </c>
      <c r="AI41" s="30">
        <v>0</v>
      </c>
      <c r="AJ41" s="30">
        <v>2</v>
      </c>
      <c r="AK41" s="30">
        <v>0</v>
      </c>
      <c r="AL41" s="30">
        <v>0</v>
      </c>
      <c r="AM41" s="30">
        <v>4</v>
      </c>
      <c r="AN41" s="30">
        <v>0</v>
      </c>
      <c r="AO41" s="11">
        <f>SUM(Table1[[#This Row],[*Learning Model (Daniel)]:[Other2]])</f>
        <v>6</v>
      </c>
      <c r="AP41" s="4">
        <v>0</v>
      </c>
      <c r="AQ41" s="4">
        <v>0</v>
      </c>
      <c r="AR41" s="4">
        <v>3</v>
      </c>
    </row>
    <row r="42" spans="1:44" hidden="1" x14ac:dyDescent="0.45">
      <c r="A42" s="5" t="s">
        <v>156</v>
      </c>
      <c r="B42" s="23" t="s">
        <v>45</v>
      </c>
      <c r="C42" s="6" t="s">
        <v>46</v>
      </c>
      <c r="D42" s="6" t="s">
        <v>157</v>
      </c>
      <c r="E42" s="4" t="s">
        <v>48</v>
      </c>
      <c r="F42" s="4" t="s">
        <v>79</v>
      </c>
      <c r="G42" s="2" t="s">
        <v>60</v>
      </c>
      <c r="H42" s="2"/>
      <c r="I42" s="22" t="s">
        <v>61</v>
      </c>
      <c r="J42" s="2"/>
      <c r="K42" s="4"/>
      <c r="L42" s="4"/>
      <c r="M42" s="4"/>
      <c r="N42" s="7">
        <v>43101</v>
      </c>
      <c r="O42" s="7">
        <v>43132</v>
      </c>
      <c r="P42" s="3">
        <f>DATEDIF(Table1[[#This Row],[Start Date*]],Table1[[#This Row],[End Date*]],"d")</f>
        <v>31</v>
      </c>
      <c r="Q42" s="21">
        <f>SUM(Table1[[#This Row],[DB]:[EH]])</f>
        <v>0</v>
      </c>
      <c r="R42" s="4"/>
      <c r="S42" s="4"/>
      <c r="T42" s="4"/>
      <c r="U42" s="4"/>
      <c r="X42" s="4"/>
      <c r="Y42" s="10">
        <v>2</v>
      </c>
      <c r="Z42" s="4">
        <v>2</v>
      </c>
      <c r="AA42" s="4">
        <v>2</v>
      </c>
      <c r="AB42" s="4">
        <v>0</v>
      </c>
      <c r="AC42" s="4">
        <v>0</v>
      </c>
      <c r="AD42" s="4">
        <v>0</v>
      </c>
      <c r="AE42" s="16">
        <f>SUBTOTAL(9,Table1[[#This Row],[Online Learning]:[Other]])</f>
        <v>0</v>
      </c>
      <c r="AF42" s="33">
        <v>0</v>
      </c>
      <c r="AG42" s="25">
        <v>0</v>
      </c>
      <c r="AH42" s="30">
        <v>0</v>
      </c>
      <c r="AI42" s="30">
        <v>3</v>
      </c>
      <c r="AJ42" s="30">
        <v>1</v>
      </c>
      <c r="AK42" s="30">
        <v>0</v>
      </c>
      <c r="AL42" s="30">
        <v>0</v>
      </c>
      <c r="AM42" s="30">
        <v>3</v>
      </c>
      <c r="AN42" s="30">
        <v>0</v>
      </c>
      <c r="AO42" s="11">
        <f>SUM(Table1[[#This Row],[*Learning Model (Daniel)]:[Other2]])</f>
        <v>7</v>
      </c>
      <c r="AP42" s="4">
        <v>0</v>
      </c>
      <c r="AQ42" s="4">
        <v>0</v>
      </c>
      <c r="AR42" s="4">
        <v>3</v>
      </c>
    </row>
    <row r="43" spans="1:44" hidden="1" x14ac:dyDescent="0.45">
      <c r="A43" s="5" t="s">
        <v>158</v>
      </c>
      <c r="B43" s="23" t="s">
        <v>45</v>
      </c>
      <c r="C43" s="6" t="s">
        <v>46</v>
      </c>
      <c r="D43" s="47" t="s">
        <v>159</v>
      </c>
      <c r="E43" s="4" t="s">
        <v>48</v>
      </c>
      <c r="F43" s="4" t="s">
        <v>79</v>
      </c>
      <c r="G43" s="2" t="s">
        <v>69</v>
      </c>
      <c r="H43" s="2"/>
      <c r="I43" s="14" t="s">
        <v>51</v>
      </c>
      <c r="J43" s="2" t="s">
        <v>52</v>
      </c>
      <c r="K43" s="4">
        <v>100</v>
      </c>
      <c r="L43" s="4" t="s">
        <v>83</v>
      </c>
      <c r="M43" s="4" t="s">
        <v>71</v>
      </c>
      <c r="N43" s="7">
        <v>42736</v>
      </c>
      <c r="O43" s="7">
        <v>42917</v>
      </c>
      <c r="P43" s="3">
        <f>DATEDIF(Table1[[#This Row],[Start Date*]],Table1[[#This Row],[End Date*]],"d")</f>
        <v>181</v>
      </c>
      <c r="Q43" s="21">
        <f>SUM(Table1[[#This Row],[DB]:[EH]])</f>
        <v>80</v>
      </c>
      <c r="R43" s="4"/>
      <c r="S43" s="4"/>
      <c r="T43" s="4">
        <v>80</v>
      </c>
      <c r="U43" s="4"/>
      <c r="X43" s="4"/>
      <c r="Y43" s="14"/>
      <c r="Z43" s="4">
        <v>2</v>
      </c>
      <c r="AA43" s="4">
        <v>2</v>
      </c>
      <c r="AB43" s="4">
        <v>1</v>
      </c>
      <c r="AC43" s="4">
        <v>2</v>
      </c>
      <c r="AD43" s="4">
        <v>0</v>
      </c>
      <c r="AE43" s="16">
        <f>SUBTOTAL(9,Table1[[#This Row],[Online Learning]:[Other]])</f>
        <v>0</v>
      </c>
      <c r="AF43" s="33">
        <v>0</v>
      </c>
      <c r="AG43" s="30">
        <v>0</v>
      </c>
      <c r="AH43" s="30">
        <v>2</v>
      </c>
      <c r="AI43" s="30">
        <v>0</v>
      </c>
      <c r="AJ43" s="30">
        <v>2</v>
      </c>
      <c r="AK43" s="30">
        <v>2</v>
      </c>
      <c r="AL43" s="30">
        <v>3</v>
      </c>
      <c r="AM43" s="30">
        <v>3</v>
      </c>
      <c r="AN43" s="30">
        <v>2</v>
      </c>
      <c r="AO43" s="11">
        <f>SUM(Table1[[#This Row],[*Learning Model (Daniel)]:[Other2]])</f>
        <v>14</v>
      </c>
      <c r="AP43" s="4">
        <v>0</v>
      </c>
      <c r="AQ43" s="4">
        <v>1</v>
      </c>
      <c r="AR43" s="4">
        <v>3</v>
      </c>
    </row>
    <row r="44" spans="1:44" hidden="1" x14ac:dyDescent="0.45">
      <c r="A44" s="5" t="s">
        <v>160</v>
      </c>
      <c r="B44" s="23" t="s">
        <v>45</v>
      </c>
      <c r="C44" s="6" t="s">
        <v>46</v>
      </c>
      <c r="D44" s="47" t="s">
        <v>161</v>
      </c>
      <c r="E44" s="4" t="s">
        <v>48</v>
      </c>
      <c r="F44" s="4" t="s">
        <v>79</v>
      </c>
      <c r="G44" s="2" t="s">
        <v>60</v>
      </c>
      <c r="H44" s="2"/>
      <c r="I44" s="22" t="s">
        <v>92</v>
      </c>
      <c r="J44" s="2"/>
      <c r="K44" s="4"/>
      <c r="L44" s="4"/>
      <c r="M44" s="4" t="s">
        <v>89</v>
      </c>
      <c r="N44" s="7">
        <v>42917</v>
      </c>
      <c r="O44" s="7">
        <v>43009</v>
      </c>
      <c r="P44" s="3">
        <f>DATEDIF(Table1[[#This Row],[Start Date*]],Table1[[#This Row],[End Date*]],"d")</f>
        <v>92</v>
      </c>
      <c r="Q44" s="21">
        <f>SUM(Table1[[#This Row],[DB]:[EH]])</f>
        <v>0</v>
      </c>
      <c r="R44" s="4"/>
      <c r="S44" s="4"/>
      <c r="T44" s="4"/>
      <c r="U44" s="4"/>
      <c r="X44" s="4"/>
      <c r="Y44" s="10">
        <v>1</v>
      </c>
      <c r="Z44" s="4">
        <v>5</v>
      </c>
      <c r="AA44" s="4"/>
      <c r="AB44" s="4"/>
      <c r="AC44" s="4"/>
      <c r="AD44" s="4"/>
      <c r="AE44" s="16">
        <f>SUBTOTAL(9,Table1[[#This Row],[Online Learning]:[Other]])</f>
        <v>0</v>
      </c>
      <c r="AF44" s="33">
        <v>0</v>
      </c>
      <c r="AG44" s="25">
        <v>0</v>
      </c>
      <c r="AH44" s="30">
        <v>0</v>
      </c>
      <c r="AI44" s="30">
        <v>5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11">
        <f>SUM(Table1[[#This Row],[*Learning Model (Daniel)]:[Other2]])</f>
        <v>5</v>
      </c>
      <c r="AP44" s="4" t="s">
        <v>120</v>
      </c>
      <c r="AQ44" s="4" t="s">
        <v>120</v>
      </c>
      <c r="AR44" s="4" t="s">
        <v>120</v>
      </c>
    </row>
    <row r="45" spans="1:44" hidden="1" x14ac:dyDescent="0.45">
      <c r="A45" s="5" t="s">
        <v>162</v>
      </c>
      <c r="B45" s="23" t="s">
        <v>45</v>
      </c>
      <c r="C45" s="6" t="s">
        <v>46</v>
      </c>
      <c r="D45" s="47" t="s">
        <v>163</v>
      </c>
      <c r="E45" s="4" t="s">
        <v>48</v>
      </c>
      <c r="F45" s="51"/>
      <c r="G45" s="2"/>
      <c r="H45" s="2"/>
      <c r="I45" s="14" t="s">
        <v>51</v>
      </c>
      <c r="J45" s="2"/>
      <c r="K45" s="4">
        <v>0</v>
      </c>
      <c r="L45" s="4"/>
      <c r="M45" s="4"/>
      <c r="N45" s="7">
        <v>43101</v>
      </c>
      <c r="O45" s="7">
        <v>43132</v>
      </c>
      <c r="P45" s="3">
        <f>DATEDIF(Table1[[#This Row],[Start Date*]],Table1[[#This Row],[End Date*]],"d")</f>
        <v>31</v>
      </c>
      <c r="Q45" s="21">
        <f>SUM(Table1[[#This Row],[DB]:[EH]])</f>
        <v>100</v>
      </c>
      <c r="R45" s="4"/>
      <c r="S45" s="4"/>
      <c r="T45" s="4">
        <v>100</v>
      </c>
      <c r="U45" s="4"/>
      <c r="X45" s="4"/>
      <c r="Y45" s="10">
        <v>3</v>
      </c>
      <c r="Z45" s="4">
        <v>2</v>
      </c>
      <c r="AA45" s="4">
        <v>2</v>
      </c>
      <c r="AB45" s="4">
        <v>0</v>
      </c>
      <c r="AC45" s="4">
        <v>0</v>
      </c>
      <c r="AD45" s="4">
        <v>0</v>
      </c>
      <c r="AE45" s="15">
        <f>SUBTOTAL(9,Table1[[#This Row],[Online Learning]:[Other]])</f>
        <v>0</v>
      </c>
      <c r="AF45" s="33">
        <v>1</v>
      </c>
      <c r="AG45" s="25">
        <v>0</v>
      </c>
      <c r="AH45" s="30">
        <v>5</v>
      </c>
      <c r="AI45" s="30">
        <v>3</v>
      </c>
      <c r="AJ45" s="30">
        <v>3</v>
      </c>
      <c r="AK45" s="30">
        <v>0</v>
      </c>
      <c r="AL45" s="30">
        <v>1</v>
      </c>
      <c r="AM45" s="30">
        <v>1</v>
      </c>
      <c r="AN45" s="30">
        <v>0</v>
      </c>
      <c r="AO45" s="11">
        <f>SUM(Table1[[#This Row],[*Learning Model (Daniel)]:[Other2]])</f>
        <v>14</v>
      </c>
      <c r="AP45" s="4">
        <v>2</v>
      </c>
      <c r="AQ45" s="4">
        <v>2</v>
      </c>
      <c r="AR45" s="4">
        <v>3</v>
      </c>
    </row>
    <row r="46" spans="1:44" hidden="1" x14ac:dyDescent="0.45">
      <c r="A46" s="5" t="s">
        <v>84</v>
      </c>
      <c r="B46" s="23" t="s">
        <v>45</v>
      </c>
      <c r="C46" s="6" t="s">
        <v>46</v>
      </c>
      <c r="D46" s="6" t="s">
        <v>85</v>
      </c>
      <c r="E46" s="4" t="s">
        <v>48</v>
      </c>
      <c r="F46" s="4" t="s">
        <v>68</v>
      </c>
      <c r="G46" s="2" t="s">
        <v>50</v>
      </c>
      <c r="H46" s="2"/>
      <c r="I46" s="22" t="s">
        <v>51</v>
      </c>
      <c r="J46" s="2"/>
      <c r="K46" s="4"/>
      <c r="L46" s="4"/>
      <c r="M46" s="4" t="s">
        <v>86</v>
      </c>
      <c r="N46" s="7">
        <v>42948</v>
      </c>
      <c r="O46" s="7">
        <v>43191</v>
      </c>
      <c r="P46" s="3">
        <f>DATEDIF(Table1[[#This Row],[Start Date*]],Table1[[#This Row],[End Date*]],"d")</f>
        <v>243</v>
      </c>
      <c r="Q46" s="21">
        <f>SUM(Table1[[#This Row],[DB]:[EH]])</f>
        <v>0</v>
      </c>
      <c r="R46" s="4"/>
      <c r="S46" s="4"/>
      <c r="T46" s="4"/>
      <c r="U46" s="4"/>
      <c r="X46" s="4"/>
      <c r="Y46" s="10"/>
      <c r="Z46" s="4">
        <v>1</v>
      </c>
      <c r="AA46" s="4">
        <v>4</v>
      </c>
      <c r="AB46" s="4">
        <v>1</v>
      </c>
      <c r="AC46" s="4">
        <v>1</v>
      </c>
      <c r="AD46" s="4">
        <v>0</v>
      </c>
      <c r="AE46" s="16">
        <f>SUBTOTAL(9,Table1[[#This Row],[Online Learning]:[Other]])</f>
        <v>0</v>
      </c>
      <c r="AF46" s="33">
        <v>4</v>
      </c>
      <c r="AG46" s="30">
        <v>0</v>
      </c>
      <c r="AH46" s="30">
        <v>0</v>
      </c>
      <c r="AI46" s="30">
        <v>1</v>
      </c>
      <c r="AJ46" s="30">
        <v>4</v>
      </c>
      <c r="AK46" s="30">
        <v>0</v>
      </c>
      <c r="AL46" s="30">
        <v>3</v>
      </c>
      <c r="AM46" s="27">
        <v>0</v>
      </c>
      <c r="AN46" s="30">
        <v>0</v>
      </c>
      <c r="AO46" s="11">
        <f>SUM(Table1[[#This Row],[*Learning Model (Daniel)]:[Other2]])</f>
        <v>12</v>
      </c>
      <c r="AP46" s="4">
        <v>2</v>
      </c>
      <c r="AQ46" s="4">
        <v>0</v>
      </c>
      <c r="AR46" s="4">
        <v>2</v>
      </c>
    </row>
    <row r="47" spans="1:44" hidden="1" x14ac:dyDescent="0.45">
      <c r="A47" s="5" t="s">
        <v>166</v>
      </c>
      <c r="B47" s="10"/>
      <c r="D47" s="4" t="s">
        <v>73</v>
      </c>
      <c r="E47" s="4" t="s">
        <v>74</v>
      </c>
      <c r="F47" s="4" t="s">
        <v>75</v>
      </c>
      <c r="G47" s="2" t="s">
        <v>50</v>
      </c>
      <c r="H47" s="2"/>
      <c r="I47" s="14"/>
      <c r="J47" s="2"/>
      <c r="K47" s="4">
        <v>80</v>
      </c>
      <c r="L47" s="4"/>
      <c r="M47" s="4"/>
      <c r="N47" s="7">
        <v>42767</v>
      </c>
      <c r="O47" s="7">
        <v>42856</v>
      </c>
      <c r="P47" s="3">
        <f>DATEDIF(Table1[[#This Row],[Start Date*]],Table1[[#This Row],[End Date*]],"d")</f>
        <v>89</v>
      </c>
      <c r="Q47" s="21">
        <f>SUM(Table1[[#This Row],[DB]:[EH]])</f>
        <v>40</v>
      </c>
      <c r="R47" s="4"/>
      <c r="S47" s="4"/>
      <c r="T47" s="4"/>
      <c r="U47" s="4">
        <v>40</v>
      </c>
      <c r="X47" s="4"/>
      <c r="Y47" s="14"/>
      <c r="Z47" s="4">
        <v>3</v>
      </c>
      <c r="AA47" s="4">
        <v>2</v>
      </c>
      <c r="AB47" s="4">
        <v>5</v>
      </c>
      <c r="AC47" s="4">
        <v>4</v>
      </c>
      <c r="AD47" s="4">
        <v>0</v>
      </c>
      <c r="AE47" s="16">
        <f>SUBTOTAL(9,Table1[[#This Row],[Online Learning]:[Other]])</f>
        <v>0</v>
      </c>
      <c r="AF47" s="33"/>
      <c r="AG47" s="30"/>
      <c r="AH47" s="30"/>
      <c r="AI47" s="30"/>
      <c r="AJ47" s="30"/>
      <c r="AK47" s="30"/>
      <c r="AL47" s="30"/>
      <c r="AM47" s="30"/>
      <c r="AN47" s="30"/>
      <c r="AO47" s="11">
        <f>SUM(Table1[[#This Row],[*Learning Model (Daniel)]:[Other2]])</f>
        <v>0</v>
      </c>
      <c r="AP47" s="4"/>
      <c r="AQ47" s="4"/>
      <c r="AR47" s="4"/>
    </row>
    <row r="48" spans="1:44" hidden="1" x14ac:dyDescent="0.45">
      <c r="A48" s="5" t="s">
        <v>164</v>
      </c>
      <c r="B48" s="23" t="s">
        <v>45</v>
      </c>
      <c r="C48" s="6" t="s">
        <v>46</v>
      </c>
      <c r="D48" s="47" t="s">
        <v>165</v>
      </c>
      <c r="E48" s="4" t="s">
        <v>48</v>
      </c>
      <c r="F48" s="4" t="s">
        <v>68</v>
      </c>
      <c r="G48" s="2" t="s">
        <v>60</v>
      </c>
      <c r="H48" s="2"/>
      <c r="I48" s="14" t="s">
        <v>92</v>
      </c>
      <c r="J48" s="2"/>
      <c r="K48" s="4">
        <v>0</v>
      </c>
      <c r="L48" s="4"/>
      <c r="M48" s="4"/>
      <c r="N48" s="7">
        <v>42948</v>
      </c>
      <c r="O48" s="7">
        <v>43040</v>
      </c>
      <c r="P48" s="3">
        <f>DATEDIF(Table1[[#This Row],[Start Date*]],Table1[[#This Row],[End Date*]],"d")</f>
        <v>92</v>
      </c>
      <c r="Q48" s="21">
        <f>SUM(Table1[[#This Row],[DB]:[EH]])</f>
        <v>50</v>
      </c>
      <c r="R48" s="4"/>
      <c r="S48" s="4"/>
      <c r="T48" s="4">
        <v>50</v>
      </c>
      <c r="U48" s="4"/>
      <c r="X48" s="4"/>
      <c r="Y48" s="10">
        <v>1</v>
      </c>
      <c r="Z48" s="4">
        <v>3</v>
      </c>
      <c r="AA48" s="4">
        <v>3</v>
      </c>
      <c r="AB48" s="4">
        <v>3</v>
      </c>
      <c r="AC48" s="4">
        <v>1</v>
      </c>
      <c r="AD48" s="4">
        <v>0</v>
      </c>
      <c r="AE48" s="15">
        <f>SUBTOTAL(9,Table1[[#This Row],[Online Learning]:[Other]])</f>
        <v>0</v>
      </c>
      <c r="AF48" s="33">
        <v>4</v>
      </c>
      <c r="AG48" s="25">
        <v>0</v>
      </c>
      <c r="AH48" s="30">
        <v>0</v>
      </c>
      <c r="AI48" s="30">
        <v>2</v>
      </c>
      <c r="AJ48" s="30">
        <v>2</v>
      </c>
      <c r="AK48" s="30">
        <v>0</v>
      </c>
      <c r="AL48" s="30">
        <v>5</v>
      </c>
      <c r="AM48" s="30">
        <v>0</v>
      </c>
      <c r="AN48" s="30">
        <v>0</v>
      </c>
      <c r="AO48" s="11">
        <f>SUM(Table1[[#This Row],[*Learning Model (Daniel)]:[Other2]])</f>
        <v>13</v>
      </c>
      <c r="AP48" s="4">
        <v>2</v>
      </c>
      <c r="AQ48" s="4">
        <v>5</v>
      </c>
      <c r="AR48" s="4">
        <v>1</v>
      </c>
    </row>
    <row r="49" spans="1:44" hidden="1" x14ac:dyDescent="0.45">
      <c r="A49" s="5" t="s">
        <v>167</v>
      </c>
      <c r="B49" s="23" t="s">
        <v>45</v>
      </c>
      <c r="C49" s="6" t="s">
        <v>46</v>
      </c>
      <c r="D49" s="6" t="s">
        <v>168</v>
      </c>
      <c r="E49" s="4" t="s">
        <v>48</v>
      </c>
      <c r="F49" s="4" t="s">
        <v>68</v>
      </c>
      <c r="G49" s="2" t="s">
        <v>60</v>
      </c>
      <c r="H49" s="2"/>
      <c r="I49" s="14" t="s">
        <v>92</v>
      </c>
      <c r="J49" s="2"/>
      <c r="K49" s="4">
        <v>0</v>
      </c>
      <c r="L49" s="4"/>
      <c r="M49" s="4"/>
      <c r="N49" s="7">
        <v>42917</v>
      </c>
      <c r="O49" s="7">
        <v>43221</v>
      </c>
      <c r="P49" s="3">
        <f>DATEDIF(Table1[[#This Row],[Start Date*]],Table1[[#This Row],[End Date*]],"d")</f>
        <v>304</v>
      </c>
      <c r="Q49" s="21">
        <f>SUM(Table1[[#This Row],[DB]:[EH]])</f>
        <v>70</v>
      </c>
      <c r="R49" s="4">
        <v>70</v>
      </c>
      <c r="S49" s="4"/>
      <c r="T49" s="4"/>
      <c r="U49" s="4"/>
      <c r="X49" s="4"/>
      <c r="Y49" s="10">
        <v>2</v>
      </c>
      <c r="Z49" s="4">
        <v>3</v>
      </c>
      <c r="AA49" s="4">
        <v>3</v>
      </c>
      <c r="AB49" s="4">
        <v>2</v>
      </c>
      <c r="AC49" s="4">
        <v>2</v>
      </c>
      <c r="AD49" s="4">
        <v>0</v>
      </c>
      <c r="AE49" s="15">
        <f>SUBTOTAL(9,Table1[[#This Row],[Online Learning]:[Other]])</f>
        <v>0</v>
      </c>
      <c r="AF49" s="33">
        <v>5</v>
      </c>
      <c r="AG49" s="25">
        <v>0</v>
      </c>
      <c r="AH49" s="30">
        <v>0</v>
      </c>
      <c r="AI49" s="30">
        <v>1</v>
      </c>
      <c r="AJ49" s="30">
        <v>1</v>
      </c>
      <c r="AK49" s="30">
        <v>0</v>
      </c>
      <c r="AL49" s="30">
        <v>3</v>
      </c>
      <c r="AM49" s="30">
        <v>0</v>
      </c>
      <c r="AN49" s="30">
        <v>0</v>
      </c>
      <c r="AO49" s="11">
        <f>SUM(Table1[[#This Row],[*Learning Model (Daniel)]:[Other2]])</f>
        <v>10</v>
      </c>
      <c r="AP49" s="4">
        <v>4</v>
      </c>
      <c r="AQ49" s="4">
        <v>1</v>
      </c>
      <c r="AR49" s="4">
        <v>1</v>
      </c>
    </row>
    <row r="50" spans="1:44" hidden="1" x14ac:dyDescent="0.45">
      <c r="A50" s="5" t="s">
        <v>171</v>
      </c>
      <c r="B50" s="23" t="s">
        <v>45</v>
      </c>
      <c r="C50" s="6" t="s">
        <v>46</v>
      </c>
      <c r="D50" s="6" t="s">
        <v>172</v>
      </c>
      <c r="E50" s="4" t="s">
        <v>48</v>
      </c>
      <c r="F50" s="4" t="s">
        <v>49</v>
      </c>
      <c r="G50" s="2" t="s">
        <v>69</v>
      </c>
      <c r="H50" s="2"/>
      <c r="I50" s="14" t="s">
        <v>61</v>
      </c>
      <c r="J50" s="2" t="s">
        <v>52</v>
      </c>
      <c r="K50" s="4">
        <v>100</v>
      </c>
      <c r="L50" s="4" t="s">
        <v>70</v>
      </c>
      <c r="M50" s="4" t="s">
        <v>71</v>
      </c>
      <c r="N50" s="7">
        <v>42461</v>
      </c>
      <c r="O50" s="7">
        <v>42552</v>
      </c>
      <c r="P50" s="3">
        <f>DATEDIF(Table1[[#This Row],[Start Date*]],Table1[[#This Row],[End Date*]],"d")</f>
        <v>91</v>
      </c>
      <c r="Q50" s="21">
        <f>SUM(Table1[[#This Row],[DB]:[EH]])</f>
        <v>30</v>
      </c>
      <c r="R50" s="4"/>
      <c r="S50" s="4">
        <v>30</v>
      </c>
      <c r="T50" s="4"/>
      <c r="U50" s="4"/>
      <c r="X50" s="4"/>
      <c r="Y50" s="14"/>
      <c r="Z50" s="4"/>
      <c r="AA50" s="4"/>
      <c r="AB50" s="4"/>
      <c r="AC50" s="4"/>
      <c r="AD50" s="4"/>
      <c r="AE50" s="16">
        <f>SUBTOTAL(9,Table1[[#This Row],[Online Learning]:[Other]])</f>
        <v>0</v>
      </c>
      <c r="AF50" s="33"/>
      <c r="AG50" s="30"/>
      <c r="AH50" s="30"/>
      <c r="AI50" s="30"/>
      <c r="AJ50" s="30"/>
      <c r="AK50" s="30"/>
      <c r="AL50" s="30"/>
      <c r="AM50" s="30"/>
      <c r="AN50" s="30"/>
      <c r="AO50" s="11">
        <f>SUM(Table1[[#This Row],[*Learning Model (Daniel)]:[Other2]])</f>
        <v>0</v>
      </c>
      <c r="AP50" s="4"/>
      <c r="AQ50" s="4"/>
      <c r="AR50" s="4"/>
    </row>
    <row r="51" spans="1:44" hidden="1" x14ac:dyDescent="0.45">
      <c r="A51" s="5" t="s">
        <v>173</v>
      </c>
      <c r="B51" s="23" t="s">
        <v>45</v>
      </c>
      <c r="C51" s="6" t="s">
        <v>46</v>
      </c>
      <c r="D51" s="47" t="s">
        <v>174</v>
      </c>
      <c r="E51" s="4" t="s">
        <v>48</v>
      </c>
      <c r="F51" s="4" t="s">
        <v>79</v>
      </c>
      <c r="G51" s="2" t="s">
        <v>69</v>
      </c>
      <c r="H51" s="2"/>
      <c r="I51" s="14" t="s">
        <v>61</v>
      </c>
      <c r="J51" s="2" t="s">
        <v>52</v>
      </c>
      <c r="K51" s="4">
        <v>100</v>
      </c>
      <c r="L51" s="4" t="s">
        <v>70</v>
      </c>
      <c r="M51" s="4" t="s">
        <v>71</v>
      </c>
      <c r="N51" s="7">
        <v>42614</v>
      </c>
      <c r="O51" s="7">
        <v>42767</v>
      </c>
      <c r="P51" s="3">
        <f>DATEDIF(Table1[[#This Row],[Start Date*]],Table1[[#This Row],[End Date*]],"d")</f>
        <v>153</v>
      </c>
      <c r="Q51" s="21">
        <f>SUM(Table1[[#This Row],[DB]:[EH]])</f>
        <v>0</v>
      </c>
      <c r="R51" s="4"/>
      <c r="S51" s="4"/>
      <c r="T51" s="4"/>
      <c r="U51" s="4"/>
      <c r="X51" s="4"/>
      <c r="Y51" s="14"/>
      <c r="Z51" s="4"/>
      <c r="AA51" s="4"/>
      <c r="AB51" s="4"/>
      <c r="AC51" s="4"/>
      <c r="AD51" s="4"/>
      <c r="AE51" s="16">
        <f>SUBTOTAL(9,Table1[[#This Row],[Online Learning]:[Other]])</f>
        <v>0</v>
      </c>
      <c r="AF51" s="33"/>
      <c r="AG51" s="30"/>
      <c r="AH51" s="30"/>
      <c r="AI51" s="30"/>
      <c r="AJ51" s="30"/>
      <c r="AK51" s="30"/>
      <c r="AL51" s="30"/>
      <c r="AM51" s="30"/>
      <c r="AN51" s="30"/>
      <c r="AO51" s="11">
        <f>SUM(Table1[[#This Row],[*Learning Model (Daniel)]:[Other2]])</f>
        <v>0</v>
      </c>
      <c r="AP51" s="4"/>
      <c r="AQ51" s="4"/>
      <c r="AR51" s="4"/>
    </row>
    <row r="52" spans="1:44" hidden="1" x14ac:dyDescent="0.45">
      <c r="A52" s="5" t="s">
        <v>175</v>
      </c>
      <c r="B52" s="23" t="s">
        <v>45</v>
      </c>
      <c r="C52" s="6" t="s">
        <v>46</v>
      </c>
      <c r="D52" s="47" t="s">
        <v>176</v>
      </c>
      <c r="E52" s="4" t="s">
        <v>48</v>
      </c>
      <c r="F52" s="4" t="s">
        <v>79</v>
      </c>
      <c r="G52" s="2" t="s">
        <v>69</v>
      </c>
      <c r="H52" s="2"/>
      <c r="I52" s="14" t="s">
        <v>61</v>
      </c>
      <c r="J52" s="2"/>
      <c r="K52" s="4">
        <v>100</v>
      </c>
      <c r="L52" s="4" t="s">
        <v>177</v>
      </c>
      <c r="M52" s="4"/>
      <c r="N52" s="7">
        <v>42005</v>
      </c>
      <c r="O52" s="7">
        <v>42917</v>
      </c>
      <c r="P52" s="3">
        <f>DATEDIF(Table1[[#This Row],[Start Date*]],Table1[[#This Row],[End Date*]],"d")</f>
        <v>912</v>
      </c>
      <c r="Q52" s="21">
        <f>SUM(Table1[[#This Row],[DB]:[EH]])</f>
        <v>30</v>
      </c>
      <c r="R52" s="4"/>
      <c r="S52" s="4"/>
      <c r="T52" s="4">
        <v>30</v>
      </c>
      <c r="U52" s="4"/>
      <c r="X52" s="4"/>
      <c r="Y52" s="14"/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16">
        <f>SUBTOTAL(9,Table1[[#This Row],[Online Learning]:[Other]])</f>
        <v>0</v>
      </c>
      <c r="AF52" s="33">
        <v>0</v>
      </c>
      <c r="AG52" s="30">
        <v>0</v>
      </c>
      <c r="AH52" s="30">
        <v>0</v>
      </c>
      <c r="AI52" s="30">
        <v>4</v>
      </c>
      <c r="AJ52" s="30">
        <v>1</v>
      </c>
      <c r="AK52" s="30">
        <v>3</v>
      </c>
      <c r="AL52" s="30">
        <v>2</v>
      </c>
      <c r="AM52" s="30">
        <v>0</v>
      </c>
      <c r="AN52" s="30">
        <v>0</v>
      </c>
      <c r="AO52" s="11">
        <f>SUM(Table1[[#This Row],[*Learning Model (Daniel)]:[Other2]])</f>
        <v>10</v>
      </c>
      <c r="AP52" s="4">
        <v>3</v>
      </c>
      <c r="AQ52" s="4"/>
      <c r="AR52" s="4"/>
    </row>
    <row r="53" spans="1:44" hidden="1" x14ac:dyDescent="0.45">
      <c r="A53" s="5" t="s">
        <v>178</v>
      </c>
      <c r="B53" s="23" t="s">
        <v>45</v>
      </c>
      <c r="C53" s="6" t="s">
        <v>46</v>
      </c>
      <c r="D53" s="6" t="s">
        <v>179</v>
      </c>
      <c r="E53" s="4" t="s">
        <v>48</v>
      </c>
      <c r="F53" s="51"/>
      <c r="G53" s="2"/>
      <c r="H53" s="2"/>
      <c r="I53" s="22" t="s">
        <v>92</v>
      </c>
      <c r="J53" s="2"/>
      <c r="K53" s="4"/>
      <c r="L53" s="4"/>
      <c r="M53" s="4"/>
      <c r="N53" s="7">
        <v>42931</v>
      </c>
      <c r="O53" s="7">
        <v>43023</v>
      </c>
      <c r="P53" s="3">
        <f>DATEDIF(Table1[[#This Row],[Start Date*]],Table1[[#This Row],[End Date*]],"d")</f>
        <v>92</v>
      </c>
      <c r="Q53" s="21">
        <f>SUM(Table1[[#This Row],[DB]:[EH]])</f>
        <v>0</v>
      </c>
      <c r="R53" s="4"/>
      <c r="S53" s="4"/>
      <c r="T53" s="4"/>
      <c r="U53" s="4"/>
      <c r="X53" s="4"/>
      <c r="Y53" s="10">
        <v>1</v>
      </c>
      <c r="Z53" s="4">
        <v>2</v>
      </c>
      <c r="AA53" s="4">
        <v>3</v>
      </c>
      <c r="AB53" s="4">
        <v>4</v>
      </c>
      <c r="AC53" s="4">
        <v>2</v>
      </c>
      <c r="AD53" s="4">
        <v>0</v>
      </c>
      <c r="AE53" s="16">
        <f>SUBTOTAL(9,Table1[[#This Row],[Online Learning]:[Other]])</f>
        <v>0</v>
      </c>
      <c r="AF53" s="33">
        <v>0</v>
      </c>
      <c r="AG53" s="25">
        <v>5</v>
      </c>
      <c r="AH53" s="30">
        <v>0</v>
      </c>
      <c r="AI53" s="30">
        <v>0</v>
      </c>
      <c r="AJ53" s="30">
        <v>1</v>
      </c>
      <c r="AK53" s="30">
        <v>4</v>
      </c>
      <c r="AL53" s="30">
        <v>3</v>
      </c>
      <c r="AM53" s="30">
        <v>3</v>
      </c>
      <c r="AN53" s="30">
        <v>0</v>
      </c>
      <c r="AO53" s="11">
        <f>SUM(Table1[[#This Row],[*Learning Model (Daniel)]:[Other2]])</f>
        <v>16</v>
      </c>
      <c r="AP53" s="4">
        <v>0</v>
      </c>
      <c r="AQ53" s="4">
        <v>0</v>
      </c>
      <c r="AR53" s="4">
        <v>4</v>
      </c>
    </row>
    <row r="54" spans="1:44" hidden="1" x14ac:dyDescent="0.45">
      <c r="A54" s="5" t="s">
        <v>169</v>
      </c>
      <c r="B54" s="23" t="s">
        <v>45</v>
      </c>
      <c r="C54" s="6" t="s">
        <v>46</v>
      </c>
      <c r="D54" s="6" t="s">
        <v>170</v>
      </c>
      <c r="E54" s="4" t="s">
        <v>48</v>
      </c>
      <c r="F54" s="4" t="s">
        <v>68</v>
      </c>
      <c r="G54" s="2" t="s">
        <v>60</v>
      </c>
      <c r="H54" s="2"/>
      <c r="I54" s="14" t="s">
        <v>92</v>
      </c>
      <c r="J54" s="2"/>
      <c r="K54" s="4">
        <v>0</v>
      </c>
      <c r="L54" s="4"/>
      <c r="M54" s="4" t="s">
        <v>71</v>
      </c>
      <c r="N54" s="7">
        <v>42917</v>
      </c>
      <c r="O54" s="7">
        <v>43009</v>
      </c>
      <c r="P54" s="3">
        <f>DATEDIF(Table1[[#This Row],[Start Date*]],Table1[[#This Row],[End Date*]],"d")</f>
        <v>92</v>
      </c>
      <c r="Q54" s="21">
        <f>SUM(Table1[[#This Row],[DB]:[EH]])</f>
        <v>50</v>
      </c>
      <c r="R54" s="4"/>
      <c r="S54" s="4">
        <v>30</v>
      </c>
      <c r="T54" s="4"/>
      <c r="U54" s="4">
        <v>20</v>
      </c>
      <c r="X54" s="4"/>
      <c r="Y54" s="10">
        <v>1</v>
      </c>
      <c r="Z54" s="4">
        <v>1</v>
      </c>
      <c r="AA54" s="4">
        <v>3</v>
      </c>
      <c r="AB54" s="4">
        <v>3</v>
      </c>
      <c r="AC54" s="4">
        <v>2</v>
      </c>
      <c r="AD54" s="4">
        <v>0</v>
      </c>
      <c r="AE54" s="13">
        <f>SUBTOTAL(9,Table1[[#This Row],[Online Learning]:[Other]])</f>
        <v>0</v>
      </c>
      <c r="AF54" s="33">
        <v>1</v>
      </c>
      <c r="AG54" s="25">
        <v>1</v>
      </c>
      <c r="AH54" s="30">
        <v>0</v>
      </c>
      <c r="AI54" s="30">
        <v>3</v>
      </c>
      <c r="AJ54" s="30">
        <v>3</v>
      </c>
      <c r="AK54" s="30">
        <v>0</v>
      </c>
      <c r="AL54" s="30">
        <v>3</v>
      </c>
      <c r="AM54" s="30">
        <v>0</v>
      </c>
      <c r="AN54" s="30">
        <v>0</v>
      </c>
      <c r="AO54" s="11">
        <f>SUM(Table1[[#This Row],[*Learning Model (Daniel)]:[Other2]])</f>
        <v>11</v>
      </c>
      <c r="AP54" s="4">
        <v>0</v>
      </c>
      <c r="AQ54" s="4">
        <v>0</v>
      </c>
      <c r="AR54" s="4">
        <v>5</v>
      </c>
    </row>
    <row r="55" spans="1:44" hidden="1" x14ac:dyDescent="0.45">
      <c r="A55" s="5" t="s">
        <v>182</v>
      </c>
      <c r="B55" s="23" t="s">
        <v>45</v>
      </c>
      <c r="C55" s="6" t="s">
        <v>46</v>
      </c>
      <c r="D55" s="47" t="s">
        <v>183</v>
      </c>
      <c r="E55" s="4" t="s">
        <v>48</v>
      </c>
      <c r="F55" s="4" t="s">
        <v>79</v>
      </c>
      <c r="G55" s="2" t="s">
        <v>60</v>
      </c>
      <c r="H55" s="2"/>
      <c r="I55" s="14" t="s">
        <v>61</v>
      </c>
      <c r="J55" s="2"/>
      <c r="K55" s="4">
        <v>0</v>
      </c>
      <c r="L55" s="4"/>
      <c r="M55" s="4"/>
      <c r="N55" s="7">
        <v>43101</v>
      </c>
      <c r="O55" s="7">
        <v>43132</v>
      </c>
      <c r="P55" s="3">
        <f>DATEDIF(Table1[[#This Row],[Start Date*]],Table1[[#This Row],[End Date*]],"d")</f>
        <v>31</v>
      </c>
      <c r="Q55" s="21">
        <f>SUM(Table1[[#This Row],[DB]:[EH]])</f>
        <v>0</v>
      </c>
      <c r="R55" s="4"/>
      <c r="S55" s="4"/>
      <c r="T55" s="4"/>
      <c r="U55" s="4"/>
      <c r="X55" s="4"/>
      <c r="Y55" s="10">
        <v>3</v>
      </c>
      <c r="Z55" s="4">
        <v>2</v>
      </c>
      <c r="AA55" s="4">
        <v>2</v>
      </c>
      <c r="AB55" s="4">
        <v>2</v>
      </c>
      <c r="AC55" s="4">
        <v>0</v>
      </c>
      <c r="AD55" s="4">
        <v>0</v>
      </c>
      <c r="AE55" s="13">
        <f>SUBTOTAL(9,Table1[[#This Row],[Online Learning]:[Other]])</f>
        <v>0</v>
      </c>
      <c r="AF55" s="33">
        <v>0</v>
      </c>
      <c r="AG55" s="25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5</v>
      </c>
      <c r="AN55" s="30">
        <v>3</v>
      </c>
      <c r="AO55" s="11">
        <f>SUM(Table1[[#This Row],[*Learning Model (Daniel)]:[Other2]])</f>
        <v>8</v>
      </c>
      <c r="AP55" s="4">
        <v>1</v>
      </c>
      <c r="AQ55" s="4">
        <v>1</v>
      </c>
      <c r="AR55" s="4">
        <v>3</v>
      </c>
    </row>
    <row r="56" spans="1:44" hidden="1" x14ac:dyDescent="0.45">
      <c r="A56" s="5" t="s">
        <v>184</v>
      </c>
      <c r="B56" s="23" t="s">
        <v>45</v>
      </c>
      <c r="C56" s="6" t="s">
        <v>46</v>
      </c>
      <c r="D56" s="6" t="s">
        <v>185</v>
      </c>
      <c r="E56" s="4" t="s">
        <v>114</v>
      </c>
      <c r="F56" s="4" t="s">
        <v>115</v>
      </c>
      <c r="G56" s="2" t="s">
        <v>60</v>
      </c>
      <c r="H56" s="2"/>
      <c r="I56" s="14" t="s">
        <v>123</v>
      </c>
      <c r="J56" s="2"/>
      <c r="K56" s="4">
        <v>0</v>
      </c>
      <c r="L56" s="4"/>
      <c r="M56" s="4"/>
      <c r="N56" s="7">
        <v>42917</v>
      </c>
      <c r="O56" s="7">
        <v>42931</v>
      </c>
      <c r="P56" s="3">
        <f>DATEDIF(Table1[[#This Row],[Start Date*]],Table1[[#This Row],[End Date*]],"d")</f>
        <v>14</v>
      </c>
      <c r="Q56" s="21">
        <f>SUM(Table1[[#This Row],[DB]:[EH]])</f>
        <v>0</v>
      </c>
      <c r="R56" s="4"/>
      <c r="S56" s="4"/>
      <c r="T56" s="4"/>
      <c r="U56" s="4"/>
      <c r="X56" s="4"/>
      <c r="Y56" s="10">
        <v>1</v>
      </c>
      <c r="Z56" s="4">
        <v>2</v>
      </c>
      <c r="AA56" s="4">
        <v>2</v>
      </c>
      <c r="AB56" s="4">
        <v>0</v>
      </c>
      <c r="AC56" s="4">
        <v>0</v>
      </c>
      <c r="AD56" s="4">
        <v>0</v>
      </c>
      <c r="AE56" s="13">
        <f>SUBTOTAL(9,Table1[[#This Row],[Online Learning]:[Other]])</f>
        <v>0</v>
      </c>
      <c r="AF56" s="33">
        <v>0</v>
      </c>
      <c r="AG56" s="25">
        <v>0</v>
      </c>
      <c r="AH56" s="30">
        <v>0</v>
      </c>
      <c r="AI56" s="30">
        <v>0</v>
      </c>
      <c r="AJ56" s="30">
        <v>2</v>
      </c>
      <c r="AK56" s="30">
        <v>0</v>
      </c>
      <c r="AL56" s="30">
        <v>0</v>
      </c>
      <c r="AM56" s="30">
        <v>3</v>
      </c>
      <c r="AN56" s="30">
        <v>0</v>
      </c>
      <c r="AO56" s="11">
        <f>SUM(Table1[[#This Row],[*Learning Model (Daniel)]:[Other2]])</f>
        <v>5</v>
      </c>
      <c r="AP56" s="4">
        <v>0</v>
      </c>
      <c r="AQ56" s="4">
        <v>0</v>
      </c>
      <c r="AR56" s="4">
        <v>2</v>
      </c>
    </row>
    <row r="57" spans="1:44" hidden="1" x14ac:dyDescent="0.45">
      <c r="A57" s="5" t="s">
        <v>304</v>
      </c>
      <c r="B57" s="24" t="s">
        <v>45</v>
      </c>
      <c r="C57" s="6" t="s">
        <v>46</v>
      </c>
      <c r="D57" s="6" t="s">
        <v>305</v>
      </c>
      <c r="E57" s="4" t="s">
        <v>48</v>
      </c>
      <c r="F57" s="4" t="s">
        <v>68</v>
      </c>
      <c r="G57" s="2" t="s">
        <v>50</v>
      </c>
      <c r="H57" s="2"/>
      <c r="I57" s="2" t="s">
        <v>61</v>
      </c>
      <c r="J57" s="2" t="s">
        <v>52</v>
      </c>
      <c r="K57" s="4">
        <v>40</v>
      </c>
      <c r="L57" s="4"/>
      <c r="M57" s="4" t="s">
        <v>71</v>
      </c>
      <c r="N57" s="7">
        <v>42948</v>
      </c>
      <c r="O57" s="4"/>
      <c r="P57" s="3" t="e">
        <f>DATEDIF(Table1[[#This Row],[Start Date*]],Table1[[#This Row],[End Date*]],"d")</f>
        <v>#NUM!</v>
      </c>
      <c r="Q57" s="21">
        <f>SUM(Table1[[#This Row],[DB]:[EH]])</f>
        <v>0</v>
      </c>
      <c r="R57" s="4"/>
      <c r="S57" s="4"/>
      <c r="T57" s="4"/>
      <c r="U57" s="4"/>
      <c r="X57" s="4"/>
      <c r="Y57" s="4">
        <v>1</v>
      </c>
      <c r="Z57" s="3">
        <v>3</v>
      </c>
      <c r="AA57" s="52">
        <v>3</v>
      </c>
      <c r="AB57" s="4">
        <v>2</v>
      </c>
      <c r="AC57" s="4">
        <v>0</v>
      </c>
      <c r="AD57" s="4">
        <v>0</v>
      </c>
      <c r="AE57" s="13">
        <f>SUBTOTAL(9,Table1[[#This Row],[Online Learning]:[Other]])</f>
        <v>0</v>
      </c>
      <c r="AF57" s="30">
        <v>5</v>
      </c>
      <c r="AG57" s="30">
        <v>0</v>
      </c>
      <c r="AH57" s="30">
        <v>2</v>
      </c>
      <c r="AI57" s="30">
        <v>2</v>
      </c>
      <c r="AJ57" s="30">
        <v>4</v>
      </c>
      <c r="AK57" s="30">
        <v>0</v>
      </c>
      <c r="AL57" s="30">
        <v>3</v>
      </c>
      <c r="AM57" s="30">
        <v>0</v>
      </c>
      <c r="AN57" s="30">
        <v>0</v>
      </c>
      <c r="AO57" s="11">
        <f>SUM(Table1[[#This Row],[*Learning Model (Daniel)]:[Other2]])</f>
        <v>16</v>
      </c>
      <c r="AP57" s="4">
        <v>0</v>
      </c>
      <c r="AQ57" s="4">
        <v>0</v>
      </c>
      <c r="AR57" s="4">
        <v>3</v>
      </c>
    </row>
    <row r="58" spans="1:44" x14ac:dyDescent="0.45">
      <c r="AN58" s="30"/>
    </row>
    <row r="59" spans="1:44" x14ac:dyDescent="0.45">
      <c r="AN59" s="30"/>
    </row>
    <row r="60" spans="1:44" x14ac:dyDescent="0.45">
      <c r="AN60" s="30"/>
    </row>
    <row r="61" spans="1:44" x14ac:dyDescent="0.45">
      <c r="AN61" s="30"/>
    </row>
    <row r="62" spans="1:44" x14ac:dyDescent="0.45">
      <c r="AN62" s="30"/>
    </row>
    <row r="63" spans="1:44" x14ac:dyDescent="0.45">
      <c r="AN63" s="30"/>
    </row>
    <row r="64" spans="1:44" x14ac:dyDescent="0.45">
      <c r="AN64" s="30"/>
    </row>
    <row r="65" spans="40:40" x14ac:dyDescent="0.45">
      <c r="AN65" s="30"/>
    </row>
    <row r="66" spans="40:40" x14ac:dyDescent="0.45">
      <c r="AN66" s="30"/>
    </row>
    <row r="67" spans="40:40" x14ac:dyDescent="0.45">
      <c r="AN67" s="30"/>
    </row>
    <row r="68" spans="40:40" x14ac:dyDescent="0.45">
      <c r="AN68" s="30"/>
    </row>
    <row r="69" spans="40:40" x14ac:dyDescent="0.45">
      <c r="AN69" s="30"/>
    </row>
    <row r="70" spans="40:40" x14ac:dyDescent="0.45">
      <c r="AN70" s="30"/>
    </row>
    <row r="71" spans="40:40" x14ac:dyDescent="0.45">
      <c r="AN71" s="30"/>
    </row>
    <row r="72" spans="40:40" x14ac:dyDescent="0.45">
      <c r="AN72" s="30"/>
    </row>
    <row r="73" spans="40:40" x14ac:dyDescent="0.45">
      <c r="AN73" s="30"/>
    </row>
  </sheetData>
  <dataConsolidate/>
  <conditionalFormatting sqref="Z27:AD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P41:AR55 AQ40:AR40 AP2:AR39">
    <cfRule type="colorScale" priority="44">
      <colorScale>
        <cfvo type="min"/>
        <cfvo type="max"/>
        <color rgb="FFFCFCFF"/>
        <color rgb="FF63BE7B"/>
      </colorScale>
    </cfRule>
  </conditionalFormatting>
  <conditionalFormatting sqref="AN56:AN73">
    <cfRule type="colorScale" priority="1">
      <colorScale>
        <cfvo type="min"/>
        <cfvo type="max"/>
        <color rgb="FFFCFCFF"/>
        <color rgb="FF0070C0"/>
      </colorScale>
    </cfRule>
  </conditionalFormatting>
  <conditionalFormatting sqref="AE2:AE26">
    <cfRule type="colorScale" priority="46">
      <colorScale>
        <cfvo type="min"/>
        <cfvo type="max"/>
        <color rgb="FFFCFCFF"/>
        <color rgb="FF63BE7B"/>
      </colorScale>
    </cfRule>
  </conditionalFormatting>
  <conditionalFormatting sqref="Z2:AD26">
    <cfRule type="colorScale" priority="47">
      <colorScale>
        <cfvo type="min"/>
        <cfvo type="max"/>
        <color rgb="FFFCFCFF"/>
        <color rgb="FF63BE7B"/>
      </colorScale>
    </cfRule>
  </conditionalFormatting>
  <conditionalFormatting sqref="Z28:AD55">
    <cfRule type="colorScale" priority="54">
      <colorScale>
        <cfvo type="min"/>
        <cfvo type="max"/>
        <color rgb="FFFCFCFF"/>
        <color rgb="FF63BE7B"/>
      </colorScale>
    </cfRule>
  </conditionalFormatting>
  <conditionalFormatting sqref="AE2:AE57">
    <cfRule type="colorScale" priority="59">
      <colorScale>
        <cfvo type="min"/>
        <cfvo type="max"/>
        <color rgb="FFFCFCFF"/>
        <color rgb="FF63BE7B"/>
      </colorScale>
    </cfRule>
  </conditionalFormatting>
  <conditionalFormatting sqref="Z2:AD57">
    <cfRule type="colorScale" priority="61">
      <colorScale>
        <cfvo type="min"/>
        <cfvo type="max"/>
        <color rgb="FFFCFCFF"/>
        <color rgb="FF63BE7B"/>
      </colorScale>
    </cfRule>
  </conditionalFormatting>
  <conditionalFormatting sqref="AF2:AN57">
    <cfRule type="colorScale" priority="63">
      <colorScale>
        <cfvo type="min"/>
        <cfvo type="max"/>
        <color rgb="FFFCFCFF"/>
        <color rgb="FF0070C0"/>
      </colorScale>
    </cfRule>
  </conditionalFormatting>
  <conditionalFormatting sqref="AO2:AO57">
    <cfRule type="colorScale" priority="65">
      <colorScale>
        <cfvo type="min"/>
        <cfvo type="max"/>
        <color rgb="FFFCFCFF"/>
        <color rgb="FF0070C0"/>
      </colorScale>
    </cfRule>
  </conditionalFormatting>
  <hyperlinks>
    <hyperlink ref="C39" r:id="rId1"/>
    <hyperlink ref="C11" r:id="rId2"/>
    <hyperlink ref="C51" r:id="rId3"/>
    <hyperlink ref="C33" r:id="rId4"/>
    <hyperlink ref="C40" r:id="rId5"/>
    <hyperlink ref="C30" r:id="rId6"/>
    <hyperlink ref="C54" r:id="rId7"/>
    <hyperlink ref="C27" r:id="rId8"/>
    <hyperlink ref="C3" r:id="rId9"/>
    <hyperlink ref="C55" r:id="rId10"/>
    <hyperlink ref="C4" r:id="rId11"/>
    <hyperlink ref="C49" r:id="rId12"/>
    <hyperlink ref="C26" r:id="rId13"/>
    <hyperlink ref="C48" r:id="rId14"/>
    <hyperlink ref="C19" r:id="rId15"/>
    <hyperlink ref="C41" r:id="rId16"/>
    <hyperlink ref="C56" r:id="rId17"/>
    <hyperlink ref="C45" r:id="rId18"/>
    <hyperlink ref="C6" r:id="rId19"/>
    <hyperlink ref="C35" r:id="rId20"/>
    <hyperlink ref="C12" r:id="rId21"/>
    <hyperlink ref="C7" r:id="rId22"/>
    <hyperlink ref="C43" r:id="rId23"/>
    <hyperlink ref="C14" r:id="rId24"/>
    <hyperlink ref="C50" r:id="rId25"/>
    <hyperlink ref="C20" r:id="rId26"/>
    <hyperlink ref="C17" r:id="rId27"/>
    <hyperlink ref="C15" r:id="rId28"/>
    <hyperlink ref="C32" r:id="rId29"/>
    <hyperlink ref="C42" r:id="rId30"/>
    <hyperlink ref="C53" r:id="rId31"/>
    <hyperlink ref="C28" r:id="rId32"/>
    <hyperlink ref="C16" r:id="rId33"/>
    <hyperlink ref="C5" r:id="rId34"/>
    <hyperlink ref="C38" r:id="rId35"/>
    <hyperlink ref="C44" r:id="rId36"/>
    <hyperlink ref="C25" r:id="rId37"/>
    <hyperlink ref="C37" r:id="rId38"/>
    <hyperlink ref="C52" r:id="rId39"/>
    <hyperlink ref="C10" r:id="rId40"/>
    <hyperlink ref="D43" r:id="rId41"/>
    <hyperlink ref="D20" r:id="rId42"/>
    <hyperlink ref="C2" r:id="rId43"/>
    <hyperlink ref="C24" r:id="rId44"/>
    <hyperlink ref="C36" r:id="rId45"/>
    <hyperlink ref="C21" r:id="rId46"/>
    <hyperlink ref="C34" r:id="rId47"/>
    <hyperlink ref="C18" r:id="rId48"/>
    <hyperlink ref="C46" r:id="rId49"/>
    <hyperlink ref="C57" r:id="rId50"/>
  </hyperlinks>
  <pageMargins left="0.7" right="0.7" top="0.75" bottom="0.75" header="0.3" footer="0.3"/>
  <pageSetup orientation="portrait" horizontalDpi="360" verticalDpi="360" r:id="rId51"/>
  <tableParts count="1">
    <tablePart r:id="rId5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DropDowns!$E$2:$E$9</xm:f>
          </x14:formula1>
          <xm:sqref>F2:F57</xm:sqref>
        </x14:dataValidation>
        <x14:dataValidation type="list" allowBlank="1" showInputMessage="1" showErrorMessage="1">
          <x14:formula1>
            <xm:f>DropDowns!$G$2:$G$6</xm:f>
          </x14:formula1>
          <xm:sqref>I2:I57</xm:sqref>
        </x14:dataValidation>
        <x14:dataValidation type="list" allowBlank="1" showInputMessage="1" showErrorMessage="1">
          <x14:formula1>
            <xm:f>DropDowns!$H$2:$H$4</xm:f>
          </x14:formula1>
          <xm:sqref>J2:J57</xm:sqref>
        </x14:dataValidation>
        <x14:dataValidation type="list" allowBlank="1" showInputMessage="1" showErrorMessage="1">
          <x14:formula1>
            <xm:f>DropDowns!$D$2:$D$5</xm:f>
          </x14:formula1>
          <xm:sqref>E2:E57</xm:sqref>
        </x14:dataValidation>
        <x14:dataValidation type="list" allowBlank="1" showInputMessage="1" showErrorMessage="1">
          <x14:formula1>
            <xm:f>DropDowns!$C$2:$C$1048576</xm:f>
          </x14:formula1>
          <xm:sqref>M2:M57</xm:sqref>
        </x14:dataValidation>
        <x14:dataValidation type="list" allowBlank="1" showInputMessage="1" showErrorMessage="1">
          <x14:formula1>
            <xm:f>DropDowns!$F$2:$F$5</xm:f>
          </x14:formula1>
          <xm:sqref>H2:H57</xm:sqref>
        </x14:dataValidation>
        <x14:dataValidation type="list" allowBlank="1" showInputMessage="1" showErrorMessage="1">
          <x14:formula1>
            <xm:f>DropDowns!$F$2:$F$6</xm:f>
          </x14:formula1>
          <xm:sqref>G2:G57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5" sqref="A25"/>
    </sheetView>
  </sheetViews>
  <sheetFormatPr defaultRowHeight="14.25" x14ac:dyDescent="0.45"/>
  <cols>
    <col min="1" max="1" width="40.59765625" customWidth="1"/>
    <col min="2" max="2" width="35" customWidth="1"/>
    <col min="3" max="3" width="14" customWidth="1"/>
    <col min="4" max="7" width="15.1328125" customWidth="1"/>
    <col min="8" max="8" width="18" customWidth="1"/>
    <col min="9" max="9" width="23.1328125" customWidth="1"/>
  </cols>
  <sheetData>
    <row r="1" spans="1:9" ht="28.5" x14ac:dyDescent="0.45">
      <c r="A1" s="8" t="s">
        <v>0</v>
      </c>
      <c r="B1" s="35" t="s">
        <v>186</v>
      </c>
      <c r="C1" s="8" t="s">
        <v>4</v>
      </c>
      <c r="D1" s="8" t="s">
        <v>187</v>
      </c>
      <c r="E1" s="8" t="s">
        <v>188</v>
      </c>
      <c r="F1" s="36" t="s">
        <v>189</v>
      </c>
      <c r="G1" s="8" t="s">
        <v>190</v>
      </c>
      <c r="H1" s="37" t="s">
        <v>191</v>
      </c>
      <c r="I1" s="8" t="s">
        <v>192</v>
      </c>
    </row>
    <row r="2" spans="1:9" ht="28.5" hidden="1" x14ac:dyDescent="0.45">
      <c r="A2" s="38" t="s">
        <v>193</v>
      </c>
      <c r="B2" s="35" t="s">
        <v>194</v>
      </c>
      <c r="C2" s="8" t="s">
        <v>195</v>
      </c>
      <c r="D2" s="24" t="s">
        <v>71</v>
      </c>
      <c r="E2" s="24" t="s">
        <v>196</v>
      </c>
      <c r="F2" s="39">
        <v>1</v>
      </c>
      <c r="G2" s="24" t="s">
        <v>69</v>
      </c>
      <c r="H2" s="40">
        <v>42802</v>
      </c>
    </row>
    <row r="3" spans="1:9" ht="57" hidden="1" x14ac:dyDescent="0.45">
      <c r="A3" s="38" t="s">
        <v>197</v>
      </c>
      <c r="B3" s="35" t="s">
        <v>198</v>
      </c>
      <c r="C3" s="8" t="s">
        <v>48</v>
      </c>
      <c r="D3" s="24" t="s">
        <v>49</v>
      </c>
      <c r="E3" s="24" t="s">
        <v>49</v>
      </c>
      <c r="F3" s="39">
        <v>1</v>
      </c>
      <c r="G3" s="41" t="s">
        <v>199</v>
      </c>
      <c r="H3" s="40"/>
    </row>
    <row r="4" spans="1:9" ht="28.5" hidden="1" x14ac:dyDescent="0.45">
      <c r="A4" s="38" t="s">
        <v>200</v>
      </c>
      <c r="B4" s="35" t="s">
        <v>201</v>
      </c>
      <c r="C4" s="8" t="s">
        <v>48</v>
      </c>
      <c r="D4" s="24" t="s">
        <v>49</v>
      </c>
      <c r="E4" s="24" t="s">
        <v>49</v>
      </c>
      <c r="F4" s="39">
        <v>1</v>
      </c>
      <c r="G4" s="24" t="s">
        <v>199</v>
      </c>
      <c r="H4" s="40"/>
    </row>
    <row r="5" spans="1:9" ht="28.5" hidden="1" x14ac:dyDescent="0.45">
      <c r="A5" s="38" t="s">
        <v>202</v>
      </c>
      <c r="B5" s="35" t="s">
        <v>203</v>
      </c>
      <c r="C5" s="8" t="s">
        <v>48</v>
      </c>
      <c r="D5" s="24" t="s">
        <v>49</v>
      </c>
      <c r="E5" s="24" t="s">
        <v>49</v>
      </c>
      <c r="F5" s="39">
        <v>1</v>
      </c>
      <c r="G5" s="24" t="s">
        <v>69</v>
      </c>
      <c r="H5" s="40"/>
    </row>
    <row r="6" spans="1:9" ht="28.5" hidden="1" x14ac:dyDescent="0.45">
      <c r="A6" s="38" t="s">
        <v>204</v>
      </c>
      <c r="B6" s="35" t="s">
        <v>205</v>
      </c>
      <c r="C6" s="8" t="s">
        <v>48</v>
      </c>
      <c r="D6" s="24" t="s">
        <v>49</v>
      </c>
      <c r="E6" s="24" t="s">
        <v>49</v>
      </c>
      <c r="F6" s="39">
        <v>1</v>
      </c>
      <c r="G6" s="24" t="s">
        <v>199</v>
      </c>
      <c r="H6" s="40"/>
    </row>
    <row r="7" spans="1:9" ht="42.75" x14ac:dyDescent="0.45">
      <c r="A7" s="38" t="s">
        <v>206</v>
      </c>
      <c r="B7" s="35" t="s">
        <v>207</v>
      </c>
      <c r="C7" s="8" t="s">
        <v>48</v>
      </c>
      <c r="D7" s="24" t="s">
        <v>208</v>
      </c>
      <c r="E7" s="24" t="s">
        <v>68</v>
      </c>
      <c r="F7" s="39">
        <v>3</v>
      </c>
      <c r="G7" s="41" t="s">
        <v>199</v>
      </c>
      <c r="H7" s="40"/>
    </row>
    <row r="8" spans="1:9" ht="28.5" x14ac:dyDescent="0.45">
      <c r="A8" s="38" t="s">
        <v>209</v>
      </c>
      <c r="B8" s="35" t="s">
        <v>210</v>
      </c>
      <c r="C8" s="8" t="s">
        <v>48</v>
      </c>
      <c r="D8" s="24" t="s">
        <v>68</v>
      </c>
      <c r="E8" s="24" t="s">
        <v>68</v>
      </c>
      <c r="F8" s="39">
        <v>3</v>
      </c>
      <c r="G8" s="24" t="s">
        <v>69</v>
      </c>
      <c r="H8" s="40">
        <v>42947</v>
      </c>
      <c r="I8" s="40">
        <v>43312</v>
      </c>
    </row>
    <row r="9" spans="1:9" x14ac:dyDescent="0.45">
      <c r="A9" s="38" t="s">
        <v>211</v>
      </c>
      <c r="B9" s="35" t="s">
        <v>212</v>
      </c>
      <c r="C9" s="8" t="s">
        <v>48</v>
      </c>
      <c r="D9" s="24" t="s">
        <v>68</v>
      </c>
      <c r="E9" s="24" t="s">
        <v>68</v>
      </c>
      <c r="F9" s="39">
        <v>1</v>
      </c>
      <c r="G9" s="24" t="s">
        <v>199</v>
      </c>
      <c r="H9" s="40"/>
    </row>
    <row r="10" spans="1:9" x14ac:dyDescent="0.45">
      <c r="A10" s="38" t="s">
        <v>213</v>
      </c>
      <c r="B10" s="35" t="s">
        <v>214</v>
      </c>
      <c r="C10" s="8" t="s">
        <v>48</v>
      </c>
      <c r="D10" s="24" t="s">
        <v>68</v>
      </c>
      <c r="E10" s="24" t="s">
        <v>68</v>
      </c>
      <c r="F10" s="39">
        <v>1</v>
      </c>
      <c r="G10" s="24" t="s">
        <v>199</v>
      </c>
      <c r="H10" s="40"/>
    </row>
    <row r="11" spans="1:9" ht="28.5" hidden="1" x14ac:dyDescent="0.45">
      <c r="A11" s="38" t="s">
        <v>215</v>
      </c>
      <c r="B11" s="35" t="s">
        <v>216</v>
      </c>
      <c r="C11" s="8" t="s">
        <v>48</v>
      </c>
      <c r="D11" s="24" t="s">
        <v>208</v>
      </c>
      <c r="E11" s="24" t="s">
        <v>79</v>
      </c>
      <c r="F11" s="39">
        <v>1</v>
      </c>
      <c r="G11" s="24" t="s">
        <v>199</v>
      </c>
      <c r="H11" s="40"/>
      <c r="I11" t="s">
        <v>217</v>
      </c>
    </row>
    <row r="12" spans="1:9" ht="28.5" hidden="1" x14ac:dyDescent="0.45">
      <c r="A12" s="38" t="s">
        <v>218</v>
      </c>
      <c r="B12" s="35" t="s">
        <v>219</v>
      </c>
      <c r="C12" s="8" t="s">
        <v>48</v>
      </c>
      <c r="D12" s="24" t="s">
        <v>208</v>
      </c>
      <c r="E12" s="24" t="s">
        <v>79</v>
      </c>
      <c r="F12" s="39">
        <v>1</v>
      </c>
      <c r="G12" s="42" t="s">
        <v>69</v>
      </c>
      <c r="H12" s="40">
        <v>42821</v>
      </c>
    </row>
    <row r="13" spans="1:9" ht="28.5" hidden="1" x14ac:dyDescent="0.45">
      <c r="A13" s="38" t="s">
        <v>220</v>
      </c>
      <c r="B13" s="35" t="s">
        <v>221</v>
      </c>
      <c r="C13" s="8" t="s">
        <v>48</v>
      </c>
      <c r="D13" s="24" t="s">
        <v>49</v>
      </c>
      <c r="E13" s="24" t="s">
        <v>79</v>
      </c>
      <c r="F13" s="39">
        <v>1</v>
      </c>
      <c r="G13" s="24" t="s">
        <v>69</v>
      </c>
      <c r="H13" s="40"/>
    </row>
    <row r="14" spans="1:9" ht="28.5" hidden="1" x14ac:dyDescent="0.45">
      <c r="A14" s="38" t="s">
        <v>222</v>
      </c>
      <c r="B14" s="35" t="s">
        <v>223</v>
      </c>
      <c r="C14" s="8" t="s">
        <v>48</v>
      </c>
      <c r="D14" s="24" t="s">
        <v>79</v>
      </c>
      <c r="E14" s="24" t="s">
        <v>79</v>
      </c>
      <c r="F14" s="39">
        <v>1</v>
      </c>
      <c r="G14" s="24" t="s">
        <v>69</v>
      </c>
      <c r="H14" s="40"/>
    </row>
    <row r="15" spans="1:9" ht="42.75" hidden="1" x14ac:dyDescent="0.45">
      <c r="A15" s="38" t="s">
        <v>224</v>
      </c>
      <c r="B15" s="35" t="s">
        <v>225</v>
      </c>
      <c r="C15" s="8" t="s">
        <v>48</v>
      </c>
      <c r="D15" s="24" t="s">
        <v>49</v>
      </c>
      <c r="E15" s="24" t="s">
        <v>226</v>
      </c>
      <c r="F15" s="39">
        <v>1</v>
      </c>
      <c r="G15" s="24" t="s">
        <v>69</v>
      </c>
      <c r="H15" s="40"/>
    </row>
    <row r="16" spans="1:9" ht="28.5" hidden="1" x14ac:dyDescent="0.45">
      <c r="A16" s="38" t="s">
        <v>227</v>
      </c>
      <c r="B16" s="35" t="s">
        <v>228</v>
      </c>
      <c r="C16" s="8" t="s">
        <v>48</v>
      </c>
      <c r="D16" s="24" t="s">
        <v>49</v>
      </c>
      <c r="E16" s="24" t="s">
        <v>226</v>
      </c>
      <c r="F16" s="39">
        <v>2</v>
      </c>
      <c r="G16" s="24" t="s">
        <v>199</v>
      </c>
      <c r="H16" s="40"/>
    </row>
    <row r="17" spans="1:9" ht="28.5" x14ac:dyDescent="0.45">
      <c r="A17" s="38" t="s">
        <v>229</v>
      </c>
      <c r="B17" s="35" t="s">
        <v>230</v>
      </c>
      <c r="C17" s="8" t="s">
        <v>48</v>
      </c>
      <c r="D17" s="24" t="s">
        <v>68</v>
      </c>
      <c r="E17" s="24" t="s">
        <v>68</v>
      </c>
      <c r="F17" s="39">
        <v>1</v>
      </c>
      <c r="G17" s="24" t="s">
        <v>199</v>
      </c>
      <c r="H17" s="40"/>
    </row>
    <row r="18" spans="1:9" ht="42.75" hidden="1" x14ac:dyDescent="0.45">
      <c r="A18" s="38" t="s">
        <v>231</v>
      </c>
      <c r="B18" s="35" t="s">
        <v>232</v>
      </c>
      <c r="C18" s="8" t="s">
        <v>114</v>
      </c>
      <c r="D18" s="24"/>
      <c r="E18" s="24" t="s">
        <v>233</v>
      </c>
      <c r="F18" s="43">
        <v>3</v>
      </c>
      <c r="G18" s="24" t="s">
        <v>199</v>
      </c>
      <c r="H18" s="40"/>
      <c r="I18" s="44" t="s">
        <v>234</v>
      </c>
    </row>
    <row r="19" spans="1:9" ht="28.5" hidden="1" x14ac:dyDescent="0.45">
      <c r="A19" s="38" t="s">
        <v>235</v>
      </c>
      <c r="B19" s="35" t="s">
        <v>236</v>
      </c>
      <c r="C19" s="8" t="s">
        <v>74</v>
      </c>
      <c r="D19" s="24"/>
      <c r="E19" s="24" t="s">
        <v>75</v>
      </c>
      <c r="F19" s="43">
        <v>1</v>
      </c>
      <c r="G19" s="24"/>
      <c r="H19" s="40"/>
    </row>
    <row r="20" spans="1:9" ht="28.5" x14ac:dyDescent="0.45">
      <c r="A20" s="45" t="s">
        <v>237</v>
      </c>
      <c r="B20" s="35" t="s">
        <v>238</v>
      </c>
      <c r="C20" s="8" t="s">
        <v>48</v>
      </c>
      <c r="D20" s="24"/>
      <c r="E20" s="24" t="s">
        <v>68</v>
      </c>
      <c r="F20" s="43"/>
      <c r="G20" s="24" t="s">
        <v>199</v>
      </c>
      <c r="H20" s="40"/>
    </row>
    <row r="21" spans="1:9" ht="57" hidden="1" x14ac:dyDescent="0.45">
      <c r="A21" s="45" t="s">
        <v>239</v>
      </c>
      <c r="B21" s="35" t="s">
        <v>240</v>
      </c>
      <c r="C21" s="8" t="s">
        <v>48</v>
      </c>
      <c r="D21" s="24"/>
      <c r="E21" s="24" t="s">
        <v>49</v>
      </c>
      <c r="F21" s="43"/>
      <c r="G21" s="24" t="s">
        <v>199</v>
      </c>
      <c r="H21" s="40"/>
      <c r="I21" s="44" t="s">
        <v>241</v>
      </c>
    </row>
    <row r="22" spans="1:9" hidden="1" x14ac:dyDescent="0.45">
      <c r="A22" s="45" t="s">
        <v>242</v>
      </c>
      <c r="B22" s="35" t="s">
        <v>243</v>
      </c>
      <c r="C22" s="8" t="s">
        <v>48</v>
      </c>
      <c r="D22" s="24"/>
      <c r="E22" s="24" t="s">
        <v>244</v>
      </c>
      <c r="F22" s="43"/>
      <c r="G22" s="24" t="s">
        <v>199</v>
      </c>
      <c r="H22" s="40"/>
    </row>
    <row r="23" spans="1:9" ht="28.5" hidden="1" x14ac:dyDescent="0.45">
      <c r="A23" s="45" t="s">
        <v>245</v>
      </c>
      <c r="B23" s="35" t="s">
        <v>246</v>
      </c>
      <c r="C23" s="8" t="s">
        <v>48</v>
      </c>
      <c r="D23" s="24"/>
      <c r="E23" s="24" t="s">
        <v>79</v>
      </c>
      <c r="F23" s="43"/>
      <c r="G23" s="24" t="s">
        <v>199</v>
      </c>
      <c r="H23" s="40"/>
    </row>
    <row r="24" spans="1:9" ht="28.5" hidden="1" x14ac:dyDescent="0.45">
      <c r="A24" s="45" t="s">
        <v>247</v>
      </c>
      <c r="B24" s="35" t="s">
        <v>248</v>
      </c>
      <c r="C24" s="8" t="s">
        <v>48</v>
      </c>
      <c r="D24" s="24"/>
      <c r="E24" s="24" t="s">
        <v>71</v>
      </c>
      <c r="F24" s="43"/>
      <c r="G24" s="24" t="s">
        <v>199</v>
      </c>
      <c r="H24" s="40"/>
    </row>
    <row r="25" spans="1:9" hidden="1" x14ac:dyDescent="0.45">
      <c r="A25" s="38" t="s">
        <v>249</v>
      </c>
      <c r="B25" s="35" t="s">
        <v>250</v>
      </c>
      <c r="C25" s="8" t="s">
        <v>114</v>
      </c>
      <c r="D25" s="24"/>
      <c r="E25" s="24" t="s">
        <v>251</v>
      </c>
      <c r="F25" s="43">
        <v>3</v>
      </c>
      <c r="G25" s="24" t="s">
        <v>199</v>
      </c>
      <c r="H25" s="40"/>
    </row>
  </sheetData>
  <hyperlinks>
    <hyperlink ref="A14" r:id="rId1"/>
    <hyperlink ref="A15" r:id="rId2"/>
    <hyperlink ref="A5" r:id="rId3"/>
    <hyperlink ref="A7" r:id="rId4"/>
    <hyperlink ref="A2" r:id="rId5"/>
    <hyperlink ref="A13" r:id="rId6"/>
    <hyperlink ref="A3" r:id="rId7"/>
    <hyperlink ref="A8" r:id="rId8"/>
    <hyperlink ref="A11" r:id="rId9"/>
    <hyperlink ref="A12" r:id="rId10"/>
    <hyperlink ref="A4" r:id="rId11"/>
    <hyperlink ref="A6" r:id="rId12"/>
    <hyperlink ref="A17" r:id="rId13"/>
    <hyperlink ref="A9" r:id="rId14"/>
    <hyperlink ref="A10" r:id="rId15"/>
    <hyperlink ref="A16" r:id="rId16"/>
    <hyperlink ref="A18" r:id="rId17"/>
    <hyperlink ref="A19" r:id="rId18"/>
    <hyperlink ref="A25" r:id="rId19"/>
  </hyperlinks>
  <pageMargins left="0.7" right="0.7" top="0.75" bottom="0.75" header="0.3" footer="0.3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E15" sqref="E15"/>
    </sheetView>
  </sheetViews>
  <sheetFormatPr defaultRowHeight="14.25" x14ac:dyDescent="0.45"/>
  <cols>
    <col min="1" max="1" width="20.3984375" bestFit="1" customWidth="1"/>
    <col min="2" max="2" width="20.3984375" customWidth="1"/>
    <col min="3" max="4" width="9.59765625" customWidth="1"/>
    <col min="5" max="5" width="13" customWidth="1"/>
    <col min="6" max="6" width="10.86328125" bestFit="1" customWidth="1"/>
    <col min="12" max="12" width="21.1328125" customWidth="1"/>
    <col min="15" max="15" width="11.265625" customWidth="1"/>
    <col min="18" max="18" width="20" customWidth="1"/>
    <col min="19" max="19" width="8" customWidth="1"/>
    <col min="20" max="20" width="11" bestFit="1" customWidth="1"/>
    <col min="21" max="21" width="10" bestFit="1" customWidth="1"/>
    <col min="22" max="22" width="8.59765625" customWidth="1"/>
    <col min="23" max="23" width="7.73046875" customWidth="1"/>
    <col min="24" max="24" width="11" bestFit="1" customWidth="1"/>
    <col min="25" max="25" width="10" bestFit="1" customWidth="1"/>
    <col min="26" max="26" width="8.59765625" customWidth="1"/>
    <col min="27" max="27" width="9.73046875" bestFit="1" customWidth="1"/>
    <col min="28" max="28" width="7.73046875" customWidth="1"/>
    <col min="29" max="29" width="11" bestFit="1" customWidth="1"/>
    <col min="30" max="30" width="10.265625" bestFit="1" customWidth="1"/>
    <col min="31" max="31" width="9.73046875" bestFit="1" customWidth="1"/>
    <col min="32" max="32" width="7.73046875" customWidth="1"/>
    <col min="33" max="33" width="11" bestFit="1" customWidth="1"/>
    <col min="34" max="34" width="10.86328125" bestFit="1" customWidth="1"/>
    <col min="35" max="35" width="7.73046875" customWidth="1"/>
    <col min="36" max="36" width="9.86328125" bestFit="1" customWidth="1"/>
    <col min="37" max="37" width="10" bestFit="1" customWidth="1"/>
  </cols>
  <sheetData>
    <row r="1" spans="1:21" x14ac:dyDescent="0.45">
      <c r="A1" s="1" t="s">
        <v>252</v>
      </c>
      <c r="B1" s="1" t="s">
        <v>253</v>
      </c>
      <c r="C1" s="1" t="s">
        <v>254</v>
      </c>
      <c r="D1" s="1" t="s">
        <v>4</v>
      </c>
      <c r="E1" s="1" t="s">
        <v>255</v>
      </c>
      <c r="F1" s="1" t="s">
        <v>6</v>
      </c>
      <c r="G1" s="1" t="s">
        <v>8</v>
      </c>
      <c r="H1" s="1" t="s">
        <v>256</v>
      </c>
      <c r="I1" s="1" t="s">
        <v>257</v>
      </c>
      <c r="J1" s="1" t="s">
        <v>258</v>
      </c>
      <c r="K1" s="1"/>
      <c r="L1" s="1" t="s">
        <v>259</v>
      </c>
      <c r="M1" s="1"/>
      <c r="N1" s="1"/>
      <c r="O1" s="1"/>
      <c r="P1" s="1"/>
      <c r="R1" s="1" t="s">
        <v>260</v>
      </c>
      <c r="U1" s="1" t="s">
        <v>261</v>
      </c>
    </row>
    <row r="2" spans="1:21" x14ac:dyDescent="0.45">
      <c r="A2" t="s">
        <v>262</v>
      </c>
      <c r="B2" t="s">
        <v>263</v>
      </c>
      <c r="C2" t="s">
        <v>264</v>
      </c>
      <c r="D2" t="s">
        <v>48</v>
      </c>
      <c r="E2" t="s">
        <v>68</v>
      </c>
      <c r="F2" t="s">
        <v>60</v>
      </c>
      <c r="G2" t="s">
        <v>123</v>
      </c>
      <c r="H2" t="s">
        <v>52</v>
      </c>
      <c r="I2" t="s">
        <v>265</v>
      </c>
      <c r="J2">
        <v>2013</v>
      </c>
      <c r="L2" t="s">
        <v>25</v>
      </c>
      <c r="M2" t="e">
        <f>Table1[[#Totals],[Online Learning]]</f>
        <v>#REF!</v>
      </c>
      <c r="R2" t="s">
        <v>266</v>
      </c>
      <c r="S2">
        <f>SUBTOTAL(109,Table1[CO])</f>
        <v>0</v>
      </c>
      <c r="U2" t="s">
        <v>267</v>
      </c>
    </row>
    <row r="3" spans="1:21" x14ac:dyDescent="0.45">
      <c r="A3" t="s">
        <v>268</v>
      </c>
      <c r="B3" t="s">
        <v>269</v>
      </c>
      <c r="C3" t="s">
        <v>106</v>
      </c>
      <c r="D3" t="s">
        <v>74</v>
      </c>
      <c r="E3" t="s">
        <v>49</v>
      </c>
      <c r="F3" t="s">
        <v>111</v>
      </c>
      <c r="G3" t="s">
        <v>61</v>
      </c>
      <c r="H3" t="s">
        <v>80</v>
      </c>
      <c r="I3" t="s">
        <v>270</v>
      </c>
      <c r="J3">
        <v>2014</v>
      </c>
      <c r="L3" t="s">
        <v>271</v>
      </c>
      <c r="M3" t="e">
        <f>Table1[[#Totals],[CurrDev]]</f>
        <v>#REF!</v>
      </c>
      <c r="R3" t="s">
        <v>272</v>
      </c>
      <c r="S3">
        <f>SUBTOTAL(109,Table1[EH])</f>
        <v>0</v>
      </c>
      <c r="U3" t="s">
        <v>273</v>
      </c>
    </row>
    <row r="4" spans="1:21" x14ac:dyDescent="0.45">
      <c r="A4" t="s">
        <v>271</v>
      </c>
      <c r="B4" t="s">
        <v>274</v>
      </c>
      <c r="C4" t="s">
        <v>86</v>
      </c>
      <c r="D4" t="s">
        <v>275</v>
      </c>
      <c r="E4" t="s">
        <v>79</v>
      </c>
      <c r="F4" t="s">
        <v>50</v>
      </c>
      <c r="G4" t="s">
        <v>51</v>
      </c>
      <c r="H4" t="s">
        <v>138</v>
      </c>
      <c r="I4" t="s">
        <v>276</v>
      </c>
      <c r="J4">
        <v>2015</v>
      </c>
      <c r="L4" t="s">
        <v>262</v>
      </c>
      <c r="M4" t="e">
        <f>Table1[[#Totals],[PW]]</f>
        <v>#REF!</v>
      </c>
      <c r="R4" t="s">
        <v>277</v>
      </c>
      <c r="S4">
        <f>SUBTOTAL(109,Table1[AB])</f>
        <v>0</v>
      </c>
      <c r="U4" t="s">
        <v>51</v>
      </c>
    </row>
    <row r="5" spans="1:21" x14ac:dyDescent="0.45">
      <c r="A5" t="s">
        <v>25</v>
      </c>
      <c r="B5" t="s">
        <v>195</v>
      </c>
      <c r="C5" t="s">
        <v>71</v>
      </c>
      <c r="D5" t="s">
        <v>114</v>
      </c>
      <c r="E5" t="s">
        <v>75</v>
      </c>
      <c r="F5" t="s">
        <v>69</v>
      </c>
      <c r="G5" t="s">
        <v>92</v>
      </c>
      <c r="I5" t="s">
        <v>278</v>
      </c>
      <c r="J5">
        <v>2016</v>
      </c>
      <c r="L5" t="s">
        <v>28</v>
      </c>
      <c r="M5" t="e">
        <f>Table1[[#Totals],[Campus]]</f>
        <v>#REF!</v>
      </c>
      <c r="R5" t="s">
        <v>279</v>
      </c>
      <c r="S5">
        <f>SUBTOTAL(109,Table1[JH])</f>
        <v>0</v>
      </c>
      <c r="U5" t="s">
        <v>280</v>
      </c>
    </row>
    <row r="6" spans="1:21" x14ac:dyDescent="0.45">
      <c r="A6" t="s">
        <v>281</v>
      </c>
      <c r="B6" t="s">
        <v>282</v>
      </c>
      <c r="C6" t="s">
        <v>283</v>
      </c>
      <c r="E6" t="s">
        <v>115</v>
      </c>
      <c r="F6" t="s">
        <v>56</v>
      </c>
      <c r="G6" t="s">
        <v>267</v>
      </c>
      <c r="I6" t="s">
        <v>284</v>
      </c>
      <c r="J6">
        <v>2017</v>
      </c>
      <c r="L6" t="s">
        <v>29</v>
      </c>
      <c r="M6" t="e">
        <f>Table1[[#Totals],[Other]]</f>
        <v>#REF!</v>
      </c>
      <c r="R6" t="s">
        <v>285</v>
      </c>
      <c r="S6">
        <f>SUBTOTAL(109,Table1[SW])</f>
        <v>0</v>
      </c>
      <c r="U6" t="s">
        <v>286</v>
      </c>
    </row>
    <row r="7" spans="1:21" x14ac:dyDescent="0.45">
      <c r="A7" t="s">
        <v>287</v>
      </c>
      <c r="B7" t="s">
        <v>288</v>
      </c>
      <c r="C7" t="s">
        <v>89</v>
      </c>
      <c r="E7" t="s">
        <v>251</v>
      </c>
      <c r="I7" t="s">
        <v>289</v>
      </c>
      <c r="J7">
        <v>2018</v>
      </c>
      <c r="R7" t="s">
        <v>290</v>
      </c>
      <c r="S7">
        <f>SUBTOTAL(109,Table1[DB])</f>
        <v>0</v>
      </c>
    </row>
    <row r="8" spans="1:21" x14ac:dyDescent="0.45">
      <c r="A8" t="s">
        <v>291</v>
      </c>
      <c r="C8" t="s">
        <v>292</v>
      </c>
      <c r="E8" t="s">
        <v>293</v>
      </c>
      <c r="I8" t="s">
        <v>294</v>
      </c>
      <c r="R8" t="s">
        <v>295</v>
      </c>
      <c r="S8">
        <f>SUBTOTAL(109,Table1[CH])</f>
        <v>0</v>
      </c>
    </row>
    <row r="9" spans="1:21" x14ac:dyDescent="0.45">
      <c r="A9" t="s">
        <v>296</v>
      </c>
      <c r="C9" t="s">
        <v>112</v>
      </c>
      <c r="E9" t="s">
        <v>59</v>
      </c>
      <c r="I9" t="s">
        <v>297</v>
      </c>
    </row>
    <row r="10" spans="1:21" x14ac:dyDescent="0.45">
      <c r="A10" t="s">
        <v>29</v>
      </c>
      <c r="C10" t="s">
        <v>298</v>
      </c>
      <c r="I10" t="s">
        <v>299</v>
      </c>
    </row>
    <row r="11" spans="1:21" x14ac:dyDescent="0.45">
      <c r="C11" t="s">
        <v>135</v>
      </c>
      <c r="I11" t="s">
        <v>300</v>
      </c>
    </row>
    <row r="12" spans="1:21" x14ac:dyDescent="0.45">
      <c r="C12" t="s">
        <v>53</v>
      </c>
      <c r="I12" t="s">
        <v>301</v>
      </c>
      <c r="R12" s="2"/>
    </row>
    <row r="13" spans="1:21" x14ac:dyDescent="0.45">
      <c r="C13" t="s">
        <v>145</v>
      </c>
      <c r="I13" t="s">
        <v>302</v>
      </c>
      <c r="R13" s="2"/>
    </row>
    <row r="14" spans="1:21" x14ac:dyDescent="0.45">
      <c r="R14" s="2"/>
    </row>
    <row r="15" spans="1:21" x14ac:dyDescent="0.45">
      <c r="R15" s="2"/>
    </row>
    <row r="16" spans="1:21" x14ac:dyDescent="0.45">
      <c r="R16" s="2"/>
    </row>
    <row r="17" spans="18:18" x14ac:dyDescent="0.45">
      <c r="R17" s="2"/>
    </row>
    <row r="18" spans="18:18" x14ac:dyDescent="0.45">
      <c r="R18" s="2"/>
    </row>
    <row r="19" spans="18:18" x14ac:dyDescent="0.45">
      <c r="R19" s="2"/>
    </row>
    <row r="20" spans="18:18" x14ac:dyDescent="0.45">
      <c r="R20" s="2"/>
    </row>
    <row r="21" spans="18:18" x14ac:dyDescent="0.45">
      <c r="R21" s="2"/>
    </row>
    <row r="22" spans="18:18" x14ac:dyDescent="0.45">
      <c r="R22" s="2"/>
    </row>
    <row r="23" spans="18:18" x14ac:dyDescent="0.45">
      <c r="R23" s="2"/>
    </row>
    <row r="24" spans="18:18" x14ac:dyDescent="0.45">
      <c r="R24" s="2"/>
    </row>
    <row r="25" spans="18:18" x14ac:dyDescent="0.45">
      <c r="R25" s="2"/>
    </row>
    <row r="26" spans="18:18" x14ac:dyDescent="0.45">
      <c r="R26" s="2"/>
    </row>
    <row r="27" spans="18:18" x14ac:dyDescent="0.45">
      <c r="R27" s="2"/>
    </row>
    <row r="28" spans="18:18" x14ac:dyDescent="0.45">
      <c r="R28" s="2"/>
    </row>
    <row r="29" spans="18:18" x14ac:dyDescent="0.45">
      <c r="R29" s="2"/>
    </row>
    <row r="30" spans="18:18" x14ac:dyDescent="0.45">
      <c r="R30" s="2"/>
    </row>
    <row r="31" spans="18:18" x14ac:dyDescent="0.45">
      <c r="R31" s="2"/>
    </row>
    <row r="32" spans="18:18" x14ac:dyDescent="0.45">
      <c r="R32" s="2"/>
    </row>
    <row r="33" spans="18:18" x14ac:dyDescent="0.45">
      <c r="R33" s="2"/>
    </row>
    <row r="34" spans="18:18" x14ac:dyDescent="0.45">
      <c r="R34" s="2"/>
    </row>
  </sheetData>
  <sortState ref="R2:S167">
    <sortCondition ref="S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Products</vt:lpstr>
      <vt:lpstr>DropDowns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2017-08-15T19:45:38Z</dcterms:modified>
  <cp:category/>
  <cp:contentStatus/>
</cp:coreProperties>
</file>