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2/tematdb/tematdb v10.00   20220418 tep check brjcsjp/"/>
    </mc:Choice>
  </mc:AlternateContent>
  <xr:revisionPtr revIDLastSave="4" documentId="11_37CB4B2255A93AD65E5235729B691E137ED0B8BE" xr6:coauthVersionLast="47" xr6:coauthVersionMax="47" xr10:uidLastSave="{B3D5076F-5152-43BF-A1E7-79FB2A1B0292}"/>
  <bookViews>
    <workbookView xWindow="-98" yWindow="-98" windowWidth="28996" windowHeight="15675" xr2:uid="{00000000-000D-0000-FFFF-FFFF00000000}"/>
  </bookViews>
  <sheets>
    <sheet name="#00251" sheetId="54" r:id="rId1"/>
    <sheet name="#00252" sheetId="55" r:id="rId2"/>
    <sheet name="#00253" sheetId="56" r:id="rId3"/>
    <sheet name="#00254" sheetId="57" r:id="rId4"/>
    <sheet name="#00255" sheetId="58" r:id="rId5"/>
    <sheet name="#00256" sheetId="59" r:id="rId6"/>
    <sheet name="#00257" sheetId="60" r:id="rId7"/>
    <sheet name="#00258" sheetId="61" r:id="rId8"/>
    <sheet name="#00259" sheetId="62" r:id="rId9"/>
    <sheet name="#00260" sheetId="63" r:id="rId10"/>
    <sheet name="#00261" sheetId="64" r:id="rId11"/>
    <sheet name="#00262" sheetId="65" r:id="rId12"/>
    <sheet name="#00263" sheetId="66" r:id="rId13"/>
    <sheet name="#00264" sheetId="67" r:id="rId14"/>
    <sheet name="#00265" sheetId="68" r:id="rId15"/>
    <sheet name="#00266" sheetId="69" r:id="rId16"/>
    <sheet name="#00267" sheetId="70" r:id="rId17"/>
    <sheet name="#00268" sheetId="71" r:id="rId18"/>
    <sheet name="#00269" sheetId="72" r:id="rId19"/>
    <sheet name="#00270" sheetId="73" r:id="rId20"/>
    <sheet name="#00271" sheetId="74" r:id="rId21"/>
    <sheet name="#00272" sheetId="75" r:id="rId22"/>
    <sheet name="#00273" sheetId="76" r:id="rId23"/>
    <sheet name="#00274" sheetId="77" r:id="rId24"/>
    <sheet name="#00275" sheetId="78" r:id="rId25"/>
    <sheet name="#00276" sheetId="79" r:id="rId26"/>
    <sheet name="#00277" sheetId="80" r:id="rId27"/>
    <sheet name="#00278" sheetId="111" r:id="rId28"/>
    <sheet name="#00279" sheetId="82" r:id="rId29"/>
    <sheet name="#00280" sheetId="83" r:id="rId30"/>
    <sheet name="#00281" sheetId="84" r:id="rId31"/>
    <sheet name="#00282" sheetId="85" r:id="rId32"/>
    <sheet name="#00283" sheetId="86" r:id="rId33"/>
    <sheet name="#00284" sheetId="87" r:id="rId34"/>
    <sheet name="#00285" sheetId="110" r:id="rId35"/>
    <sheet name="#00286" sheetId="88" r:id="rId36"/>
    <sheet name="#00287" sheetId="109" r:id="rId37"/>
    <sheet name="#00288" sheetId="91" r:id="rId38"/>
    <sheet name="#00289" sheetId="92" r:id="rId39"/>
    <sheet name="#00290" sheetId="93" r:id="rId40"/>
    <sheet name="#00291" sheetId="94" r:id="rId41"/>
    <sheet name="#00292" sheetId="95" r:id="rId42"/>
    <sheet name="#00293" sheetId="96" r:id="rId43"/>
    <sheet name="#00294" sheetId="97" r:id="rId44"/>
    <sheet name="#00295" sheetId="98" r:id="rId45"/>
    <sheet name="#00296" sheetId="99" r:id="rId46"/>
    <sheet name="#00297" sheetId="106" r:id="rId47"/>
    <sheet name="#00298" sheetId="105" r:id="rId48"/>
    <sheet name="#00299" sheetId="102" r:id="rId49"/>
    <sheet name="#00300" sheetId="103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76" l="1"/>
  <c r="P33" i="76"/>
  <c r="Q32" i="76"/>
  <c r="P32" i="76"/>
  <c r="Q31" i="76"/>
  <c r="P31" i="76"/>
  <c r="Q30" i="76"/>
  <c r="P30" i="76"/>
  <c r="Q29" i="76"/>
  <c r="P29" i="76"/>
  <c r="Q28" i="76"/>
  <c r="P28" i="76"/>
  <c r="Q27" i="76"/>
  <c r="P27" i="76"/>
  <c r="O27" i="76"/>
  <c r="N27" i="76"/>
  <c r="Q26" i="76"/>
  <c r="P26" i="76"/>
  <c r="O26" i="76"/>
  <c r="N26" i="76"/>
  <c r="Q25" i="76"/>
  <c r="P25" i="76"/>
  <c r="O25" i="76"/>
  <c r="N25" i="76"/>
  <c r="Q24" i="76"/>
  <c r="P24" i="76"/>
  <c r="O24" i="76"/>
  <c r="N24" i="76"/>
  <c r="Q23" i="76"/>
  <c r="P23" i="76"/>
  <c r="O23" i="76"/>
  <c r="N23" i="76"/>
  <c r="Q22" i="76"/>
  <c r="P22" i="76"/>
  <c r="O22" i="76"/>
  <c r="V13" i="76" s="1"/>
  <c r="N22" i="76"/>
  <c r="Q21" i="76"/>
  <c r="P21" i="76"/>
  <c r="O21" i="76"/>
  <c r="N21" i="76"/>
  <c r="Q20" i="76"/>
  <c r="P20" i="76"/>
  <c r="O20" i="76"/>
  <c r="V11" i="76" s="1"/>
  <c r="N20" i="76"/>
  <c r="Q19" i="76"/>
  <c r="P19" i="76"/>
  <c r="O19" i="76"/>
  <c r="N19" i="76"/>
  <c r="U18" i="76"/>
  <c r="T18" i="76"/>
  <c r="S18" i="76"/>
  <c r="V18" i="76" s="1"/>
  <c r="R18" i="76"/>
  <c r="Q18" i="76"/>
  <c r="P18" i="76"/>
  <c r="O18" i="76"/>
  <c r="N18" i="76"/>
  <c r="U17" i="76"/>
  <c r="T17" i="76"/>
  <c r="S17" i="76"/>
  <c r="V17" i="76" s="1"/>
  <c r="R17" i="76"/>
  <c r="Q17" i="76"/>
  <c r="P17" i="76"/>
  <c r="O17" i="76"/>
  <c r="N17" i="76"/>
  <c r="U16" i="76"/>
  <c r="T16" i="76"/>
  <c r="S16" i="76"/>
  <c r="V16" i="76" s="1"/>
  <c r="R16" i="76"/>
  <c r="Q16" i="76"/>
  <c r="P16" i="76"/>
  <c r="O16" i="76"/>
  <c r="N16" i="76"/>
  <c r="U15" i="76"/>
  <c r="T15" i="76"/>
  <c r="S15" i="76"/>
  <c r="V15" i="76" s="1"/>
  <c r="R15" i="76"/>
  <c r="Q15" i="76"/>
  <c r="P15" i="76"/>
  <c r="O15" i="76"/>
  <c r="N15" i="76"/>
  <c r="U14" i="76"/>
  <c r="T14" i="76"/>
  <c r="S14" i="76"/>
  <c r="R14" i="76"/>
  <c r="Q14" i="76"/>
  <c r="P14" i="76"/>
  <c r="O14" i="76"/>
  <c r="N14" i="76"/>
  <c r="U13" i="76"/>
  <c r="T13" i="76"/>
  <c r="S13" i="76"/>
  <c r="R13" i="76"/>
  <c r="Q13" i="76"/>
  <c r="P13" i="76"/>
  <c r="O13" i="76"/>
  <c r="N13" i="76"/>
  <c r="U12" i="76"/>
  <c r="T12" i="76"/>
  <c r="S12" i="76"/>
  <c r="V12" i="76" s="1"/>
  <c r="R12" i="76"/>
  <c r="Q12" i="76"/>
  <c r="P12" i="76"/>
  <c r="O12" i="76"/>
  <c r="N12" i="76"/>
  <c r="U11" i="76"/>
  <c r="T11" i="76"/>
  <c r="S11" i="76"/>
  <c r="R11" i="76"/>
  <c r="Q11" i="76"/>
  <c r="P11" i="76"/>
  <c r="O11" i="76"/>
  <c r="N11" i="76"/>
  <c r="U10" i="76"/>
  <c r="T10" i="76"/>
  <c r="S10" i="76"/>
  <c r="V10" i="76" s="1"/>
  <c r="R10" i="76"/>
  <c r="Q10" i="76"/>
  <c r="P10" i="76"/>
  <c r="O10" i="76"/>
  <c r="N10" i="76"/>
  <c r="V14" i="76" l="1"/>
  <c r="U31" i="79"/>
  <c r="T31" i="79"/>
  <c r="S31" i="79"/>
  <c r="R31" i="79"/>
  <c r="Q31" i="79"/>
  <c r="P31" i="79"/>
  <c r="O31" i="79"/>
  <c r="N31" i="79"/>
  <c r="U30" i="79"/>
  <c r="T30" i="79"/>
  <c r="S30" i="79"/>
  <c r="R30" i="79"/>
  <c r="Q30" i="79"/>
  <c r="P30" i="79"/>
  <c r="O30" i="79"/>
  <c r="N30" i="79"/>
  <c r="U29" i="79"/>
  <c r="T29" i="79"/>
  <c r="S29" i="79"/>
  <c r="R29" i="79"/>
  <c r="Q29" i="79"/>
  <c r="P29" i="79"/>
  <c r="O29" i="79"/>
  <c r="N29" i="79"/>
  <c r="U28" i="79"/>
  <c r="T28" i="79"/>
  <c r="S28" i="79"/>
  <c r="R28" i="79"/>
  <c r="Q28" i="79"/>
  <c r="P28" i="79"/>
  <c r="O28" i="79"/>
  <c r="N28" i="79"/>
  <c r="U27" i="79"/>
  <c r="T27" i="79"/>
  <c r="S27" i="79"/>
  <c r="R27" i="79"/>
  <c r="Q27" i="79"/>
  <c r="P27" i="79"/>
  <c r="O27" i="79"/>
  <c r="N27" i="79"/>
  <c r="U26" i="79"/>
  <c r="T26" i="79"/>
  <c r="S26" i="79"/>
  <c r="R26" i="79"/>
  <c r="Q26" i="79"/>
  <c r="P26" i="79"/>
  <c r="O26" i="79"/>
  <c r="N26" i="79"/>
  <c r="U25" i="79"/>
  <c r="T25" i="79"/>
  <c r="S25" i="79"/>
  <c r="R25" i="79"/>
  <c r="Q25" i="79"/>
  <c r="P25" i="79"/>
  <c r="O25" i="79"/>
  <c r="N25" i="79"/>
  <c r="U24" i="79"/>
  <c r="T24" i="79"/>
  <c r="S24" i="79"/>
  <c r="R24" i="79"/>
  <c r="Q24" i="79"/>
  <c r="P24" i="79"/>
  <c r="O24" i="79"/>
  <c r="N24" i="79"/>
  <c r="U23" i="79"/>
  <c r="T23" i="79"/>
  <c r="S23" i="79"/>
  <c r="R23" i="79"/>
  <c r="Q23" i="79"/>
  <c r="P23" i="79"/>
  <c r="O23" i="79"/>
  <c r="N23" i="79"/>
  <c r="N17" i="79"/>
  <c r="N16" i="79"/>
  <c r="N15" i="79"/>
  <c r="N14" i="79"/>
  <c r="N13" i="79"/>
  <c r="N12" i="79"/>
  <c r="N11" i="79"/>
  <c r="N10" i="79"/>
  <c r="N9" i="79"/>
  <c r="D50" i="79"/>
  <c r="E49" i="79"/>
  <c r="E45" i="79"/>
  <c r="D42" i="79"/>
  <c r="E40" i="79"/>
  <c r="E50" i="79" s="1"/>
  <c r="E39" i="79"/>
  <c r="E38" i="79"/>
  <c r="E48" i="79" s="1"/>
  <c r="E37" i="79"/>
  <c r="E47" i="79" s="1"/>
  <c r="E36" i="79"/>
  <c r="E46" i="79" s="1"/>
  <c r="E35" i="79"/>
  <c r="E34" i="79"/>
  <c r="E44" i="79" s="1"/>
  <c r="E33" i="79"/>
  <c r="E43" i="79" s="1"/>
  <c r="E32" i="79"/>
  <c r="E42" i="79" s="1"/>
  <c r="D40" i="79"/>
  <c r="D39" i="79"/>
  <c r="D49" i="79" s="1"/>
  <c r="D38" i="79"/>
  <c r="D48" i="79" s="1"/>
  <c r="D37" i="79"/>
  <c r="D47" i="79" s="1"/>
  <c r="D36" i="79"/>
  <c r="D46" i="79" s="1"/>
  <c r="D35" i="79"/>
  <c r="D45" i="79" s="1"/>
  <c r="D34" i="79"/>
  <c r="D44" i="79" s="1"/>
  <c r="D33" i="79"/>
  <c r="D43" i="79" s="1"/>
  <c r="D32" i="79"/>
  <c r="I50" i="79"/>
  <c r="H50" i="79"/>
  <c r="I49" i="79"/>
  <c r="H49" i="79"/>
  <c r="I48" i="79"/>
  <c r="H48" i="79"/>
  <c r="I47" i="79"/>
  <c r="H47" i="79"/>
  <c r="I46" i="79"/>
  <c r="H46" i="79"/>
  <c r="I45" i="79"/>
  <c r="H45" i="79"/>
  <c r="I44" i="79"/>
  <c r="H44" i="79"/>
  <c r="I43" i="79"/>
  <c r="H43" i="79"/>
  <c r="I42" i="79"/>
  <c r="H42" i="79"/>
  <c r="G50" i="79"/>
  <c r="F50" i="79"/>
  <c r="G49" i="79"/>
  <c r="F49" i="79"/>
  <c r="G48" i="79"/>
  <c r="F48" i="79"/>
  <c r="G47" i="79"/>
  <c r="F47" i="79"/>
  <c r="G46" i="79"/>
  <c r="F46" i="79"/>
  <c r="G45" i="79"/>
  <c r="F45" i="79"/>
  <c r="G44" i="79"/>
  <c r="F44" i="79"/>
  <c r="G43" i="79"/>
  <c r="F43" i="79"/>
  <c r="G42" i="79"/>
  <c r="F42" i="79"/>
  <c r="I45" i="111" l="1"/>
  <c r="H45" i="111"/>
  <c r="I44" i="111"/>
  <c r="H44" i="111"/>
  <c r="I43" i="111"/>
  <c r="H43" i="111"/>
  <c r="I42" i="111"/>
  <c r="H42" i="111"/>
  <c r="I41" i="111"/>
  <c r="H41" i="111"/>
  <c r="I40" i="111"/>
  <c r="H40" i="111"/>
  <c r="I39" i="111"/>
  <c r="H39" i="111"/>
  <c r="I38" i="111"/>
  <c r="H38" i="111"/>
  <c r="G45" i="111"/>
  <c r="F45" i="111"/>
  <c r="G44" i="111"/>
  <c r="F44" i="111"/>
  <c r="G43" i="111"/>
  <c r="F43" i="111"/>
  <c r="G42" i="111"/>
  <c r="F42" i="111"/>
  <c r="G41" i="111"/>
  <c r="F41" i="111"/>
  <c r="G40" i="111"/>
  <c r="F40" i="111"/>
  <c r="G39" i="111"/>
  <c r="F39" i="111"/>
  <c r="G38" i="111"/>
  <c r="F38" i="111"/>
  <c r="E36" i="111"/>
  <c r="E45" i="111" s="1"/>
  <c r="E35" i="111"/>
  <c r="E44" i="111" s="1"/>
  <c r="E34" i="111"/>
  <c r="E43" i="111" s="1"/>
  <c r="E33" i="111"/>
  <c r="E42" i="111" s="1"/>
  <c r="E32" i="111"/>
  <c r="E41" i="111" s="1"/>
  <c r="E31" i="111"/>
  <c r="E40" i="111" s="1"/>
  <c r="E30" i="111"/>
  <c r="E39" i="111" s="1"/>
  <c r="E29" i="111"/>
  <c r="E38" i="111" s="1"/>
  <c r="D36" i="111"/>
  <c r="D45" i="111" s="1"/>
  <c r="D35" i="111"/>
  <c r="D44" i="111" s="1"/>
  <c r="D34" i="111"/>
  <c r="D43" i="111" s="1"/>
  <c r="D33" i="111"/>
  <c r="D42" i="111" s="1"/>
  <c r="D32" i="111"/>
  <c r="D41" i="111" s="1"/>
  <c r="D31" i="111"/>
  <c r="D40" i="111" s="1"/>
  <c r="D30" i="111"/>
  <c r="D39" i="111" s="1"/>
  <c r="D29" i="111"/>
  <c r="D38" i="111" s="1"/>
  <c r="U49" i="84"/>
  <c r="T49" i="84"/>
  <c r="U48" i="84"/>
  <c r="T48" i="84"/>
  <c r="Q48" i="84"/>
  <c r="P48" i="84"/>
  <c r="O48" i="84"/>
  <c r="N48" i="84"/>
  <c r="U47" i="84"/>
  <c r="T47" i="84"/>
  <c r="Q47" i="84"/>
  <c r="P47" i="84"/>
  <c r="O47" i="84"/>
  <c r="N47" i="84"/>
  <c r="U46" i="84"/>
  <c r="T46" i="84"/>
  <c r="Q46" i="84"/>
  <c r="P46" i="84"/>
  <c r="O46" i="84"/>
  <c r="N46" i="84"/>
  <c r="U45" i="84"/>
  <c r="T45" i="84"/>
  <c r="Q45" i="84"/>
  <c r="P45" i="84"/>
  <c r="O45" i="84"/>
  <c r="N45" i="84"/>
  <c r="U44" i="84"/>
  <c r="T44" i="84"/>
  <c r="Q44" i="84"/>
  <c r="P44" i="84"/>
  <c r="O44" i="84"/>
  <c r="N44" i="84"/>
  <c r="U43" i="84"/>
  <c r="T43" i="84"/>
  <c r="Q43" i="84"/>
  <c r="P43" i="84"/>
  <c r="O43" i="84"/>
  <c r="N43" i="84"/>
  <c r="U42" i="84"/>
  <c r="T42" i="84"/>
  <c r="Q42" i="84"/>
  <c r="P42" i="84"/>
  <c r="O42" i="84"/>
  <c r="N42" i="84"/>
  <c r="U41" i="84"/>
  <c r="T41" i="84"/>
  <c r="Q41" i="84"/>
  <c r="P41" i="84"/>
  <c r="O41" i="84"/>
  <c r="N41" i="84"/>
  <c r="U40" i="84"/>
  <c r="T40" i="84"/>
  <c r="Q40" i="84"/>
  <c r="P40" i="84"/>
  <c r="O40" i="84"/>
  <c r="N40" i="84"/>
  <c r="U39" i="84"/>
  <c r="T39" i="84"/>
  <c r="Q39" i="84"/>
  <c r="P39" i="84"/>
  <c r="O39" i="84"/>
  <c r="N39" i="84"/>
  <c r="U38" i="84"/>
  <c r="T38" i="84"/>
  <c r="Q38" i="84"/>
  <c r="P38" i="84"/>
  <c r="O38" i="84"/>
  <c r="N38" i="84"/>
  <c r="U37" i="84"/>
  <c r="T37" i="84"/>
  <c r="Q37" i="84"/>
  <c r="P37" i="84"/>
  <c r="O37" i="84"/>
  <c r="N37" i="84"/>
  <c r="U36" i="84"/>
  <c r="T36" i="84"/>
  <c r="Q36" i="84"/>
  <c r="P36" i="84"/>
  <c r="O36" i="84"/>
  <c r="N36" i="84"/>
  <c r="U35" i="84"/>
  <c r="T35" i="84"/>
  <c r="Q35" i="84"/>
  <c r="P35" i="84"/>
  <c r="O35" i="84"/>
  <c r="N35" i="84"/>
  <c r="U34" i="84"/>
  <c r="T34" i="84"/>
  <c r="Q34" i="84"/>
  <c r="P34" i="84"/>
  <c r="O34" i="84"/>
  <c r="N34" i="84"/>
  <c r="U33" i="84"/>
  <c r="T33" i="84"/>
  <c r="Q33" i="84"/>
  <c r="P33" i="84"/>
  <c r="O33" i="84"/>
  <c r="N33" i="84"/>
  <c r="U32" i="84"/>
  <c r="T32" i="84"/>
  <c r="Q32" i="84"/>
  <c r="P32" i="84"/>
  <c r="O32" i="84"/>
  <c r="N32" i="84"/>
  <c r="U31" i="84"/>
  <c r="T31" i="84"/>
  <c r="Q31" i="84"/>
  <c r="P31" i="84"/>
  <c r="O31" i="84"/>
  <c r="N31" i="84"/>
  <c r="U30" i="84"/>
  <c r="T30" i="84"/>
  <c r="Q30" i="84"/>
  <c r="P30" i="84"/>
  <c r="O30" i="84"/>
  <c r="N30" i="84"/>
  <c r="U29" i="84"/>
  <c r="T29" i="84"/>
  <c r="Q29" i="84"/>
  <c r="P29" i="84"/>
  <c r="O29" i="84"/>
  <c r="N29" i="84"/>
  <c r="U28" i="84"/>
  <c r="T28" i="84"/>
  <c r="Q28" i="84"/>
  <c r="P28" i="84"/>
  <c r="O28" i="84"/>
  <c r="N28" i="84"/>
  <c r="U27" i="84"/>
  <c r="T27" i="84"/>
  <c r="Q27" i="84"/>
  <c r="P27" i="84"/>
  <c r="O27" i="84"/>
  <c r="N27" i="84"/>
  <c r="U26" i="84"/>
  <c r="T26" i="84"/>
  <c r="Q26" i="84"/>
  <c r="P26" i="84"/>
  <c r="O26" i="84"/>
  <c r="N26" i="84"/>
  <c r="U25" i="84"/>
  <c r="T25" i="84"/>
  <c r="Q25" i="84"/>
  <c r="P25" i="84"/>
  <c r="O25" i="84"/>
  <c r="N25" i="84"/>
  <c r="U24" i="84"/>
  <c r="T24" i="84"/>
  <c r="Q24" i="84"/>
  <c r="P24" i="84"/>
  <c r="O24" i="84"/>
  <c r="N24" i="84"/>
  <c r="U23" i="84"/>
  <c r="T23" i="84"/>
  <c r="Q23" i="84"/>
  <c r="P23" i="84"/>
  <c r="O23" i="84"/>
  <c r="N23" i="84"/>
  <c r="U22" i="84"/>
  <c r="T22" i="84"/>
  <c r="Q22" i="84"/>
  <c r="P22" i="84"/>
  <c r="O22" i="84"/>
  <c r="N22" i="84"/>
  <c r="U21" i="84"/>
  <c r="T21" i="84"/>
  <c r="Q21" i="84"/>
  <c r="P21" i="84"/>
  <c r="O21" i="84"/>
  <c r="N21" i="84"/>
  <c r="U20" i="84"/>
  <c r="T20" i="84"/>
  <c r="Q20" i="84"/>
  <c r="P20" i="84"/>
  <c r="O20" i="84"/>
  <c r="N20" i="84"/>
  <c r="U19" i="84"/>
  <c r="T19" i="84"/>
  <c r="Q19" i="84"/>
  <c r="P19" i="84"/>
  <c r="O19" i="84"/>
  <c r="N19" i="84"/>
  <c r="U18" i="84"/>
  <c r="T18" i="84"/>
  <c r="Q18" i="84"/>
  <c r="P18" i="84"/>
  <c r="O18" i="84"/>
  <c r="N18" i="84"/>
  <c r="U17" i="84"/>
  <c r="T17" i="84"/>
  <c r="S17" i="84"/>
  <c r="R17" i="84"/>
  <c r="Q17" i="84"/>
  <c r="P17" i="84"/>
  <c r="O17" i="84"/>
  <c r="N17" i="84"/>
  <c r="U16" i="84"/>
  <c r="T16" i="84"/>
  <c r="S16" i="84"/>
  <c r="R16" i="84"/>
  <c r="Q16" i="84"/>
  <c r="P16" i="84"/>
  <c r="O16" i="84"/>
  <c r="N16" i="84"/>
  <c r="Q43" i="87"/>
  <c r="P43" i="87"/>
  <c r="Q42" i="87"/>
  <c r="P42" i="87"/>
  <c r="Q41" i="87"/>
  <c r="P41" i="87"/>
  <c r="Q40" i="87"/>
  <c r="P40" i="87"/>
  <c r="Q39" i="87"/>
  <c r="P39" i="87"/>
  <c r="Q38" i="87"/>
  <c r="P38" i="87"/>
  <c r="Q37" i="87"/>
  <c r="P37" i="87"/>
  <c r="Q36" i="87"/>
  <c r="P36" i="87"/>
  <c r="Q35" i="87"/>
  <c r="P35" i="87"/>
  <c r="Q34" i="87"/>
  <c r="P34" i="87"/>
  <c r="Q33" i="87"/>
  <c r="P33" i="87"/>
  <c r="Q32" i="87"/>
  <c r="P32" i="87"/>
  <c r="Q31" i="87"/>
  <c r="P31" i="87"/>
  <c r="Q30" i="87"/>
  <c r="P30" i="87"/>
  <c r="Q29" i="87"/>
  <c r="P29" i="87"/>
  <c r="O29" i="87"/>
  <c r="N29" i="87"/>
  <c r="U28" i="87"/>
  <c r="T28" i="87"/>
  <c r="Q28" i="87"/>
  <c r="P28" i="87"/>
  <c r="O28" i="87"/>
  <c r="N28" i="87"/>
  <c r="U27" i="87"/>
  <c r="T27" i="87"/>
  <c r="Q27" i="87"/>
  <c r="P27" i="87"/>
  <c r="O27" i="87"/>
  <c r="N27" i="87"/>
  <c r="U26" i="87"/>
  <c r="T26" i="87"/>
  <c r="Q26" i="87"/>
  <c r="P26" i="87"/>
  <c r="O26" i="87"/>
  <c r="N26" i="87"/>
  <c r="U25" i="87"/>
  <c r="T25" i="87"/>
  <c r="Q25" i="87"/>
  <c r="P25" i="87"/>
  <c r="O25" i="87"/>
  <c r="N25" i="87"/>
  <c r="U24" i="87"/>
  <c r="T24" i="87"/>
  <c r="Q24" i="87"/>
  <c r="P24" i="87"/>
  <c r="O24" i="87"/>
  <c r="N24" i="87"/>
  <c r="U23" i="87"/>
  <c r="T23" i="87"/>
  <c r="Q23" i="87"/>
  <c r="P23" i="87"/>
  <c r="O23" i="87"/>
  <c r="N23" i="87"/>
  <c r="U22" i="87"/>
  <c r="T22" i="87"/>
  <c r="Q22" i="87"/>
  <c r="P22" i="87"/>
  <c r="O22" i="87"/>
  <c r="N22" i="87"/>
  <c r="U21" i="87"/>
  <c r="T21" i="87"/>
  <c r="Q21" i="87"/>
  <c r="P21" i="87"/>
  <c r="O21" i="87"/>
  <c r="N21" i="87"/>
  <c r="U20" i="87"/>
  <c r="T20" i="87"/>
  <c r="Q20" i="87"/>
  <c r="P20" i="87"/>
  <c r="O20" i="87"/>
  <c r="N20" i="87"/>
  <c r="U19" i="87"/>
  <c r="T19" i="87"/>
  <c r="Q19" i="87"/>
  <c r="P19" i="87"/>
  <c r="O19" i="87"/>
  <c r="N19" i="87"/>
  <c r="U18" i="87"/>
  <c r="T18" i="87"/>
  <c r="Q18" i="87"/>
  <c r="P18" i="87"/>
  <c r="O18" i="87"/>
  <c r="N18" i="87"/>
  <c r="U17" i="87"/>
  <c r="T17" i="87"/>
  <c r="Q17" i="87"/>
  <c r="P17" i="87"/>
  <c r="O17" i="87"/>
  <c r="N17" i="87"/>
  <c r="U16" i="87"/>
  <c r="T16" i="87"/>
  <c r="S16" i="87"/>
  <c r="R16" i="87"/>
  <c r="Q16" i="87"/>
  <c r="P16" i="87"/>
  <c r="O16" i="87"/>
  <c r="N16" i="87"/>
  <c r="U15" i="87"/>
  <c r="T15" i="87"/>
  <c r="S15" i="87"/>
  <c r="R15" i="87"/>
  <c r="Q15" i="87"/>
  <c r="P15" i="87"/>
  <c r="O15" i="87"/>
  <c r="N15" i="87"/>
  <c r="U14" i="87"/>
  <c r="T14" i="87"/>
  <c r="S14" i="87"/>
  <c r="R14" i="87"/>
  <c r="Q14" i="87"/>
  <c r="P14" i="87"/>
  <c r="O14" i="87"/>
  <c r="N14" i="87"/>
  <c r="U13" i="87"/>
  <c r="T13" i="87"/>
  <c r="S13" i="87"/>
  <c r="R13" i="87"/>
  <c r="Q13" i="87"/>
  <c r="P13" i="87"/>
  <c r="O13" i="87"/>
  <c r="N13" i="87"/>
  <c r="U12" i="87"/>
  <c r="T12" i="87"/>
  <c r="S12" i="87"/>
  <c r="R12" i="87"/>
  <c r="Q12" i="87"/>
  <c r="P12" i="87"/>
  <c r="O12" i="87"/>
  <c r="N12" i="87"/>
  <c r="U11" i="87"/>
  <c r="T11" i="87"/>
  <c r="S11" i="87"/>
  <c r="R11" i="87"/>
  <c r="Q11" i="87"/>
  <c r="P11" i="87"/>
  <c r="O11" i="87"/>
  <c r="N11" i="87"/>
  <c r="U10" i="87"/>
  <c r="T10" i="87"/>
  <c r="S10" i="87"/>
  <c r="R10" i="87"/>
  <c r="Q10" i="87"/>
  <c r="P10" i="87"/>
  <c r="O10" i="87"/>
  <c r="N10" i="87"/>
  <c r="O61" i="102"/>
  <c r="V42" i="102" s="1"/>
  <c r="N61" i="102"/>
  <c r="O60" i="102"/>
  <c r="N60" i="102"/>
  <c r="O59" i="102"/>
  <c r="N59" i="102"/>
  <c r="O58" i="102"/>
  <c r="N58" i="102"/>
  <c r="O57" i="102"/>
  <c r="V38" i="102" s="1"/>
  <c r="N57" i="102"/>
  <c r="O56" i="102"/>
  <c r="N56" i="102"/>
  <c r="O55" i="102"/>
  <c r="N55" i="102"/>
  <c r="S54" i="102"/>
  <c r="R54" i="102"/>
  <c r="O54" i="102"/>
  <c r="V35" i="102" s="1"/>
  <c r="N54" i="102"/>
  <c r="S53" i="102"/>
  <c r="R53" i="102"/>
  <c r="Q53" i="102"/>
  <c r="P53" i="102"/>
  <c r="O53" i="102"/>
  <c r="N53" i="102"/>
  <c r="S52" i="102"/>
  <c r="R52" i="102"/>
  <c r="Q52" i="102"/>
  <c r="P52" i="102"/>
  <c r="O52" i="102"/>
  <c r="N52" i="102"/>
  <c r="S51" i="102"/>
  <c r="R51" i="102"/>
  <c r="Q51" i="102"/>
  <c r="P51" i="102"/>
  <c r="O51" i="102"/>
  <c r="N51" i="102"/>
  <c r="S50" i="102"/>
  <c r="R50" i="102"/>
  <c r="Q50" i="102"/>
  <c r="P50" i="102"/>
  <c r="O50" i="102"/>
  <c r="N50" i="102"/>
  <c r="S49" i="102"/>
  <c r="R49" i="102"/>
  <c r="Q49" i="102"/>
  <c r="P49" i="102"/>
  <c r="O49" i="102"/>
  <c r="N49" i="102"/>
  <c r="S48" i="102"/>
  <c r="R48" i="102"/>
  <c r="Q48" i="102"/>
  <c r="P48" i="102"/>
  <c r="O48" i="102"/>
  <c r="N48" i="102"/>
  <c r="S47" i="102"/>
  <c r="R47" i="102"/>
  <c r="Q47" i="102"/>
  <c r="P47" i="102"/>
  <c r="O47" i="102"/>
  <c r="N47" i="102"/>
  <c r="S46" i="102"/>
  <c r="R46" i="102"/>
  <c r="Q46" i="102"/>
  <c r="P46" i="102"/>
  <c r="O46" i="102"/>
  <c r="N46" i="102"/>
  <c r="S45" i="102"/>
  <c r="R45" i="102"/>
  <c r="Q45" i="102"/>
  <c r="P45" i="102"/>
  <c r="O45" i="102"/>
  <c r="N45" i="102"/>
  <c r="S44" i="102"/>
  <c r="R44" i="102"/>
  <c r="Q44" i="102"/>
  <c r="P44" i="102"/>
  <c r="O44" i="102"/>
  <c r="N44" i="102"/>
  <c r="S43" i="102"/>
  <c r="R43" i="102"/>
  <c r="Q43" i="102"/>
  <c r="V32" i="102" s="1"/>
  <c r="P43" i="102"/>
  <c r="O43" i="102"/>
  <c r="N43" i="102"/>
  <c r="U42" i="102"/>
  <c r="T42" i="102"/>
  <c r="S42" i="102"/>
  <c r="R42" i="102"/>
  <c r="Q42" i="102"/>
  <c r="P42" i="102"/>
  <c r="O42" i="102"/>
  <c r="N42" i="102"/>
  <c r="U41" i="102"/>
  <c r="T41" i="102"/>
  <c r="S41" i="102"/>
  <c r="R41" i="102"/>
  <c r="Q41" i="102"/>
  <c r="P41" i="102"/>
  <c r="O41" i="102"/>
  <c r="N41" i="102"/>
  <c r="U40" i="102"/>
  <c r="T40" i="102"/>
  <c r="S40" i="102"/>
  <c r="R40" i="102"/>
  <c r="Q40" i="102"/>
  <c r="P40" i="102"/>
  <c r="O40" i="102"/>
  <c r="N40" i="102"/>
  <c r="U39" i="102"/>
  <c r="T39" i="102"/>
  <c r="S39" i="102"/>
  <c r="R39" i="102"/>
  <c r="Q39" i="102"/>
  <c r="P39" i="102"/>
  <c r="O39" i="102"/>
  <c r="N39" i="102"/>
  <c r="U38" i="102"/>
  <c r="T38" i="102"/>
  <c r="S38" i="102"/>
  <c r="R38" i="102"/>
  <c r="Q38" i="102"/>
  <c r="P38" i="102"/>
  <c r="O38" i="102"/>
  <c r="N38" i="102"/>
  <c r="U37" i="102"/>
  <c r="T37" i="102"/>
  <c r="S37" i="102"/>
  <c r="R37" i="102"/>
  <c r="Q37" i="102"/>
  <c r="P37" i="102"/>
  <c r="O37" i="102"/>
  <c r="N37" i="102"/>
  <c r="U36" i="102"/>
  <c r="T36" i="102"/>
  <c r="S36" i="102"/>
  <c r="R36" i="102"/>
  <c r="Q36" i="102"/>
  <c r="P36" i="102"/>
  <c r="O36" i="102"/>
  <c r="N36" i="102"/>
  <c r="U35" i="102"/>
  <c r="T35" i="102"/>
  <c r="S35" i="102"/>
  <c r="R35" i="102"/>
  <c r="Q35" i="102"/>
  <c r="P35" i="102"/>
  <c r="O35" i="102"/>
  <c r="N35" i="102"/>
  <c r="U34" i="102"/>
  <c r="T34" i="102"/>
  <c r="S34" i="102"/>
  <c r="R34" i="102"/>
  <c r="Q34" i="102"/>
  <c r="P34" i="102"/>
  <c r="O34" i="102"/>
  <c r="N34" i="102"/>
  <c r="U33" i="102"/>
  <c r="T33" i="102"/>
  <c r="S33" i="102"/>
  <c r="R33" i="102"/>
  <c r="Q33" i="102"/>
  <c r="P33" i="102"/>
  <c r="O33" i="102"/>
  <c r="N33" i="102"/>
  <c r="U32" i="102"/>
  <c r="T32" i="102"/>
  <c r="S32" i="102"/>
  <c r="R32" i="102"/>
  <c r="Q32" i="102"/>
  <c r="P32" i="102"/>
  <c r="O32" i="102"/>
  <c r="N32" i="102"/>
  <c r="U31" i="102"/>
  <c r="T31" i="102"/>
  <c r="S31" i="102"/>
  <c r="R31" i="102"/>
  <c r="Q31" i="102"/>
  <c r="P31" i="102"/>
  <c r="O31" i="102"/>
  <c r="N31" i="102"/>
  <c r="U30" i="102"/>
  <c r="T30" i="102"/>
  <c r="S30" i="102"/>
  <c r="R30" i="102"/>
  <c r="Q30" i="102"/>
  <c r="P30" i="102"/>
  <c r="O30" i="102"/>
  <c r="N30" i="102"/>
  <c r="U29" i="102"/>
  <c r="T29" i="102"/>
  <c r="S29" i="102"/>
  <c r="R29" i="102"/>
  <c r="Q29" i="102"/>
  <c r="P29" i="102"/>
  <c r="O29" i="102"/>
  <c r="N29" i="102"/>
  <c r="U28" i="102"/>
  <c r="T28" i="102"/>
  <c r="S28" i="102"/>
  <c r="R28" i="102"/>
  <c r="Q28" i="102"/>
  <c r="P28" i="102"/>
  <c r="O28" i="102"/>
  <c r="N28" i="102"/>
  <c r="U27" i="102"/>
  <c r="T27" i="102"/>
  <c r="S27" i="102"/>
  <c r="R27" i="102"/>
  <c r="Q27" i="102"/>
  <c r="P27" i="102"/>
  <c r="O27" i="102"/>
  <c r="N27" i="102"/>
  <c r="U26" i="102"/>
  <c r="T26" i="102"/>
  <c r="S26" i="102"/>
  <c r="R26" i="102"/>
  <c r="Q26" i="102"/>
  <c r="P26" i="102"/>
  <c r="O26" i="102"/>
  <c r="N26" i="102"/>
  <c r="U25" i="102"/>
  <c r="T25" i="102"/>
  <c r="S25" i="102"/>
  <c r="R25" i="102"/>
  <c r="Q25" i="102"/>
  <c r="P25" i="102"/>
  <c r="O25" i="102"/>
  <c r="N25" i="102"/>
  <c r="U24" i="102"/>
  <c r="T24" i="102"/>
  <c r="S24" i="102"/>
  <c r="R24" i="102"/>
  <c r="Q24" i="102"/>
  <c r="P24" i="102"/>
  <c r="O24" i="102"/>
  <c r="N24" i="102"/>
  <c r="U23" i="102"/>
  <c r="T23" i="102"/>
  <c r="S23" i="102"/>
  <c r="R23" i="102"/>
  <c r="Q23" i="102"/>
  <c r="P23" i="102"/>
  <c r="O23" i="102"/>
  <c r="N23" i="102"/>
  <c r="U22" i="102"/>
  <c r="T22" i="102"/>
  <c r="S22" i="102"/>
  <c r="R22" i="102"/>
  <c r="Q22" i="102"/>
  <c r="P22" i="102"/>
  <c r="O22" i="102"/>
  <c r="N22" i="102"/>
  <c r="U21" i="102"/>
  <c r="T21" i="102"/>
  <c r="S21" i="102"/>
  <c r="R21" i="102"/>
  <c r="Q21" i="102"/>
  <c r="P21" i="102"/>
  <c r="O21" i="102"/>
  <c r="N21" i="102"/>
  <c r="U20" i="102"/>
  <c r="T20" i="102"/>
  <c r="S20" i="102"/>
  <c r="R20" i="102"/>
  <c r="Q20" i="102"/>
  <c r="P20" i="102"/>
  <c r="O20" i="102"/>
  <c r="N20" i="102"/>
  <c r="U19" i="102"/>
  <c r="T19" i="102"/>
  <c r="S19" i="102"/>
  <c r="R19" i="102"/>
  <c r="Q19" i="102"/>
  <c r="P19" i="102"/>
  <c r="O19" i="102"/>
  <c r="N19" i="102"/>
  <c r="U18" i="102"/>
  <c r="T18" i="102"/>
  <c r="S18" i="102"/>
  <c r="R18" i="102"/>
  <c r="Q18" i="102"/>
  <c r="P18" i="102"/>
  <c r="O18" i="102"/>
  <c r="N18" i="102"/>
  <c r="U17" i="102"/>
  <c r="T17" i="102"/>
  <c r="S17" i="102"/>
  <c r="R17" i="102"/>
  <c r="Q17" i="102"/>
  <c r="P17" i="102"/>
  <c r="O17" i="102"/>
  <c r="N17" i="102"/>
  <c r="U16" i="102"/>
  <c r="T16" i="102"/>
  <c r="S16" i="102"/>
  <c r="R16" i="102"/>
  <c r="Q16" i="102"/>
  <c r="P16" i="102"/>
  <c r="O16" i="102"/>
  <c r="N16" i="102"/>
  <c r="U15" i="102"/>
  <c r="T15" i="102"/>
  <c r="S15" i="102"/>
  <c r="R15" i="102"/>
  <c r="Q15" i="102"/>
  <c r="P15" i="102"/>
  <c r="O15" i="102"/>
  <c r="N15" i="102"/>
  <c r="U14" i="102"/>
  <c r="T14" i="102"/>
  <c r="S14" i="102"/>
  <c r="R14" i="102"/>
  <c r="Q14" i="102"/>
  <c r="P14" i="102"/>
  <c r="O14" i="102"/>
  <c r="N14" i="102"/>
  <c r="U13" i="102"/>
  <c r="T13" i="102"/>
  <c r="S13" i="102"/>
  <c r="R13" i="102"/>
  <c r="Q13" i="102"/>
  <c r="P13" i="102"/>
  <c r="O13" i="102"/>
  <c r="N13" i="102"/>
  <c r="U12" i="102"/>
  <c r="T12" i="102"/>
  <c r="S12" i="102"/>
  <c r="R12" i="102"/>
  <c r="Q12" i="102"/>
  <c r="P12" i="102"/>
  <c r="O12" i="102"/>
  <c r="N12" i="102"/>
  <c r="U11" i="102"/>
  <c r="T11" i="102"/>
  <c r="S11" i="102"/>
  <c r="R11" i="102"/>
  <c r="Q11" i="102"/>
  <c r="P11" i="102"/>
  <c r="O11" i="102"/>
  <c r="N11" i="102"/>
  <c r="U10" i="102"/>
  <c r="T10" i="102"/>
  <c r="S10" i="102"/>
  <c r="R10" i="102"/>
  <c r="Q10" i="102"/>
  <c r="P10" i="102"/>
  <c r="O10" i="102"/>
  <c r="N10" i="102"/>
  <c r="U23" i="106"/>
  <c r="T23" i="106"/>
  <c r="S23" i="106"/>
  <c r="R23" i="106"/>
  <c r="Q23" i="106"/>
  <c r="P23" i="106"/>
  <c r="O23" i="106"/>
  <c r="N23" i="106"/>
  <c r="U22" i="106"/>
  <c r="T22" i="106"/>
  <c r="S22" i="106"/>
  <c r="R22" i="106"/>
  <c r="Q22" i="106"/>
  <c r="P22" i="106"/>
  <c r="O22" i="106"/>
  <c r="N22" i="106"/>
  <c r="U21" i="106"/>
  <c r="T21" i="106"/>
  <c r="S21" i="106"/>
  <c r="R21" i="106"/>
  <c r="Q21" i="106"/>
  <c r="P21" i="106"/>
  <c r="O21" i="106"/>
  <c r="N21" i="106"/>
  <c r="U20" i="106"/>
  <c r="T20" i="106"/>
  <c r="S20" i="106"/>
  <c r="R20" i="106"/>
  <c r="Q20" i="106"/>
  <c r="P20" i="106"/>
  <c r="O20" i="106"/>
  <c r="N20" i="106"/>
  <c r="U19" i="106"/>
  <c r="T19" i="106"/>
  <c r="S19" i="106"/>
  <c r="R19" i="106"/>
  <c r="Q19" i="106"/>
  <c r="P19" i="106"/>
  <c r="O19" i="106"/>
  <c r="N19" i="106"/>
  <c r="U18" i="106"/>
  <c r="T18" i="106"/>
  <c r="S18" i="106"/>
  <c r="R18" i="106"/>
  <c r="Q18" i="106"/>
  <c r="P18" i="106"/>
  <c r="O18" i="106"/>
  <c r="N18" i="106"/>
  <c r="U17" i="106"/>
  <c r="T17" i="106"/>
  <c r="S17" i="106"/>
  <c r="R17" i="106"/>
  <c r="Q17" i="106"/>
  <c r="P17" i="106"/>
  <c r="O17" i="106"/>
  <c r="N17" i="106"/>
  <c r="U16" i="106"/>
  <c r="T16" i="106"/>
  <c r="S16" i="106"/>
  <c r="R16" i="106"/>
  <c r="Q16" i="106"/>
  <c r="P16" i="106"/>
  <c r="O16" i="106"/>
  <c r="N16" i="106"/>
  <c r="U15" i="106"/>
  <c r="T15" i="106"/>
  <c r="S15" i="106"/>
  <c r="R15" i="106"/>
  <c r="Q15" i="106"/>
  <c r="P15" i="106"/>
  <c r="O15" i="106"/>
  <c r="N15" i="106"/>
  <c r="U14" i="106"/>
  <c r="T14" i="106"/>
  <c r="S14" i="106"/>
  <c r="R14" i="106"/>
  <c r="Q14" i="106"/>
  <c r="P14" i="106"/>
  <c r="O14" i="106"/>
  <c r="N14" i="106"/>
  <c r="U13" i="106"/>
  <c r="T13" i="106"/>
  <c r="S13" i="106"/>
  <c r="R13" i="106"/>
  <c r="Q13" i="106"/>
  <c r="P13" i="106"/>
  <c r="O13" i="106"/>
  <c r="N13" i="106"/>
  <c r="U12" i="106"/>
  <c r="T12" i="106"/>
  <c r="S12" i="106"/>
  <c r="R12" i="106"/>
  <c r="Q12" i="106"/>
  <c r="P12" i="106"/>
  <c r="O12" i="106"/>
  <c r="N12" i="106"/>
  <c r="U11" i="106"/>
  <c r="T11" i="106"/>
  <c r="S11" i="106"/>
  <c r="R11" i="106"/>
  <c r="Q11" i="106"/>
  <c r="P11" i="106"/>
  <c r="O11" i="106"/>
  <c r="N11" i="106"/>
  <c r="U10" i="106"/>
  <c r="T10" i="106"/>
  <c r="S10" i="106"/>
  <c r="R10" i="106"/>
  <c r="Q10" i="106"/>
  <c r="P10" i="106"/>
  <c r="O10" i="106"/>
  <c r="N10" i="106"/>
  <c r="U55" i="97"/>
  <c r="T55" i="97"/>
  <c r="U54" i="97"/>
  <c r="T54" i="97"/>
  <c r="U53" i="97"/>
  <c r="T53" i="97"/>
  <c r="U52" i="97"/>
  <c r="T52" i="97"/>
  <c r="U51" i="97"/>
  <c r="T51" i="97"/>
  <c r="U50" i="97"/>
  <c r="T50" i="97"/>
  <c r="U49" i="97"/>
  <c r="T49" i="97"/>
  <c r="U48" i="97"/>
  <c r="T48" i="97"/>
  <c r="U47" i="97"/>
  <c r="T47" i="97"/>
  <c r="U46" i="97"/>
  <c r="T46" i="97"/>
  <c r="U45" i="97"/>
  <c r="T45" i="97"/>
  <c r="U44" i="97"/>
  <c r="T44" i="97"/>
  <c r="U43" i="97"/>
  <c r="T43" i="97"/>
  <c r="U42" i="97"/>
  <c r="T42" i="97"/>
  <c r="U41" i="97"/>
  <c r="T41" i="97"/>
  <c r="U40" i="97"/>
  <c r="T40" i="97"/>
  <c r="U39" i="97"/>
  <c r="T39" i="97"/>
  <c r="U38" i="97"/>
  <c r="T38" i="97"/>
  <c r="U37" i="97"/>
  <c r="T37" i="97"/>
  <c r="U36" i="97"/>
  <c r="T36" i="97"/>
  <c r="U35" i="97"/>
  <c r="T35" i="97"/>
  <c r="U34" i="97"/>
  <c r="T34" i="97"/>
  <c r="U33" i="97"/>
  <c r="T33" i="97"/>
  <c r="U32" i="97"/>
  <c r="T32" i="97"/>
  <c r="U31" i="97"/>
  <c r="T31" i="97"/>
  <c r="U30" i="97"/>
  <c r="T30" i="97"/>
  <c r="U29" i="97"/>
  <c r="T29" i="97"/>
  <c r="U28" i="97"/>
  <c r="T28" i="97"/>
  <c r="U27" i="97"/>
  <c r="T27" i="97"/>
  <c r="U26" i="97"/>
  <c r="T26" i="97"/>
  <c r="U25" i="97"/>
  <c r="T25" i="97"/>
  <c r="U24" i="97"/>
  <c r="T24" i="97"/>
  <c r="U23" i="97"/>
  <c r="T23" i="97"/>
  <c r="U22" i="97"/>
  <c r="T22" i="97"/>
  <c r="U21" i="97"/>
  <c r="T21" i="97"/>
  <c r="U20" i="97"/>
  <c r="T20" i="97"/>
  <c r="U19" i="97"/>
  <c r="T19" i="97"/>
  <c r="U18" i="97"/>
  <c r="T18" i="97"/>
  <c r="U17" i="97"/>
  <c r="T17" i="97"/>
  <c r="U16" i="97"/>
  <c r="T16" i="97"/>
  <c r="U15" i="97"/>
  <c r="T15" i="97"/>
  <c r="U14" i="97"/>
  <c r="T14" i="97"/>
  <c r="U13" i="97"/>
  <c r="T13" i="97"/>
  <c r="U12" i="97"/>
  <c r="T12" i="97"/>
  <c r="U11" i="97"/>
  <c r="T11" i="97"/>
  <c r="U10" i="97"/>
  <c r="T10" i="97"/>
  <c r="S63" i="97"/>
  <c r="R63" i="97"/>
  <c r="S62" i="97"/>
  <c r="R62" i="97"/>
  <c r="S61" i="97"/>
  <c r="R61" i="97"/>
  <c r="S60" i="97"/>
  <c r="R60" i="97"/>
  <c r="S59" i="97"/>
  <c r="R59" i="97"/>
  <c r="S58" i="97"/>
  <c r="R58" i="97"/>
  <c r="S57" i="97"/>
  <c r="R57" i="97"/>
  <c r="S56" i="97"/>
  <c r="R56" i="97"/>
  <c r="S55" i="97"/>
  <c r="R55" i="97"/>
  <c r="S54" i="97"/>
  <c r="R54" i="97"/>
  <c r="S53" i="97"/>
  <c r="R53" i="97"/>
  <c r="S52" i="97"/>
  <c r="R52" i="97"/>
  <c r="S51" i="97"/>
  <c r="R51" i="97"/>
  <c r="S50" i="97"/>
  <c r="R50" i="97"/>
  <c r="S49" i="97"/>
  <c r="R49" i="97"/>
  <c r="S48" i="97"/>
  <c r="R48" i="97"/>
  <c r="S47" i="97"/>
  <c r="R47" i="97"/>
  <c r="S46" i="97"/>
  <c r="R46" i="97"/>
  <c r="S45" i="97"/>
  <c r="R45" i="97"/>
  <c r="S44" i="97"/>
  <c r="R44" i="97"/>
  <c r="S43" i="97"/>
  <c r="R43" i="97"/>
  <c r="S42" i="97"/>
  <c r="R42" i="97"/>
  <c r="S41" i="97"/>
  <c r="R41" i="97"/>
  <c r="S40" i="97"/>
  <c r="R40" i="97"/>
  <c r="S39" i="97"/>
  <c r="R39" i="97"/>
  <c r="S38" i="97"/>
  <c r="R38" i="97"/>
  <c r="S37" i="97"/>
  <c r="R37" i="97"/>
  <c r="S36" i="97"/>
  <c r="R36" i="97"/>
  <c r="S35" i="97"/>
  <c r="R35" i="97"/>
  <c r="S34" i="97"/>
  <c r="R34" i="97"/>
  <c r="S33" i="97"/>
  <c r="R33" i="97"/>
  <c r="S32" i="97"/>
  <c r="R32" i="97"/>
  <c r="S31" i="97"/>
  <c r="R31" i="97"/>
  <c r="S30" i="97"/>
  <c r="R30" i="97"/>
  <c r="S29" i="97"/>
  <c r="R29" i="97"/>
  <c r="S28" i="97"/>
  <c r="R28" i="97"/>
  <c r="S27" i="97"/>
  <c r="R27" i="97"/>
  <c r="S26" i="97"/>
  <c r="R26" i="97"/>
  <c r="S25" i="97"/>
  <c r="R25" i="97"/>
  <c r="S24" i="97"/>
  <c r="R24" i="97"/>
  <c r="S23" i="97"/>
  <c r="R23" i="97"/>
  <c r="S22" i="97"/>
  <c r="R22" i="97"/>
  <c r="S21" i="97"/>
  <c r="R21" i="97"/>
  <c r="S20" i="97"/>
  <c r="R20" i="97"/>
  <c r="S19" i="97"/>
  <c r="R19" i="97"/>
  <c r="S18" i="97"/>
  <c r="R18" i="97"/>
  <c r="S17" i="97"/>
  <c r="R17" i="97"/>
  <c r="S16" i="97"/>
  <c r="R16" i="97"/>
  <c r="S15" i="97"/>
  <c r="R15" i="97"/>
  <c r="S14" i="97"/>
  <c r="R14" i="97"/>
  <c r="S13" i="97"/>
  <c r="R13" i="97"/>
  <c r="S12" i="97"/>
  <c r="R12" i="97"/>
  <c r="S11" i="97"/>
  <c r="R11" i="97"/>
  <c r="S10" i="97"/>
  <c r="R10" i="97"/>
  <c r="Q59" i="97"/>
  <c r="P59" i="97"/>
  <c r="Q58" i="97"/>
  <c r="P58" i="97"/>
  <c r="Q57" i="97"/>
  <c r="P57" i="97"/>
  <c r="Q56" i="97"/>
  <c r="P56" i="97"/>
  <c r="Q55" i="97"/>
  <c r="P55" i="97"/>
  <c r="Q54" i="97"/>
  <c r="P54" i="97"/>
  <c r="Q53" i="97"/>
  <c r="P53" i="97"/>
  <c r="Q52" i="97"/>
  <c r="P52" i="97"/>
  <c r="Q51" i="97"/>
  <c r="P51" i="97"/>
  <c r="Q50" i="97"/>
  <c r="P50" i="97"/>
  <c r="Q49" i="97"/>
  <c r="P49" i="97"/>
  <c r="Q48" i="97"/>
  <c r="P48" i="97"/>
  <c r="Q47" i="97"/>
  <c r="P47" i="97"/>
  <c r="Q46" i="97"/>
  <c r="P46" i="97"/>
  <c r="Q45" i="97"/>
  <c r="P45" i="97"/>
  <c r="Q44" i="97"/>
  <c r="P44" i="97"/>
  <c r="Q43" i="97"/>
  <c r="P43" i="97"/>
  <c r="Q42" i="97"/>
  <c r="P42" i="97"/>
  <c r="Q41" i="97"/>
  <c r="P41" i="97"/>
  <c r="Q40" i="97"/>
  <c r="P40" i="97"/>
  <c r="Q39" i="97"/>
  <c r="P39" i="97"/>
  <c r="Q38" i="97"/>
  <c r="P38" i="97"/>
  <c r="Q37" i="97"/>
  <c r="P37" i="97"/>
  <c r="Q36" i="97"/>
  <c r="P36" i="97"/>
  <c r="Q35" i="97"/>
  <c r="P35" i="97"/>
  <c r="Q34" i="97"/>
  <c r="P34" i="97"/>
  <c r="Q33" i="97"/>
  <c r="P33" i="97"/>
  <c r="Q32" i="97"/>
  <c r="P32" i="97"/>
  <c r="Q31" i="97"/>
  <c r="P31" i="97"/>
  <c r="Q30" i="97"/>
  <c r="P30" i="97"/>
  <c r="Q29" i="97"/>
  <c r="P29" i="97"/>
  <c r="Q28" i="97"/>
  <c r="P28" i="97"/>
  <c r="Q27" i="97"/>
  <c r="P27" i="97"/>
  <c r="Q26" i="97"/>
  <c r="P26" i="97"/>
  <c r="Q25" i="97"/>
  <c r="P25" i="97"/>
  <c r="Q24" i="97"/>
  <c r="P24" i="97"/>
  <c r="Q23" i="97"/>
  <c r="P23" i="97"/>
  <c r="Q22" i="97"/>
  <c r="P22" i="97"/>
  <c r="Q21" i="97"/>
  <c r="P21" i="97"/>
  <c r="Q20" i="97"/>
  <c r="P20" i="97"/>
  <c r="Q19" i="97"/>
  <c r="P19" i="97"/>
  <c r="Q18" i="97"/>
  <c r="P18" i="97"/>
  <c r="Q17" i="97"/>
  <c r="P17" i="97"/>
  <c r="Q16" i="97"/>
  <c r="P16" i="97"/>
  <c r="Q15" i="97"/>
  <c r="P15" i="97"/>
  <c r="Q14" i="97"/>
  <c r="P14" i="97"/>
  <c r="Q13" i="97"/>
  <c r="P13" i="97"/>
  <c r="Q12" i="97"/>
  <c r="P12" i="97"/>
  <c r="Q11" i="97"/>
  <c r="P11" i="97"/>
  <c r="Q10" i="97"/>
  <c r="P10" i="97"/>
  <c r="O56" i="97"/>
  <c r="N56" i="97"/>
  <c r="O55" i="97"/>
  <c r="N55" i="97"/>
  <c r="O54" i="97"/>
  <c r="N54" i="97"/>
  <c r="O53" i="97"/>
  <c r="N53" i="97"/>
  <c r="O52" i="97"/>
  <c r="N52" i="97"/>
  <c r="O51" i="97"/>
  <c r="N51" i="97"/>
  <c r="O50" i="97"/>
  <c r="N50" i="97"/>
  <c r="O49" i="97"/>
  <c r="N49" i="97"/>
  <c r="O48" i="97"/>
  <c r="N48" i="97"/>
  <c r="O47" i="97"/>
  <c r="N47" i="97"/>
  <c r="O46" i="97"/>
  <c r="N46" i="97"/>
  <c r="O45" i="97"/>
  <c r="N45" i="97"/>
  <c r="O44" i="97"/>
  <c r="V50" i="97" s="1"/>
  <c r="N44" i="97"/>
  <c r="O43" i="97"/>
  <c r="N43" i="97"/>
  <c r="O42" i="97"/>
  <c r="N42" i="97"/>
  <c r="O41" i="97"/>
  <c r="N41" i="97"/>
  <c r="O40" i="97"/>
  <c r="N40" i="97"/>
  <c r="O39" i="97"/>
  <c r="N39" i="97"/>
  <c r="O38" i="97"/>
  <c r="N38" i="97"/>
  <c r="O37" i="97"/>
  <c r="N37" i="97"/>
  <c r="O36" i="97"/>
  <c r="N36" i="97"/>
  <c r="O35" i="97"/>
  <c r="N35" i="97"/>
  <c r="O34" i="97"/>
  <c r="N34" i="97"/>
  <c r="O33" i="97"/>
  <c r="N33" i="97"/>
  <c r="O32" i="97"/>
  <c r="N32" i="97"/>
  <c r="O31" i="97"/>
  <c r="N31" i="97"/>
  <c r="O30" i="97"/>
  <c r="N30" i="97"/>
  <c r="O29" i="97"/>
  <c r="N29" i="97"/>
  <c r="O28" i="97"/>
  <c r="N28" i="97"/>
  <c r="O27" i="97"/>
  <c r="N27" i="97"/>
  <c r="O26" i="97"/>
  <c r="N26" i="97"/>
  <c r="O25" i="97"/>
  <c r="N25" i="97"/>
  <c r="O24" i="97"/>
  <c r="N24" i="97"/>
  <c r="O23" i="97"/>
  <c r="N23" i="97"/>
  <c r="O22" i="97"/>
  <c r="N22" i="97"/>
  <c r="O21" i="97"/>
  <c r="N21" i="97"/>
  <c r="O20" i="97"/>
  <c r="N20" i="97"/>
  <c r="O19" i="97"/>
  <c r="N19" i="97"/>
  <c r="O18" i="97"/>
  <c r="N18" i="97"/>
  <c r="O17" i="97"/>
  <c r="N17" i="97"/>
  <c r="O16" i="97"/>
  <c r="N16" i="97"/>
  <c r="O15" i="97"/>
  <c r="N15" i="97"/>
  <c r="O14" i="97"/>
  <c r="N14" i="97"/>
  <c r="O13" i="97"/>
  <c r="N13" i="97"/>
  <c r="O12" i="97"/>
  <c r="N12" i="97"/>
  <c r="O11" i="97"/>
  <c r="N11" i="97"/>
  <c r="O10" i="97"/>
  <c r="N10" i="97"/>
  <c r="N9" i="97"/>
  <c r="T19" i="91"/>
  <c r="T18" i="91"/>
  <c r="T17" i="91"/>
  <c r="T16" i="91"/>
  <c r="T15" i="91"/>
  <c r="T14" i="91"/>
  <c r="T13" i="91"/>
  <c r="T12" i="91"/>
  <c r="T11" i="91"/>
  <c r="T10" i="91"/>
  <c r="T9" i="91"/>
  <c r="R19" i="91"/>
  <c r="R18" i="91"/>
  <c r="R17" i="91"/>
  <c r="R16" i="91"/>
  <c r="R15" i="91"/>
  <c r="R14" i="91"/>
  <c r="R13" i="91"/>
  <c r="R12" i="91"/>
  <c r="R11" i="91"/>
  <c r="R10" i="91"/>
  <c r="R9" i="91"/>
  <c r="P17" i="91"/>
  <c r="P16" i="91"/>
  <c r="P15" i="91"/>
  <c r="P14" i="91"/>
  <c r="P13" i="91"/>
  <c r="P12" i="91"/>
  <c r="P11" i="91"/>
  <c r="P10" i="91"/>
  <c r="P9" i="91"/>
  <c r="N17" i="91"/>
  <c r="N16" i="91"/>
  <c r="N15" i="91"/>
  <c r="N14" i="91"/>
  <c r="N13" i="91"/>
  <c r="N12" i="91"/>
  <c r="N11" i="91"/>
  <c r="N10" i="91"/>
  <c r="N9" i="91"/>
  <c r="S19" i="91"/>
  <c r="S18" i="91"/>
  <c r="V23" i="102" l="1"/>
  <c r="V24" i="102"/>
  <c r="V28" i="102"/>
  <c r="V37" i="102"/>
  <c r="V41" i="102"/>
  <c r="V49" i="84"/>
  <c r="V27" i="102"/>
  <c r="V19" i="87"/>
  <c r="V26" i="102"/>
  <c r="V30" i="102"/>
  <c r="V34" i="102"/>
  <c r="V39" i="102"/>
  <c r="V31" i="102"/>
  <c r="V40" i="102"/>
  <c r="V26" i="87"/>
  <c r="V25" i="102"/>
  <c r="V29" i="102"/>
  <c r="V33" i="102"/>
  <c r="V36" i="102"/>
  <c r="V46" i="84"/>
  <c r="V34" i="97"/>
  <c r="V11" i="106"/>
  <c r="W11" i="106" s="1"/>
  <c r="V12" i="106"/>
  <c r="W12" i="106" s="1"/>
  <c r="V13" i="106"/>
  <c r="W13" i="106" s="1"/>
  <c r="V15" i="106"/>
  <c r="W15" i="106" s="1"/>
  <c r="V19" i="106"/>
  <c r="W19" i="106" s="1"/>
  <c r="V20" i="106"/>
  <c r="W20" i="106" s="1"/>
  <c r="V21" i="106"/>
  <c r="W21" i="106" s="1"/>
  <c r="V22" i="106"/>
  <c r="W22" i="106" s="1"/>
  <c r="V23" i="106"/>
  <c r="W23" i="106" s="1"/>
  <c r="V17" i="106"/>
  <c r="W17" i="106" s="1"/>
  <c r="V16" i="106"/>
  <c r="W16" i="106" s="1"/>
  <c r="V14" i="106"/>
  <c r="W14" i="106" s="1"/>
  <c r="V10" i="106"/>
  <c r="W10" i="106" s="1"/>
  <c r="V18" i="106"/>
  <c r="W18" i="106" s="1"/>
  <c r="V17" i="97"/>
  <c r="V39" i="97"/>
  <c r="V32" i="97"/>
  <c r="U34" i="110"/>
  <c r="T34" i="110"/>
  <c r="U33" i="110"/>
  <c r="T33" i="110"/>
  <c r="U32" i="110"/>
  <c r="T32" i="110"/>
  <c r="U31" i="110"/>
  <c r="T31" i="110"/>
  <c r="U30" i="110"/>
  <c r="T30" i="110"/>
  <c r="U29" i="110"/>
  <c r="T29" i="110"/>
  <c r="U28" i="110"/>
  <c r="T28" i="110"/>
  <c r="U27" i="110"/>
  <c r="T27" i="110"/>
  <c r="U26" i="110"/>
  <c r="T26" i="110"/>
  <c r="U25" i="110"/>
  <c r="T25" i="110"/>
  <c r="U24" i="110"/>
  <c r="T24" i="110"/>
  <c r="U23" i="110"/>
  <c r="T23" i="110"/>
  <c r="U22" i="110"/>
  <c r="T22" i="110"/>
  <c r="U21" i="110"/>
  <c r="T21" i="110"/>
  <c r="U20" i="110"/>
  <c r="T20" i="110"/>
  <c r="U19" i="110"/>
  <c r="T19" i="110"/>
  <c r="U18" i="110"/>
  <c r="T18" i="110"/>
  <c r="U17" i="110"/>
  <c r="T17" i="110"/>
  <c r="U16" i="110"/>
  <c r="T16" i="110"/>
  <c r="S49" i="110"/>
  <c r="R49" i="110"/>
  <c r="S48" i="110"/>
  <c r="R48" i="110"/>
  <c r="S47" i="110"/>
  <c r="R47" i="110"/>
  <c r="S46" i="110"/>
  <c r="R46" i="110"/>
  <c r="S45" i="110"/>
  <c r="R45" i="110"/>
  <c r="S44" i="110"/>
  <c r="R44" i="110"/>
  <c r="S43" i="110"/>
  <c r="R43" i="110"/>
  <c r="S42" i="110"/>
  <c r="R42" i="110"/>
  <c r="S41" i="110"/>
  <c r="R41" i="110"/>
  <c r="S40" i="110"/>
  <c r="R40" i="110"/>
  <c r="S39" i="110"/>
  <c r="R39" i="110"/>
  <c r="S38" i="110"/>
  <c r="R38" i="110"/>
  <c r="S37" i="110"/>
  <c r="R37" i="110"/>
  <c r="S36" i="110"/>
  <c r="R36" i="110"/>
  <c r="S35" i="110"/>
  <c r="R35" i="110"/>
  <c r="S34" i="110"/>
  <c r="R34" i="110"/>
  <c r="S33" i="110"/>
  <c r="R33" i="110"/>
  <c r="S32" i="110"/>
  <c r="R32" i="110"/>
  <c r="S31" i="110"/>
  <c r="R31" i="110"/>
  <c r="S30" i="110"/>
  <c r="R30" i="110"/>
  <c r="S29" i="110"/>
  <c r="R29" i="110"/>
  <c r="S28" i="110"/>
  <c r="R28" i="110"/>
  <c r="S27" i="110"/>
  <c r="R27" i="110"/>
  <c r="S26" i="110"/>
  <c r="R26" i="110"/>
  <c r="S25" i="110"/>
  <c r="R25" i="110"/>
  <c r="S24" i="110"/>
  <c r="R24" i="110"/>
  <c r="S23" i="110"/>
  <c r="R23" i="110"/>
  <c r="S22" i="110"/>
  <c r="R22" i="110"/>
  <c r="S21" i="110"/>
  <c r="R21" i="110"/>
  <c r="S20" i="110"/>
  <c r="R20" i="110"/>
  <c r="S19" i="110"/>
  <c r="R19" i="110"/>
  <c r="S18" i="110"/>
  <c r="R18" i="110"/>
  <c r="S17" i="110"/>
  <c r="R17" i="110"/>
  <c r="S16" i="110"/>
  <c r="R16" i="110"/>
  <c r="S15" i="110"/>
  <c r="R15" i="110"/>
  <c r="S14" i="110"/>
  <c r="R14" i="110"/>
  <c r="S13" i="110"/>
  <c r="R13" i="110"/>
  <c r="Q65" i="110"/>
  <c r="P65" i="110"/>
  <c r="Q64" i="110"/>
  <c r="P64" i="110"/>
  <c r="Q63" i="110"/>
  <c r="P63" i="110"/>
  <c r="Q62" i="110"/>
  <c r="P62" i="110"/>
  <c r="Q61" i="110"/>
  <c r="P61" i="110"/>
  <c r="Q60" i="110"/>
  <c r="P60" i="110"/>
  <c r="Q59" i="110"/>
  <c r="P59" i="110"/>
  <c r="Q58" i="110"/>
  <c r="P58" i="110"/>
  <c r="Q57" i="110"/>
  <c r="P57" i="110"/>
  <c r="Q56" i="110"/>
  <c r="P56" i="110"/>
  <c r="Q55" i="110"/>
  <c r="P55" i="110"/>
  <c r="Q54" i="110"/>
  <c r="P54" i="110"/>
  <c r="Q53" i="110"/>
  <c r="P53" i="110"/>
  <c r="Q52" i="110"/>
  <c r="P52" i="110"/>
  <c r="Q51" i="110"/>
  <c r="P51" i="110"/>
  <c r="Q50" i="110"/>
  <c r="P50" i="110"/>
  <c r="Q49" i="110"/>
  <c r="P49" i="110"/>
  <c r="Q48" i="110"/>
  <c r="P48" i="110"/>
  <c r="Q47" i="110"/>
  <c r="P47" i="110"/>
  <c r="Q46" i="110"/>
  <c r="P46" i="110"/>
  <c r="Q45" i="110"/>
  <c r="P45" i="110"/>
  <c r="Q44" i="110"/>
  <c r="P44" i="110"/>
  <c r="Q43" i="110"/>
  <c r="P43" i="110"/>
  <c r="Q42" i="110"/>
  <c r="P42" i="110"/>
  <c r="Q41" i="110"/>
  <c r="P41" i="110"/>
  <c r="Q40" i="110"/>
  <c r="P40" i="110"/>
  <c r="Q39" i="110"/>
  <c r="P39" i="110"/>
  <c r="Q38" i="110"/>
  <c r="P38" i="110"/>
  <c r="Q37" i="110"/>
  <c r="P37" i="110"/>
  <c r="Q36" i="110"/>
  <c r="P36" i="110"/>
  <c r="Q35" i="110"/>
  <c r="P35" i="110"/>
  <c r="Q34" i="110"/>
  <c r="P34" i="110"/>
  <c r="Q33" i="110"/>
  <c r="P33" i="110"/>
  <c r="Q32" i="110"/>
  <c r="P32" i="110"/>
  <c r="Q31" i="110"/>
  <c r="P31" i="110"/>
  <c r="Q30" i="110"/>
  <c r="P30" i="110"/>
  <c r="Q29" i="110"/>
  <c r="P29" i="110"/>
  <c r="Q28" i="110"/>
  <c r="P28" i="110"/>
  <c r="Q27" i="110"/>
  <c r="P27" i="110"/>
  <c r="Q26" i="110"/>
  <c r="P26" i="110"/>
  <c r="Q25" i="110"/>
  <c r="P25" i="110"/>
  <c r="Q24" i="110"/>
  <c r="P24" i="110"/>
  <c r="Q23" i="110"/>
  <c r="P23" i="110"/>
  <c r="Q22" i="110"/>
  <c r="P22" i="110"/>
  <c r="Q21" i="110"/>
  <c r="P21" i="110"/>
  <c r="Q20" i="110"/>
  <c r="P20" i="110"/>
  <c r="Q19" i="110"/>
  <c r="P19" i="110"/>
  <c r="Q18" i="110"/>
  <c r="P18" i="110"/>
  <c r="Q17" i="110"/>
  <c r="P17" i="110"/>
  <c r="Q16" i="110"/>
  <c r="P16" i="110"/>
  <c r="O48" i="110"/>
  <c r="N48" i="110"/>
  <c r="O47" i="110"/>
  <c r="N47" i="110"/>
  <c r="O46" i="110"/>
  <c r="N46" i="110"/>
  <c r="O45" i="110"/>
  <c r="N45" i="110"/>
  <c r="O44" i="110"/>
  <c r="N44" i="110"/>
  <c r="O43" i="110"/>
  <c r="V34" i="110" s="1"/>
  <c r="W34" i="110" s="1"/>
  <c r="N43" i="110"/>
  <c r="O42" i="110"/>
  <c r="N42" i="110"/>
  <c r="O41" i="110"/>
  <c r="N41" i="110"/>
  <c r="O40" i="110"/>
  <c r="N40" i="110"/>
  <c r="O39" i="110"/>
  <c r="N39" i="110"/>
  <c r="O38" i="110"/>
  <c r="N38" i="110"/>
  <c r="O37" i="110"/>
  <c r="N37" i="110"/>
  <c r="O36" i="110"/>
  <c r="N36" i="110"/>
  <c r="O35" i="110"/>
  <c r="V30" i="110" s="1"/>
  <c r="N35" i="110"/>
  <c r="O34" i="110"/>
  <c r="N34" i="110"/>
  <c r="O33" i="110"/>
  <c r="N33" i="110"/>
  <c r="O32" i="110"/>
  <c r="N32" i="110"/>
  <c r="O31" i="110"/>
  <c r="V28" i="110" s="1"/>
  <c r="N31" i="110"/>
  <c r="O30" i="110"/>
  <c r="N30" i="110"/>
  <c r="O29" i="110"/>
  <c r="N29" i="110"/>
  <c r="O28" i="110"/>
  <c r="N28" i="110"/>
  <c r="O27" i="110"/>
  <c r="N27" i="110"/>
  <c r="O26" i="110"/>
  <c r="N26" i="110"/>
  <c r="O25" i="110"/>
  <c r="N25" i="110"/>
  <c r="O24" i="110"/>
  <c r="N24" i="110"/>
  <c r="O23" i="110"/>
  <c r="N23" i="110"/>
  <c r="O22" i="110"/>
  <c r="N22" i="110"/>
  <c r="O21" i="110"/>
  <c r="N21" i="110"/>
  <c r="O20" i="110"/>
  <c r="N20" i="110"/>
  <c r="O19" i="110"/>
  <c r="N19" i="110"/>
  <c r="O18" i="110"/>
  <c r="N18" i="110"/>
  <c r="O17" i="110"/>
  <c r="N17" i="110"/>
  <c r="O16" i="110"/>
  <c r="N16" i="110"/>
  <c r="O15" i="110"/>
  <c r="N15" i="110"/>
  <c r="O14" i="110"/>
  <c r="N14" i="110"/>
  <c r="O13" i="110"/>
  <c r="N13" i="110"/>
  <c r="O12" i="110"/>
  <c r="N12" i="110"/>
  <c r="O11" i="110"/>
  <c r="N11" i="110"/>
  <c r="O10" i="110"/>
  <c r="N10" i="110"/>
  <c r="V24" i="110" l="1"/>
  <c r="W24" i="110" s="1"/>
  <c r="V29" i="110"/>
  <c r="V33" i="110"/>
  <c r="W33" i="110" s="1"/>
  <c r="V25" i="110"/>
  <c r="V27" i="110"/>
  <c r="W27" i="110" s="1"/>
  <c r="V31" i="110"/>
  <c r="W31" i="110" s="1"/>
  <c r="V17" i="110"/>
  <c r="W17" i="110" s="1"/>
  <c r="V26" i="110"/>
  <c r="W26" i="110" s="1"/>
  <c r="V32" i="110"/>
  <c r="W28" i="110"/>
  <c r="W25" i="110"/>
  <c r="W29" i="110"/>
  <c r="W30" i="110"/>
  <c r="W32" i="110"/>
  <c r="V16" i="110"/>
  <c r="W16" i="110" s="1"/>
  <c r="V20" i="110"/>
  <c r="W20" i="110" s="1"/>
  <c r="V21" i="110"/>
  <c r="W21" i="110" s="1"/>
  <c r="V18" i="110"/>
  <c r="W18" i="110" s="1"/>
  <c r="V22" i="110"/>
  <c r="W22" i="110" s="1"/>
  <c r="V19" i="110"/>
  <c r="W19" i="110" s="1"/>
  <c r="V23" i="110"/>
  <c r="W23" i="110" s="1"/>
  <c r="U21" i="94" l="1"/>
  <c r="T21" i="94"/>
  <c r="S21" i="94"/>
  <c r="R21" i="94"/>
  <c r="Q21" i="94"/>
  <c r="P21" i="94"/>
  <c r="U22" i="95"/>
  <c r="K68" i="95"/>
  <c r="J68" i="95"/>
  <c r="K67" i="95"/>
  <c r="J67" i="95"/>
  <c r="K66" i="95"/>
  <c r="J66" i="95"/>
  <c r="K65" i="95"/>
  <c r="J65" i="95"/>
  <c r="K64" i="95"/>
  <c r="J64" i="95"/>
  <c r="K63" i="95"/>
  <c r="J63" i="95"/>
  <c r="K62" i="95"/>
  <c r="J62" i="95"/>
  <c r="K61" i="95"/>
  <c r="J61" i="95"/>
  <c r="K60" i="95"/>
  <c r="J60" i="95"/>
  <c r="K59" i="95"/>
  <c r="J59" i="95"/>
  <c r="K58" i="95"/>
  <c r="J58" i="95"/>
  <c r="K57" i="95"/>
  <c r="J57" i="95"/>
  <c r="K56" i="95"/>
  <c r="J56" i="95"/>
  <c r="K55" i="95"/>
  <c r="J55" i="95"/>
  <c r="T22" i="95"/>
  <c r="S22" i="95"/>
  <c r="R22" i="95"/>
  <c r="Q22" i="95"/>
  <c r="P22" i="95"/>
  <c r="O22" i="95"/>
  <c r="N22" i="95"/>
  <c r="C68" i="95"/>
  <c r="B68" i="95"/>
  <c r="C67" i="95"/>
  <c r="B67" i="95"/>
  <c r="C66" i="95"/>
  <c r="B66" i="95"/>
  <c r="C65" i="95"/>
  <c r="B65" i="95"/>
  <c r="C64" i="95"/>
  <c r="B64" i="95"/>
  <c r="C63" i="95"/>
  <c r="B63" i="95"/>
  <c r="C62" i="95"/>
  <c r="B62" i="95"/>
  <c r="C61" i="95"/>
  <c r="B61" i="95"/>
  <c r="C60" i="95"/>
  <c r="B60" i="95"/>
  <c r="C59" i="95"/>
  <c r="B59" i="95"/>
  <c r="C58" i="95"/>
  <c r="B58" i="95"/>
  <c r="C57" i="95"/>
  <c r="B57" i="95"/>
  <c r="C56" i="95"/>
  <c r="B56" i="95"/>
  <c r="C55" i="95"/>
  <c r="B55" i="95"/>
  <c r="I68" i="95"/>
  <c r="H68" i="95"/>
  <c r="G68" i="95"/>
  <c r="F68" i="95"/>
  <c r="I67" i="95"/>
  <c r="H67" i="95"/>
  <c r="G67" i="95"/>
  <c r="F67" i="95"/>
  <c r="I66" i="95"/>
  <c r="H66" i="95"/>
  <c r="G66" i="95"/>
  <c r="F66" i="95"/>
  <c r="I65" i="95"/>
  <c r="H65" i="95"/>
  <c r="G65" i="95"/>
  <c r="F65" i="95"/>
  <c r="I64" i="95"/>
  <c r="H64" i="95"/>
  <c r="G64" i="95"/>
  <c r="F64" i="95"/>
  <c r="I63" i="95"/>
  <c r="H63" i="95"/>
  <c r="G63" i="95"/>
  <c r="F63" i="95"/>
  <c r="I62" i="95"/>
  <c r="H62" i="95"/>
  <c r="G62" i="95"/>
  <c r="F62" i="95"/>
  <c r="I61" i="95"/>
  <c r="H61" i="95"/>
  <c r="G61" i="95"/>
  <c r="F61" i="95"/>
  <c r="I60" i="95"/>
  <c r="H60" i="95"/>
  <c r="G60" i="95"/>
  <c r="F60" i="95"/>
  <c r="I59" i="95"/>
  <c r="H59" i="95"/>
  <c r="G59" i="95"/>
  <c r="F59" i="95"/>
  <c r="I58" i="95"/>
  <c r="H58" i="95"/>
  <c r="G58" i="95"/>
  <c r="F58" i="95"/>
  <c r="I57" i="95"/>
  <c r="H57" i="95"/>
  <c r="G57" i="95"/>
  <c r="F57" i="95"/>
  <c r="I56" i="95"/>
  <c r="H56" i="95"/>
  <c r="G56" i="95"/>
  <c r="F56" i="95"/>
  <c r="I55" i="95"/>
  <c r="H55" i="95"/>
  <c r="G55" i="95"/>
  <c r="F55" i="95"/>
  <c r="T16" i="96"/>
  <c r="T15" i="96"/>
  <c r="T14" i="96"/>
  <c r="T13" i="96"/>
  <c r="T12" i="96"/>
  <c r="T11" i="96"/>
  <c r="T10" i="96"/>
  <c r="T9" i="96"/>
  <c r="R16" i="96"/>
  <c r="R15" i="96"/>
  <c r="R14" i="96"/>
  <c r="R13" i="96"/>
  <c r="R12" i="96"/>
  <c r="R11" i="96"/>
  <c r="R10" i="96"/>
  <c r="R9" i="96"/>
  <c r="P16" i="96"/>
  <c r="P15" i="96"/>
  <c r="P14" i="96"/>
  <c r="P13" i="96"/>
  <c r="P12" i="96"/>
  <c r="P11" i="96"/>
  <c r="P10" i="96"/>
  <c r="P9" i="96"/>
  <c r="N16" i="96"/>
  <c r="N15" i="96"/>
  <c r="N14" i="96"/>
  <c r="N13" i="96"/>
  <c r="N12" i="96"/>
  <c r="N11" i="96"/>
  <c r="N10" i="96"/>
  <c r="N9" i="96"/>
  <c r="O16" i="96"/>
  <c r="O15" i="96"/>
  <c r="O14" i="96"/>
  <c r="O13" i="96"/>
  <c r="O12" i="96"/>
  <c r="O11" i="96"/>
  <c r="O10" i="96"/>
  <c r="O9" i="96"/>
  <c r="K80" i="98"/>
  <c r="J80" i="98"/>
  <c r="K79" i="98"/>
  <c r="J79" i="98"/>
  <c r="K78" i="98"/>
  <c r="J78" i="98"/>
  <c r="K77" i="98"/>
  <c r="J77" i="98"/>
  <c r="K76" i="98"/>
  <c r="J76" i="98"/>
  <c r="K75" i="98"/>
  <c r="J75" i="98"/>
  <c r="K74" i="98"/>
  <c r="J74" i="98"/>
  <c r="K73" i="98"/>
  <c r="J73" i="98"/>
  <c r="K72" i="98"/>
  <c r="J72" i="98"/>
  <c r="K71" i="98"/>
  <c r="J71" i="98"/>
  <c r="K70" i="98"/>
  <c r="J70" i="98"/>
  <c r="K69" i="98"/>
  <c r="J69" i="98"/>
  <c r="K68" i="98"/>
  <c r="J68" i="98"/>
  <c r="K67" i="98"/>
  <c r="J67" i="98"/>
  <c r="K66" i="98"/>
  <c r="J66" i="98"/>
  <c r="K65" i="98"/>
  <c r="J65" i="98"/>
  <c r="K64" i="98"/>
  <c r="J64" i="98"/>
  <c r="E80" i="98"/>
  <c r="D80" i="98"/>
  <c r="E79" i="98"/>
  <c r="D79" i="98"/>
  <c r="E78" i="98"/>
  <c r="D78" i="98"/>
  <c r="E77" i="98"/>
  <c r="D77" i="98"/>
  <c r="E76" i="98"/>
  <c r="D76" i="98"/>
  <c r="E75" i="98"/>
  <c r="D75" i="98"/>
  <c r="E74" i="98"/>
  <c r="D74" i="98"/>
  <c r="E73" i="98"/>
  <c r="D73" i="98"/>
  <c r="E72" i="98"/>
  <c r="D72" i="98"/>
  <c r="E71" i="98"/>
  <c r="D71" i="98"/>
  <c r="E70" i="98"/>
  <c r="D70" i="98"/>
  <c r="E69" i="98"/>
  <c r="D69" i="98"/>
  <c r="E68" i="98"/>
  <c r="D68" i="98"/>
  <c r="E67" i="98"/>
  <c r="D67" i="98"/>
  <c r="E66" i="98"/>
  <c r="D66" i="98"/>
  <c r="E65" i="98"/>
  <c r="D65" i="98"/>
  <c r="E64" i="98"/>
  <c r="D64" i="98"/>
  <c r="I80" i="98"/>
  <c r="H80" i="98"/>
  <c r="I79" i="98"/>
  <c r="H79" i="98"/>
  <c r="I78" i="98"/>
  <c r="H78" i="98"/>
  <c r="I77" i="98"/>
  <c r="H77" i="98"/>
  <c r="I76" i="98"/>
  <c r="H76" i="98"/>
  <c r="I75" i="98"/>
  <c r="H75" i="98"/>
  <c r="I74" i="98"/>
  <c r="H74" i="98"/>
  <c r="I73" i="98"/>
  <c r="H73" i="98"/>
  <c r="I72" i="98"/>
  <c r="H72" i="98"/>
  <c r="I71" i="98"/>
  <c r="H71" i="98"/>
  <c r="I70" i="98"/>
  <c r="H70" i="98"/>
  <c r="I69" i="98"/>
  <c r="H69" i="98"/>
  <c r="I68" i="98"/>
  <c r="H68" i="98"/>
  <c r="I67" i="98"/>
  <c r="H67" i="98"/>
  <c r="I66" i="98"/>
  <c r="H66" i="98"/>
  <c r="I65" i="98"/>
  <c r="H65" i="98"/>
  <c r="I64" i="98"/>
  <c r="H64" i="98"/>
  <c r="G80" i="98"/>
  <c r="F80" i="98"/>
  <c r="G79" i="98"/>
  <c r="F79" i="98"/>
  <c r="G78" i="98"/>
  <c r="F78" i="98"/>
  <c r="G77" i="98"/>
  <c r="F77" i="98"/>
  <c r="G76" i="98"/>
  <c r="F76" i="98"/>
  <c r="G75" i="98"/>
  <c r="F75" i="98"/>
  <c r="G74" i="98"/>
  <c r="F74" i="98"/>
  <c r="G73" i="98"/>
  <c r="F73" i="98"/>
  <c r="G72" i="98"/>
  <c r="F72" i="98"/>
  <c r="G71" i="98"/>
  <c r="F71" i="98"/>
  <c r="G70" i="98"/>
  <c r="F70" i="98"/>
  <c r="G69" i="98"/>
  <c r="F69" i="98"/>
  <c r="G68" i="98"/>
  <c r="F68" i="98"/>
  <c r="G67" i="98"/>
  <c r="F67" i="98"/>
  <c r="G66" i="98"/>
  <c r="F66" i="98"/>
  <c r="G65" i="98"/>
  <c r="F65" i="98"/>
  <c r="G64" i="98"/>
  <c r="F64" i="98"/>
  <c r="D83" i="98" l="1"/>
  <c r="H83" i="98"/>
  <c r="V22" i="95"/>
  <c r="W22" i="95" s="1"/>
  <c r="I83" i="98"/>
  <c r="E83" i="98"/>
  <c r="K83" i="98"/>
  <c r="J83" i="98"/>
  <c r="J82" i="98"/>
  <c r="K82" i="98"/>
  <c r="D82" i="98"/>
  <c r="E82" i="98"/>
  <c r="H82" i="98"/>
  <c r="I82" i="98"/>
  <c r="F83" i="98"/>
  <c r="G83" i="98"/>
  <c r="F82" i="98"/>
  <c r="G82" i="98"/>
  <c r="P20" i="86"/>
  <c r="P19" i="86"/>
  <c r="P18" i="86"/>
  <c r="P17" i="86"/>
  <c r="P16" i="86"/>
  <c r="P15" i="86"/>
  <c r="P14" i="86"/>
  <c r="P13" i="86"/>
  <c r="P12" i="86"/>
  <c r="P11" i="86"/>
  <c r="P10" i="86"/>
  <c r="P18" i="68"/>
  <c r="P17" i="68"/>
  <c r="P16" i="68"/>
  <c r="P15" i="68"/>
  <c r="P14" i="68"/>
  <c r="P13" i="68"/>
  <c r="P12" i="68"/>
  <c r="P11" i="68"/>
  <c r="P10" i="68"/>
  <c r="P9" i="68"/>
  <c r="N9" i="68"/>
  <c r="O20" i="94" l="1"/>
  <c r="V21" i="94" s="1"/>
  <c r="W21" i="94" s="1"/>
  <c r="O19" i="94"/>
  <c r="O18" i="94"/>
  <c r="O17" i="94"/>
  <c r="O16" i="94"/>
  <c r="O15" i="94"/>
  <c r="O14" i="94"/>
  <c r="O13" i="94"/>
  <c r="O12" i="94"/>
  <c r="O11" i="94"/>
  <c r="O10" i="94"/>
  <c r="O9" i="94"/>
  <c r="O24" i="88" l="1"/>
  <c r="N24" i="88"/>
  <c r="O23" i="88"/>
  <c r="N23" i="88"/>
  <c r="O22" i="88"/>
  <c r="N22" i="88"/>
  <c r="O21" i="88"/>
  <c r="N21" i="88"/>
  <c r="O20" i="88"/>
  <c r="N20" i="88"/>
  <c r="O19" i="88"/>
  <c r="N19" i="88"/>
  <c r="O18" i="88"/>
  <c r="N18" i="88"/>
  <c r="O17" i="88"/>
  <c r="N17" i="88"/>
  <c r="O16" i="88"/>
  <c r="N16" i="88"/>
  <c r="O15" i="88"/>
  <c r="N15" i="88"/>
  <c r="O14" i="88"/>
  <c r="N14" i="88"/>
  <c r="O13" i="88"/>
  <c r="N13" i="88"/>
  <c r="O12" i="88"/>
  <c r="N12" i="88"/>
  <c r="O11" i="88"/>
  <c r="N11" i="88"/>
  <c r="O10" i="88"/>
  <c r="N10" i="88"/>
  <c r="O9" i="88"/>
  <c r="N9" i="88"/>
  <c r="O22" i="103"/>
  <c r="O21" i="103"/>
  <c r="O20" i="103"/>
  <c r="O19" i="103"/>
  <c r="O18" i="103"/>
  <c r="O17" i="103"/>
  <c r="O16" i="103"/>
  <c r="O15" i="103"/>
  <c r="O14" i="103"/>
  <c r="O13" i="103"/>
  <c r="O12" i="103"/>
  <c r="O11" i="103"/>
  <c r="O10" i="103"/>
  <c r="O9" i="103"/>
  <c r="N22" i="103"/>
  <c r="N21" i="103"/>
  <c r="N20" i="103"/>
  <c r="N19" i="103"/>
  <c r="N18" i="103"/>
  <c r="N17" i="103"/>
  <c r="N16" i="103"/>
  <c r="N15" i="103"/>
  <c r="N14" i="103"/>
  <c r="N13" i="103"/>
  <c r="N12" i="103"/>
  <c r="N11" i="103"/>
  <c r="N10" i="103"/>
  <c r="N9" i="103"/>
  <c r="U12" i="103" l="1"/>
  <c r="N16" i="61" l="1"/>
  <c r="N15" i="61"/>
  <c r="N14" i="61"/>
  <c r="N13" i="61"/>
  <c r="N12" i="61"/>
  <c r="N11" i="61"/>
  <c r="N10" i="61"/>
  <c r="O10" i="54" l="1"/>
  <c r="O11" i="54"/>
  <c r="O12" i="54"/>
  <c r="O13" i="54"/>
  <c r="O14" i="54"/>
  <c r="O15" i="54"/>
  <c r="O16" i="54"/>
  <c r="O17" i="54"/>
  <c r="O18" i="54"/>
  <c r="O19" i="54"/>
  <c r="O20" i="54"/>
  <c r="O21" i="54"/>
  <c r="O22" i="54"/>
  <c r="O9" i="54"/>
  <c r="O10" i="55"/>
  <c r="O11" i="55"/>
  <c r="O12" i="55"/>
  <c r="O13" i="55"/>
  <c r="O14" i="55"/>
  <c r="O15" i="55"/>
  <c r="O16" i="55"/>
  <c r="O17" i="55"/>
  <c r="O18" i="55"/>
  <c r="O19" i="55"/>
  <c r="O20" i="55"/>
  <c r="O21" i="55"/>
  <c r="O9" i="55"/>
  <c r="O10" i="56"/>
  <c r="O11" i="56"/>
  <c r="O12" i="56"/>
  <c r="O13" i="56"/>
  <c r="O14" i="56"/>
  <c r="O15" i="56"/>
  <c r="O16" i="56"/>
  <c r="O9" i="56"/>
  <c r="N10" i="57"/>
  <c r="N11" i="57"/>
  <c r="N12" i="57"/>
  <c r="N13" i="57"/>
  <c r="N14" i="57"/>
  <c r="N15" i="57"/>
  <c r="N16" i="57"/>
  <c r="N17" i="57"/>
  <c r="N18" i="57"/>
  <c r="N19" i="57"/>
  <c r="N20" i="57"/>
  <c r="N21" i="57"/>
  <c r="N22" i="57"/>
  <c r="N23" i="57"/>
  <c r="N24" i="57"/>
  <c r="N25" i="57"/>
  <c r="N26" i="57"/>
  <c r="N9" i="57"/>
  <c r="O10" i="57"/>
  <c r="O11" i="57"/>
  <c r="O12" i="57"/>
  <c r="O13" i="57"/>
  <c r="O14" i="57"/>
  <c r="O15" i="57"/>
  <c r="O16" i="57"/>
  <c r="O17" i="57"/>
  <c r="O18" i="57"/>
  <c r="O19" i="57"/>
  <c r="O20" i="57"/>
  <c r="O21" i="57"/>
  <c r="O22" i="57"/>
  <c r="O23" i="57"/>
  <c r="O24" i="57"/>
  <c r="O25" i="57"/>
  <c r="O26" i="57"/>
  <c r="O9" i="57"/>
  <c r="O10" i="58"/>
  <c r="O11" i="58"/>
  <c r="O12" i="58"/>
  <c r="O13" i="58"/>
  <c r="O14" i="58"/>
  <c r="O15" i="58"/>
  <c r="O16" i="58"/>
  <c r="O17" i="58"/>
  <c r="O18" i="58"/>
  <c r="O19" i="58"/>
  <c r="O20" i="58"/>
  <c r="O21" i="58"/>
  <c r="O22" i="58"/>
  <c r="O9" i="58"/>
  <c r="O10" i="59" l="1"/>
  <c r="O11" i="59"/>
  <c r="O12" i="59"/>
  <c r="O13" i="59"/>
  <c r="O14" i="59"/>
  <c r="O15" i="59"/>
  <c r="O16" i="59"/>
  <c r="O17" i="59"/>
  <c r="O18" i="59"/>
  <c r="O19" i="59"/>
  <c r="O20" i="59"/>
  <c r="O21" i="59"/>
  <c r="O22" i="59"/>
  <c r="O9" i="59"/>
  <c r="O10" i="60"/>
  <c r="O11" i="60"/>
  <c r="O12" i="60"/>
  <c r="O13" i="60"/>
  <c r="O14" i="60"/>
  <c r="O15" i="60"/>
  <c r="O16" i="60"/>
  <c r="O17" i="60"/>
  <c r="O18" i="60"/>
  <c r="O19" i="60"/>
  <c r="O9" i="60"/>
  <c r="R10" i="61"/>
  <c r="R11" i="61"/>
  <c r="R12" i="61"/>
  <c r="R13" i="61"/>
  <c r="R14" i="61"/>
  <c r="R15" i="61"/>
  <c r="R16" i="61"/>
  <c r="R9" i="61"/>
  <c r="N9" i="61"/>
  <c r="O10" i="61"/>
  <c r="O11" i="61"/>
  <c r="O12" i="61"/>
  <c r="O13" i="61"/>
  <c r="O14" i="61"/>
  <c r="O15" i="61"/>
  <c r="O16" i="61"/>
  <c r="O9" i="61"/>
  <c r="P10" i="61"/>
  <c r="P11" i="61"/>
  <c r="P12" i="61"/>
  <c r="P13" i="61"/>
  <c r="P14" i="61"/>
  <c r="P15" i="61"/>
  <c r="P16" i="61"/>
  <c r="P9" i="61"/>
  <c r="T10" i="61"/>
  <c r="T11" i="61"/>
  <c r="T12" i="61"/>
  <c r="T13" i="61"/>
  <c r="T14" i="61"/>
  <c r="T15" i="61"/>
  <c r="T16" i="61"/>
  <c r="T9" i="61"/>
  <c r="O10" i="67" l="1"/>
  <c r="O11" i="67"/>
  <c r="O12" i="67"/>
  <c r="O13" i="67"/>
  <c r="O14" i="67"/>
  <c r="O15" i="67"/>
  <c r="O16" i="67"/>
  <c r="O9" i="67"/>
  <c r="U10" i="111" l="1"/>
  <c r="U11" i="111"/>
  <c r="U12" i="111"/>
  <c r="U13" i="111"/>
  <c r="U14" i="111"/>
  <c r="U15" i="111"/>
  <c r="U16" i="111"/>
  <c r="N16" i="111"/>
  <c r="N15" i="111"/>
  <c r="N14" i="111"/>
  <c r="N11" i="111"/>
  <c r="N10" i="111"/>
  <c r="N9" i="111"/>
  <c r="N12" i="111"/>
  <c r="N13" i="111"/>
  <c r="O10" i="111"/>
  <c r="O11" i="111"/>
  <c r="O12" i="111"/>
  <c r="O13" i="111"/>
  <c r="O14" i="111"/>
  <c r="O15" i="111"/>
  <c r="O16" i="111"/>
  <c r="O9" i="111"/>
  <c r="T16" i="111" l="1"/>
  <c r="S16" i="111"/>
  <c r="R16" i="111"/>
  <c r="Q16" i="111"/>
  <c r="P16" i="111"/>
  <c r="T15" i="111"/>
  <c r="S15" i="111"/>
  <c r="R15" i="111"/>
  <c r="Q15" i="111"/>
  <c r="P15" i="111"/>
  <c r="T14" i="111"/>
  <c r="S14" i="111"/>
  <c r="R14" i="111"/>
  <c r="Q14" i="111"/>
  <c r="P14" i="111"/>
  <c r="T13" i="111"/>
  <c r="S13" i="111"/>
  <c r="R13" i="111"/>
  <c r="Q13" i="111"/>
  <c r="P13" i="111"/>
  <c r="T12" i="111"/>
  <c r="S12" i="111"/>
  <c r="R12" i="111"/>
  <c r="Q12" i="111"/>
  <c r="P12" i="111"/>
  <c r="T11" i="111"/>
  <c r="S11" i="111"/>
  <c r="R11" i="111"/>
  <c r="Q11" i="111"/>
  <c r="V11" i="111" s="1"/>
  <c r="P11" i="111"/>
  <c r="T10" i="111"/>
  <c r="S10" i="111"/>
  <c r="R10" i="111"/>
  <c r="Q10" i="111"/>
  <c r="P10" i="111"/>
  <c r="U9" i="111"/>
  <c r="T9" i="111"/>
  <c r="S9" i="111"/>
  <c r="R9" i="111"/>
  <c r="Q9" i="111"/>
  <c r="P9" i="111"/>
  <c r="N10" i="68"/>
  <c r="N11" i="68"/>
  <c r="N12" i="68"/>
  <c r="N13" i="68"/>
  <c r="N14" i="68"/>
  <c r="N15" i="68"/>
  <c r="N16" i="68"/>
  <c r="N17" i="68"/>
  <c r="N18" i="68"/>
  <c r="O10" i="68"/>
  <c r="O11" i="68"/>
  <c r="O12" i="68"/>
  <c r="O13" i="68"/>
  <c r="O14" i="68"/>
  <c r="O15" i="68"/>
  <c r="O16" i="68"/>
  <c r="O17" i="68"/>
  <c r="O18" i="68"/>
  <c r="O9" i="68"/>
  <c r="R10" i="68"/>
  <c r="R11" i="68"/>
  <c r="R12" i="68"/>
  <c r="R13" i="68"/>
  <c r="R14" i="68"/>
  <c r="R15" i="68"/>
  <c r="R16" i="68"/>
  <c r="R17" i="68"/>
  <c r="R18" i="68"/>
  <c r="R9" i="68"/>
  <c r="T10" i="68"/>
  <c r="U10" i="68" s="1"/>
  <c r="T11" i="68"/>
  <c r="U11" i="68" s="1"/>
  <c r="T12" i="68"/>
  <c r="U12" i="68" s="1"/>
  <c r="T13" i="68"/>
  <c r="U13" i="68" s="1"/>
  <c r="T14" i="68"/>
  <c r="U14" i="68" s="1"/>
  <c r="T15" i="68"/>
  <c r="U15" i="68" s="1"/>
  <c r="T16" i="68"/>
  <c r="U16" i="68" s="1"/>
  <c r="T17" i="68"/>
  <c r="U17" i="68" s="1"/>
  <c r="T18" i="68"/>
  <c r="U18" i="68" s="1"/>
  <c r="T9" i="68"/>
  <c r="U9" i="68" s="1"/>
  <c r="R10" i="69"/>
  <c r="R11" i="69"/>
  <c r="R12" i="69"/>
  <c r="R13" i="69"/>
  <c r="R14" i="69"/>
  <c r="R15" i="69"/>
  <c r="R16" i="69"/>
  <c r="R17" i="69"/>
  <c r="R18" i="69"/>
  <c r="R9" i="69"/>
  <c r="N10" i="69"/>
  <c r="N11" i="69"/>
  <c r="N12" i="69"/>
  <c r="N13" i="69"/>
  <c r="N14" i="69"/>
  <c r="N15" i="69"/>
  <c r="N16" i="69"/>
  <c r="N17" i="69"/>
  <c r="N18" i="69"/>
  <c r="N9" i="69"/>
  <c r="O10" i="69"/>
  <c r="O11" i="69"/>
  <c r="O12" i="69"/>
  <c r="O13" i="69"/>
  <c r="O14" i="69"/>
  <c r="O15" i="69"/>
  <c r="O16" i="69"/>
  <c r="O17" i="69"/>
  <c r="O18" i="69"/>
  <c r="O9" i="69"/>
  <c r="P10" i="69"/>
  <c r="P11" i="69"/>
  <c r="P12" i="69"/>
  <c r="P13" i="69"/>
  <c r="P14" i="69"/>
  <c r="P15" i="69"/>
  <c r="P16" i="69"/>
  <c r="P17" i="69"/>
  <c r="P18" i="69"/>
  <c r="P9" i="69"/>
  <c r="T10" i="69"/>
  <c r="U10" i="69" s="1"/>
  <c r="T11" i="69"/>
  <c r="U11" i="69" s="1"/>
  <c r="T12" i="69"/>
  <c r="U12" i="69" s="1"/>
  <c r="T13" i="69"/>
  <c r="U13" i="69" s="1"/>
  <c r="T14" i="69"/>
  <c r="U14" i="69" s="1"/>
  <c r="T15" i="69"/>
  <c r="U15" i="69" s="1"/>
  <c r="T16" i="69"/>
  <c r="U16" i="69" s="1"/>
  <c r="T17" i="69"/>
  <c r="U17" i="69" s="1"/>
  <c r="T18" i="69"/>
  <c r="U18" i="69" s="1"/>
  <c r="T9" i="69"/>
  <c r="U9" i="69" s="1"/>
  <c r="V12" i="111" l="1"/>
  <c r="V14" i="111"/>
  <c r="V16" i="111"/>
  <c r="V15" i="111"/>
  <c r="V10" i="111"/>
  <c r="V13" i="111"/>
  <c r="V9" i="111"/>
  <c r="O10" i="75"/>
  <c r="O11" i="75"/>
  <c r="O12" i="75"/>
  <c r="O13" i="75"/>
  <c r="O14" i="75"/>
  <c r="O15" i="75"/>
  <c r="O16" i="75"/>
  <c r="O9" i="75"/>
  <c r="S10" i="75"/>
  <c r="S11" i="75"/>
  <c r="S12" i="75"/>
  <c r="S13" i="75"/>
  <c r="S14" i="75"/>
  <c r="S15" i="75"/>
  <c r="S16" i="75"/>
  <c r="S9" i="75"/>
  <c r="N10" i="75"/>
  <c r="N11" i="75"/>
  <c r="N12" i="75"/>
  <c r="N13" i="75"/>
  <c r="N14" i="75"/>
  <c r="N15" i="75"/>
  <c r="N16" i="75"/>
  <c r="N9" i="75"/>
  <c r="N10" i="70" l="1"/>
  <c r="N11" i="70"/>
  <c r="N12" i="70"/>
  <c r="N13" i="70"/>
  <c r="N14" i="70"/>
  <c r="N15" i="70"/>
  <c r="N16" i="70"/>
  <c r="N17" i="70"/>
  <c r="N9" i="70"/>
  <c r="O10" i="70"/>
  <c r="O11" i="70"/>
  <c r="O12" i="70"/>
  <c r="O13" i="70"/>
  <c r="O14" i="70"/>
  <c r="O15" i="70"/>
  <c r="O16" i="70"/>
  <c r="O17" i="70"/>
  <c r="O9" i="70"/>
  <c r="O10" i="71"/>
  <c r="O11" i="71"/>
  <c r="O12" i="71"/>
  <c r="O13" i="71"/>
  <c r="O14" i="71"/>
  <c r="O15" i="71"/>
  <c r="O16" i="71"/>
  <c r="O17" i="71"/>
  <c r="O18" i="71"/>
  <c r="O19" i="71"/>
  <c r="O20" i="71"/>
  <c r="O21" i="71"/>
  <c r="O22" i="71"/>
  <c r="O23" i="71"/>
  <c r="O24" i="71"/>
  <c r="O9" i="71"/>
  <c r="O10" i="72"/>
  <c r="O11" i="72"/>
  <c r="O12" i="72"/>
  <c r="O13" i="72"/>
  <c r="O14" i="72"/>
  <c r="O15" i="72"/>
  <c r="O16" i="72"/>
  <c r="O17" i="72"/>
  <c r="O9" i="72"/>
  <c r="O9" i="73"/>
  <c r="O10" i="73"/>
  <c r="O11" i="73"/>
  <c r="O12" i="73"/>
  <c r="O13" i="73"/>
  <c r="O14" i="73"/>
  <c r="N10" i="74"/>
  <c r="N11" i="74"/>
  <c r="N12" i="74"/>
  <c r="N13" i="74"/>
  <c r="N14" i="74"/>
  <c r="N15" i="74"/>
  <c r="N16" i="74"/>
  <c r="N17" i="74"/>
  <c r="N9" i="74"/>
  <c r="O10" i="74"/>
  <c r="O11" i="74"/>
  <c r="O12" i="74"/>
  <c r="O13" i="74"/>
  <c r="O14" i="74"/>
  <c r="O15" i="74"/>
  <c r="O16" i="74"/>
  <c r="O17" i="74"/>
  <c r="O9" i="74"/>
  <c r="O9" i="79" l="1"/>
  <c r="O10" i="79" l="1"/>
  <c r="O11" i="79"/>
  <c r="O12" i="79"/>
  <c r="O13" i="79"/>
  <c r="O14" i="79"/>
  <c r="O15" i="79"/>
  <c r="O16" i="79"/>
  <c r="O17" i="79"/>
  <c r="N9" i="76" l="1"/>
  <c r="O9" i="76"/>
  <c r="S10" i="78" l="1"/>
  <c r="S11" i="78"/>
  <c r="S12" i="78"/>
  <c r="S13" i="78"/>
  <c r="S14" i="78"/>
  <c r="S9" i="78"/>
  <c r="O10" i="78"/>
  <c r="O11" i="78"/>
  <c r="O12" i="78"/>
  <c r="O13" i="78"/>
  <c r="O14" i="78"/>
  <c r="O15" i="78"/>
  <c r="O16" i="78"/>
  <c r="O17" i="78"/>
  <c r="O18" i="78"/>
  <c r="O19" i="78"/>
  <c r="O9" i="78"/>
  <c r="N10" i="105" l="1"/>
  <c r="N11" i="105"/>
  <c r="N12" i="105"/>
  <c r="N13" i="105"/>
  <c r="N14" i="105"/>
  <c r="N15" i="105"/>
  <c r="N16" i="105"/>
  <c r="N17" i="105"/>
  <c r="N18" i="105"/>
  <c r="N19" i="105"/>
  <c r="N20" i="105"/>
  <c r="N21" i="105"/>
  <c r="N22" i="105"/>
  <c r="N9" i="105"/>
  <c r="O10" i="105"/>
  <c r="O11" i="105"/>
  <c r="O12" i="105"/>
  <c r="O13" i="105"/>
  <c r="O14" i="105"/>
  <c r="O15" i="105"/>
  <c r="O16" i="105"/>
  <c r="O17" i="105"/>
  <c r="O18" i="105"/>
  <c r="O19" i="105"/>
  <c r="O20" i="105"/>
  <c r="O21" i="105"/>
  <c r="O22" i="105"/>
  <c r="O9" i="105"/>
  <c r="N9" i="106"/>
  <c r="O9" i="106"/>
  <c r="N10" i="98"/>
  <c r="N11" i="98"/>
  <c r="N12" i="98"/>
  <c r="N13" i="98"/>
  <c r="N14" i="98"/>
  <c r="N15" i="98"/>
  <c r="N16" i="98"/>
  <c r="N17" i="98"/>
  <c r="N18" i="98"/>
  <c r="N19" i="98"/>
  <c r="N20" i="98"/>
  <c r="N21" i="98"/>
  <c r="N22" i="98"/>
  <c r="N23" i="98"/>
  <c r="N24" i="98"/>
  <c r="N25" i="98"/>
  <c r="N9" i="98"/>
  <c r="O10" i="98"/>
  <c r="O11" i="98"/>
  <c r="O12" i="98"/>
  <c r="O13" i="98"/>
  <c r="O14" i="98"/>
  <c r="O15" i="98"/>
  <c r="O16" i="98"/>
  <c r="O17" i="98"/>
  <c r="O18" i="98"/>
  <c r="O19" i="98"/>
  <c r="O20" i="98"/>
  <c r="O21" i="98"/>
  <c r="O22" i="98"/>
  <c r="O23" i="98"/>
  <c r="O24" i="98"/>
  <c r="O25" i="98"/>
  <c r="O9" i="98"/>
  <c r="O10" i="82"/>
  <c r="O11" i="82"/>
  <c r="O12" i="82"/>
  <c r="O13" i="82"/>
  <c r="O9" i="82"/>
  <c r="O10" i="83"/>
  <c r="O11" i="83"/>
  <c r="O12" i="83"/>
  <c r="O13" i="83"/>
  <c r="O14" i="83"/>
  <c r="O15" i="83"/>
  <c r="O16" i="83"/>
  <c r="O17" i="83"/>
  <c r="O18" i="83"/>
  <c r="O19" i="83"/>
  <c r="O20" i="83"/>
  <c r="O9" i="83"/>
  <c r="O10" i="84"/>
  <c r="O11" i="84"/>
  <c r="O12" i="84"/>
  <c r="O13" i="84"/>
  <c r="O14" i="84"/>
  <c r="O15" i="84"/>
  <c r="O9" i="84"/>
  <c r="O10" i="85"/>
  <c r="O11" i="85"/>
  <c r="O12" i="85"/>
  <c r="O13" i="85"/>
  <c r="O14" i="85"/>
  <c r="O15" i="85"/>
  <c r="O16" i="85"/>
  <c r="O17" i="85"/>
  <c r="O18" i="85"/>
  <c r="O19" i="85"/>
  <c r="O20" i="85"/>
  <c r="O9" i="85"/>
  <c r="O10" i="86"/>
  <c r="O11" i="86"/>
  <c r="O12" i="86"/>
  <c r="O13" i="86"/>
  <c r="O14" i="86"/>
  <c r="O15" i="86"/>
  <c r="O16" i="86"/>
  <c r="O17" i="86"/>
  <c r="O18" i="86"/>
  <c r="O19" i="86"/>
  <c r="O20" i="86"/>
  <c r="O9" i="86"/>
  <c r="N10" i="86"/>
  <c r="N11" i="86"/>
  <c r="N12" i="86"/>
  <c r="N13" i="86"/>
  <c r="N14" i="86"/>
  <c r="N15" i="86"/>
  <c r="N16" i="86"/>
  <c r="N17" i="86"/>
  <c r="N18" i="86"/>
  <c r="N19" i="86"/>
  <c r="N20" i="86"/>
  <c r="N9" i="86"/>
  <c r="Q10" i="86"/>
  <c r="Q11" i="86"/>
  <c r="Q12" i="86"/>
  <c r="Q13" i="86"/>
  <c r="Q14" i="86"/>
  <c r="Q15" i="86"/>
  <c r="Q16" i="86"/>
  <c r="Q17" i="86"/>
  <c r="Q18" i="86"/>
  <c r="Q19" i="86"/>
  <c r="Q20" i="86"/>
  <c r="Q9" i="86"/>
  <c r="P9" i="86"/>
  <c r="R10" i="86"/>
  <c r="R11" i="86"/>
  <c r="R12" i="86"/>
  <c r="R13" i="86"/>
  <c r="R14" i="86"/>
  <c r="R15" i="86"/>
  <c r="R16" i="86"/>
  <c r="R17" i="86"/>
  <c r="R18" i="86"/>
  <c r="R19" i="86"/>
  <c r="R20" i="86"/>
  <c r="R9" i="86"/>
  <c r="T10" i="86"/>
  <c r="T11" i="86"/>
  <c r="T12" i="86"/>
  <c r="T13" i="86"/>
  <c r="T14" i="86"/>
  <c r="T15" i="86"/>
  <c r="T16" i="86"/>
  <c r="T17" i="86"/>
  <c r="T18" i="86"/>
  <c r="T19" i="86"/>
  <c r="T20" i="86"/>
  <c r="T9" i="86"/>
  <c r="U15" i="110" l="1"/>
  <c r="T15" i="110"/>
  <c r="Q15" i="110"/>
  <c r="P15" i="110"/>
  <c r="U14" i="110"/>
  <c r="T14" i="110"/>
  <c r="Q14" i="110"/>
  <c r="V14" i="110" s="1"/>
  <c r="W14" i="110" s="1"/>
  <c r="P14" i="110"/>
  <c r="U13" i="110"/>
  <c r="T13" i="110"/>
  <c r="Q13" i="110"/>
  <c r="P13" i="110"/>
  <c r="U12" i="110"/>
  <c r="T12" i="110"/>
  <c r="S12" i="110"/>
  <c r="R12" i="110"/>
  <c r="Q12" i="110"/>
  <c r="P12" i="110"/>
  <c r="U11" i="110"/>
  <c r="T11" i="110"/>
  <c r="S11" i="110"/>
  <c r="R11" i="110"/>
  <c r="Q11" i="110"/>
  <c r="P11" i="110"/>
  <c r="U10" i="110"/>
  <c r="T10" i="110"/>
  <c r="S10" i="110"/>
  <c r="R10" i="110"/>
  <c r="Q10" i="110"/>
  <c r="P10" i="110"/>
  <c r="U9" i="110"/>
  <c r="T9" i="110"/>
  <c r="S9" i="110"/>
  <c r="R9" i="110"/>
  <c r="Q9" i="110"/>
  <c r="P9" i="110"/>
  <c r="O9" i="110"/>
  <c r="N9" i="110"/>
  <c r="N9" i="87"/>
  <c r="O9" i="87"/>
  <c r="V13" i="110" l="1"/>
  <c r="W13" i="110" s="1"/>
  <c r="V15" i="110"/>
  <c r="W15" i="110" s="1"/>
  <c r="O10" i="109"/>
  <c r="O11" i="109"/>
  <c r="O12" i="109"/>
  <c r="O13" i="109"/>
  <c r="O14" i="109"/>
  <c r="O15" i="109"/>
  <c r="O16" i="109"/>
  <c r="O17" i="109"/>
  <c r="O18" i="109"/>
  <c r="O19" i="109"/>
  <c r="O20" i="109"/>
  <c r="O21" i="109"/>
  <c r="O22" i="109"/>
  <c r="O23" i="109"/>
  <c r="O24" i="109"/>
  <c r="O25" i="109"/>
  <c r="O26" i="109"/>
  <c r="O27" i="109"/>
  <c r="O28" i="109"/>
  <c r="O29" i="109"/>
  <c r="O9" i="109"/>
  <c r="U29" i="109" l="1"/>
  <c r="T29" i="109"/>
  <c r="Q29" i="109"/>
  <c r="P29" i="109"/>
  <c r="N29" i="109"/>
  <c r="U28" i="109"/>
  <c r="T28" i="109"/>
  <c r="Q28" i="109"/>
  <c r="V28" i="109" s="1"/>
  <c r="P28" i="109"/>
  <c r="N28" i="109"/>
  <c r="U27" i="109"/>
  <c r="T27" i="109"/>
  <c r="Q27" i="109"/>
  <c r="P27" i="109"/>
  <c r="N27" i="109"/>
  <c r="U26" i="109"/>
  <c r="T26" i="109"/>
  <c r="Q26" i="109"/>
  <c r="P26" i="109"/>
  <c r="N26" i="109"/>
  <c r="U25" i="109"/>
  <c r="T25" i="109"/>
  <c r="Q25" i="109"/>
  <c r="P25" i="109"/>
  <c r="N25" i="109"/>
  <c r="U24" i="109"/>
  <c r="T24" i="109"/>
  <c r="Q24" i="109"/>
  <c r="P24" i="109"/>
  <c r="N24" i="109"/>
  <c r="U23" i="109"/>
  <c r="T23" i="109"/>
  <c r="Q23" i="109"/>
  <c r="P23" i="109"/>
  <c r="N23" i="109"/>
  <c r="U22" i="109"/>
  <c r="T22" i="109"/>
  <c r="Q22" i="109"/>
  <c r="P22" i="109"/>
  <c r="N22" i="109"/>
  <c r="U21" i="109"/>
  <c r="T21" i="109"/>
  <c r="Q21" i="109"/>
  <c r="P21" i="109"/>
  <c r="N21" i="109"/>
  <c r="U20" i="109"/>
  <c r="T20" i="109"/>
  <c r="Q20" i="109"/>
  <c r="P20" i="109"/>
  <c r="N20" i="109"/>
  <c r="U19" i="109"/>
  <c r="T19" i="109"/>
  <c r="S19" i="109"/>
  <c r="R19" i="109"/>
  <c r="Q19" i="109"/>
  <c r="P19" i="109"/>
  <c r="N19" i="109"/>
  <c r="U18" i="109"/>
  <c r="T18" i="109"/>
  <c r="S18" i="109"/>
  <c r="R18" i="109"/>
  <c r="Q18" i="109"/>
  <c r="P18" i="109"/>
  <c r="N18" i="109"/>
  <c r="U17" i="109"/>
  <c r="T17" i="109"/>
  <c r="S17" i="109"/>
  <c r="R17" i="109"/>
  <c r="Q17" i="109"/>
  <c r="P17" i="109"/>
  <c r="N17" i="109"/>
  <c r="U16" i="109"/>
  <c r="T16" i="109"/>
  <c r="S16" i="109"/>
  <c r="R16" i="109"/>
  <c r="Q16" i="109"/>
  <c r="P16" i="109"/>
  <c r="N16" i="109"/>
  <c r="U15" i="109"/>
  <c r="T15" i="109"/>
  <c r="S15" i="109"/>
  <c r="R15" i="109"/>
  <c r="Q15" i="109"/>
  <c r="P15" i="109"/>
  <c r="N15" i="109"/>
  <c r="U14" i="109"/>
  <c r="T14" i="109"/>
  <c r="S14" i="109"/>
  <c r="R14" i="109"/>
  <c r="Q14" i="109"/>
  <c r="P14" i="109"/>
  <c r="N14" i="109"/>
  <c r="U13" i="109"/>
  <c r="T13" i="109"/>
  <c r="S13" i="109"/>
  <c r="R13" i="109"/>
  <c r="Q13" i="109"/>
  <c r="P13" i="109"/>
  <c r="N13" i="109"/>
  <c r="U12" i="109"/>
  <c r="T12" i="109"/>
  <c r="S12" i="109"/>
  <c r="R12" i="109"/>
  <c r="Q12" i="109"/>
  <c r="P12" i="109"/>
  <c r="N12" i="109"/>
  <c r="U11" i="109"/>
  <c r="T11" i="109"/>
  <c r="S11" i="109"/>
  <c r="R11" i="109"/>
  <c r="Q11" i="109"/>
  <c r="P11" i="109"/>
  <c r="N11" i="109"/>
  <c r="U10" i="109"/>
  <c r="T10" i="109"/>
  <c r="S10" i="109"/>
  <c r="R10" i="109"/>
  <c r="Q10" i="109"/>
  <c r="P10" i="109"/>
  <c r="N10" i="109"/>
  <c r="U9" i="109"/>
  <c r="T9" i="109"/>
  <c r="S9" i="109"/>
  <c r="R9" i="109"/>
  <c r="Q9" i="109"/>
  <c r="V9" i="109" s="1"/>
  <c r="P9" i="109"/>
  <c r="N9" i="109"/>
  <c r="V24" i="109" l="1"/>
  <c r="V19" i="109"/>
  <c r="O10" i="93"/>
  <c r="O11" i="93"/>
  <c r="O12" i="93"/>
  <c r="O13" i="93"/>
  <c r="O14" i="93"/>
  <c r="O15" i="93"/>
  <c r="O16" i="93"/>
  <c r="O17" i="93"/>
  <c r="O18" i="93"/>
  <c r="O19" i="93"/>
  <c r="O20" i="93"/>
  <c r="O21" i="93"/>
  <c r="O9" i="93"/>
  <c r="O10" i="91" l="1"/>
  <c r="O11" i="91"/>
  <c r="O12" i="91"/>
  <c r="O13" i="91"/>
  <c r="O14" i="91"/>
  <c r="O15" i="91"/>
  <c r="O16" i="91"/>
  <c r="O17" i="91"/>
  <c r="O9" i="91"/>
  <c r="O9" i="92"/>
  <c r="O10" i="92"/>
  <c r="O11" i="92"/>
  <c r="O12" i="92"/>
  <c r="O13" i="92"/>
  <c r="O14" i="92"/>
  <c r="O15" i="92"/>
  <c r="O16" i="92"/>
  <c r="O17" i="92"/>
  <c r="O18" i="92"/>
  <c r="O19" i="92"/>
  <c r="O20" i="92"/>
  <c r="O21" i="92"/>
  <c r="O22" i="92"/>
  <c r="O23" i="92"/>
  <c r="O24" i="92"/>
  <c r="O25" i="92"/>
  <c r="O26" i="92"/>
  <c r="O27" i="92"/>
  <c r="O28" i="92"/>
  <c r="O29" i="92"/>
  <c r="N10" i="94"/>
  <c r="N11" i="94"/>
  <c r="N12" i="94"/>
  <c r="N13" i="94"/>
  <c r="N14" i="94"/>
  <c r="N15" i="94"/>
  <c r="N16" i="94"/>
  <c r="N17" i="94"/>
  <c r="N18" i="94"/>
  <c r="N19" i="94"/>
  <c r="N20" i="94"/>
  <c r="N9" i="94"/>
  <c r="O9" i="95" l="1"/>
  <c r="N10" i="95"/>
  <c r="N11" i="95"/>
  <c r="N12" i="95"/>
  <c r="N13" i="95"/>
  <c r="N14" i="95"/>
  <c r="N15" i="95"/>
  <c r="N16" i="95"/>
  <c r="N17" i="95"/>
  <c r="N18" i="95"/>
  <c r="N19" i="95"/>
  <c r="N20" i="95"/>
  <c r="N21" i="95"/>
  <c r="N9" i="95"/>
  <c r="P10" i="95"/>
  <c r="P11" i="95"/>
  <c r="P12" i="95"/>
  <c r="P13" i="95"/>
  <c r="P14" i="95"/>
  <c r="P15" i="95"/>
  <c r="P16" i="95"/>
  <c r="P17" i="95"/>
  <c r="P18" i="95"/>
  <c r="P19" i="95"/>
  <c r="P20" i="95"/>
  <c r="P21" i="95"/>
  <c r="P9" i="95"/>
  <c r="R10" i="95"/>
  <c r="R11" i="95"/>
  <c r="R12" i="95"/>
  <c r="R13" i="95"/>
  <c r="R14" i="95"/>
  <c r="R15" i="95"/>
  <c r="R16" i="95"/>
  <c r="R17" i="95"/>
  <c r="R18" i="95"/>
  <c r="R19" i="95"/>
  <c r="R20" i="95"/>
  <c r="R21" i="95"/>
  <c r="R9" i="95"/>
  <c r="O10" i="95"/>
  <c r="O11" i="95"/>
  <c r="O12" i="95"/>
  <c r="O13" i="95"/>
  <c r="O14" i="95"/>
  <c r="O15" i="95"/>
  <c r="O16" i="95"/>
  <c r="O17" i="95"/>
  <c r="O18" i="95"/>
  <c r="O19" i="95"/>
  <c r="O20" i="95"/>
  <c r="O21" i="95"/>
  <c r="T10" i="95"/>
  <c r="T11" i="95"/>
  <c r="T12" i="95"/>
  <c r="T13" i="95"/>
  <c r="T14" i="95"/>
  <c r="T15" i="95"/>
  <c r="T16" i="95"/>
  <c r="T17" i="95"/>
  <c r="T18" i="95"/>
  <c r="T19" i="95"/>
  <c r="T20" i="95"/>
  <c r="T21" i="95"/>
  <c r="T9" i="95"/>
  <c r="O9" i="97"/>
  <c r="Q9" i="96"/>
  <c r="T20" i="99" l="1"/>
  <c r="U20" i="99"/>
  <c r="T21" i="99"/>
  <c r="U21" i="99"/>
  <c r="O10" i="99"/>
  <c r="O11" i="99"/>
  <c r="O12" i="99"/>
  <c r="O13" i="99"/>
  <c r="O14" i="99"/>
  <c r="O15" i="99"/>
  <c r="O16" i="99"/>
  <c r="O17" i="99"/>
  <c r="O18" i="99"/>
  <c r="O19" i="99"/>
  <c r="O20" i="99"/>
  <c r="O21" i="99"/>
  <c r="O9" i="99"/>
  <c r="U9" i="106" l="1"/>
  <c r="T9" i="106"/>
  <c r="S9" i="106"/>
  <c r="R9" i="106"/>
  <c r="Q9" i="106"/>
  <c r="P9" i="106"/>
  <c r="V9" i="106" l="1"/>
  <c r="W9" i="106" s="1"/>
  <c r="U24" i="105"/>
  <c r="T24" i="105"/>
  <c r="U23" i="105"/>
  <c r="T23" i="105"/>
  <c r="U22" i="105"/>
  <c r="T22" i="105"/>
  <c r="U21" i="105"/>
  <c r="T21" i="105"/>
  <c r="U20" i="105"/>
  <c r="T20" i="105"/>
  <c r="U19" i="105"/>
  <c r="T19" i="105"/>
  <c r="U18" i="105"/>
  <c r="T18" i="105"/>
  <c r="S18" i="105"/>
  <c r="R18" i="105"/>
  <c r="U17" i="105"/>
  <c r="T17" i="105"/>
  <c r="S17" i="105"/>
  <c r="R17" i="105"/>
  <c r="U16" i="105"/>
  <c r="T16" i="105"/>
  <c r="S16" i="105"/>
  <c r="R16" i="105"/>
  <c r="U15" i="105"/>
  <c r="T15" i="105"/>
  <c r="S15" i="105"/>
  <c r="R15" i="105"/>
  <c r="Q15" i="105"/>
  <c r="P15" i="105"/>
  <c r="U14" i="105"/>
  <c r="T14" i="105"/>
  <c r="S14" i="105"/>
  <c r="R14" i="105"/>
  <c r="Q14" i="105"/>
  <c r="P14" i="105"/>
  <c r="U13" i="105"/>
  <c r="T13" i="105"/>
  <c r="S13" i="105"/>
  <c r="R13" i="105"/>
  <c r="Q13" i="105"/>
  <c r="P13" i="105"/>
  <c r="U12" i="105"/>
  <c r="T12" i="105"/>
  <c r="S12" i="105"/>
  <c r="R12" i="105"/>
  <c r="Q12" i="105"/>
  <c r="P12" i="105"/>
  <c r="U11" i="105"/>
  <c r="T11" i="105"/>
  <c r="S11" i="105"/>
  <c r="R11" i="105"/>
  <c r="Q11" i="105"/>
  <c r="P11" i="105"/>
  <c r="U10" i="105"/>
  <c r="T10" i="105"/>
  <c r="S10" i="105"/>
  <c r="R10" i="105"/>
  <c r="Q10" i="105"/>
  <c r="P10" i="105"/>
  <c r="U9" i="105"/>
  <c r="T9" i="105"/>
  <c r="S9" i="105"/>
  <c r="R9" i="105"/>
  <c r="Q9" i="105"/>
  <c r="P9" i="105"/>
  <c r="V24" i="105" l="1"/>
  <c r="V9" i="105"/>
  <c r="U22" i="54"/>
  <c r="T22" i="54"/>
  <c r="S22" i="54"/>
  <c r="R22" i="54"/>
  <c r="Q22" i="54"/>
  <c r="P22" i="54"/>
  <c r="N22" i="54"/>
  <c r="U21" i="54"/>
  <c r="T21" i="54"/>
  <c r="S21" i="54"/>
  <c r="R21" i="54"/>
  <c r="Q21" i="54"/>
  <c r="V21" i="54" s="1"/>
  <c r="P21" i="54"/>
  <c r="N21" i="54"/>
  <c r="U20" i="54"/>
  <c r="T20" i="54"/>
  <c r="S20" i="54"/>
  <c r="R20" i="54"/>
  <c r="Q20" i="54"/>
  <c r="V20" i="54" s="1"/>
  <c r="P20" i="54"/>
  <c r="N20" i="54"/>
  <c r="U19" i="54"/>
  <c r="T19" i="54"/>
  <c r="S19" i="54"/>
  <c r="R19" i="54"/>
  <c r="Q19" i="54"/>
  <c r="P19" i="54"/>
  <c r="N19" i="54"/>
  <c r="U18" i="54"/>
  <c r="T18" i="54"/>
  <c r="S18" i="54"/>
  <c r="R18" i="54"/>
  <c r="Q18" i="54"/>
  <c r="P18" i="54"/>
  <c r="N18" i="54"/>
  <c r="U17" i="54"/>
  <c r="T17" i="54"/>
  <c r="S17" i="54"/>
  <c r="R17" i="54"/>
  <c r="Q17" i="54"/>
  <c r="P17" i="54"/>
  <c r="N17" i="54"/>
  <c r="U16" i="54"/>
  <c r="T16" i="54"/>
  <c r="S16" i="54"/>
  <c r="R16" i="54"/>
  <c r="Q16" i="54"/>
  <c r="P16" i="54"/>
  <c r="N16" i="54"/>
  <c r="U15" i="54"/>
  <c r="T15" i="54"/>
  <c r="S15" i="54"/>
  <c r="R15" i="54"/>
  <c r="Q15" i="54"/>
  <c r="P15" i="54"/>
  <c r="N15" i="54"/>
  <c r="U14" i="54"/>
  <c r="T14" i="54"/>
  <c r="S14" i="54"/>
  <c r="R14" i="54"/>
  <c r="Q14" i="54"/>
  <c r="P14" i="54"/>
  <c r="N14" i="54"/>
  <c r="U13" i="54"/>
  <c r="T13" i="54"/>
  <c r="S13" i="54"/>
  <c r="R13" i="54"/>
  <c r="Q13" i="54"/>
  <c r="V13" i="54" s="1"/>
  <c r="P13" i="54"/>
  <c r="N13" i="54"/>
  <c r="U12" i="54"/>
  <c r="T12" i="54"/>
  <c r="S12" i="54"/>
  <c r="R12" i="54"/>
  <c r="Q12" i="54"/>
  <c r="V12" i="54" s="1"/>
  <c r="P12" i="54"/>
  <c r="N12" i="54"/>
  <c r="U11" i="54"/>
  <c r="T11" i="54"/>
  <c r="S11" i="54"/>
  <c r="R11" i="54"/>
  <c r="Q11" i="54"/>
  <c r="V11" i="54" s="1"/>
  <c r="P11" i="54"/>
  <c r="N11" i="54"/>
  <c r="U10" i="54"/>
  <c r="T10" i="54"/>
  <c r="S10" i="54"/>
  <c r="R10" i="54"/>
  <c r="Q10" i="54"/>
  <c r="P10" i="54"/>
  <c r="N10" i="54"/>
  <c r="U9" i="54"/>
  <c r="T9" i="54"/>
  <c r="S9" i="54"/>
  <c r="R9" i="54"/>
  <c r="Q9" i="54"/>
  <c r="P9" i="54"/>
  <c r="N9" i="54"/>
  <c r="U21" i="55"/>
  <c r="T21" i="55"/>
  <c r="S21" i="55"/>
  <c r="R21" i="55"/>
  <c r="Q21" i="55"/>
  <c r="P21" i="55"/>
  <c r="N21" i="55"/>
  <c r="U20" i="55"/>
  <c r="T20" i="55"/>
  <c r="S20" i="55"/>
  <c r="R20" i="55"/>
  <c r="Q20" i="55"/>
  <c r="P20" i="55"/>
  <c r="N20" i="55"/>
  <c r="U19" i="55"/>
  <c r="T19" i="55"/>
  <c r="S19" i="55"/>
  <c r="R19" i="55"/>
  <c r="Q19" i="55"/>
  <c r="P19" i="55"/>
  <c r="N19" i="55"/>
  <c r="U18" i="55"/>
  <c r="T18" i="55"/>
  <c r="S18" i="55"/>
  <c r="R18" i="55"/>
  <c r="Q18" i="55"/>
  <c r="P18" i="55"/>
  <c r="N18" i="55"/>
  <c r="U17" i="55"/>
  <c r="T17" i="55"/>
  <c r="S17" i="55"/>
  <c r="R17" i="55"/>
  <c r="Q17" i="55"/>
  <c r="P17" i="55"/>
  <c r="N17" i="55"/>
  <c r="U16" i="55"/>
  <c r="T16" i="55"/>
  <c r="S16" i="55"/>
  <c r="R16" i="55"/>
  <c r="Q16" i="55"/>
  <c r="V16" i="55" s="1"/>
  <c r="P16" i="55"/>
  <c r="N16" i="55"/>
  <c r="U15" i="55"/>
  <c r="T15" i="55"/>
  <c r="S15" i="55"/>
  <c r="R15" i="55"/>
  <c r="Q15" i="55"/>
  <c r="P15" i="55"/>
  <c r="N15" i="55"/>
  <c r="U14" i="55"/>
  <c r="T14" i="55"/>
  <c r="S14" i="55"/>
  <c r="R14" i="55"/>
  <c r="Q14" i="55"/>
  <c r="P14" i="55"/>
  <c r="N14" i="55"/>
  <c r="U13" i="55"/>
  <c r="T13" i="55"/>
  <c r="S13" i="55"/>
  <c r="R13" i="55"/>
  <c r="Q13" i="55"/>
  <c r="P13" i="55"/>
  <c r="N13" i="55"/>
  <c r="U12" i="55"/>
  <c r="T12" i="55"/>
  <c r="S12" i="55"/>
  <c r="R12" i="55"/>
  <c r="Q12" i="55"/>
  <c r="P12" i="55"/>
  <c r="N12" i="55"/>
  <c r="U11" i="55"/>
  <c r="T11" i="55"/>
  <c r="S11" i="55"/>
  <c r="R11" i="55"/>
  <c r="Q11" i="55"/>
  <c r="P11" i="55"/>
  <c r="N11" i="55"/>
  <c r="U10" i="55"/>
  <c r="T10" i="55"/>
  <c r="S10" i="55"/>
  <c r="R10" i="55"/>
  <c r="Q10" i="55"/>
  <c r="P10" i="55"/>
  <c r="N10" i="55"/>
  <c r="U9" i="55"/>
  <c r="T9" i="55"/>
  <c r="S9" i="55"/>
  <c r="R9" i="55"/>
  <c r="Q9" i="55"/>
  <c r="P9" i="55"/>
  <c r="N9" i="55"/>
  <c r="U16" i="56"/>
  <c r="T16" i="56"/>
  <c r="S16" i="56"/>
  <c r="R16" i="56"/>
  <c r="Q16" i="56"/>
  <c r="P16" i="56"/>
  <c r="N16" i="56"/>
  <c r="U15" i="56"/>
  <c r="T15" i="56"/>
  <c r="S15" i="56"/>
  <c r="R15" i="56"/>
  <c r="Q15" i="56"/>
  <c r="P15" i="56"/>
  <c r="N15" i="56"/>
  <c r="U14" i="56"/>
  <c r="T14" i="56"/>
  <c r="S14" i="56"/>
  <c r="R14" i="56"/>
  <c r="Q14" i="56"/>
  <c r="P14" i="56"/>
  <c r="N14" i="56"/>
  <c r="U13" i="56"/>
  <c r="T13" i="56"/>
  <c r="S13" i="56"/>
  <c r="R13" i="56"/>
  <c r="Q13" i="56"/>
  <c r="P13" i="56"/>
  <c r="N13" i="56"/>
  <c r="U12" i="56"/>
  <c r="T12" i="56"/>
  <c r="S12" i="56"/>
  <c r="R12" i="56"/>
  <c r="Q12" i="56"/>
  <c r="P12" i="56"/>
  <c r="N12" i="56"/>
  <c r="U11" i="56"/>
  <c r="T11" i="56"/>
  <c r="S11" i="56"/>
  <c r="R11" i="56"/>
  <c r="Q11" i="56"/>
  <c r="P11" i="56"/>
  <c r="N11" i="56"/>
  <c r="U10" i="56"/>
  <c r="T10" i="56"/>
  <c r="S10" i="56"/>
  <c r="R10" i="56"/>
  <c r="Q10" i="56"/>
  <c r="P10" i="56"/>
  <c r="N10" i="56"/>
  <c r="U9" i="56"/>
  <c r="T9" i="56"/>
  <c r="S9" i="56"/>
  <c r="R9" i="56"/>
  <c r="Q9" i="56"/>
  <c r="P9" i="56"/>
  <c r="N9" i="56"/>
  <c r="U26" i="57"/>
  <c r="T26" i="57"/>
  <c r="S26" i="57"/>
  <c r="R26" i="57"/>
  <c r="Q26" i="57"/>
  <c r="V26" i="57" s="1"/>
  <c r="P26" i="57"/>
  <c r="U25" i="57"/>
  <c r="T25" i="57"/>
  <c r="S25" i="57"/>
  <c r="R25" i="57"/>
  <c r="Q25" i="57"/>
  <c r="P25" i="57"/>
  <c r="U24" i="57"/>
  <c r="T24" i="57"/>
  <c r="S24" i="57"/>
  <c r="R24" i="57"/>
  <c r="Q24" i="57"/>
  <c r="P24" i="57"/>
  <c r="U23" i="57"/>
  <c r="T23" i="57"/>
  <c r="S23" i="57"/>
  <c r="R23" i="57"/>
  <c r="Q23" i="57"/>
  <c r="P23" i="57"/>
  <c r="U22" i="57"/>
  <c r="T22" i="57"/>
  <c r="S22" i="57"/>
  <c r="R22" i="57"/>
  <c r="Q22" i="57"/>
  <c r="V22" i="57" s="1"/>
  <c r="P22" i="57"/>
  <c r="U21" i="57"/>
  <c r="T21" i="57"/>
  <c r="S21" i="57"/>
  <c r="R21" i="57"/>
  <c r="Q21" i="57"/>
  <c r="P21" i="57"/>
  <c r="U20" i="57"/>
  <c r="T20" i="57"/>
  <c r="S20" i="57"/>
  <c r="R20" i="57"/>
  <c r="Q20" i="57"/>
  <c r="P20" i="57"/>
  <c r="U19" i="57"/>
  <c r="T19" i="57"/>
  <c r="S19" i="57"/>
  <c r="R19" i="57"/>
  <c r="Q19" i="57"/>
  <c r="P19" i="57"/>
  <c r="U18" i="57"/>
  <c r="T18" i="57"/>
  <c r="S18" i="57"/>
  <c r="R18" i="57"/>
  <c r="Q18" i="57"/>
  <c r="V18" i="57" s="1"/>
  <c r="P18" i="57"/>
  <c r="U17" i="57"/>
  <c r="T17" i="57"/>
  <c r="S17" i="57"/>
  <c r="R17" i="57"/>
  <c r="Q17" i="57"/>
  <c r="P17" i="57"/>
  <c r="U16" i="57"/>
  <c r="T16" i="57"/>
  <c r="S16" i="57"/>
  <c r="R16" i="57"/>
  <c r="Q16" i="57"/>
  <c r="P16" i="57"/>
  <c r="U15" i="57"/>
  <c r="T15" i="57"/>
  <c r="S15" i="57"/>
  <c r="R15" i="57"/>
  <c r="Q15" i="57"/>
  <c r="P15" i="57"/>
  <c r="U14" i="57"/>
  <c r="T14" i="57"/>
  <c r="S14" i="57"/>
  <c r="R14" i="57"/>
  <c r="Q14" i="57"/>
  <c r="V14" i="57" s="1"/>
  <c r="P14" i="57"/>
  <c r="U13" i="57"/>
  <c r="T13" i="57"/>
  <c r="S13" i="57"/>
  <c r="R13" i="57"/>
  <c r="Q13" i="57"/>
  <c r="P13" i="57"/>
  <c r="U12" i="57"/>
  <c r="T12" i="57"/>
  <c r="S12" i="57"/>
  <c r="R12" i="57"/>
  <c r="Q12" i="57"/>
  <c r="P12" i="57"/>
  <c r="U11" i="57"/>
  <c r="T11" i="57"/>
  <c r="S11" i="57"/>
  <c r="R11" i="57"/>
  <c r="Q11" i="57"/>
  <c r="V11" i="57" s="1"/>
  <c r="P11" i="57"/>
  <c r="U10" i="57"/>
  <c r="T10" i="57"/>
  <c r="S10" i="57"/>
  <c r="R10" i="57"/>
  <c r="Q10" i="57"/>
  <c r="V10" i="57" s="1"/>
  <c r="P10" i="57"/>
  <c r="U9" i="57"/>
  <c r="T9" i="57"/>
  <c r="S9" i="57"/>
  <c r="R9" i="57"/>
  <c r="Q9" i="57"/>
  <c r="P9" i="57"/>
  <c r="U22" i="58"/>
  <c r="T22" i="58"/>
  <c r="S22" i="58"/>
  <c r="R22" i="58"/>
  <c r="Q22" i="58"/>
  <c r="P22" i="58"/>
  <c r="N22" i="58"/>
  <c r="U21" i="58"/>
  <c r="T21" i="58"/>
  <c r="S21" i="58"/>
  <c r="R21" i="58"/>
  <c r="Q21" i="58"/>
  <c r="P21" i="58"/>
  <c r="N21" i="58"/>
  <c r="U20" i="58"/>
  <c r="T20" i="58"/>
  <c r="S20" i="58"/>
  <c r="R20" i="58"/>
  <c r="Q20" i="58"/>
  <c r="V20" i="58" s="1"/>
  <c r="P20" i="58"/>
  <c r="N20" i="58"/>
  <c r="U19" i="58"/>
  <c r="T19" i="58"/>
  <c r="S19" i="58"/>
  <c r="R19" i="58"/>
  <c r="Q19" i="58"/>
  <c r="P19" i="58"/>
  <c r="N19" i="58"/>
  <c r="U18" i="58"/>
  <c r="T18" i="58"/>
  <c r="S18" i="58"/>
  <c r="R18" i="58"/>
  <c r="Q18" i="58"/>
  <c r="V18" i="58" s="1"/>
  <c r="P18" i="58"/>
  <c r="N18" i="58"/>
  <c r="U17" i="58"/>
  <c r="T17" i="58"/>
  <c r="S17" i="58"/>
  <c r="R17" i="58"/>
  <c r="Q17" i="58"/>
  <c r="P17" i="58"/>
  <c r="N17" i="58"/>
  <c r="U16" i="58"/>
  <c r="T16" i="58"/>
  <c r="S16" i="58"/>
  <c r="R16" i="58"/>
  <c r="Q16" i="58"/>
  <c r="P16" i="58"/>
  <c r="N16" i="58"/>
  <c r="U15" i="58"/>
  <c r="T15" i="58"/>
  <c r="S15" i="58"/>
  <c r="R15" i="58"/>
  <c r="Q15" i="58"/>
  <c r="P15" i="58"/>
  <c r="N15" i="58"/>
  <c r="U14" i="58"/>
  <c r="T14" i="58"/>
  <c r="S14" i="58"/>
  <c r="R14" i="58"/>
  <c r="Q14" i="58"/>
  <c r="P14" i="58"/>
  <c r="N14" i="58"/>
  <c r="U13" i="58"/>
  <c r="T13" i="58"/>
  <c r="S13" i="58"/>
  <c r="R13" i="58"/>
  <c r="Q13" i="58"/>
  <c r="P13" i="58"/>
  <c r="N13" i="58"/>
  <c r="U12" i="58"/>
  <c r="T12" i="58"/>
  <c r="S12" i="58"/>
  <c r="R12" i="58"/>
  <c r="Q12" i="58"/>
  <c r="V12" i="58" s="1"/>
  <c r="P12" i="58"/>
  <c r="N12" i="58"/>
  <c r="U11" i="58"/>
  <c r="T11" i="58"/>
  <c r="S11" i="58"/>
  <c r="R11" i="58"/>
  <c r="Q11" i="58"/>
  <c r="P11" i="58"/>
  <c r="N11" i="58"/>
  <c r="U10" i="58"/>
  <c r="T10" i="58"/>
  <c r="S10" i="58"/>
  <c r="R10" i="58"/>
  <c r="Q10" i="58"/>
  <c r="V10" i="58" s="1"/>
  <c r="P10" i="58"/>
  <c r="N10" i="58"/>
  <c r="U9" i="58"/>
  <c r="T9" i="58"/>
  <c r="S9" i="58"/>
  <c r="R9" i="58"/>
  <c r="Q9" i="58"/>
  <c r="P9" i="58"/>
  <c r="N9" i="58"/>
  <c r="U22" i="59"/>
  <c r="T22" i="59"/>
  <c r="S22" i="59"/>
  <c r="R22" i="59"/>
  <c r="Q22" i="59"/>
  <c r="P22" i="59"/>
  <c r="N22" i="59"/>
  <c r="U21" i="59"/>
  <c r="T21" i="59"/>
  <c r="S21" i="59"/>
  <c r="R21" i="59"/>
  <c r="Q21" i="59"/>
  <c r="P21" i="59"/>
  <c r="N21" i="59"/>
  <c r="U20" i="59"/>
  <c r="T20" i="59"/>
  <c r="S20" i="59"/>
  <c r="R20" i="59"/>
  <c r="Q20" i="59"/>
  <c r="P20" i="59"/>
  <c r="N20" i="59"/>
  <c r="U19" i="59"/>
  <c r="T19" i="59"/>
  <c r="S19" i="59"/>
  <c r="R19" i="59"/>
  <c r="Q19" i="59"/>
  <c r="P19" i="59"/>
  <c r="N19" i="59"/>
  <c r="U18" i="59"/>
  <c r="T18" i="59"/>
  <c r="S18" i="59"/>
  <c r="R18" i="59"/>
  <c r="Q18" i="59"/>
  <c r="V18" i="59" s="1"/>
  <c r="P18" i="59"/>
  <c r="N18" i="59"/>
  <c r="U17" i="59"/>
  <c r="T17" i="59"/>
  <c r="S17" i="59"/>
  <c r="R17" i="59"/>
  <c r="Q17" i="59"/>
  <c r="P17" i="59"/>
  <c r="N17" i="59"/>
  <c r="U16" i="59"/>
  <c r="T16" i="59"/>
  <c r="S16" i="59"/>
  <c r="R16" i="59"/>
  <c r="Q16" i="59"/>
  <c r="V16" i="59" s="1"/>
  <c r="P16" i="59"/>
  <c r="N16" i="59"/>
  <c r="U15" i="59"/>
  <c r="T15" i="59"/>
  <c r="S15" i="59"/>
  <c r="R15" i="59"/>
  <c r="Q15" i="59"/>
  <c r="P15" i="59"/>
  <c r="N15" i="59"/>
  <c r="U14" i="59"/>
  <c r="T14" i="59"/>
  <c r="S14" i="59"/>
  <c r="R14" i="59"/>
  <c r="Q14" i="59"/>
  <c r="P14" i="59"/>
  <c r="N14" i="59"/>
  <c r="U13" i="59"/>
  <c r="T13" i="59"/>
  <c r="S13" i="59"/>
  <c r="R13" i="59"/>
  <c r="Q13" i="59"/>
  <c r="P13" i="59"/>
  <c r="N13" i="59"/>
  <c r="U12" i="59"/>
  <c r="T12" i="59"/>
  <c r="S12" i="59"/>
  <c r="R12" i="59"/>
  <c r="Q12" i="59"/>
  <c r="P12" i="59"/>
  <c r="N12" i="59"/>
  <c r="U11" i="59"/>
  <c r="T11" i="59"/>
  <c r="S11" i="59"/>
  <c r="R11" i="59"/>
  <c r="Q11" i="59"/>
  <c r="P11" i="59"/>
  <c r="N11" i="59"/>
  <c r="U10" i="59"/>
  <c r="T10" i="59"/>
  <c r="S10" i="59"/>
  <c r="R10" i="59"/>
  <c r="Q10" i="59"/>
  <c r="V10" i="59" s="1"/>
  <c r="P10" i="59"/>
  <c r="N10" i="59"/>
  <c r="U9" i="59"/>
  <c r="T9" i="59"/>
  <c r="S9" i="59"/>
  <c r="R9" i="59"/>
  <c r="Q9" i="59"/>
  <c r="P9" i="59"/>
  <c r="N9" i="59"/>
  <c r="U19" i="60"/>
  <c r="T19" i="60"/>
  <c r="S19" i="60"/>
  <c r="R19" i="60"/>
  <c r="Q19" i="60"/>
  <c r="V19" i="60" s="1"/>
  <c r="P19" i="60"/>
  <c r="N19" i="60"/>
  <c r="U18" i="60"/>
  <c r="T18" i="60"/>
  <c r="S18" i="60"/>
  <c r="R18" i="60"/>
  <c r="Q18" i="60"/>
  <c r="P18" i="60"/>
  <c r="N18" i="60"/>
  <c r="U17" i="60"/>
  <c r="T17" i="60"/>
  <c r="S17" i="60"/>
  <c r="R17" i="60"/>
  <c r="Q17" i="60"/>
  <c r="P17" i="60"/>
  <c r="N17" i="60"/>
  <c r="U16" i="60"/>
  <c r="T16" i="60"/>
  <c r="S16" i="60"/>
  <c r="R16" i="60"/>
  <c r="Q16" i="60"/>
  <c r="P16" i="60"/>
  <c r="N16" i="60"/>
  <c r="U15" i="60"/>
  <c r="T15" i="60"/>
  <c r="S15" i="60"/>
  <c r="R15" i="60"/>
  <c r="Q15" i="60"/>
  <c r="P15" i="60"/>
  <c r="N15" i="60"/>
  <c r="U14" i="60"/>
  <c r="T14" i="60"/>
  <c r="S14" i="60"/>
  <c r="R14" i="60"/>
  <c r="Q14" i="60"/>
  <c r="P14" i="60"/>
  <c r="N14" i="60"/>
  <c r="U13" i="60"/>
  <c r="T13" i="60"/>
  <c r="S13" i="60"/>
  <c r="R13" i="60"/>
  <c r="Q13" i="60"/>
  <c r="P13" i="60"/>
  <c r="N13" i="60"/>
  <c r="U12" i="60"/>
  <c r="T12" i="60"/>
  <c r="S12" i="60"/>
  <c r="R12" i="60"/>
  <c r="Q12" i="60"/>
  <c r="P12" i="60"/>
  <c r="N12" i="60"/>
  <c r="U11" i="60"/>
  <c r="T11" i="60"/>
  <c r="S11" i="60"/>
  <c r="R11" i="60"/>
  <c r="Q11" i="60"/>
  <c r="V11" i="60" s="1"/>
  <c r="P11" i="60"/>
  <c r="N11" i="60"/>
  <c r="U10" i="60"/>
  <c r="T10" i="60"/>
  <c r="S10" i="60"/>
  <c r="R10" i="60"/>
  <c r="Q10" i="60"/>
  <c r="P10" i="60"/>
  <c r="N10" i="60"/>
  <c r="U9" i="60"/>
  <c r="T9" i="60"/>
  <c r="S9" i="60"/>
  <c r="R9" i="60"/>
  <c r="Q9" i="60"/>
  <c r="P9" i="60"/>
  <c r="N9" i="60"/>
  <c r="U16" i="61"/>
  <c r="S16" i="61"/>
  <c r="Q16" i="61"/>
  <c r="U15" i="61"/>
  <c r="S15" i="61"/>
  <c r="Q15" i="61"/>
  <c r="U14" i="61"/>
  <c r="S14" i="61"/>
  <c r="Q14" i="61"/>
  <c r="U13" i="61"/>
  <c r="S13" i="61"/>
  <c r="Q13" i="61"/>
  <c r="U12" i="61"/>
  <c r="S12" i="61"/>
  <c r="Q12" i="61"/>
  <c r="U11" i="61"/>
  <c r="S11" i="61"/>
  <c r="Q11" i="61"/>
  <c r="U10" i="61"/>
  <c r="S10" i="61"/>
  <c r="Q10" i="61"/>
  <c r="U9" i="61"/>
  <c r="S9" i="61"/>
  <c r="Q9" i="61"/>
  <c r="U21" i="62"/>
  <c r="T21" i="62"/>
  <c r="S21" i="62"/>
  <c r="R21" i="62"/>
  <c r="Q21" i="62"/>
  <c r="P21" i="62"/>
  <c r="O21" i="62"/>
  <c r="N21" i="62"/>
  <c r="U20" i="62"/>
  <c r="T20" i="62"/>
  <c r="S20" i="62"/>
  <c r="R20" i="62"/>
  <c r="Q20" i="62"/>
  <c r="P20" i="62"/>
  <c r="O20" i="62"/>
  <c r="N20" i="62"/>
  <c r="U19" i="62"/>
  <c r="T19" i="62"/>
  <c r="S19" i="62"/>
  <c r="R19" i="62"/>
  <c r="Q19" i="62"/>
  <c r="P19" i="62"/>
  <c r="O19" i="62"/>
  <c r="N19" i="62"/>
  <c r="U18" i="62"/>
  <c r="T18" i="62"/>
  <c r="S18" i="62"/>
  <c r="R18" i="62"/>
  <c r="Q18" i="62"/>
  <c r="P18" i="62"/>
  <c r="O18" i="62"/>
  <c r="N18" i="62"/>
  <c r="U17" i="62"/>
  <c r="T17" i="62"/>
  <c r="S17" i="62"/>
  <c r="R17" i="62"/>
  <c r="Q17" i="62"/>
  <c r="P17" i="62"/>
  <c r="O17" i="62"/>
  <c r="N17" i="62"/>
  <c r="U16" i="62"/>
  <c r="T16" i="62"/>
  <c r="S16" i="62"/>
  <c r="R16" i="62"/>
  <c r="Q16" i="62"/>
  <c r="P16" i="62"/>
  <c r="O16" i="62"/>
  <c r="N16" i="62"/>
  <c r="U15" i="62"/>
  <c r="T15" i="62"/>
  <c r="S15" i="62"/>
  <c r="R15" i="62"/>
  <c r="Q15" i="62"/>
  <c r="P15" i="62"/>
  <c r="O15" i="62"/>
  <c r="N15" i="62"/>
  <c r="U14" i="62"/>
  <c r="T14" i="62"/>
  <c r="S14" i="62"/>
  <c r="R14" i="62"/>
  <c r="Q14" i="62"/>
  <c r="P14" i="62"/>
  <c r="O14" i="62"/>
  <c r="N14" i="62"/>
  <c r="U13" i="62"/>
  <c r="T13" i="62"/>
  <c r="S13" i="62"/>
  <c r="R13" i="62"/>
  <c r="Q13" i="62"/>
  <c r="P13" i="62"/>
  <c r="O13" i="62"/>
  <c r="N13" i="62"/>
  <c r="U12" i="62"/>
  <c r="T12" i="62"/>
  <c r="S12" i="62"/>
  <c r="R12" i="62"/>
  <c r="Q12" i="62"/>
  <c r="P12" i="62"/>
  <c r="O12" i="62"/>
  <c r="N12" i="62"/>
  <c r="U11" i="62"/>
  <c r="T11" i="62"/>
  <c r="S11" i="62"/>
  <c r="R11" i="62"/>
  <c r="Q11" i="62"/>
  <c r="P11" i="62"/>
  <c r="O11" i="62"/>
  <c r="N11" i="62"/>
  <c r="U10" i="62"/>
  <c r="T10" i="62"/>
  <c r="S10" i="62"/>
  <c r="R10" i="62"/>
  <c r="Q10" i="62"/>
  <c r="P10" i="62"/>
  <c r="O10" i="62"/>
  <c r="N10" i="62"/>
  <c r="U9" i="62"/>
  <c r="T9" i="62"/>
  <c r="S9" i="62"/>
  <c r="R9" i="62"/>
  <c r="Q9" i="62"/>
  <c r="P9" i="62"/>
  <c r="O9" i="62"/>
  <c r="N9" i="62"/>
  <c r="U16" i="63"/>
  <c r="T16" i="63"/>
  <c r="S16" i="63"/>
  <c r="R16" i="63"/>
  <c r="Q16" i="63"/>
  <c r="P16" i="63"/>
  <c r="O16" i="63"/>
  <c r="N16" i="63"/>
  <c r="U15" i="63"/>
  <c r="T15" i="63"/>
  <c r="S15" i="63"/>
  <c r="R15" i="63"/>
  <c r="Q15" i="63"/>
  <c r="P15" i="63"/>
  <c r="O15" i="63"/>
  <c r="N15" i="63"/>
  <c r="U14" i="63"/>
  <c r="T14" i="63"/>
  <c r="S14" i="63"/>
  <c r="R14" i="63"/>
  <c r="Q14" i="63"/>
  <c r="P14" i="63"/>
  <c r="O14" i="63"/>
  <c r="N14" i="63"/>
  <c r="U13" i="63"/>
  <c r="T13" i="63"/>
  <c r="S13" i="63"/>
  <c r="R13" i="63"/>
  <c r="Q13" i="63"/>
  <c r="P13" i="63"/>
  <c r="O13" i="63"/>
  <c r="N13" i="63"/>
  <c r="U12" i="63"/>
  <c r="T12" i="63"/>
  <c r="S12" i="63"/>
  <c r="R12" i="63"/>
  <c r="Q12" i="63"/>
  <c r="P12" i="63"/>
  <c r="O12" i="63"/>
  <c r="N12" i="63"/>
  <c r="U11" i="63"/>
  <c r="T11" i="63"/>
  <c r="S11" i="63"/>
  <c r="R11" i="63"/>
  <c r="Q11" i="63"/>
  <c r="P11" i="63"/>
  <c r="O11" i="63"/>
  <c r="N11" i="63"/>
  <c r="U10" i="63"/>
  <c r="T10" i="63"/>
  <c r="S10" i="63"/>
  <c r="R10" i="63"/>
  <c r="Q10" i="63"/>
  <c r="P10" i="63"/>
  <c r="O10" i="63"/>
  <c r="N10" i="63"/>
  <c r="U9" i="63"/>
  <c r="T9" i="63"/>
  <c r="S9" i="63"/>
  <c r="R9" i="63"/>
  <c r="Q9" i="63"/>
  <c r="P9" i="63"/>
  <c r="O9" i="63"/>
  <c r="N9" i="63"/>
  <c r="U14" i="64"/>
  <c r="T14" i="64"/>
  <c r="S14" i="64"/>
  <c r="R14" i="64"/>
  <c r="Q14" i="64"/>
  <c r="P14" i="64"/>
  <c r="O14" i="64"/>
  <c r="N14" i="64"/>
  <c r="U13" i="64"/>
  <c r="T13" i="64"/>
  <c r="S13" i="64"/>
  <c r="R13" i="64"/>
  <c r="Q13" i="64"/>
  <c r="P13" i="64"/>
  <c r="O13" i="64"/>
  <c r="N13" i="64"/>
  <c r="U12" i="64"/>
  <c r="T12" i="64"/>
  <c r="S12" i="64"/>
  <c r="R12" i="64"/>
  <c r="Q12" i="64"/>
  <c r="P12" i="64"/>
  <c r="O12" i="64"/>
  <c r="N12" i="64"/>
  <c r="U11" i="64"/>
  <c r="T11" i="64"/>
  <c r="S11" i="64"/>
  <c r="R11" i="64"/>
  <c r="Q11" i="64"/>
  <c r="P11" i="64"/>
  <c r="O11" i="64"/>
  <c r="N11" i="64"/>
  <c r="U10" i="64"/>
  <c r="T10" i="64"/>
  <c r="S10" i="64"/>
  <c r="R10" i="64"/>
  <c r="Q10" i="64"/>
  <c r="P10" i="64"/>
  <c r="O10" i="64"/>
  <c r="N10" i="64"/>
  <c r="U9" i="64"/>
  <c r="T9" i="64"/>
  <c r="S9" i="64"/>
  <c r="R9" i="64"/>
  <c r="Q9" i="64"/>
  <c r="P9" i="64"/>
  <c r="O9" i="64"/>
  <c r="N9" i="64"/>
  <c r="T15" i="65"/>
  <c r="U15" i="65" s="1"/>
  <c r="T14" i="65"/>
  <c r="U14" i="65" s="1"/>
  <c r="T13" i="65"/>
  <c r="U13" i="65" s="1"/>
  <c r="T12" i="65"/>
  <c r="U12" i="65" s="1"/>
  <c r="T11" i="65"/>
  <c r="U11" i="65" s="1"/>
  <c r="T10" i="65"/>
  <c r="U10" i="65" s="1"/>
  <c r="T9" i="65"/>
  <c r="U9" i="65" s="1"/>
  <c r="U20" i="66"/>
  <c r="T20" i="66"/>
  <c r="U19" i="66"/>
  <c r="T19" i="66"/>
  <c r="U18" i="66"/>
  <c r="T18" i="66"/>
  <c r="U17" i="66"/>
  <c r="T17" i="66"/>
  <c r="U16" i="66"/>
  <c r="T16" i="66"/>
  <c r="U15" i="66"/>
  <c r="T15" i="66"/>
  <c r="U14" i="66"/>
  <c r="T14" i="66"/>
  <c r="S14" i="66"/>
  <c r="R14" i="66"/>
  <c r="U13" i="66"/>
  <c r="T13" i="66"/>
  <c r="S13" i="66"/>
  <c r="R13" i="66"/>
  <c r="U12" i="66"/>
  <c r="T12" i="66"/>
  <c r="S12" i="66"/>
  <c r="R12" i="66"/>
  <c r="U11" i="66"/>
  <c r="T11" i="66"/>
  <c r="S11" i="66"/>
  <c r="R11" i="66"/>
  <c r="U10" i="66"/>
  <c r="T10" i="66"/>
  <c r="S10" i="66"/>
  <c r="R10" i="66"/>
  <c r="U9" i="66"/>
  <c r="T9" i="66"/>
  <c r="S9" i="66"/>
  <c r="R9" i="66"/>
  <c r="U16" i="67"/>
  <c r="T16" i="67"/>
  <c r="S16" i="67"/>
  <c r="R16" i="67"/>
  <c r="Q16" i="67"/>
  <c r="V16" i="67" s="1"/>
  <c r="P16" i="67"/>
  <c r="N16" i="67"/>
  <c r="U15" i="67"/>
  <c r="T15" i="67"/>
  <c r="S15" i="67"/>
  <c r="R15" i="67"/>
  <c r="Q15" i="67"/>
  <c r="P15" i="67"/>
  <c r="N15" i="67"/>
  <c r="U14" i="67"/>
  <c r="T14" i="67"/>
  <c r="S14" i="67"/>
  <c r="R14" i="67"/>
  <c r="Q14" i="67"/>
  <c r="P14" i="67"/>
  <c r="N14" i="67"/>
  <c r="U13" i="67"/>
  <c r="T13" i="67"/>
  <c r="S13" i="67"/>
  <c r="R13" i="67"/>
  <c r="Q13" i="67"/>
  <c r="P13" i="67"/>
  <c r="N13" i="67"/>
  <c r="U12" i="67"/>
  <c r="T12" i="67"/>
  <c r="S12" i="67"/>
  <c r="R12" i="67"/>
  <c r="Q12" i="67"/>
  <c r="P12" i="67"/>
  <c r="N12" i="67"/>
  <c r="U11" i="67"/>
  <c r="T11" i="67"/>
  <c r="S11" i="67"/>
  <c r="R11" i="67"/>
  <c r="Q11" i="67"/>
  <c r="P11" i="67"/>
  <c r="N11" i="67"/>
  <c r="U10" i="67"/>
  <c r="T10" i="67"/>
  <c r="S10" i="67"/>
  <c r="R10" i="67"/>
  <c r="Q10" i="67"/>
  <c r="P10" i="67"/>
  <c r="N10" i="67"/>
  <c r="U9" i="67"/>
  <c r="T9" i="67"/>
  <c r="S9" i="67"/>
  <c r="R9" i="67"/>
  <c r="Q9" i="67"/>
  <c r="P9" i="67"/>
  <c r="N9" i="67"/>
  <c r="S18" i="68"/>
  <c r="Q18" i="68"/>
  <c r="S17" i="68"/>
  <c r="Q17" i="68"/>
  <c r="S16" i="68"/>
  <c r="Q16" i="68"/>
  <c r="S15" i="68"/>
  <c r="Q15" i="68"/>
  <c r="S14" i="68"/>
  <c r="Q14" i="68"/>
  <c r="S13" i="68"/>
  <c r="Q13" i="68"/>
  <c r="S12" i="68"/>
  <c r="Q12" i="68"/>
  <c r="S11" i="68"/>
  <c r="Q11" i="68"/>
  <c r="S10" i="68"/>
  <c r="Q10" i="68"/>
  <c r="S9" i="68"/>
  <c r="Q9" i="68"/>
  <c r="S18" i="69"/>
  <c r="Q18" i="69"/>
  <c r="S17" i="69"/>
  <c r="Q17" i="69"/>
  <c r="S16" i="69"/>
  <c r="Q16" i="69"/>
  <c r="S15" i="69"/>
  <c r="Q15" i="69"/>
  <c r="S14" i="69"/>
  <c r="Q14" i="69"/>
  <c r="S13" i="69"/>
  <c r="Q13" i="69"/>
  <c r="S12" i="69"/>
  <c r="Q12" i="69"/>
  <c r="S11" i="69"/>
  <c r="Q11" i="69"/>
  <c r="S10" i="69"/>
  <c r="Q10" i="69"/>
  <c r="S9" i="69"/>
  <c r="Q9" i="69"/>
  <c r="U17" i="70"/>
  <c r="T17" i="70"/>
  <c r="S17" i="70"/>
  <c r="R17" i="70"/>
  <c r="Q17" i="70"/>
  <c r="V17" i="70" s="1"/>
  <c r="P17" i="70"/>
  <c r="U16" i="70"/>
  <c r="T16" i="70"/>
  <c r="S16" i="70"/>
  <c r="R16" i="70"/>
  <c r="Q16" i="70"/>
  <c r="P16" i="70"/>
  <c r="U15" i="70"/>
  <c r="T15" i="70"/>
  <c r="S15" i="70"/>
  <c r="R15" i="70"/>
  <c r="Q15" i="70"/>
  <c r="P15" i="70"/>
  <c r="U14" i="70"/>
  <c r="T14" i="70"/>
  <c r="S14" i="70"/>
  <c r="R14" i="70"/>
  <c r="Q14" i="70"/>
  <c r="P14" i="70"/>
  <c r="U13" i="70"/>
  <c r="T13" i="70"/>
  <c r="S13" i="70"/>
  <c r="R13" i="70"/>
  <c r="Q13" i="70"/>
  <c r="V13" i="70" s="1"/>
  <c r="P13" i="70"/>
  <c r="U12" i="70"/>
  <c r="T12" i="70"/>
  <c r="S12" i="70"/>
  <c r="R12" i="70"/>
  <c r="Q12" i="70"/>
  <c r="P12" i="70"/>
  <c r="U11" i="70"/>
  <c r="T11" i="70"/>
  <c r="S11" i="70"/>
  <c r="R11" i="70"/>
  <c r="Q11" i="70"/>
  <c r="P11" i="70"/>
  <c r="U10" i="70"/>
  <c r="T10" i="70"/>
  <c r="S10" i="70"/>
  <c r="R10" i="70"/>
  <c r="Q10" i="70"/>
  <c r="P10" i="70"/>
  <c r="U9" i="70"/>
  <c r="T9" i="70"/>
  <c r="S9" i="70"/>
  <c r="R9" i="70"/>
  <c r="Q9" i="70"/>
  <c r="P9" i="70"/>
  <c r="U24" i="71"/>
  <c r="T24" i="71"/>
  <c r="S24" i="71"/>
  <c r="R24" i="71"/>
  <c r="Q24" i="71"/>
  <c r="P24" i="71"/>
  <c r="N24" i="71"/>
  <c r="U23" i="71"/>
  <c r="T23" i="71"/>
  <c r="S23" i="71"/>
  <c r="R23" i="71"/>
  <c r="Q23" i="71"/>
  <c r="P23" i="71"/>
  <c r="N23" i="71"/>
  <c r="U22" i="71"/>
  <c r="T22" i="71"/>
  <c r="S22" i="71"/>
  <c r="R22" i="71"/>
  <c r="Q22" i="71"/>
  <c r="P22" i="71"/>
  <c r="N22" i="71"/>
  <c r="U21" i="71"/>
  <c r="T21" i="71"/>
  <c r="S21" i="71"/>
  <c r="R21" i="71"/>
  <c r="Q21" i="71"/>
  <c r="P21" i="71"/>
  <c r="N21" i="71"/>
  <c r="U20" i="71"/>
  <c r="T20" i="71"/>
  <c r="S20" i="71"/>
  <c r="R20" i="71"/>
  <c r="Q20" i="71"/>
  <c r="P20" i="71"/>
  <c r="N20" i="71"/>
  <c r="U19" i="71"/>
  <c r="T19" i="71"/>
  <c r="S19" i="71"/>
  <c r="R19" i="71"/>
  <c r="Q19" i="71"/>
  <c r="P19" i="71"/>
  <c r="N19" i="71"/>
  <c r="U18" i="71"/>
  <c r="T18" i="71"/>
  <c r="S18" i="71"/>
  <c r="R18" i="71"/>
  <c r="Q18" i="71"/>
  <c r="V18" i="71" s="1"/>
  <c r="P18" i="71"/>
  <c r="N18" i="71"/>
  <c r="U17" i="71"/>
  <c r="T17" i="71"/>
  <c r="S17" i="71"/>
  <c r="R17" i="71"/>
  <c r="Q17" i="71"/>
  <c r="P17" i="71"/>
  <c r="N17" i="71"/>
  <c r="U16" i="71"/>
  <c r="T16" i="71"/>
  <c r="S16" i="71"/>
  <c r="R16" i="71"/>
  <c r="Q16" i="71"/>
  <c r="P16" i="71"/>
  <c r="N16" i="71"/>
  <c r="U15" i="71"/>
  <c r="T15" i="71"/>
  <c r="S15" i="71"/>
  <c r="R15" i="71"/>
  <c r="Q15" i="71"/>
  <c r="P15" i="71"/>
  <c r="N15" i="71"/>
  <c r="U14" i="71"/>
  <c r="T14" i="71"/>
  <c r="S14" i="71"/>
  <c r="R14" i="71"/>
  <c r="Q14" i="71"/>
  <c r="P14" i="71"/>
  <c r="N14" i="71"/>
  <c r="U13" i="71"/>
  <c r="T13" i="71"/>
  <c r="S13" i="71"/>
  <c r="R13" i="71"/>
  <c r="Q13" i="71"/>
  <c r="P13" i="71"/>
  <c r="N13" i="71"/>
  <c r="U12" i="71"/>
  <c r="T12" i="71"/>
  <c r="S12" i="71"/>
  <c r="R12" i="71"/>
  <c r="Q12" i="71"/>
  <c r="P12" i="71"/>
  <c r="N12" i="71"/>
  <c r="U11" i="71"/>
  <c r="T11" i="71"/>
  <c r="S11" i="71"/>
  <c r="R11" i="71"/>
  <c r="Q11" i="71"/>
  <c r="P11" i="71"/>
  <c r="N11" i="71"/>
  <c r="U10" i="71"/>
  <c r="T10" i="71"/>
  <c r="S10" i="71"/>
  <c r="R10" i="71"/>
  <c r="Q10" i="71"/>
  <c r="V10" i="71" s="1"/>
  <c r="P10" i="71"/>
  <c r="N10" i="71"/>
  <c r="U9" i="71"/>
  <c r="T9" i="71"/>
  <c r="S9" i="71"/>
  <c r="R9" i="71"/>
  <c r="Q9" i="71"/>
  <c r="P9" i="71"/>
  <c r="N9" i="71"/>
  <c r="U17" i="72"/>
  <c r="T17" i="72"/>
  <c r="Q17" i="72"/>
  <c r="P17" i="72"/>
  <c r="N17" i="72"/>
  <c r="U16" i="72"/>
  <c r="T16" i="72"/>
  <c r="Q16" i="72"/>
  <c r="P16" i="72"/>
  <c r="N16" i="72"/>
  <c r="U15" i="72"/>
  <c r="T15" i="72"/>
  <c r="Q15" i="72"/>
  <c r="P15" i="72"/>
  <c r="N15" i="72"/>
  <c r="U14" i="72"/>
  <c r="T14" i="72"/>
  <c r="S14" i="72"/>
  <c r="R14" i="72"/>
  <c r="Q14" i="72"/>
  <c r="P14" i="72"/>
  <c r="N14" i="72"/>
  <c r="U13" i="72"/>
  <c r="T13" i="72"/>
  <c r="S13" i="72"/>
  <c r="R13" i="72"/>
  <c r="Q13" i="72"/>
  <c r="P13" i="72"/>
  <c r="N13" i="72"/>
  <c r="U12" i="72"/>
  <c r="T12" i="72"/>
  <c r="S12" i="72"/>
  <c r="R12" i="72"/>
  <c r="Q12" i="72"/>
  <c r="P12" i="72"/>
  <c r="N12" i="72"/>
  <c r="U11" i="72"/>
  <c r="T11" i="72"/>
  <c r="S11" i="72"/>
  <c r="R11" i="72"/>
  <c r="Q11" i="72"/>
  <c r="P11" i="72"/>
  <c r="N11" i="72"/>
  <c r="U10" i="72"/>
  <c r="T10" i="72"/>
  <c r="S10" i="72"/>
  <c r="R10" i="72"/>
  <c r="Q10" i="72"/>
  <c r="P10" i="72"/>
  <c r="N10" i="72"/>
  <c r="U9" i="72"/>
  <c r="T9" i="72"/>
  <c r="S9" i="72"/>
  <c r="R9" i="72"/>
  <c r="Q9" i="72"/>
  <c r="P9" i="72"/>
  <c r="N9" i="72"/>
  <c r="U14" i="73"/>
  <c r="T14" i="73"/>
  <c r="S14" i="73"/>
  <c r="R14" i="73"/>
  <c r="Q14" i="73"/>
  <c r="P14" i="73"/>
  <c r="N14" i="73"/>
  <c r="U13" i="73"/>
  <c r="T13" i="73"/>
  <c r="S13" i="73"/>
  <c r="R13" i="73"/>
  <c r="Q13" i="73"/>
  <c r="P13" i="73"/>
  <c r="N13" i="73"/>
  <c r="U12" i="73"/>
  <c r="T12" i="73"/>
  <c r="S12" i="73"/>
  <c r="R12" i="73"/>
  <c r="Q12" i="73"/>
  <c r="P12" i="73"/>
  <c r="N12" i="73"/>
  <c r="U11" i="73"/>
  <c r="T11" i="73"/>
  <c r="S11" i="73"/>
  <c r="R11" i="73"/>
  <c r="Q11" i="73"/>
  <c r="P11" i="73"/>
  <c r="N11" i="73"/>
  <c r="U10" i="73"/>
  <c r="T10" i="73"/>
  <c r="S10" i="73"/>
  <c r="R10" i="73"/>
  <c r="Q10" i="73"/>
  <c r="P10" i="73"/>
  <c r="N10" i="73"/>
  <c r="U9" i="73"/>
  <c r="T9" i="73"/>
  <c r="S9" i="73"/>
  <c r="R9" i="73"/>
  <c r="Q9" i="73"/>
  <c r="P9" i="73"/>
  <c r="N9" i="73"/>
  <c r="U17" i="74"/>
  <c r="T17" i="74"/>
  <c r="S17" i="74"/>
  <c r="R17" i="74"/>
  <c r="Q17" i="74"/>
  <c r="P17" i="74"/>
  <c r="U16" i="74"/>
  <c r="T16" i="74"/>
  <c r="S16" i="74"/>
  <c r="R16" i="74"/>
  <c r="Q16" i="74"/>
  <c r="P16" i="74"/>
  <c r="U15" i="74"/>
  <c r="T15" i="74"/>
  <c r="S15" i="74"/>
  <c r="R15" i="74"/>
  <c r="Q15" i="74"/>
  <c r="P15" i="74"/>
  <c r="U14" i="74"/>
  <c r="T14" i="74"/>
  <c r="S14" i="74"/>
  <c r="R14" i="74"/>
  <c r="Q14" i="74"/>
  <c r="P14" i="74"/>
  <c r="U13" i="74"/>
  <c r="T13" i="74"/>
  <c r="S13" i="74"/>
  <c r="R13" i="74"/>
  <c r="Q13" i="74"/>
  <c r="P13" i="74"/>
  <c r="U12" i="74"/>
  <c r="T12" i="74"/>
  <c r="S12" i="74"/>
  <c r="R12" i="74"/>
  <c r="Q12" i="74"/>
  <c r="P12" i="74"/>
  <c r="U11" i="74"/>
  <c r="T11" i="74"/>
  <c r="S11" i="74"/>
  <c r="R11" i="74"/>
  <c r="Q11" i="74"/>
  <c r="P11" i="74"/>
  <c r="U10" i="74"/>
  <c r="T10" i="74"/>
  <c r="S10" i="74"/>
  <c r="R10" i="74"/>
  <c r="Q10" i="74"/>
  <c r="P10" i="74"/>
  <c r="U9" i="74"/>
  <c r="T9" i="74"/>
  <c r="S9" i="74"/>
  <c r="R9" i="74"/>
  <c r="Q9" i="74"/>
  <c r="P9" i="74"/>
  <c r="U16" i="75"/>
  <c r="T16" i="75"/>
  <c r="R16" i="75"/>
  <c r="Q16" i="75"/>
  <c r="P16" i="75"/>
  <c r="U15" i="75"/>
  <c r="T15" i="75"/>
  <c r="R15" i="75"/>
  <c r="Q15" i="75"/>
  <c r="P15" i="75"/>
  <c r="U14" i="75"/>
  <c r="T14" i="75"/>
  <c r="R14" i="75"/>
  <c r="Q14" i="75"/>
  <c r="V14" i="75" s="1"/>
  <c r="P14" i="75"/>
  <c r="U13" i="75"/>
  <c r="T13" i="75"/>
  <c r="R13" i="75"/>
  <c r="Q13" i="75"/>
  <c r="P13" i="75"/>
  <c r="U12" i="75"/>
  <c r="T12" i="75"/>
  <c r="R12" i="75"/>
  <c r="Q12" i="75"/>
  <c r="P12" i="75"/>
  <c r="U11" i="75"/>
  <c r="T11" i="75"/>
  <c r="R11" i="75"/>
  <c r="Q11" i="75"/>
  <c r="P11" i="75"/>
  <c r="U10" i="75"/>
  <c r="T10" i="75"/>
  <c r="R10" i="75"/>
  <c r="Q10" i="75"/>
  <c r="P10" i="75"/>
  <c r="U9" i="75"/>
  <c r="T9" i="75"/>
  <c r="R9" i="75"/>
  <c r="Q9" i="75"/>
  <c r="P9" i="75"/>
  <c r="U9" i="76"/>
  <c r="T9" i="76"/>
  <c r="S9" i="76"/>
  <c r="R9" i="76"/>
  <c r="Q9" i="76"/>
  <c r="P9" i="76"/>
  <c r="U16" i="77"/>
  <c r="T16" i="77"/>
  <c r="Q16" i="77"/>
  <c r="P16" i="77"/>
  <c r="O16" i="77"/>
  <c r="N16" i="77"/>
  <c r="U15" i="77"/>
  <c r="T15" i="77"/>
  <c r="Q15" i="77"/>
  <c r="P15" i="77"/>
  <c r="O15" i="77"/>
  <c r="N15" i="77"/>
  <c r="U14" i="77"/>
  <c r="T14" i="77"/>
  <c r="Q14" i="77"/>
  <c r="P14" i="77"/>
  <c r="O14" i="77"/>
  <c r="N14" i="77"/>
  <c r="U13" i="77"/>
  <c r="T13" i="77"/>
  <c r="Q13" i="77"/>
  <c r="P13" i="77"/>
  <c r="O13" i="77"/>
  <c r="N13" i="77"/>
  <c r="U12" i="77"/>
  <c r="T12" i="77"/>
  <c r="Q12" i="77"/>
  <c r="P12" i="77"/>
  <c r="O12" i="77"/>
  <c r="N12" i="77"/>
  <c r="U11" i="77"/>
  <c r="T11" i="77"/>
  <c r="Q11" i="77"/>
  <c r="P11" i="77"/>
  <c r="O11" i="77"/>
  <c r="N11" i="77"/>
  <c r="U10" i="77"/>
  <c r="T10" i="77"/>
  <c r="Q10" i="77"/>
  <c r="P10" i="77"/>
  <c r="O10" i="77"/>
  <c r="N10" i="77"/>
  <c r="U9" i="77"/>
  <c r="T9" i="77"/>
  <c r="Q9" i="77"/>
  <c r="P9" i="77"/>
  <c r="O9" i="77"/>
  <c r="N9" i="77"/>
  <c r="Q19" i="78"/>
  <c r="P19" i="78"/>
  <c r="N19" i="78"/>
  <c r="Q18" i="78"/>
  <c r="P18" i="78"/>
  <c r="N18" i="78"/>
  <c r="Q17" i="78"/>
  <c r="P17" i="78"/>
  <c r="N17" i="78"/>
  <c r="Q16" i="78"/>
  <c r="P16" i="78"/>
  <c r="N16" i="78"/>
  <c r="Q15" i="78"/>
  <c r="P15" i="78"/>
  <c r="N15" i="78"/>
  <c r="U14" i="78"/>
  <c r="T14" i="78"/>
  <c r="R14" i="78"/>
  <c r="Q14" i="78"/>
  <c r="P14" i="78"/>
  <c r="N14" i="78"/>
  <c r="U13" i="78"/>
  <c r="T13" i="78"/>
  <c r="R13" i="78"/>
  <c r="Q13" i="78"/>
  <c r="P13" i="78"/>
  <c r="N13" i="78"/>
  <c r="U12" i="78"/>
  <c r="T12" i="78"/>
  <c r="R12" i="78"/>
  <c r="Q12" i="78"/>
  <c r="P12" i="78"/>
  <c r="N12" i="78"/>
  <c r="U11" i="78"/>
  <c r="T11" i="78"/>
  <c r="R11" i="78"/>
  <c r="Q11" i="78"/>
  <c r="P11" i="78"/>
  <c r="N11" i="78"/>
  <c r="U10" i="78"/>
  <c r="T10" i="78"/>
  <c r="R10" i="78"/>
  <c r="Q10" i="78"/>
  <c r="P10" i="78"/>
  <c r="N10" i="78"/>
  <c r="U9" i="78"/>
  <c r="T9" i="78"/>
  <c r="R9" i="78"/>
  <c r="Q9" i="78"/>
  <c r="P9" i="78"/>
  <c r="N9" i="78"/>
  <c r="U17" i="79"/>
  <c r="T17" i="79"/>
  <c r="S17" i="79"/>
  <c r="R17" i="79"/>
  <c r="Q17" i="79"/>
  <c r="P17" i="79"/>
  <c r="U16" i="79"/>
  <c r="T16" i="79"/>
  <c r="S16" i="79"/>
  <c r="R16" i="79"/>
  <c r="Q16" i="79"/>
  <c r="P16" i="79"/>
  <c r="U15" i="79"/>
  <c r="T15" i="79"/>
  <c r="S15" i="79"/>
  <c r="R15" i="79"/>
  <c r="Q15" i="79"/>
  <c r="P15" i="79"/>
  <c r="U14" i="79"/>
  <c r="T14" i="79"/>
  <c r="S14" i="79"/>
  <c r="R14" i="79"/>
  <c r="Q14" i="79"/>
  <c r="P14" i="79"/>
  <c r="U13" i="79"/>
  <c r="T13" i="79"/>
  <c r="S13" i="79"/>
  <c r="R13" i="79"/>
  <c r="Q13" i="79"/>
  <c r="P13" i="79"/>
  <c r="U12" i="79"/>
  <c r="T12" i="79"/>
  <c r="S12" i="79"/>
  <c r="R12" i="79"/>
  <c r="Q12" i="79"/>
  <c r="P12" i="79"/>
  <c r="U11" i="79"/>
  <c r="T11" i="79"/>
  <c r="S11" i="79"/>
  <c r="R11" i="79"/>
  <c r="Q11" i="79"/>
  <c r="P11" i="79"/>
  <c r="U10" i="79"/>
  <c r="T10" i="79"/>
  <c r="S10" i="79"/>
  <c r="R10" i="79"/>
  <c r="Q10" i="79"/>
  <c r="P10" i="79"/>
  <c r="U9" i="79"/>
  <c r="T9" i="79"/>
  <c r="S9" i="79"/>
  <c r="R9" i="79"/>
  <c r="Q9" i="79"/>
  <c r="P9" i="79"/>
  <c r="U13" i="82"/>
  <c r="T13" i="82"/>
  <c r="S13" i="82"/>
  <c r="R13" i="82"/>
  <c r="Q13" i="82"/>
  <c r="P13" i="82"/>
  <c r="N13" i="82"/>
  <c r="U12" i="82"/>
  <c r="T12" i="82"/>
  <c r="S12" i="82"/>
  <c r="R12" i="82"/>
  <c r="Q12" i="82"/>
  <c r="P12" i="82"/>
  <c r="N12" i="82"/>
  <c r="U11" i="82"/>
  <c r="T11" i="82"/>
  <c r="S11" i="82"/>
  <c r="R11" i="82"/>
  <c r="Q11" i="82"/>
  <c r="P11" i="82"/>
  <c r="N11" i="82"/>
  <c r="U10" i="82"/>
  <c r="T10" i="82"/>
  <c r="S10" i="82"/>
  <c r="R10" i="82"/>
  <c r="Q10" i="82"/>
  <c r="P10" i="82"/>
  <c r="N10" i="82"/>
  <c r="U9" i="82"/>
  <c r="T9" i="82"/>
  <c r="S9" i="82"/>
  <c r="R9" i="82"/>
  <c r="Q9" i="82"/>
  <c r="P9" i="82"/>
  <c r="N9" i="82"/>
  <c r="U20" i="83"/>
  <c r="T20" i="83"/>
  <c r="S20" i="83"/>
  <c r="R20" i="83"/>
  <c r="Q20" i="83"/>
  <c r="P20" i="83"/>
  <c r="N20" i="83"/>
  <c r="U19" i="83"/>
  <c r="T19" i="83"/>
  <c r="S19" i="83"/>
  <c r="R19" i="83"/>
  <c r="Q19" i="83"/>
  <c r="V19" i="83" s="1"/>
  <c r="P19" i="83"/>
  <c r="N19" i="83"/>
  <c r="U18" i="83"/>
  <c r="T18" i="83"/>
  <c r="S18" i="83"/>
  <c r="R18" i="83"/>
  <c r="Q18" i="83"/>
  <c r="P18" i="83"/>
  <c r="N18" i="83"/>
  <c r="U17" i="83"/>
  <c r="T17" i="83"/>
  <c r="S17" i="83"/>
  <c r="R17" i="83"/>
  <c r="Q17" i="83"/>
  <c r="P17" i="83"/>
  <c r="N17" i="83"/>
  <c r="U16" i="83"/>
  <c r="T16" i="83"/>
  <c r="S16" i="83"/>
  <c r="R16" i="83"/>
  <c r="Q16" i="83"/>
  <c r="P16" i="83"/>
  <c r="N16" i="83"/>
  <c r="U15" i="83"/>
  <c r="T15" i="83"/>
  <c r="S15" i="83"/>
  <c r="R15" i="83"/>
  <c r="Q15" i="83"/>
  <c r="P15" i="83"/>
  <c r="N15" i="83"/>
  <c r="U14" i="83"/>
  <c r="T14" i="83"/>
  <c r="S14" i="83"/>
  <c r="R14" i="83"/>
  <c r="Q14" i="83"/>
  <c r="P14" i="83"/>
  <c r="N14" i="83"/>
  <c r="U13" i="83"/>
  <c r="T13" i="83"/>
  <c r="S13" i="83"/>
  <c r="R13" i="83"/>
  <c r="Q13" i="83"/>
  <c r="P13" i="83"/>
  <c r="N13" i="83"/>
  <c r="U12" i="83"/>
  <c r="T12" i="83"/>
  <c r="S12" i="83"/>
  <c r="R12" i="83"/>
  <c r="Q12" i="83"/>
  <c r="P12" i="83"/>
  <c r="N12" i="83"/>
  <c r="U11" i="83"/>
  <c r="T11" i="83"/>
  <c r="S11" i="83"/>
  <c r="R11" i="83"/>
  <c r="Q11" i="83"/>
  <c r="V11" i="83" s="1"/>
  <c r="P11" i="83"/>
  <c r="N11" i="83"/>
  <c r="U10" i="83"/>
  <c r="T10" i="83"/>
  <c r="S10" i="83"/>
  <c r="R10" i="83"/>
  <c r="Q10" i="83"/>
  <c r="P10" i="83"/>
  <c r="N10" i="83"/>
  <c r="U9" i="83"/>
  <c r="T9" i="83"/>
  <c r="S9" i="83"/>
  <c r="R9" i="83"/>
  <c r="Q9" i="83"/>
  <c r="P9" i="83"/>
  <c r="N9" i="83"/>
  <c r="U15" i="84"/>
  <c r="T15" i="84"/>
  <c r="S15" i="84"/>
  <c r="R15" i="84"/>
  <c r="Q15" i="84"/>
  <c r="P15" i="84"/>
  <c r="N15" i="84"/>
  <c r="U14" i="84"/>
  <c r="T14" i="84"/>
  <c r="S14" i="84"/>
  <c r="R14" i="84"/>
  <c r="Q14" i="84"/>
  <c r="P14" i="84"/>
  <c r="N14" i="84"/>
  <c r="U13" i="84"/>
  <c r="T13" i="84"/>
  <c r="S13" i="84"/>
  <c r="V29" i="84" s="1"/>
  <c r="R13" i="84"/>
  <c r="Q13" i="84"/>
  <c r="P13" i="84"/>
  <c r="N13" i="84"/>
  <c r="U12" i="84"/>
  <c r="T12" i="84"/>
  <c r="S12" i="84"/>
  <c r="V24" i="84" s="1"/>
  <c r="R12" i="84"/>
  <c r="Q12" i="84"/>
  <c r="P12" i="84"/>
  <c r="N12" i="84"/>
  <c r="U11" i="84"/>
  <c r="T11" i="84"/>
  <c r="S11" i="84"/>
  <c r="V19" i="84" s="1"/>
  <c r="R11" i="84"/>
  <c r="Q11" i="84"/>
  <c r="P11" i="84"/>
  <c r="N11" i="84"/>
  <c r="U10" i="84"/>
  <c r="T10" i="84"/>
  <c r="S10" i="84"/>
  <c r="R10" i="84"/>
  <c r="Q10" i="84"/>
  <c r="P10" i="84"/>
  <c r="N10" i="84"/>
  <c r="U9" i="84"/>
  <c r="T9" i="84"/>
  <c r="S9" i="84"/>
  <c r="R9" i="84"/>
  <c r="Q9" i="84"/>
  <c r="P9" i="84"/>
  <c r="N9" i="84"/>
  <c r="U20" i="85"/>
  <c r="T20" i="85"/>
  <c r="S20" i="85"/>
  <c r="R20" i="85"/>
  <c r="Q20" i="85"/>
  <c r="P20" i="85"/>
  <c r="N20" i="85"/>
  <c r="U19" i="85"/>
  <c r="T19" i="85"/>
  <c r="S19" i="85"/>
  <c r="R19" i="85"/>
  <c r="Q19" i="85"/>
  <c r="P19" i="85"/>
  <c r="N19" i="85"/>
  <c r="U18" i="85"/>
  <c r="T18" i="85"/>
  <c r="S18" i="85"/>
  <c r="R18" i="85"/>
  <c r="Q18" i="85"/>
  <c r="P18" i="85"/>
  <c r="N18" i="85"/>
  <c r="U17" i="85"/>
  <c r="T17" i="85"/>
  <c r="S17" i="85"/>
  <c r="R17" i="85"/>
  <c r="Q17" i="85"/>
  <c r="P17" i="85"/>
  <c r="N17" i="85"/>
  <c r="U16" i="85"/>
  <c r="T16" i="85"/>
  <c r="S16" i="85"/>
  <c r="R16" i="85"/>
  <c r="Q16" i="85"/>
  <c r="P16" i="85"/>
  <c r="N16" i="85"/>
  <c r="U15" i="85"/>
  <c r="T15" i="85"/>
  <c r="S15" i="85"/>
  <c r="R15" i="85"/>
  <c r="Q15" i="85"/>
  <c r="P15" i="85"/>
  <c r="N15" i="85"/>
  <c r="U14" i="85"/>
  <c r="T14" i="85"/>
  <c r="S14" i="85"/>
  <c r="R14" i="85"/>
  <c r="Q14" i="85"/>
  <c r="V14" i="85" s="1"/>
  <c r="P14" i="85"/>
  <c r="N14" i="85"/>
  <c r="U13" i="85"/>
  <c r="T13" i="85"/>
  <c r="S13" i="85"/>
  <c r="R13" i="85"/>
  <c r="Q13" i="85"/>
  <c r="P13" i="85"/>
  <c r="N13" i="85"/>
  <c r="U12" i="85"/>
  <c r="T12" i="85"/>
  <c r="S12" i="85"/>
  <c r="R12" i="85"/>
  <c r="Q12" i="85"/>
  <c r="P12" i="85"/>
  <c r="N12" i="85"/>
  <c r="U11" i="85"/>
  <c r="T11" i="85"/>
  <c r="S11" i="85"/>
  <c r="R11" i="85"/>
  <c r="Q11" i="85"/>
  <c r="P11" i="85"/>
  <c r="N11" i="85"/>
  <c r="U10" i="85"/>
  <c r="T10" i="85"/>
  <c r="S10" i="85"/>
  <c r="R10" i="85"/>
  <c r="Q10" i="85"/>
  <c r="P10" i="85"/>
  <c r="N10" i="85"/>
  <c r="U9" i="85"/>
  <c r="T9" i="85"/>
  <c r="S9" i="85"/>
  <c r="R9" i="85"/>
  <c r="Q9" i="85"/>
  <c r="P9" i="85"/>
  <c r="N9" i="85"/>
  <c r="U20" i="86"/>
  <c r="S20" i="86"/>
  <c r="V20" i="86" s="1"/>
  <c r="U19" i="86"/>
  <c r="S19" i="86"/>
  <c r="V19" i="86" s="1"/>
  <c r="U18" i="86"/>
  <c r="S18" i="86"/>
  <c r="V18" i="86" s="1"/>
  <c r="U17" i="86"/>
  <c r="S17" i="86"/>
  <c r="V17" i="86" s="1"/>
  <c r="U16" i="86"/>
  <c r="S16" i="86"/>
  <c r="V16" i="86" s="1"/>
  <c r="U15" i="86"/>
  <c r="S15" i="86"/>
  <c r="V15" i="86" s="1"/>
  <c r="U14" i="86"/>
  <c r="S14" i="86"/>
  <c r="V14" i="86" s="1"/>
  <c r="U13" i="86"/>
  <c r="S13" i="86"/>
  <c r="V13" i="86" s="1"/>
  <c r="U12" i="86"/>
  <c r="S12" i="86"/>
  <c r="V12" i="86" s="1"/>
  <c r="U11" i="86"/>
  <c r="S11" i="86"/>
  <c r="V11" i="86" s="1"/>
  <c r="U10" i="86"/>
  <c r="S10" i="86"/>
  <c r="V10" i="86" s="1"/>
  <c r="U9" i="86"/>
  <c r="S9" i="86"/>
  <c r="U9" i="87"/>
  <c r="T9" i="87"/>
  <c r="S9" i="87"/>
  <c r="R9" i="87"/>
  <c r="Q9" i="87"/>
  <c r="P9" i="87"/>
  <c r="U24" i="88"/>
  <c r="T24" i="88"/>
  <c r="Q24" i="88"/>
  <c r="P24" i="88"/>
  <c r="U23" i="88"/>
  <c r="T23" i="88"/>
  <c r="Q23" i="88"/>
  <c r="P23" i="88"/>
  <c r="U22" i="88"/>
  <c r="T22" i="88"/>
  <c r="Q22" i="88"/>
  <c r="P22" i="88"/>
  <c r="U21" i="88"/>
  <c r="T21" i="88"/>
  <c r="Q21" i="88"/>
  <c r="P21" i="88"/>
  <c r="U20" i="88"/>
  <c r="T20" i="88"/>
  <c r="Q20" i="88"/>
  <c r="P20" i="88"/>
  <c r="U19" i="88"/>
  <c r="T19" i="88"/>
  <c r="S19" i="88"/>
  <c r="R19" i="88"/>
  <c r="Q19" i="88"/>
  <c r="P19" i="88"/>
  <c r="U18" i="88"/>
  <c r="T18" i="88"/>
  <c r="S18" i="88"/>
  <c r="R18" i="88"/>
  <c r="Q18" i="88"/>
  <c r="P18" i="88"/>
  <c r="U17" i="88"/>
  <c r="T17" i="88"/>
  <c r="S17" i="88"/>
  <c r="R17" i="88"/>
  <c r="Q17" i="88"/>
  <c r="P17" i="88"/>
  <c r="U16" i="88"/>
  <c r="T16" i="88"/>
  <c r="S16" i="88"/>
  <c r="R16" i="88"/>
  <c r="Q16" i="88"/>
  <c r="P16" i="88"/>
  <c r="U15" i="88"/>
  <c r="T15" i="88"/>
  <c r="S15" i="88"/>
  <c r="R15" i="88"/>
  <c r="Q15" i="88"/>
  <c r="P15" i="88"/>
  <c r="U14" i="88"/>
  <c r="T14" i="88"/>
  <c r="S14" i="88"/>
  <c r="R14" i="88"/>
  <c r="Q14" i="88"/>
  <c r="P14" i="88"/>
  <c r="U13" i="88"/>
  <c r="T13" i="88"/>
  <c r="S13" i="88"/>
  <c r="R13" i="88"/>
  <c r="Q13" i="88"/>
  <c r="P13" i="88"/>
  <c r="U12" i="88"/>
  <c r="T12" i="88"/>
  <c r="S12" i="88"/>
  <c r="R12" i="88"/>
  <c r="Q12" i="88"/>
  <c r="P12" i="88"/>
  <c r="U11" i="88"/>
  <c r="T11" i="88"/>
  <c r="S11" i="88"/>
  <c r="R11" i="88"/>
  <c r="Q11" i="88"/>
  <c r="P11" i="88"/>
  <c r="U10" i="88"/>
  <c r="T10" i="88"/>
  <c r="S10" i="88"/>
  <c r="R10" i="88"/>
  <c r="Q10" i="88"/>
  <c r="P10" i="88"/>
  <c r="U9" i="88"/>
  <c r="T9" i="88"/>
  <c r="S9" i="88"/>
  <c r="R9" i="88"/>
  <c r="Q9" i="88"/>
  <c r="P9" i="88"/>
  <c r="V15" i="57" l="1"/>
  <c r="V19" i="57"/>
  <c r="V23" i="57"/>
  <c r="V10" i="55"/>
  <c r="V18" i="55"/>
  <c r="V19" i="54"/>
  <c r="V10" i="78"/>
  <c r="V9" i="76"/>
  <c r="V14" i="84"/>
  <c r="V15" i="60"/>
  <c r="V20" i="59"/>
  <c r="V22" i="58"/>
  <c r="V16" i="57"/>
  <c r="V24" i="57"/>
  <c r="V12" i="55"/>
  <c r="V15" i="54"/>
  <c r="V11" i="68"/>
  <c r="V21" i="88"/>
  <c r="W21" i="88" s="1"/>
  <c r="V10" i="79"/>
  <c r="V24" i="79" s="1"/>
  <c r="W24" i="79" s="1"/>
  <c r="V11" i="78"/>
  <c r="V17" i="88"/>
  <c r="W17" i="88" s="1"/>
  <c r="V13" i="78"/>
  <c r="V12" i="78"/>
  <c r="W14" i="75"/>
  <c r="V14" i="79"/>
  <c r="V11" i="56"/>
  <c r="V19" i="55"/>
  <c r="V22" i="54"/>
  <c r="V16" i="85"/>
  <c r="V13" i="83"/>
  <c r="V11" i="79"/>
  <c r="V15" i="79"/>
  <c r="V12" i="75"/>
  <c r="W12" i="75" s="1"/>
  <c r="V11" i="72"/>
  <c r="V12" i="71"/>
  <c r="V10" i="70"/>
  <c r="V10" i="67"/>
  <c r="V12" i="67"/>
  <c r="V12" i="59"/>
  <c r="V14" i="58"/>
  <c r="V12" i="57"/>
  <c r="V20" i="57"/>
  <c r="V20" i="55"/>
  <c r="V15" i="68"/>
  <c r="V11" i="55"/>
  <c r="V14" i="54"/>
  <c r="V12" i="85"/>
  <c r="V17" i="83"/>
  <c r="V17" i="79"/>
  <c r="V13" i="73"/>
  <c r="V24" i="71"/>
  <c r="V16" i="70"/>
  <c r="V12" i="69"/>
  <c r="V20" i="71"/>
  <c r="V14" i="70"/>
  <c r="V13" i="60"/>
  <c r="V12" i="68"/>
  <c r="V13" i="68"/>
  <c r="V20" i="85"/>
  <c r="V13" i="82"/>
  <c r="V13" i="79"/>
  <c r="V16" i="75"/>
  <c r="W16" i="75" s="1"/>
  <c r="V16" i="71"/>
  <c r="V12" i="70"/>
  <c r="V13" i="75"/>
  <c r="W13" i="75" s="1"/>
  <c r="V16" i="69"/>
  <c r="V15" i="85"/>
  <c r="V12" i="83"/>
  <c r="V20" i="83"/>
  <c r="V13" i="74"/>
  <c r="W13" i="74" s="1"/>
  <c r="V17" i="74"/>
  <c r="W17" i="74" s="1"/>
  <c r="V10" i="72"/>
  <c r="V11" i="71"/>
  <c r="V19" i="71"/>
  <c r="V10" i="69"/>
  <c r="V14" i="69"/>
  <c r="V18" i="69"/>
  <c r="V16" i="68"/>
  <c r="V11" i="67"/>
  <c r="V14" i="60"/>
  <c r="V11" i="59"/>
  <c r="V19" i="59"/>
  <c r="V13" i="58"/>
  <c r="V21" i="58"/>
  <c r="V13" i="85"/>
  <c r="V10" i="83"/>
  <c r="V18" i="83"/>
  <c r="V14" i="78"/>
  <c r="V11" i="75"/>
  <c r="W11" i="75" s="1"/>
  <c r="V12" i="74"/>
  <c r="W12" i="74" s="1"/>
  <c r="V16" i="74"/>
  <c r="W16" i="74" s="1"/>
  <c r="V14" i="73"/>
  <c r="V17" i="71"/>
  <c r="V11" i="69"/>
  <c r="V15" i="69"/>
  <c r="V14" i="68"/>
  <c r="V12" i="60"/>
  <c r="V17" i="59"/>
  <c r="V11" i="58"/>
  <c r="V19" i="58"/>
  <c r="V17" i="55"/>
  <c r="V17" i="68"/>
  <c r="V11" i="85"/>
  <c r="V19" i="85"/>
  <c r="V16" i="83"/>
  <c r="V12" i="82"/>
  <c r="V11" i="74"/>
  <c r="W11" i="74" s="1"/>
  <c r="V15" i="74"/>
  <c r="W15" i="74" s="1"/>
  <c r="V12" i="73"/>
  <c r="V14" i="72"/>
  <c r="V15" i="71"/>
  <c r="V23" i="71"/>
  <c r="V15" i="67"/>
  <c r="V10" i="63"/>
  <c r="V11" i="63"/>
  <c r="V12" i="63"/>
  <c r="V13" i="63"/>
  <c r="V14" i="63"/>
  <c r="V15" i="63"/>
  <c r="V16" i="63"/>
  <c r="V10" i="62"/>
  <c r="V11" i="62"/>
  <c r="V12" i="62"/>
  <c r="V13" i="62"/>
  <c r="V14" i="62"/>
  <c r="V15" i="62"/>
  <c r="V16" i="62"/>
  <c r="V17" i="62"/>
  <c r="V18" i="62"/>
  <c r="V19" i="62"/>
  <c r="V20" i="62"/>
  <c r="V21" i="62"/>
  <c r="V10" i="60"/>
  <c r="V18" i="60"/>
  <c r="V15" i="59"/>
  <c r="V9" i="58"/>
  <c r="V17" i="58"/>
  <c r="V15" i="56"/>
  <c r="V15" i="55"/>
  <c r="V10" i="54"/>
  <c r="V18" i="54"/>
  <c r="V10" i="85"/>
  <c r="V18" i="85"/>
  <c r="V15" i="83"/>
  <c r="V11" i="82"/>
  <c r="V12" i="79"/>
  <c r="V16" i="79"/>
  <c r="V10" i="75"/>
  <c r="W10" i="75" s="1"/>
  <c r="V11" i="73"/>
  <c r="V13" i="72"/>
  <c r="V14" i="71"/>
  <c r="V22" i="71"/>
  <c r="V11" i="70"/>
  <c r="V15" i="70"/>
  <c r="V14" i="67"/>
  <c r="V17" i="60"/>
  <c r="V14" i="59"/>
  <c r="V22" i="59"/>
  <c r="V16" i="58"/>
  <c r="V13" i="57"/>
  <c r="V17" i="57"/>
  <c r="V21" i="57"/>
  <c r="V25" i="57"/>
  <c r="V14" i="55"/>
  <c r="V17" i="54"/>
  <c r="V17" i="85"/>
  <c r="V14" i="83"/>
  <c r="V10" i="82"/>
  <c r="V15" i="75"/>
  <c r="W15" i="75" s="1"/>
  <c r="V10" i="74"/>
  <c r="W10" i="74" s="1"/>
  <c r="V14" i="74"/>
  <c r="W14" i="74" s="1"/>
  <c r="V10" i="73"/>
  <c r="V12" i="72"/>
  <c r="V13" i="71"/>
  <c r="V21" i="71"/>
  <c r="V13" i="69"/>
  <c r="V17" i="69"/>
  <c r="V10" i="68"/>
  <c r="V18" i="68"/>
  <c r="V13" i="67"/>
  <c r="V16" i="60"/>
  <c r="V13" i="59"/>
  <c r="V21" i="59"/>
  <c r="V15" i="58"/>
  <c r="V13" i="55"/>
  <c r="V21" i="55"/>
  <c r="V16" i="54"/>
  <c r="V24" i="88"/>
  <c r="W24" i="88" s="1"/>
  <c r="V9" i="88"/>
  <c r="W9" i="88" s="1"/>
  <c r="V15" i="88"/>
  <c r="W15" i="88" s="1"/>
  <c r="V13" i="56"/>
  <c r="V12" i="56"/>
  <c r="V16" i="56"/>
  <c r="V10" i="56"/>
  <c r="V14" i="56"/>
  <c r="V9" i="54"/>
  <c r="V9" i="55"/>
  <c r="V9" i="56"/>
  <c r="V9" i="57"/>
  <c r="V9" i="60"/>
  <c r="V9" i="61"/>
  <c r="V9" i="62"/>
  <c r="V9" i="63"/>
  <c r="V9" i="64"/>
  <c r="V9" i="65"/>
  <c r="V9" i="66"/>
  <c r="V9" i="67"/>
  <c r="V9" i="68"/>
  <c r="V9" i="69"/>
  <c r="V9" i="75"/>
  <c r="W9" i="75" s="1"/>
  <c r="V9" i="70"/>
  <c r="V9" i="71"/>
  <c r="V9" i="72"/>
  <c r="V9" i="73"/>
  <c r="V9" i="74"/>
  <c r="W9" i="74" s="1"/>
  <c r="V9" i="79"/>
  <c r="V9" i="78"/>
  <c r="V9" i="82"/>
  <c r="V9" i="83"/>
  <c r="V9" i="84"/>
  <c r="V9" i="85"/>
  <c r="V9" i="86"/>
  <c r="V9" i="59"/>
  <c r="U19" i="91"/>
  <c r="U18" i="91"/>
  <c r="U17" i="91"/>
  <c r="S17" i="91"/>
  <c r="Q17" i="91"/>
  <c r="U16" i="91"/>
  <c r="S16" i="91"/>
  <c r="Q16" i="91"/>
  <c r="U15" i="91"/>
  <c r="S15" i="91"/>
  <c r="Q15" i="91"/>
  <c r="U14" i="91"/>
  <c r="S14" i="91"/>
  <c r="Q14" i="91"/>
  <c r="U13" i="91"/>
  <c r="S13" i="91"/>
  <c r="Q13" i="91"/>
  <c r="U12" i="91"/>
  <c r="S12" i="91"/>
  <c r="Q12" i="91"/>
  <c r="U11" i="91"/>
  <c r="S11" i="91"/>
  <c r="Q11" i="91"/>
  <c r="U10" i="91"/>
  <c r="S10" i="91"/>
  <c r="Q10" i="91"/>
  <c r="U9" i="91"/>
  <c r="S9" i="91"/>
  <c r="Q9" i="91"/>
  <c r="U29" i="92"/>
  <c r="T29" i="92"/>
  <c r="S29" i="92"/>
  <c r="R29" i="92"/>
  <c r="Q29" i="92"/>
  <c r="P29" i="92"/>
  <c r="N29" i="92"/>
  <c r="U28" i="92"/>
  <c r="T28" i="92"/>
  <c r="S28" i="92"/>
  <c r="R28" i="92"/>
  <c r="Q28" i="92"/>
  <c r="P28" i="92"/>
  <c r="N28" i="92"/>
  <c r="U27" i="92"/>
  <c r="T27" i="92"/>
  <c r="S27" i="92"/>
  <c r="R27" i="92"/>
  <c r="Q27" i="92"/>
  <c r="P27" i="92"/>
  <c r="N27" i="92"/>
  <c r="U26" i="92"/>
  <c r="T26" i="92"/>
  <c r="S26" i="92"/>
  <c r="R26" i="92"/>
  <c r="Q26" i="92"/>
  <c r="P26" i="92"/>
  <c r="N26" i="92"/>
  <c r="U25" i="92"/>
  <c r="T25" i="92"/>
  <c r="S25" i="92"/>
  <c r="R25" i="92"/>
  <c r="Q25" i="92"/>
  <c r="P25" i="92"/>
  <c r="N25" i="92"/>
  <c r="U24" i="92"/>
  <c r="T24" i="92"/>
  <c r="S24" i="92"/>
  <c r="R24" i="92"/>
  <c r="Q24" i="92"/>
  <c r="P24" i="92"/>
  <c r="N24" i="92"/>
  <c r="U23" i="92"/>
  <c r="T23" i="92"/>
  <c r="S23" i="92"/>
  <c r="R23" i="92"/>
  <c r="Q23" i="92"/>
  <c r="P23" i="92"/>
  <c r="N23" i="92"/>
  <c r="U22" i="92"/>
  <c r="T22" i="92"/>
  <c r="S22" i="92"/>
  <c r="R22" i="92"/>
  <c r="Q22" i="92"/>
  <c r="P22" i="92"/>
  <c r="N22" i="92"/>
  <c r="U21" i="92"/>
  <c r="T21" i="92"/>
  <c r="S21" i="92"/>
  <c r="R21" i="92"/>
  <c r="Q21" i="92"/>
  <c r="P21" i="92"/>
  <c r="N21" i="92"/>
  <c r="U20" i="92"/>
  <c r="T20" i="92"/>
  <c r="S20" i="92"/>
  <c r="R20" i="92"/>
  <c r="Q20" i="92"/>
  <c r="P20" i="92"/>
  <c r="N20" i="92"/>
  <c r="U19" i="92"/>
  <c r="T19" i="92"/>
  <c r="S19" i="92"/>
  <c r="R19" i="92"/>
  <c r="Q19" i="92"/>
  <c r="P19" i="92"/>
  <c r="N19" i="92"/>
  <c r="U18" i="92"/>
  <c r="T18" i="92"/>
  <c r="S18" i="92"/>
  <c r="R18" i="92"/>
  <c r="Q18" i="92"/>
  <c r="P18" i="92"/>
  <c r="N18" i="92"/>
  <c r="U17" i="92"/>
  <c r="T17" i="92"/>
  <c r="S17" i="92"/>
  <c r="R17" i="92"/>
  <c r="Q17" i="92"/>
  <c r="P17" i="92"/>
  <c r="N17" i="92"/>
  <c r="U16" i="92"/>
  <c r="T16" i="92"/>
  <c r="S16" i="92"/>
  <c r="R16" i="92"/>
  <c r="Q16" i="92"/>
  <c r="P16" i="92"/>
  <c r="N16" i="92"/>
  <c r="U15" i="92"/>
  <c r="T15" i="92"/>
  <c r="S15" i="92"/>
  <c r="R15" i="92"/>
  <c r="Q15" i="92"/>
  <c r="P15" i="92"/>
  <c r="N15" i="92"/>
  <c r="U14" i="92"/>
  <c r="T14" i="92"/>
  <c r="S14" i="92"/>
  <c r="R14" i="92"/>
  <c r="Q14" i="92"/>
  <c r="P14" i="92"/>
  <c r="N14" i="92"/>
  <c r="U13" i="92"/>
  <c r="T13" i="92"/>
  <c r="S13" i="92"/>
  <c r="R13" i="92"/>
  <c r="Q13" i="92"/>
  <c r="P13" i="92"/>
  <c r="N13" i="92"/>
  <c r="U12" i="92"/>
  <c r="T12" i="92"/>
  <c r="S12" i="92"/>
  <c r="R12" i="92"/>
  <c r="Q12" i="92"/>
  <c r="P12" i="92"/>
  <c r="N12" i="92"/>
  <c r="U11" i="92"/>
  <c r="T11" i="92"/>
  <c r="S11" i="92"/>
  <c r="R11" i="92"/>
  <c r="Q11" i="92"/>
  <c r="P11" i="92"/>
  <c r="N11" i="92"/>
  <c r="U10" i="92"/>
  <c r="T10" i="92"/>
  <c r="S10" i="92"/>
  <c r="R10" i="92"/>
  <c r="Q10" i="92"/>
  <c r="P10" i="92"/>
  <c r="N10" i="92"/>
  <c r="U9" i="92"/>
  <c r="T9" i="92"/>
  <c r="S9" i="92"/>
  <c r="R9" i="92"/>
  <c r="Q9" i="92"/>
  <c r="P9" i="92"/>
  <c r="N9" i="92"/>
  <c r="U21" i="93"/>
  <c r="T21" i="93"/>
  <c r="Q21" i="93"/>
  <c r="P21" i="93"/>
  <c r="N21" i="93"/>
  <c r="U20" i="93"/>
  <c r="T20" i="93"/>
  <c r="Q20" i="93"/>
  <c r="P20" i="93"/>
  <c r="N20" i="93"/>
  <c r="U19" i="93"/>
  <c r="T19" i="93"/>
  <c r="Q19" i="93"/>
  <c r="P19" i="93"/>
  <c r="N19" i="93"/>
  <c r="U18" i="93"/>
  <c r="T18" i="93"/>
  <c r="Q18" i="93"/>
  <c r="P18" i="93"/>
  <c r="N18" i="93"/>
  <c r="U17" i="93"/>
  <c r="T17" i="93"/>
  <c r="Q17" i="93"/>
  <c r="P17" i="93"/>
  <c r="N17" i="93"/>
  <c r="U16" i="93"/>
  <c r="T16" i="93"/>
  <c r="Q16" i="93"/>
  <c r="P16" i="93"/>
  <c r="N16" i="93"/>
  <c r="U15" i="93"/>
  <c r="T15" i="93"/>
  <c r="Q15" i="93"/>
  <c r="P15" i="93"/>
  <c r="N15" i="93"/>
  <c r="U14" i="93"/>
  <c r="T14" i="93"/>
  <c r="Q14" i="93"/>
  <c r="P14" i="93"/>
  <c r="N14" i="93"/>
  <c r="U13" i="93"/>
  <c r="T13" i="93"/>
  <c r="Q13" i="93"/>
  <c r="P13" i="93"/>
  <c r="N13" i="93"/>
  <c r="U12" i="93"/>
  <c r="T12" i="93"/>
  <c r="Q12" i="93"/>
  <c r="P12" i="93"/>
  <c r="N12" i="93"/>
  <c r="U11" i="93"/>
  <c r="T11" i="93"/>
  <c r="Q11" i="93"/>
  <c r="P11" i="93"/>
  <c r="N11" i="93"/>
  <c r="U10" i="93"/>
  <c r="T10" i="93"/>
  <c r="Q10" i="93"/>
  <c r="P10" i="93"/>
  <c r="N10" i="93"/>
  <c r="U9" i="93"/>
  <c r="T9" i="93"/>
  <c r="Q9" i="93"/>
  <c r="P9" i="93"/>
  <c r="N9" i="93"/>
  <c r="U20" i="94"/>
  <c r="T20" i="94"/>
  <c r="S20" i="94"/>
  <c r="R20" i="94"/>
  <c r="Q20" i="94"/>
  <c r="P20" i="94"/>
  <c r="U19" i="94"/>
  <c r="T19" i="94"/>
  <c r="S19" i="94"/>
  <c r="R19" i="94"/>
  <c r="Q19" i="94"/>
  <c r="P19" i="94"/>
  <c r="U18" i="94"/>
  <c r="T18" i="94"/>
  <c r="S18" i="94"/>
  <c r="R18" i="94"/>
  <c r="Q18" i="94"/>
  <c r="P18" i="94"/>
  <c r="U17" i="94"/>
  <c r="T17" i="94"/>
  <c r="S17" i="94"/>
  <c r="R17" i="94"/>
  <c r="Q17" i="94"/>
  <c r="P17" i="94"/>
  <c r="U16" i="94"/>
  <c r="T16" i="94"/>
  <c r="S16" i="94"/>
  <c r="R16" i="94"/>
  <c r="Q16" i="94"/>
  <c r="P16" i="94"/>
  <c r="U15" i="94"/>
  <c r="T15" i="94"/>
  <c r="S15" i="94"/>
  <c r="R15" i="94"/>
  <c r="Q15" i="94"/>
  <c r="P15" i="94"/>
  <c r="U14" i="94"/>
  <c r="T14" i="94"/>
  <c r="S14" i="94"/>
  <c r="R14" i="94"/>
  <c r="Q14" i="94"/>
  <c r="P14" i="94"/>
  <c r="U13" i="94"/>
  <c r="T13" i="94"/>
  <c r="S13" i="94"/>
  <c r="R13" i="94"/>
  <c r="Q13" i="94"/>
  <c r="P13" i="94"/>
  <c r="U12" i="94"/>
  <c r="T12" i="94"/>
  <c r="S12" i="94"/>
  <c r="R12" i="94"/>
  <c r="Q12" i="94"/>
  <c r="P12" i="94"/>
  <c r="U11" i="94"/>
  <c r="T11" i="94"/>
  <c r="S11" i="94"/>
  <c r="R11" i="94"/>
  <c r="Q11" i="94"/>
  <c r="P11" i="94"/>
  <c r="U10" i="94"/>
  <c r="T10" i="94"/>
  <c r="S10" i="94"/>
  <c r="R10" i="94"/>
  <c r="Q10" i="94"/>
  <c r="P10" i="94"/>
  <c r="U9" i="94"/>
  <c r="T9" i="94"/>
  <c r="S9" i="94"/>
  <c r="R9" i="94"/>
  <c r="Q9" i="94"/>
  <c r="P9" i="94"/>
  <c r="U21" i="95"/>
  <c r="S21" i="95"/>
  <c r="Q21" i="95"/>
  <c r="U20" i="95"/>
  <c r="S20" i="95"/>
  <c r="Q20" i="95"/>
  <c r="U19" i="95"/>
  <c r="S19" i="95"/>
  <c r="Q19" i="95"/>
  <c r="U18" i="95"/>
  <c r="S18" i="95"/>
  <c r="Q18" i="95"/>
  <c r="U17" i="95"/>
  <c r="S17" i="95"/>
  <c r="Q17" i="95"/>
  <c r="U16" i="95"/>
  <c r="S16" i="95"/>
  <c r="Q16" i="95"/>
  <c r="U15" i="95"/>
  <c r="S15" i="95"/>
  <c r="Q15" i="95"/>
  <c r="U14" i="95"/>
  <c r="S14" i="95"/>
  <c r="Q14" i="95"/>
  <c r="U13" i="95"/>
  <c r="S13" i="95"/>
  <c r="Q13" i="95"/>
  <c r="U12" i="95"/>
  <c r="S12" i="95"/>
  <c r="Q12" i="95"/>
  <c r="U11" i="95"/>
  <c r="S11" i="95"/>
  <c r="Q11" i="95"/>
  <c r="U10" i="95"/>
  <c r="S10" i="95"/>
  <c r="Q10" i="95"/>
  <c r="U9" i="95"/>
  <c r="S9" i="95"/>
  <c r="Q9" i="95"/>
  <c r="U16" i="96"/>
  <c r="S16" i="96"/>
  <c r="Q16" i="96"/>
  <c r="U15" i="96"/>
  <c r="S15" i="96"/>
  <c r="Q15" i="96"/>
  <c r="U14" i="96"/>
  <c r="S14" i="96"/>
  <c r="Q14" i="96"/>
  <c r="U13" i="96"/>
  <c r="S13" i="96"/>
  <c r="Q13" i="96"/>
  <c r="U12" i="96"/>
  <c r="S12" i="96"/>
  <c r="Q12" i="96"/>
  <c r="U11" i="96"/>
  <c r="S11" i="96"/>
  <c r="Q11" i="96"/>
  <c r="U10" i="96"/>
  <c r="S10" i="96"/>
  <c r="Q10" i="96"/>
  <c r="U9" i="96"/>
  <c r="S9" i="96"/>
  <c r="U9" i="97"/>
  <c r="T9" i="97"/>
  <c r="S9" i="97"/>
  <c r="R9" i="97"/>
  <c r="Q9" i="97"/>
  <c r="P9" i="97"/>
  <c r="U25" i="98"/>
  <c r="T25" i="98"/>
  <c r="S25" i="98"/>
  <c r="R25" i="98"/>
  <c r="Q25" i="98"/>
  <c r="P25" i="98"/>
  <c r="U24" i="98"/>
  <c r="T24" i="98"/>
  <c r="S24" i="98"/>
  <c r="R24" i="98"/>
  <c r="Q24" i="98"/>
  <c r="P24" i="98"/>
  <c r="U23" i="98"/>
  <c r="T23" i="98"/>
  <c r="S23" i="98"/>
  <c r="R23" i="98"/>
  <c r="Q23" i="98"/>
  <c r="P23" i="98"/>
  <c r="U22" i="98"/>
  <c r="T22" i="98"/>
  <c r="S22" i="98"/>
  <c r="R22" i="98"/>
  <c r="Q22" i="98"/>
  <c r="P22" i="98"/>
  <c r="U21" i="98"/>
  <c r="T21" i="98"/>
  <c r="S21" i="98"/>
  <c r="R21" i="98"/>
  <c r="Q21" i="98"/>
  <c r="P21" i="98"/>
  <c r="U20" i="98"/>
  <c r="T20" i="98"/>
  <c r="S20" i="98"/>
  <c r="R20" i="98"/>
  <c r="Q20" i="98"/>
  <c r="P20" i="98"/>
  <c r="U19" i="98"/>
  <c r="T19" i="98"/>
  <c r="S19" i="98"/>
  <c r="R19" i="98"/>
  <c r="Q19" i="98"/>
  <c r="P19" i="98"/>
  <c r="U18" i="98"/>
  <c r="T18" i="98"/>
  <c r="S18" i="98"/>
  <c r="R18" i="98"/>
  <c r="Q18" i="98"/>
  <c r="P18" i="98"/>
  <c r="U17" i="98"/>
  <c r="T17" i="98"/>
  <c r="S17" i="98"/>
  <c r="R17" i="98"/>
  <c r="Q17" i="98"/>
  <c r="P17" i="98"/>
  <c r="U16" i="98"/>
  <c r="T16" i="98"/>
  <c r="S16" i="98"/>
  <c r="R16" i="98"/>
  <c r="Q16" i="98"/>
  <c r="P16" i="98"/>
  <c r="U15" i="98"/>
  <c r="T15" i="98"/>
  <c r="S15" i="98"/>
  <c r="R15" i="98"/>
  <c r="Q15" i="98"/>
  <c r="P15" i="98"/>
  <c r="U14" i="98"/>
  <c r="T14" i="98"/>
  <c r="S14" i="98"/>
  <c r="R14" i="98"/>
  <c r="Q14" i="98"/>
  <c r="P14" i="98"/>
  <c r="U13" i="98"/>
  <c r="T13" i="98"/>
  <c r="S13" i="98"/>
  <c r="R13" i="98"/>
  <c r="Q13" i="98"/>
  <c r="P13" i="98"/>
  <c r="U12" i="98"/>
  <c r="T12" i="98"/>
  <c r="S12" i="98"/>
  <c r="R12" i="98"/>
  <c r="Q12" i="98"/>
  <c r="P12" i="98"/>
  <c r="U11" i="98"/>
  <c r="T11" i="98"/>
  <c r="S11" i="98"/>
  <c r="R11" i="98"/>
  <c r="Q11" i="98"/>
  <c r="P11" i="98"/>
  <c r="U10" i="98"/>
  <c r="T10" i="98"/>
  <c r="S10" i="98"/>
  <c r="R10" i="98"/>
  <c r="Q10" i="98"/>
  <c r="P10" i="98"/>
  <c r="U9" i="98"/>
  <c r="T9" i="98"/>
  <c r="S9" i="98"/>
  <c r="R9" i="98"/>
  <c r="Q9" i="98"/>
  <c r="P9" i="98"/>
  <c r="S21" i="99"/>
  <c r="R21" i="99"/>
  <c r="Q21" i="99"/>
  <c r="P21" i="99"/>
  <c r="N21" i="99"/>
  <c r="S20" i="99"/>
  <c r="R20" i="99"/>
  <c r="Q20" i="99"/>
  <c r="P20" i="99"/>
  <c r="N20" i="99"/>
  <c r="U19" i="99"/>
  <c r="T19" i="99"/>
  <c r="S19" i="99"/>
  <c r="R19" i="99"/>
  <c r="Q19" i="99"/>
  <c r="P19" i="99"/>
  <c r="N19" i="99"/>
  <c r="U18" i="99"/>
  <c r="T18" i="99"/>
  <c r="S18" i="99"/>
  <c r="R18" i="99"/>
  <c r="Q18" i="99"/>
  <c r="P18" i="99"/>
  <c r="N18" i="99"/>
  <c r="U17" i="99"/>
  <c r="T17" i="99"/>
  <c r="S17" i="99"/>
  <c r="R17" i="99"/>
  <c r="Q17" i="99"/>
  <c r="P17" i="99"/>
  <c r="N17" i="99"/>
  <c r="U16" i="99"/>
  <c r="T16" i="99"/>
  <c r="S16" i="99"/>
  <c r="R16" i="99"/>
  <c r="Q16" i="99"/>
  <c r="V16" i="99" s="1"/>
  <c r="P16" i="99"/>
  <c r="N16" i="99"/>
  <c r="U15" i="99"/>
  <c r="T15" i="99"/>
  <c r="S15" i="99"/>
  <c r="R15" i="99"/>
  <c r="Q15" i="99"/>
  <c r="P15" i="99"/>
  <c r="N15" i="99"/>
  <c r="U14" i="99"/>
  <c r="T14" i="99"/>
  <c r="S14" i="99"/>
  <c r="R14" i="99"/>
  <c r="Q14" i="99"/>
  <c r="P14" i="99"/>
  <c r="N14" i="99"/>
  <c r="U13" i="99"/>
  <c r="T13" i="99"/>
  <c r="S13" i="99"/>
  <c r="R13" i="99"/>
  <c r="Q13" i="99"/>
  <c r="P13" i="99"/>
  <c r="N13" i="99"/>
  <c r="U12" i="99"/>
  <c r="T12" i="99"/>
  <c r="S12" i="99"/>
  <c r="R12" i="99"/>
  <c r="Q12" i="99"/>
  <c r="P12" i="99"/>
  <c r="N12" i="99"/>
  <c r="U11" i="99"/>
  <c r="T11" i="99"/>
  <c r="S11" i="99"/>
  <c r="R11" i="99"/>
  <c r="Q11" i="99"/>
  <c r="P11" i="99"/>
  <c r="N11" i="99"/>
  <c r="U10" i="99"/>
  <c r="T10" i="99"/>
  <c r="S10" i="99"/>
  <c r="R10" i="99"/>
  <c r="Q10" i="99"/>
  <c r="P10" i="99"/>
  <c r="N10" i="99"/>
  <c r="U9" i="99"/>
  <c r="T9" i="99"/>
  <c r="S9" i="99"/>
  <c r="R9" i="99"/>
  <c r="Q9" i="99"/>
  <c r="P9" i="99"/>
  <c r="N9" i="99"/>
  <c r="U9" i="102"/>
  <c r="T9" i="102"/>
  <c r="S9" i="102"/>
  <c r="R9" i="102"/>
  <c r="Q9" i="102"/>
  <c r="P9" i="102"/>
  <c r="O9" i="102"/>
  <c r="N9" i="102"/>
  <c r="Q23" i="103"/>
  <c r="P23" i="103"/>
  <c r="Q22" i="103"/>
  <c r="P22" i="103"/>
  <c r="Q21" i="103"/>
  <c r="P21" i="103"/>
  <c r="U20" i="103"/>
  <c r="T20" i="103"/>
  <c r="Q20" i="103"/>
  <c r="P20" i="103"/>
  <c r="U19" i="103"/>
  <c r="T19" i="103"/>
  <c r="S19" i="103"/>
  <c r="R19" i="103"/>
  <c r="Q19" i="103"/>
  <c r="P19" i="103"/>
  <c r="U18" i="103"/>
  <c r="T18" i="103"/>
  <c r="S18" i="103"/>
  <c r="R18" i="103"/>
  <c r="Q18" i="103"/>
  <c r="P18" i="103"/>
  <c r="U17" i="103"/>
  <c r="T17" i="103"/>
  <c r="S17" i="103"/>
  <c r="R17" i="103"/>
  <c r="Q17" i="103"/>
  <c r="P17" i="103"/>
  <c r="U16" i="103"/>
  <c r="T16" i="103"/>
  <c r="S16" i="103"/>
  <c r="R16" i="103"/>
  <c r="Q16" i="103"/>
  <c r="P16" i="103"/>
  <c r="U15" i="103"/>
  <c r="T15" i="103"/>
  <c r="S15" i="103"/>
  <c r="R15" i="103"/>
  <c r="Q15" i="103"/>
  <c r="P15" i="103"/>
  <c r="U14" i="103"/>
  <c r="T14" i="103"/>
  <c r="S14" i="103"/>
  <c r="R14" i="103"/>
  <c r="Q14" i="103"/>
  <c r="P14" i="103"/>
  <c r="U13" i="103"/>
  <c r="T13" i="103"/>
  <c r="S13" i="103"/>
  <c r="R13" i="103"/>
  <c r="Q13" i="103"/>
  <c r="P13" i="103"/>
  <c r="T12" i="103"/>
  <c r="S12" i="103"/>
  <c r="R12" i="103"/>
  <c r="Q12" i="103"/>
  <c r="P12" i="103"/>
  <c r="U11" i="103"/>
  <c r="T11" i="103"/>
  <c r="S11" i="103"/>
  <c r="R11" i="103"/>
  <c r="Q11" i="103"/>
  <c r="P11" i="103"/>
  <c r="U10" i="103"/>
  <c r="T10" i="103"/>
  <c r="S10" i="103"/>
  <c r="R10" i="103"/>
  <c r="Q10" i="103"/>
  <c r="P10" i="103"/>
  <c r="U9" i="103"/>
  <c r="T9" i="103"/>
  <c r="S9" i="103"/>
  <c r="R9" i="103"/>
  <c r="Q9" i="103"/>
  <c r="P9" i="103"/>
  <c r="W10" i="79" l="1"/>
  <c r="V18" i="103"/>
  <c r="V12" i="95"/>
  <c r="V20" i="95"/>
  <c r="V20" i="99"/>
  <c r="V16" i="96"/>
  <c r="V16" i="95"/>
  <c r="V14" i="92"/>
  <c r="W14" i="92" s="1"/>
  <c r="V22" i="92"/>
  <c r="V11" i="96"/>
  <c r="W11" i="96" s="1"/>
  <c r="V11" i="95"/>
  <c r="W11" i="95" s="1"/>
  <c r="V19" i="95"/>
  <c r="W19" i="95" s="1"/>
  <c r="W16" i="92"/>
  <c r="V17" i="95"/>
  <c r="W22" i="92"/>
  <c r="W9" i="79"/>
  <c r="V23" i="79"/>
  <c r="W23" i="79" s="1"/>
  <c r="V10" i="95"/>
  <c r="W10" i="95" s="1"/>
  <c r="V18" i="95"/>
  <c r="W18" i="95" s="1"/>
  <c r="V13" i="99"/>
  <c r="V14" i="98"/>
  <c r="W14" i="98" s="1"/>
  <c r="V22" i="98"/>
  <c r="W22" i="98" s="1"/>
  <c r="W15" i="79"/>
  <c r="W19" i="79" s="1"/>
  <c r="V29" i="79"/>
  <c r="W29" i="79" s="1"/>
  <c r="W11" i="79"/>
  <c r="V25" i="79"/>
  <c r="W25" i="79" s="1"/>
  <c r="W17" i="79"/>
  <c r="V31" i="79"/>
  <c r="W31" i="79" s="1"/>
  <c r="W13" i="79"/>
  <c r="V27" i="79"/>
  <c r="W27" i="79" s="1"/>
  <c r="W16" i="79"/>
  <c r="V30" i="79"/>
  <c r="W30" i="79" s="1"/>
  <c r="W12" i="79"/>
  <c r="V26" i="79"/>
  <c r="W26" i="79" s="1"/>
  <c r="W14" i="79"/>
  <c r="V28" i="79"/>
  <c r="W28" i="79" s="1"/>
  <c r="V15" i="91"/>
  <c r="W15" i="91" s="1"/>
  <c r="V17" i="91"/>
  <c r="W17" i="91" s="1"/>
  <c r="V21" i="99"/>
  <c r="V11" i="98"/>
  <c r="W11" i="98" s="1"/>
  <c r="V19" i="98"/>
  <c r="W19" i="98" s="1"/>
  <c r="V10" i="97"/>
  <c r="V21" i="92"/>
  <c r="W21" i="92" s="1"/>
  <c r="V14" i="103"/>
  <c r="V14" i="95"/>
  <c r="W14" i="95" s="1"/>
  <c r="W16" i="95"/>
  <c r="V13" i="91"/>
  <c r="W13" i="91" s="1"/>
  <c r="V15" i="95"/>
  <c r="W15" i="95" s="1"/>
  <c r="W17" i="95"/>
  <c r="V17" i="92"/>
  <c r="W17" i="92" s="1"/>
  <c r="V25" i="92"/>
  <c r="W25" i="92" s="1"/>
  <c r="V14" i="91"/>
  <c r="W14" i="91" s="1"/>
  <c r="W12" i="95"/>
  <c r="W20" i="95"/>
  <c r="V16" i="92"/>
  <c r="V13" i="95"/>
  <c r="W13" i="95" s="1"/>
  <c r="V21" i="95"/>
  <c r="W21" i="95" s="1"/>
  <c r="W16" i="96"/>
  <c r="V12" i="96"/>
  <c r="W12" i="96" s="1"/>
  <c r="V10" i="98"/>
  <c r="W10" i="98" s="1"/>
  <c r="V18" i="98"/>
  <c r="W18" i="98" s="1"/>
  <c r="V12" i="99"/>
  <c r="V10" i="91"/>
  <c r="W10" i="91" s="1"/>
  <c r="V10" i="96"/>
  <c r="W10" i="96" s="1"/>
  <c r="V15" i="99"/>
  <c r="V15" i="98"/>
  <c r="W15" i="98" s="1"/>
  <c r="V23" i="98"/>
  <c r="W23" i="98" s="1"/>
  <c r="V24" i="92"/>
  <c r="W24" i="92" s="1"/>
  <c r="V13" i="92"/>
  <c r="W13" i="92" s="1"/>
  <c r="V29" i="92"/>
  <c r="W29" i="92" s="1"/>
  <c r="V14" i="99"/>
  <c r="V14" i="96"/>
  <c r="W14" i="96" s="1"/>
  <c r="V15" i="92"/>
  <c r="W15" i="92" s="1"/>
  <c r="V23" i="92"/>
  <c r="W23" i="92" s="1"/>
  <c r="V12" i="91"/>
  <c r="W12" i="91" s="1"/>
  <c r="V9" i="103"/>
  <c r="V20" i="103"/>
  <c r="V11" i="99"/>
  <c r="V19" i="99"/>
  <c r="V13" i="98"/>
  <c r="W13" i="98" s="1"/>
  <c r="V17" i="98"/>
  <c r="W17" i="98" s="1"/>
  <c r="V21" i="98"/>
  <c r="W21" i="98" s="1"/>
  <c r="V25" i="98"/>
  <c r="W25" i="98" s="1"/>
  <c r="V15" i="96"/>
  <c r="W15" i="96" s="1"/>
  <c r="V12" i="92"/>
  <c r="W12" i="92" s="1"/>
  <c r="V20" i="92"/>
  <c r="W20" i="92" s="1"/>
  <c r="V28" i="92"/>
  <c r="W28" i="92" s="1"/>
  <c r="V10" i="99"/>
  <c r="V18" i="99"/>
  <c r="V10" i="94"/>
  <c r="W10" i="94" s="1"/>
  <c r="V14" i="94"/>
  <c r="W14" i="94" s="1"/>
  <c r="V18" i="94"/>
  <c r="W18" i="94" s="1"/>
  <c r="V11" i="92"/>
  <c r="W11" i="92" s="1"/>
  <c r="V19" i="92"/>
  <c r="W19" i="92" s="1"/>
  <c r="V27" i="92"/>
  <c r="W27" i="92" s="1"/>
  <c r="V16" i="91"/>
  <c r="W16" i="91" s="1"/>
  <c r="V17" i="99"/>
  <c r="V12" i="98"/>
  <c r="W12" i="98" s="1"/>
  <c r="V16" i="98"/>
  <c r="W16" i="98" s="1"/>
  <c r="V20" i="98"/>
  <c r="W20" i="98" s="1"/>
  <c r="V24" i="98"/>
  <c r="W24" i="98" s="1"/>
  <c r="V13" i="96"/>
  <c r="W13" i="96" s="1"/>
  <c r="V10" i="92"/>
  <c r="W10" i="92" s="1"/>
  <c r="V18" i="92"/>
  <c r="W18" i="92" s="1"/>
  <c r="V26" i="92"/>
  <c r="W26" i="92" s="1"/>
  <c r="V11" i="91"/>
  <c r="W11" i="91" s="1"/>
  <c r="V13" i="94"/>
  <c r="W13" i="94" s="1"/>
  <c r="V17" i="94"/>
  <c r="W17" i="94" s="1"/>
  <c r="V12" i="94"/>
  <c r="W12" i="94" s="1"/>
  <c r="V16" i="94"/>
  <c r="W16" i="94" s="1"/>
  <c r="V20" i="94"/>
  <c r="W20" i="94" s="1"/>
  <c r="V11" i="94"/>
  <c r="W11" i="94" s="1"/>
  <c r="V15" i="94"/>
  <c r="W15" i="94" s="1"/>
  <c r="V19" i="94"/>
  <c r="W19" i="94" s="1"/>
  <c r="V9" i="93"/>
  <c r="V9" i="91"/>
  <c r="W9" i="91" s="1"/>
  <c r="V9" i="92"/>
  <c r="W9" i="92" s="1"/>
  <c r="V9" i="95"/>
  <c r="W9" i="95" s="1"/>
  <c r="V9" i="97"/>
  <c r="V9" i="96"/>
  <c r="W9" i="96" s="1"/>
  <c r="V9" i="98"/>
  <c r="W9" i="98" s="1"/>
  <c r="V9" i="99"/>
  <c r="W18" i="79" l="1"/>
  <c r="W33" i="79"/>
  <c r="W32" i="79"/>
</calcChain>
</file>

<file path=xl/sharedStrings.xml><?xml version="1.0" encoding="utf-8"?>
<sst xmlns="http://schemas.openxmlformats.org/spreadsheetml/2006/main" count="1907" uniqueCount="73">
  <si>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</si>
  <si>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</si>
  <si>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</si>
  <si>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</si>
  <si>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</si>
  <si>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</si>
  <si>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</si>
  <si>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</si>
  <si>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</si>
  <si>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</si>
  <si>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</si>
  <si>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</si>
  <si>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</si>
  <si>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</si>
  <si>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</si>
  <si>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</si>
  <si>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</si>
  <si>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</si>
  <si>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</si>
  <si>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</si>
  <si>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</si>
  <si>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</si>
  <si>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</si>
  <si>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</si>
  <si>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</si>
  <si>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</si>
  <si>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</si>
  <si>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</si>
  <si>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</si>
  <si>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</si>
  <si>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</si>
  <si>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</si>
  <si>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[mOhm cm]</t>
    <phoneticPr fontId="1" type="noConversion"/>
  </si>
  <si>
    <t>[10^-5Ohm m]</t>
    <phoneticPr fontId="1" type="noConversion"/>
  </si>
  <si>
    <t>[S/m]</t>
    <phoneticPr fontId="1" type="noConversion"/>
  </si>
  <si>
    <t>[Ohm m]</t>
    <phoneticPr fontId="1" type="noConversion"/>
  </si>
  <si>
    <t>[10^5S/m]</t>
    <phoneticPr fontId="1" type="noConversion"/>
  </si>
  <si>
    <t>[10^-4Ohm m]</t>
    <phoneticPr fontId="1" type="noConversion"/>
  </si>
  <si>
    <t>[S/m]</t>
    <phoneticPr fontId="1" type="noConversion"/>
  </si>
  <si>
    <t>[S/m]</t>
    <phoneticPr fontId="1" type="noConversion"/>
  </si>
  <si>
    <t>[uOhm m]</t>
    <phoneticPr fontId="1" type="noConversion"/>
  </si>
  <si>
    <t>[K]</t>
    <phoneticPr fontId="1" type="noConversion"/>
  </si>
  <si>
    <t>[10^-4Ohm m]</t>
    <phoneticPr fontId="1" type="noConversion"/>
  </si>
  <si>
    <t>[℃]</t>
    <phoneticPr fontId="1" type="noConversion"/>
  </si>
  <si>
    <t>[10^4S/m]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</si>
  <si>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</si>
  <si>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[10^-6Ohm m]</t>
    <phoneticPr fontId="1" type="noConversion"/>
  </si>
  <si>
    <t>[104S/m]</t>
    <phoneticPr fontId="1" type="noConversion"/>
  </si>
  <si>
    <t>[uOhm m]</t>
    <phoneticPr fontId="1" type="noConversion"/>
  </si>
  <si>
    <t>[10^3S/cm]</t>
    <phoneticPr fontId="1" type="noConversion"/>
  </si>
  <si>
    <t>[10^-3Ohm cm]</t>
    <phoneticPr fontId="1" type="noConversion"/>
  </si>
  <si>
    <r>
      <rPr>
        <sz val="11"/>
        <color theme="1"/>
        <rFont val="맑은 고딕"/>
        <family val="2"/>
        <charset val="129"/>
      </rPr>
      <t>[10^-4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</si>
  <si>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</si>
  <si>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Z</t>
    <phoneticPr fontId="1" type="noConversion"/>
  </si>
  <si>
    <t>[10^3/K]</t>
    <phoneticPr fontId="1" type="noConversion"/>
  </si>
  <si>
    <t>[℃]</t>
    <phoneticPr fontId="1" type="noConversion"/>
  </si>
  <si>
    <t>[mOhm cm]</t>
    <phoneticPr fontId="1" type="noConversion"/>
  </si>
  <si>
    <t>[mW/cm K]</t>
    <phoneticPr fontId="1" type="noConversion"/>
  </si>
  <si>
    <t>[10^4S/m]</t>
    <phoneticPr fontId="1" type="noConversion"/>
  </si>
  <si>
    <t>[mOhm cm]</t>
    <phoneticPr fontId="1" type="noConversion"/>
  </si>
  <si>
    <t>[10^-5Ohm m]</t>
    <phoneticPr fontId="1" type="noConversion"/>
  </si>
  <si>
    <t>[10^5S/m]</t>
    <phoneticPr fontId="1" type="noConversion"/>
  </si>
  <si>
    <t>[mW/cm K]</t>
    <phoneticPr fontId="1" type="noConversion"/>
  </si>
  <si>
    <t>[mOhm cm]</t>
    <phoneticPr fontId="1" type="noConversion"/>
  </si>
  <si>
    <t>[10^3S/m]</t>
    <phoneticPr fontId="1" type="noConversion"/>
  </si>
  <si>
    <t>[10^5S/m]</t>
    <phoneticPr fontId="1" type="noConversion"/>
  </si>
  <si>
    <t>DATA in SI unit (conductivity error)</t>
    <phoneticPr fontId="1" type="noConversion"/>
  </si>
  <si>
    <t>DATA in SI unit (data error)</t>
    <phoneticPr fontId="1" type="noConversion"/>
  </si>
  <si>
    <t>#143과 #277이 서로 중복임. 제외하기 위하여 내용 삭제</t>
    <phoneticPr fontId="1" type="noConversion"/>
  </si>
  <si>
    <t>BR</t>
    <phoneticPr fontId="1" type="noConversion"/>
  </si>
  <si>
    <t>avg</t>
    <phoneticPr fontId="1" type="noConversion"/>
  </si>
  <si>
    <t>std</t>
    <phoneticPr fontId="1" type="noConversion"/>
  </si>
  <si>
    <t>Ihn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</si>
</sst>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00_ "/>
    <numFmt numFmtId="179" formatCode="0.0%"/>
    <numFmt numFmtId="180" formatCode="0.000"/>
    <numFmt numFmtId="181" formatCode="0.0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8" xfId="0" applyNumberFormat="1" applyFill="1" applyBorder="1">
      <alignment vertical="center"/>
    </xf>
    <xf numFmtId="0" fontId="0" fillId="0" borderId="7" xfId="0" applyFont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0" fontId="0" fillId="0" borderId="9" xfId="0" applyFont="1" applyBorder="1">
      <alignment vertical="center"/>
    </xf>
    <xf numFmtId="179" fontId="0" fillId="0" borderId="0" xfId="1" applyNumberFormat="1" applyFont="1" applyFill="1" applyBorder="1">
      <alignment vertical="center"/>
    </xf>
    <xf numFmtId="10" fontId="0" fillId="0" borderId="0" xfId="1" applyNumberFormat="1" applyFont="1" applyFill="1" applyBorder="1">
      <alignment vertical="center"/>
    </xf>
    <xf numFmtId="179" fontId="0" fillId="0" borderId="0" xfId="1" applyNumberFormat="1" applyFont="1">
      <alignment vertical="center"/>
    </xf>
    <xf numFmtId="180" fontId="0" fillId="0" borderId="0" xfId="1" applyNumberFormat="1" applyFon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2" borderId="15" xfId="0" applyFill="1" applyBorder="1">
      <alignment vertical="center"/>
    </xf>
    <xf numFmtId="181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9" fontId="5" fillId="0" borderId="0" xfId="1" applyNumberFormat="1" applyFont="1">
      <alignment vertical="center"/>
    </xf>
    <xf numFmtId="0" fontId="0" fillId="4" borderId="0" xfId="0" applyFill="1">
      <alignment vertical="center"/>
    </xf>
    <xf numFmtId="0" fontId="0" fillId="4" borderId="11" xfId="0" applyFill="1" applyBorder="1">
      <alignment vertical="center"/>
    </xf>
    <xf numFmtId="176" fontId="0" fillId="4" borderId="2" xfId="0" applyNumberFormat="1" applyFill="1" applyBorder="1">
      <alignment vertical="center"/>
    </xf>
    <xf numFmtId="11" fontId="0" fillId="4" borderId="0" xfId="0" applyNumberFormat="1" applyFill="1">
      <alignment vertical="center"/>
    </xf>
    <xf numFmtId="0" fontId="0" fillId="4" borderId="9" xfId="0" applyFill="1" applyBorder="1">
      <alignment vertical="center"/>
    </xf>
    <xf numFmtId="0" fontId="0" fillId="0" borderId="0" xfId="1" applyNumberFormat="1" applyFont="1" applyFill="1" applyBorder="1">
      <alignment vertical="center"/>
    </xf>
    <xf numFmtId="179" fontId="0" fillId="0" borderId="0" xfId="0" applyNumberFormat="1">
      <alignment vertical="center"/>
    </xf>
    <xf numFmtId="179" fontId="5" fillId="0" borderId="0" xfId="1" applyNumberFormat="1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V4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2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301.77300000000002</v>
      </c>
      <c r="C9" s="4">
        <v>19.643799999999999</v>
      </c>
      <c r="D9" s="3"/>
      <c r="E9" s="4"/>
      <c r="F9" s="3">
        <v>300</v>
      </c>
      <c r="G9" s="4">
        <v>-115.625</v>
      </c>
      <c r="H9" s="3">
        <v>299.50599999999997</v>
      </c>
      <c r="I9" s="4">
        <v>2.6985999999999999</v>
      </c>
      <c r="J9" s="3">
        <v>297.76499999999999</v>
      </c>
      <c r="K9" s="4">
        <v>0.29913899999999999</v>
      </c>
      <c r="N9" s="3">
        <f>B9</f>
        <v>301.77300000000002</v>
      </c>
      <c r="O9" s="21">
        <f>C9*10000</f>
        <v>196438</v>
      </c>
      <c r="P9" s="3">
        <f>F9</f>
        <v>300</v>
      </c>
      <c r="Q9" s="17">
        <f>G9*0.000001</f>
        <v>-1.1562499999999999E-4</v>
      </c>
      <c r="R9" s="3">
        <f>H9</f>
        <v>299.50599999999997</v>
      </c>
      <c r="S9" s="24">
        <f>I9</f>
        <v>2.6985999999999999</v>
      </c>
      <c r="T9" s="3">
        <f>J9</f>
        <v>297.76499999999999</v>
      </c>
      <c r="U9" s="24">
        <f>K9</f>
        <v>0.29913899999999999</v>
      </c>
      <c r="V9" s="22">
        <f>((O9*(Q9)^2)/S9)*T9</f>
        <v>0.28977714393874804</v>
      </c>
    </row>
    <row r="10" spans="1:22" x14ac:dyDescent="0.6">
      <c r="B10" s="3">
        <v>339.00700000000001</v>
      </c>
      <c r="C10" s="4">
        <v>18.246600000000001</v>
      </c>
      <c r="D10" s="3"/>
      <c r="E10" s="4"/>
      <c r="F10" s="3">
        <v>339.00700000000001</v>
      </c>
      <c r="G10" s="4">
        <v>-125</v>
      </c>
      <c r="H10" s="3">
        <v>343.38400000000001</v>
      </c>
      <c r="I10" s="4">
        <v>2.6583800000000002</v>
      </c>
      <c r="J10" s="3">
        <v>338.601</v>
      </c>
      <c r="K10" s="4">
        <v>0.36596899999999999</v>
      </c>
      <c r="N10" s="3">
        <f t="shared" ref="N10:N22" si="0">B10</f>
        <v>339.00700000000001</v>
      </c>
      <c r="O10" s="21">
        <f t="shared" ref="O10:O22" si="1">C10*10000</f>
        <v>182466</v>
      </c>
      <c r="P10" s="3">
        <f t="shared" ref="P10:P22" si="2">F10</f>
        <v>339.00700000000001</v>
      </c>
      <c r="Q10" s="17">
        <f t="shared" ref="Q10:Q22" si="3">G10*0.000001</f>
        <v>-1.25E-4</v>
      </c>
      <c r="R10" s="3">
        <f t="shared" ref="R10:U22" si="4">H10</f>
        <v>343.38400000000001</v>
      </c>
      <c r="S10" s="24">
        <f t="shared" si="4"/>
        <v>2.6583800000000002</v>
      </c>
      <c r="T10" s="3">
        <f t="shared" si="4"/>
        <v>338.601</v>
      </c>
      <c r="U10" s="24">
        <f t="shared" si="4"/>
        <v>0.36596899999999999</v>
      </c>
      <c r="V10" s="22">
        <f t="shared" ref="V10:V22" si="5">((O10*(Q10)^2)/S10)*T10</f>
        <v>0.36313921722298914</v>
      </c>
    </row>
    <row r="11" spans="1:22" x14ac:dyDescent="0.6">
      <c r="B11" s="2">
        <v>381.56</v>
      </c>
      <c r="C11" s="1">
        <v>17.0137</v>
      </c>
      <c r="D11" s="2"/>
      <c r="E11" s="1"/>
      <c r="F11" s="2">
        <v>378.01400000000001</v>
      </c>
      <c r="G11" s="1">
        <v>-134.375</v>
      </c>
      <c r="H11" s="2">
        <v>387.262</v>
      </c>
      <c r="I11" s="1">
        <v>2.61815</v>
      </c>
      <c r="J11" s="2">
        <v>375.87799999999999</v>
      </c>
      <c r="K11" s="1">
        <v>0.43276500000000001</v>
      </c>
      <c r="N11" s="3">
        <f t="shared" si="0"/>
        <v>381.56</v>
      </c>
      <c r="O11" s="21">
        <f t="shared" si="1"/>
        <v>170137</v>
      </c>
      <c r="P11" s="3">
        <f t="shared" si="2"/>
        <v>378.01400000000001</v>
      </c>
      <c r="Q11" s="17">
        <f t="shared" si="3"/>
        <v>-1.34375E-4</v>
      </c>
      <c r="R11" s="3">
        <f t="shared" si="4"/>
        <v>387.262</v>
      </c>
      <c r="S11" s="24">
        <f t="shared" si="4"/>
        <v>2.61815</v>
      </c>
      <c r="T11" s="3">
        <f t="shared" si="4"/>
        <v>375.87799999999999</v>
      </c>
      <c r="U11" s="24">
        <f t="shared" si="4"/>
        <v>0.43276500000000001</v>
      </c>
      <c r="V11" s="22">
        <f t="shared" si="5"/>
        <v>0.44105028584940553</v>
      </c>
    </row>
    <row r="12" spans="1:22" x14ac:dyDescent="0.6">
      <c r="B12" s="2">
        <v>420.56700000000001</v>
      </c>
      <c r="C12" s="1">
        <v>15.780799999999999</v>
      </c>
      <c r="D12" s="2"/>
      <c r="E12" s="1"/>
      <c r="F12" s="2">
        <v>417.02100000000002</v>
      </c>
      <c r="G12" s="1">
        <v>-140.625</v>
      </c>
      <c r="H12" s="2">
        <v>428.37299999999999</v>
      </c>
      <c r="I12" s="1">
        <v>2.55816</v>
      </c>
      <c r="J12" s="2">
        <v>418.46199999999999</v>
      </c>
      <c r="K12" s="1">
        <v>0.52334099999999995</v>
      </c>
      <c r="N12" s="3">
        <f t="shared" si="0"/>
        <v>420.56700000000001</v>
      </c>
      <c r="O12" s="21">
        <f t="shared" si="1"/>
        <v>157808</v>
      </c>
      <c r="P12" s="3">
        <f t="shared" si="2"/>
        <v>417.02100000000002</v>
      </c>
      <c r="Q12" s="17">
        <f t="shared" si="3"/>
        <v>-1.4062499999999999E-4</v>
      </c>
      <c r="R12" s="3">
        <f t="shared" si="4"/>
        <v>428.37299999999999</v>
      </c>
      <c r="S12" s="24">
        <f t="shared" si="4"/>
        <v>2.55816</v>
      </c>
      <c r="T12" s="3">
        <f t="shared" si="4"/>
        <v>418.46199999999999</v>
      </c>
      <c r="U12" s="24">
        <f t="shared" si="4"/>
        <v>0.52334099999999995</v>
      </c>
      <c r="V12" s="22">
        <f t="shared" si="5"/>
        <v>0.51048432269494959</v>
      </c>
    </row>
    <row r="13" spans="1:22" x14ac:dyDescent="0.6">
      <c r="B13" s="2">
        <v>459.57400000000001</v>
      </c>
      <c r="C13" s="1">
        <v>14.712300000000001</v>
      </c>
      <c r="D13" s="2"/>
      <c r="E13" s="1"/>
      <c r="F13" s="2">
        <v>459.57400000000001</v>
      </c>
      <c r="G13" s="1">
        <v>-150</v>
      </c>
      <c r="H13" s="2">
        <v>458.51499999999999</v>
      </c>
      <c r="I13" s="1">
        <v>2.5082300000000002</v>
      </c>
      <c r="J13" s="2">
        <v>455.72</v>
      </c>
      <c r="K13" s="1">
        <v>0.60437399999999997</v>
      </c>
      <c r="N13" s="3">
        <f t="shared" si="0"/>
        <v>459.57400000000001</v>
      </c>
      <c r="O13" s="21">
        <f t="shared" si="1"/>
        <v>147123</v>
      </c>
      <c r="P13" s="3">
        <f t="shared" si="2"/>
        <v>459.57400000000001</v>
      </c>
      <c r="Q13" s="17">
        <f t="shared" si="3"/>
        <v>-1.4999999999999999E-4</v>
      </c>
      <c r="R13" s="3">
        <f t="shared" si="4"/>
        <v>458.51499999999999</v>
      </c>
      <c r="S13" s="24">
        <f t="shared" si="4"/>
        <v>2.5082300000000002</v>
      </c>
      <c r="T13" s="3">
        <f t="shared" si="4"/>
        <v>455.72</v>
      </c>
      <c r="U13" s="24">
        <f t="shared" si="4"/>
        <v>0.60437399999999997</v>
      </c>
      <c r="V13" s="22">
        <f t="shared" si="5"/>
        <v>0.60144209466436482</v>
      </c>
    </row>
    <row r="14" spans="1:22" x14ac:dyDescent="0.6">
      <c r="B14" s="2">
        <v>500.35500000000002</v>
      </c>
      <c r="C14" s="1">
        <v>13.808199999999999</v>
      </c>
      <c r="D14" s="2"/>
      <c r="E14" s="1"/>
      <c r="F14" s="2">
        <v>498.58199999999999</v>
      </c>
      <c r="G14" s="1">
        <v>-157.81299999999999</v>
      </c>
      <c r="H14" s="2">
        <v>499.637</v>
      </c>
      <c r="I14" s="1">
        <v>2.4581400000000002</v>
      </c>
      <c r="J14" s="2">
        <v>496.512</v>
      </c>
      <c r="K14" s="1">
        <v>0.70442499999999997</v>
      </c>
      <c r="N14" s="3">
        <f t="shared" si="0"/>
        <v>500.35500000000002</v>
      </c>
      <c r="O14" s="21">
        <f t="shared" si="1"/>
        <v>138082</v>
      </c>
      <c r="P14" s="3">
        <f t="shared" si="2"/>
        <v>498.58199999999999</v>
      </c>
      <c r="Q14" s="17">
        <f t="shared" si="3"/>
        <v>-1.5781299999999997E-4</v>
      </c>
      <c r="R14" s="3">
        <f t="shared" si="4"/>
        <v>499.637</v>
      </c>
      <c r="S14" s="24">
        <f t="shared" si="4"/>
        <v>2.4581400000000002</v>
      </c>
      <c r="T14" s="3">
        <f t="shared" si="4"/>
        <v>496.512</v>
      </c>
      <c r="U14" s="24">
        <f t="shared" si="4"/>
        <v>0.70442499999999997</v>
      </c>
      <c r="V14" s="22">
        <f t="shared" si="5"/>
        <v>0.69461755613679033</v>
      </c>
    </row>
    <row r="15" spans="1:22" x14ac:dyDescent="0.6">
      <c r="B15" s="2">
        <v>537.58900000000006</v>
      </c>
      <c r="C15" s="1">
        <v>12.9041</v>
      </c>
      <c r="D15" s="2"/>
      <c r="E15" s="1"/>
      <c r="F15" s="2">
        <v>539.36199999999997</v>
      </c>
      <c r="G15" s="1">
        <v>-168.75</v>
      </c>
      <c r="H15" s="2">
        <v>543.47199999999998</v>
      </c>
      <c r="I15" s="1">
        <v>2.3783099999999999</v>
      </c>
      <c r="J15" s="2">
        <v>537.31700000000001</v>
      </c>
      <c r="K15" s="1">
        <v>0.79498400000000002</v>
      </c>
      <c r="N15" s="3">
        <f t="shared" si="0"/>
        <v>537.58900000000006</v>
      </c>
      <c r="O15" s="21">
        <f t="shared" si="1"/>
        <v>129041</v>
      </c>
      <c r="P15" s="3">
        <f t="shared" si="2"/>
        <v>539.36199999999997</v>
      </c>
      <c r="Q15" s="17">
        <f t="shared" si="3"/>
        <v>-1.6874999999999998E-4</v>
      </c>
      <c r="R15" s="3">
        <f t="shared" si="4"/>
        <v>543.47199999999998</v>
      </c>
      <c r="S15" s="24">
        <f t="shared" si="4"/>
        <v>2.3783099999999999</v>
      </c>
      <c r="T15" s="3">
        <f t="shared" si="4"/>
        <v>537.31700000000001</v>
      </c>
      <c r="U15" s="24">
        <f t="shared" si="4"/>
        <v>0.79498400000000002</v>
      </c>
      <c r="V15" s="22">
        <f t="shared" si="5"/>
        <v>0.83018981744148468</v>
      </c>
    </row>
    <row r="16" spans="1:22" x14ac:dyDescent="0.6">
      <c r="B16" s="2">
        <v>576.596</v>
      </c>
      <c r="C16" s="1">
        <v>12</v>
      </c>
      <c r="D16" s="2"/>
      <c r="E16" s="1"/>
      <c r="F16" s="2">
        <v>578.36900000000003</v>
      </c>
      <c r="G16" s="1">
        <v>-175</v>
      </c>
      <c r="H16" s="2">
        <v>579.11500000000001</v>
      </c>
      <c r="I16" s="1">
        <v>2.3382000000000001</v>
      </c>
      <c r="J16" s="2">
        <v>576.32299999999998</v>
      </c>
      <c r="K16" s="1">
        <v>0.89976400000000001</v>
      </c>
      <c r="N16" s="3">
        <f t="shared" si="0"/>
        <v>576.596</v>
      </c>
      <c r="O16" s="21">
        <f t="shared" si="1"/>
        <v>120000</v>
      </c>
      <c r="P16" s="3">
        <f t="shared" si="2"/>
        <v>578.36900000000003</v>
      </c>
      <c r="Q16" s="17">
        <f t="shared" si="3"/>
        <v>-1.75E-4</v>
      </c>
      <c r="R16" s="3">
        <f t="shared" si="4"/>
        <v>579.11500000000001</v>
      </c>
      <c r="S16" s="24">
        <f t="shared" si="4"/>
        <v>2.3382000000000001</v>
      </c>
      <c r="T16" s="3">
        <f t="shared" si="4"/>
        <v>576.32299999999998</v>
      </c>
      <c r="U16" s="24">
        <f t="shared" si="4"/>
        <v>0.89976400000000001</v>
      </c>
      <c r="V16" s="22">
        <f t="shared" si="5"/>
        <v>0.9058194444444444</v>
      </c>
    </row>
    <row r="17" spans="2:22" x14ac:dyDescent="0.6">
      <c r="B17" s="2">
        <v>617.37599999999998</v>
      </c>
      <c r="C17" s="1">
        <v>11.4247</v>
      </c>
      <c r="D17" s="2"/>
      <c r="E17" s="1"/>
      <c r="F17" s="2">
        <v>617.37599999999998</v>
      </c>
      <c r="G17" s="1">
        <v>-182.81299999999999</v>
      </c>
      <c r="H17" s="2">
        <v>614.74599999999998</v>
      </c>
      <c r="I17" s="1">
        <v>2.2881900000000002</v>
      </c>
      <c r="J17" s="2">
        <v>617.12699999999995</v>
      </c>
      <c r="K17" s="1">
        <v>0.99032299999999995</v>
      </c>
      <c r="N17" s="3">
        <f t="shared" si="0"/>
        <v>617.37599999999998</v>
      </c>
      <c r="O17" s="21">
        <f t="shared" si="1"/>
        <v>114247</v>
      </c>
      <c r="P17" s="3">
        <f t="shared" si="2"/>
        <v>617.37599999999998</v>
      </c>
      <c r="Q17" s="17">
        <f t="shared" si="3"/>
        <v>-1.8281299999999999E-4</v>
      </c>
      <c r="R17" s="3">
        <f t="shared" si="4"/>
        <v>614.74599999999998</v>
      </c>
      <c r="S17" s="24">
        <f t="shared" si="4"/>
        <v>2.2881900000000002</v>
      </c>
      <c r="T17" s="3">
        <f t="shared" si="4"/>
        <v>617.12699999999995</v>
      </c>
      <c r="U17" s="24">
        <f t="shared" si="4"/>
        <v>0.99032299999999995</v>
      </c>
      <c r="V17" s="22">
        <f t="shared" si="5"/>
        <v>1.0297728094769185</v>
      </c>
    </row>
    <row r="18" spans="2:22" x14ac:dyDescent="0.6">
      <c r="B18" s="2">
        <v>658.15599999999995</v>
      </c>
      <c r="C18" s="1">
        <v>10.767099999999999</v>
      </c>
      <c r="D18" s="2"/>
      <c r="E18" s="1"/>
      <c r="F18" s="2">
        <v>656.38300000000004</v>
      </c>
      <c r="G18" s="1">
        <v>-185.93799999999999</v>
      </c>
      <c r="H18" s="2">
        <v>658.64599999999996</v>
      </c>
      <c r="I18" s="1">
        <v>2.2677700000000001</v>
      </c>
      <c r="J18" s="2">
        <v>657.92499999999995</v>
      </c>
      <c r="K18" s="1">
        <v>1.0856300000000001</v>
      </c>
      <c r="N18" s="3">
        <f t="shared" si="0"/>
        <v>658.15599999999995</v>
      </c>
      <c r="O18" s="21">
        <f t="shared" si="1"/>
        <v>107670.99999999999</v>
      </c>
      <c r="P18" s="3">
        <f t="shared" si="2"/>
        <v>656.38300000000004</v>
      </c>
      <c r="Q18" s="17">
        <f t="shared" si="3"/>
        <v>-1.8593799999999997E-4</v>
      </c>
      <c r="R18" s="3">
        <f t="shared" si="4"/>
        <v>658.64599999999996</v>
      </c>
      <c r="S18" s="24">
        <f t="shared" si="4"/>
        <v>2.2677700000000001</v>
      </c>
      <c r="T18" s="3">
        <f t="shared" si="4"/>
        <v>657.92499999999995</v>
      </c>
      <c r="U18" s="24">
        <f t="shared" si="4"/>
        <v>1.0856300000000001</v>
      </c>
      <c r="V18" s="22">
        <f t="shared" si="5"/>
        <v>1.0799718623075796</v>
      </c>
    </row>
    <row r="19" spans="2:22" x14ac:dyDescent="0.6">
      <c r="B19" s="2">
        <v>700.70899999999995</v>
      </c>
      <c r="C19" s="1">
        <v>10.191800000000001</v>
      </c>
      <c r="D19" s="2"/>
      <c r="E19" s="1"/>
      <c r="F19" s="2">
        <v>697.16300000000001</v>
      </c>
      <c r="G19" s="1">
        <v>-192.18799999999999</v>
      </c>
      <c r="H19" s="2">
        <v>697.05499999999995</v>
      </c>
      <c r="I19" s="1">
        <v>2.24742</v>
      </c>
      <c r="J19" s="2">
        <v>698.73599999999999</v>
      </c>
      <c r="K19" s="1">
        <v>1.17144</v>
      </c>
      <c r="N19" s="3">
        <f t="shared" si="0"/>
        <v>700.70899999999995</v>
      </c>
      <c r="O19" s="21">
        <f t="shared" si="1"/>
        <v>101918</v>
      </c>
      <c r="P19" s="3">
        <f t="shared" si="2"/>
        <v>697.16300000000001</v>
      </c>
      <c r="Q19" s="17">
        <f t="shared" si="3"/>
        <v>-1.9218799999999998E-4</v>
      </c>
      <c r="R19" s="3">
        <f t="shared" si="4"/>
        <v>697.05499999999995</v>
      </c>
      <c r="S19" s="24">
        <f t="shared" si="4"/>
        <v>2.24742</v>
      </c>
      <c r="T19" s="3">
        <f t="shared" si="4"/>
        <v>698.73599999999999</v>
      </c>
      <c r="U19" s="24">
        <f t="shared" si="4"/>
        <v>1.17144</v>
      </c>
      <c r="V19" s="22">
        <f t="shared" si="5"/>
        <v>1.1703945890661909</v>
      </c>
    </row>
    <row r="20" spans="2:22" x14ac:dyDescent="0.6">
      <c r="B20" s="2">
        <v>737.94299999999998</v>
      </c>
      <c r="C20" s="1">
        <v>9.6986299999999996</v>
      </c>
      <c r="D20" s="2"/>
      <c r="E20" s="1"/>
      <c r="F20" s="2">
        <v>736.17</v>
      </c>
      <c r="G20" s="1">
        <v>-196.875</v>
      </c>
      <c r="H20" s="2">
        <v>735.50699999999995</v>
      </c>
      <c r="I20" s="1">
        <v>2.26668</v>
      </c>
      <c r="J20" s="2">
        <v>737.79899999999998</v>
      </c>
      <c r="K20" s="1">
        <v>1.2335100000000001</v>
      </c>
      <c r="N20" s="3">
        <f t="shared" si="0"/>
        <v>737.94299999999998</v>
      </c>
      <c r="O20" s="21">
        <f t="shared" si="1"/>
        <v>96986.3</v>
      </c>
      <c r="P20" s="3">
        <f t="shared" si="2"/>
        <v>736.17</v>
      </c>
      <c r="Q20" s="17">
        <f t="shared" si="3"/>
        <v>-1.96875E-4</v>
      </c>
      <c r="R20" s="3">
        <f t="shared" si="4"/>
        <v>735.50699999999995</v>
      </c>
      <c r="S20" s="24">
        <f t="shared" si="4"/>
        <v>2.26668</v>
      </c>
      <c r="T20" s="3">
        <f t="shared" si="4"/>
        <v>737.79899999999998</v>
      </c>
      <c r="U20" s="24">
        <f t="shared" si="4"/>
        <v>1.2335100000000001</v>
      </c>
      <c r="V20" s="22">
        <f t="shared" si="5"/>
        <v>1.2235997604987463</v>
      </c>
    </row>
    <row r="21" spans="2:22" x14ac:dyDescent="0.6">
      <c r="B21" s="2">
        <v>778.72299999999996</v>
      </c>
      <c r="C21" s="1">
        <v>9.2876700000000003</v>
      </c>
      <c r="D21" s="2"/>
      <c r="E21" s="1"/>
      <c r="F21" s="2">
        <v>776.95</v>
      </c>
      <c r="G21" s="1">
        <v>-200</v>
      </c>
      <c r="H21" s="2">
        <v>773.97</v>
      </c>
      <c r="I21" s="1">
        <v>2.2958400000000001</v>
      </c>
      <c r="J21" s="2">
        <v>778.68</v>
      </c>
      <c r="K21" s="1">
        <v>1.26712</v>
      </c>
      <c r="N21" s="3">
        <f t="shared" si="0"/>
        <v>778.72299999999996</v>
      </c>
      <c r="O21" s="21">
        <f t="shared" si="1"/>
        <v>92876.7</v>
      </c>
      <c r="P21" s="3">
        <f t="shared" si="2"/>
        <v>776.95</v>
      </c>
      <c r="Q21" s="17">
        <f t="shared" si="3"/>
        <v>-1.9999999999999998E-4</v>
      </c>
      <c r="R21" s="3">
        <f t="shared" si="4"/>
        <v>773.97</v>
      </c>
      <c r="S21" s="24">
        <f t="shared" si="4"/>
        <v>2.2958400000000001</v>
      </c>
      <c r="T21" s="3">
        <f t="shared" si="4"/>
        <v>778.68</v>
      </c>
      <c r="U21" s="24">
        <f t="shared" si="4"/>
        <v>1.26712</v>
      </c>
      <c r="V21" s="22">
        <f t="shared" si="5"/>
        <v>1.2600395281204262</v>
      </c>
    </row>
    <row r="22" spans="2:22" x14ac:dyDescent="0.6">
      <c r="B22" s="2">
        <v>800</v>
      </c>
      <c r="C22" s="1">
        <v>9.2876700000000003</v>
      </c>
      <c r="D22" s="2"/>
      <c r="E22" s="1"/>
      <c r="F22" s="2">
        <v>800</v>
      </c>
      <c r="G22" s="1">
        <v>-200</v>
      </c>
      <c r="H22" s="2">
        <v>801.42100000000005</v>
      </c>
      <c r="I22" s="1">
        <v>2.2954500000000002</v>
      </c>
      <c r="J22" s="2">
        <v>798.24599999999998</v>
      </c>
      <c r="K22" s="1">
        <v>1.2720499999999999</v>
      </c>
      <c r="N22" s="3">
        <f t="shared" si="0"/>
        <v>800</v>
      </c>
      <c r="O22" s="21">
        <f t="shared" si="1"/>
        <v>92876.7</v>
      </c>
      <c r="P22" s="3">
        <f t="shared" si="2"/>
        <v>800</v>
      </c>
      <c r="Q22" s="17">
        <f t="shared" si="3"/>
        <v>-1.9999999999999998E-4</v>
      </c>
      <c r="R22" s="3">
        <f t="shared" si="4"/>
        <v>801.42100000000005</v>
      </c>
      <c r="S22" s="24">
        <f t="shared" si="4"/>
        <v>2.2954500000000002</v>
      </c>
      <c r="T22" s="3">
        <f t="shared" si="4"/>
        <v>798.24599999999998</v>
      </c>
      <c r="U22" s="24">
        <f t="shared" si="4"/>
        <v>1.2720499999999999</v>
      </c>
      <c r="V22" s="22">
        <f t="shared" si="5"/>
        <v>1.2919201771887863</v>
      </c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V4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306.935</v>
      </c>
      <c r="C9" s="4">
        <v>1275.69</v>
      </c>
      <c r="D9" s="3"/>
      <c r="E9" s="4"/>
      <c r="F9" s="3">
        <v>306.05799999999999</v>
      </c>
      <c r="G9" s="4">
        <v>-179.75</v>
      </c>
      <c r="H9" s="3">
        <v>305.15499999999997</v>
      </c>
      <c r="I9" s="4">
        <v>1.31395</v>
      </c>
      <c r="J9" s="3">
        <v>307.17899999999997</v>
      </c>
      <c r="K9" s="4">
        <v>0.99865800000000005</v>
      </c>
      <c r="N9" s="3">
        <f>B9</f>
        <v>306.935</v>
      </c>
      <c r="O9" s="21">
        <f>C9*100</f>
        <v>127569</v>
      </c>
      <c r="P9" s="3">
        <f>F9</f>
        <v>306.05799999999999</v>
      </c>
      <c r="Q9" s="17">
        <f>G9*0.000001</f>
        <v>-1.7975000000000001E-4</v>
      </c>
      <c r="R9" s="3">
        <f>H9</f>
        <v>305.15499999999997</v>
      </c>
      <c r="S9" s="24">
        <f>I9</f>
        <v>1.31395</v>
      </c>
      <c r="T9" s="3">
        <f>J9</f>
        <v>307.17899999999997</v>
      </c>
      <c r="U9" s="24">
        <f>K9</f>
        <v>0.99865800000000005</v>
      </c>
      <c r="V9" s="22">
        <f>((O9*(Q9)^2)/S9)*T9</f>
        <v>0.96359742830638584</v>
      </c>
    </row>
    <row r="10" spans="1:22" x14ac:dyDescent="0.6">
      <c r="B10" s="3">
        <v>330.54399999999998</v>
      </c>
      <c r="C10" s="4">
        <v>1142</v>
      </c>
      <c r="D10" s="3"/>
      <c r="E10" s="4"/>
      <c r="F10" s="3">
        <v>328.75900000000001</v>
      </c>
      <c r="G10" s="4">
        <v>-190.85499999999999</v>
      </c>
      <c r="H10" s="3">
        <v>329.89699999999999</v>
      </c>
      <c r="I10" s="4">
        <v>1.2907</v>
      </c>
      <c r="J10" s="3">
        <v>328.71800000000002</v>
      </c>
      <c r="K10" s="4">
        <v>1.1275200000000001</v>
      </c>
      <c r="N10" s="3">
        <f t="shared" ref="N10:N16" si="0">B10</f>
        <v>330.54399999999998</v>
      </c>
      <c r="O10" s="21">
        <f t="shared" ref="O10:O16" si="1">C10*100</f>
        <v>114200</v>
      </c>
      <c r="P10" s="3">
        <f t="shared" ref="P10:P16" si="2">F10</f>
        <v>328.75900000000001</v>
      </c>
      <c r="Q10" s="17">
        <f t="shared" ref="Q10:Q16" si="3">G10*0.000001</f>
        <v>-1.9085499999999997E-4</v>
      </c>
      <c r="R10" s="3">
        <f t="shared" ref="R10:U16" si="4">H10</f>
        <v>329.89699999999999</v>
      </c>
      <c r="S10" s="24">
        <f t="shared" si="4"/>
        <v>1.2907</v>
      </c>
      <c r="T10" s="3">
        <f t="shared" si="4"/>
        <v>328.71800000000002</v>
      </c>
      <c r="U10" s="24">
        <f t="shared" si="4"/>
        <v>1.1275200000000001</v>
      </c>
      <c r="V10" s="22">
        <f t="shared" ref="V10:V16" si="5">((O10*(Q10)^2)/S10)*T10</f>
        <v>1.059427797438067</v>
      </c>
    </row>
    <row r="11" spans="1:22" x14ac:dyDescent="0.6">
      <c r="B11" s="2">
        <v>352.11900000000003</v>
      </c>
      <c r="C11" s="1">
        <v>1043.3399999999999</v>
      </c>
      <c r="D11" s="2"/>
      <c r="E11" s="1"/>
      <c r="F11" s="2">
        <v>349.38200000000001</v>
      </c>
      <c r="G11" s="1">
        <v>-193.417</v>
      </c>
      <c r="H11" s="2">
        <v>351.54599999999999</v>
      </c>
      <c r="I11" s="1">
        <v>1.2558100000000001</v>
      </c>
      <c r="J11" s="2">
        <v>350.25599999999997</v>
      </c>
      <c r="K11" s="1">
        <v>1.1597299999999999</v>
      </c>
      <c r="N11" s="3">
        <f t="shared" si="0"/>
        <v>352.11900000000003</v>
      </c>
      <c r="O11" s="21">
        <f t="shared" si="1"/>
        <v>104333.99999999999</v>
      </c>
      <c r="P11" s="3">
        <f t="shared" si="2"/>
        <v>349.38200000000001</v>
      </c>
      <c r="Q11" s="17">
        <f t="shared" si="3"/>
        <v>-1.9341699999999998E-4</v>
      </c>
      <c r="R11" s="3">
        <f t="shared" si="4"/>
        <v>351.54599999999999</v>
      </c>
      <c r="S11" s="24">
        <f t="shared" si="4"/>
        <v>1.2558100000000001</v>
      </c>
      <c r="T11" s="3">
        <f t="shared" si="4"/>
        <v>350.25599999999997</v>
      </c>
      <c r="U11" s="24">
        <f t="shared" si="4"/>
        <v>1.1597299999999999</v>
      </c>
      <c r="V11" s="22">
        <f t="shared" si="5"/>
        <v>1.0886212065672285</v>
      </c>
    </row>
    <row r="12" spans="1:22" x14ac:dyDescent="0.6">
      <c r="B12" s="2">
        <v>374.72399999999999</v>
      </c>
      <c r="C12" s="1">
        <v>944.65300000000002</v>
      </c>
      <c r="D12" s="2"/>
      <c r="E12" s="1"/>
      <c r="F12" s="2">
        <v>374.11900000000003</v>
      </c>
      <c r="G12" s="1">
        <v>-190.20699999999999</v>
      </c>
      <c r="H12" s="2">
        <v>374.22699999999998</v>
      </c>
      <c r="I12" s="1">
        <v>1.2907</v>
      </c>
      <c r="J12" s="2">
        <v>375.89699999999999</v>
      </c>
      <c r="K12" s="1">
        <v>1.0389299999999999</v>
      </c>
      <c r="N12" s="3">
        <f t="shared" si="0"/>
        <v>374.72399999999999</v>
      </c>
      <c r="O12" s="21">
        <f t="shared" si="1"/>
        <v>94465.3</v>
      </c>
      <c r="P12" s="3">
        <f t="shared" si="2"/>
        <v>374.11900000000003</v>
      </c>
      <c r="Q12" s="17">
        <f t="shared" si="3"/>
        <v>-1.9020699999999999E-4</v>
      </c>
      <c r="R12" s="3">
        <f t="shared" si="4"/>
        <v>374.22699999999998</v>
      </c>
      <c r="S12" s="24">
        <f t="shared" si="4"/>
        <v>1.2907</v>
      </c>
      <c r="T12" s="3">
        <f t="shared" si="4"/>
        <v>375.89699999999999</v>
      </c>
      <c r="U12" s="24">
        <f t="shared" si="4"/>
        <v>1.0389299999999999</v>
      </c>
      <c r="V12" s="22">
        <f t="shared" si="5"/>
        <v>0.99533402243819435</v>
      </c>
    </row>
    <row r="13" spans="1:22" x14ac:dyDescent="0.6">
      <c r="B13" s="2">
        <v>399.423</v>
      </c>
      <c r="C13" s="1">
        <v>887.846</v>
      </c>
      <c r="D13" s="2"/>
      <c r="E13" s="1"/>
      <c r="F13" s="2">
        <v>397.81900000000002</v>
      </c>
      <c r="G13" s="1">
        <v>-184.154</v>
      </c>
      <c r="H13" s="2">
        <v>400</v>
      </c>
      <c r="I13" s="1">
        <v>1.34884</v>
      </c>
      <c r="J13" s="2">
        <v>397.43599999999998</v>
      </c>
      <c r="K13" s="1">
        <v>0.96644300000000005</v>
      </c>
      <c r="N13" s="3">
        <f t="shared" si="0"/>
        <v>399.423</v>
      </c>
      <c r="O13" s="21">
        <f t="shared" si="1"/>
        <v>88784.6</v>
      </c>
      <c r="P13" s="3">
        <f t="shared" si="2"/>
        <v>397.81900000000002</v>
      </c>
      <c r="Q13" s="17">
        <f t="shared" si="3"/>
        <v>-1.8415399999999999E-4</v>
      </c>
      <c r="R13" s="3">
        <f t="shared" si="4"/>
        <v>400</v>
      </c>
      <c r="S13" s="24">
        <f t="shared" si="4"/>
        <v>1.34884</v>
      </c>
      <c r="T13" s="3">
        <f t="shared" si="4"/>
        <v>397.43599999999998</v>
      </c>
      <c r="U13" s="24">
        <f t="shared" si="4"/>
        <v>0.96644300000000005</v>
      </c>
      <c r="V13" s="22">
        <f t="shared" si="5"/>
        <v>0.88716974408276883</v>
      </c>
    </row>
    <row r="14" spans="1:22" x14ac:dyDescent="0.6">
      <c r="B14" s="2">
        <v>422.07100000000003</v>
      </c>
      <c r="C14" s="1">
        <v>845.096</v>
      </c>
      <c r="D14" s="2"/>
      <c r="E14" s="1"/>
      <c r="F14" s="2">
        <v>421.524</v>
      </c>
      <c r="G14" s="1">
        <v>-180.958</v>
      </c>
      <c r="H14" s="2">
        <v>419.58800000000002</v>
      </c>
      <c r="I14" s="1">
        <v>1.4302299999999999</v>
      </c>
      <c r="J14" s="2">
        <v>418.97399999999999</v>
      </c>
      <c r="K14" s="1">
        <v>0.90201299999999995</v>
      </c>
      <c r="N14" s="3">
        <f t="shared" si="0"/>
        <v>422.07100000000003</v>
      </c>
      <c r="O14" s="21">
        <f t="shared" si="1"/>
        <v>84509.6</v>
      </c>
      <c r="P14" s="3">
        <f t="shared" si="2"/>
        <v>421.524</v>
      </c>
      <c r="Q14" s="17">
        <f t="shared" si="3"/>
        <v>-1.80958E-4</v>
      </c>
      <c r="R14" s="3">
        <f t="shared" si="4"/>
        <v>419.58800000000002</v>
      </c>
      <c r="S14" s="24">
        <f t="shared" si="4"/>
        <v>1.4302299999999999</v>
      </c>
      <c r="T14" s="3">
        <f t="shared" si="4"/>
        <v>418.97399999999999</v>
      </c>
      <c r="U14" s="24">
        <f t="shared" si="4"/>
        <v>0.90201299999999995</v>
      </c>
      <c r="V14" s="22">
        <f t="shared" si="5"/>
        <v>0.81066759104423014</v>
      </c>
    </row>
    <row r="15" spans="1:22" x14ac:dyDescent="0.6">
      <c r="B15" s="2">
        <v>443.68799999999999</v>
      </c>
      <c r="C15" s="1">
        <v>802.38300000000004</v>
      </c>
      <c r="D15" s="2"/>
      <c r="E15" s="1"/>
      <c r="F15" s="2">
        <v>444.18299999999999</v>
      </c>
      <c r="G15" s="1">
        <v>-169.20599999999999</v>
      </c>
      <c r="H15" s="2">
        <v>444.33</v>
      </c>
      <c r="I15" s="1">
        <v>1.5581400000000001</v>
      </c>
      <c r="J15" s="2">
        <v>442.56400000000002</v>
      </c>
      <c r="K15" s="1">
        <v>0.75704700000000003</v>
      </c>
      <c r="N15" s="3">
        <f t="shared" si="0"/>
        <v>443.68799999999999</v>
      </c>
      <c r="O15" s="21">
        <f t="shared" si="1"/>
        <v>80238.3</v>
      </c>
      <c r="P15" s="3">
        <f t="shared" si="2"/>
        <v>444.18299999999999</v>
      </c>
      <c r="Q15" s="17">
        <f t="shared" si="3"/>
        <v>-1.6920599999999998E-4</v>
      </c>
      <c r="R15" s="3">
        <f t="shared" si="4"/>
        <v>444.33</v>
      </c>
      <c r="S15" s="24">
        <f t="shared" si="4"/>
        <v>1.5581400000000001</v>
      </c>
      <c r="T15" s="3">
        <f t="shared" si="4"/>
        <v>442.56400000000002</v>
      </c>
      <c r="U15" s="24">
        <f t="shared" si="4"/>
        <v>0.75704700000000003</v>
      </c>
      <c r="V15" s="22">
        <f t="shared" si="5"/>
        <v>0.65250349705262733</v>
      </c>
    </row>
    <row r="16" spans="1:22" x14ac:dyDescent="0.6">
      <c r="B16" s="2">
        <v>466.34699999999998</v>
      </c>
      <c r="C16" s="1">
        <v>773.61900000000003</v>
      </c>
      <c r="D16" s="2"/>
      <c r="E16" s="1"/>
      <c r="F16" s="2">
        <v>467.87700000000001</v>
      </c>
      <c r="G16" s="1">
        <v>-160.29599999999999</v>
      </c>
      <c r="H16" s="2">
        <v>467.01</v>
      </c>
      <c r="I16" s="1">
        <v>1.65116</v>
      </c>
      <c r="J16" s="2">
        <v>466.154</v>
      </c>
      <c r="K16" s="1">
        <v>0.65234899999999996</v>
      </c>
      <c r="N16" s="3">
        <f t="shared" si="0"/>
        <v>466.34699999999998</v>
      </c>
      <c r="O16" s="21">
        <f t="shared" si="1"/>
        <v>77361.900000000009</v>
      </c>
      <c r="P16" s="3">
        <f t="shared" si="2"/>
        <v>467.87700000000001</v>
      </c>
      <c r="Q16" s="17">
        <f t="shared" si="3"/>
        <v>-1.6029599999999998E-4</v>
      </c>
      <c r="R16" s="3">
        <f t="shared" si="4"/>
        <v>467.01</v>
      </c>
      <c r="S16" s="24">
        <f t="shared" si="4"/>
        <v>1.65116</v>
      </c>
      <c r="T16" s="3">
        <f t="shared" si="4"/>
        <v>466.154</v>
      </c>
      <c r="U16" s="24">
        <f t="shared" si="4"/>
        <v>0.65234899999999996</v>
      </c>
      <c r="V16" s="22">
        <f t="shared" si="5"/>
        <v>0.56119365721842873</v>
      </c>
    </row>
    <row r="17" spans="15:22" x14ac:dyDescent="0.6">
      <c r="V17"/>
    </row>
    <row r="18" spans="15:22" x14ac:dyDescent="0.6"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:V4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308.108</v>
      </c>
      <c r="C9" s="4">
        <v>979.42100000000005</v>
      </c>
      <c r="D9" s="3"/>
      <c r="E9" s="4"/>
      <c r="F9" s="3">
        <v>307.58100000000002</v>
      </c>
      <c r="G9" s="4">
        <v>-178.22800000000001</v>
      </c>
      <c r="H9" s="3">
        <v>308.02699999999999</v>
      </c>
      <c r="I9" s="4">
        <v>1.2717400000000001</v>
      </c>
      <c r="J9" s="3">
        <v>306.26600000000002</v>
      </c>
      <c r="K9" s="4">
        <v>0.75276699999999996</v>
      </c>
      <c r="N9" s="3">
        <f>B9</f>
        <v>308.108</v>
      </c>
      <c r="O9" s="21">
        <f>C9*100</f>
        <v>97942.1</v>
      </c>
      <c r="P9" s="3">
        <f>F9</f>
        <v>307.58100000000002</v>
      </c>
      <c r="Q9" s="17">
        <f>G9*0.000001</f>
        <v>-1.78228E-4</v>
      </c>
      <c r="R9" s="3">
        <f>H9</f>
        <v>308.02699999999999</v>
      </c>
      <c r="S9" s="24">
        <f>I9</f>
        <v>1.2717400000000001</v>
      </c>
      <c r="T9" s="3">
        <f>J9</f>
        <v>306.26600000000002</v>
      </c>
      <c r="U9" s="24">
        <f>K9</f>
        <v>0.75276699999999996</v>
      </c>
      <c r="V9" s="22">
        <f>((O9*(Q9)^2)/S9)*T9</f>
        <v>0.74924134359014527</v>
      </c>
    </row>
    <row r="10" spans="1:22" x14ac:dyDescent="0.6">
      <c r="B10" s="3">
        <v>323.649</v>
      </c>
      <c r="C10" s="4">
        <v>913.82600000000002</v>
      </c>
      <c r="D10" s="3"/>
      <c r="E10" s="4"/>
      <c r="F10" s="3">
        <v>322.94299999999998</v>
      </c>
      <c r="G10" s="4">
        <v>-180.04300000000001</v>
      </c>
      <c r="H10" s="3">
        <v>324.08</v>
      </c>
      <c r="I10" s="4">
        <v>1.2663</v>
      </c>
      <c r="J10" s="3">
        <v>321.66300000000001</v>
      </c>
      <c r="K10" s="4">
        <v>0.748672</v>
      </c>
      <c r="N10" s="3">
        <f t="shared" ref="N10:N14" si="0">B10</f>
        <v>323.649</v>
      </c>
      <c r="O10" s="21">
        <f t="shared" ref="O10:O14" si="1">C10*100</f>
        <v>91382.6</v>
      </c>
      <c r="P10" s="3">
        <f t="shared" ref="P10:P14" si="2">F10</f>
        <v>322.94299999999998</v>
      </c>
      <c r="Q10" s="17">
        <f t="shared" ref="Q10:Q14" si="3">G10*0.000001</f>
        <v>-1.8004300000000001E-4</v>
      </c>
      <c r="R10" s="3">
        <f t="shared" ref="R10:U14" si="4">H10</f>
        <v>324.08</v>
      </c>
      <c r="S10" s="24">
        <f t="shared" si="4"/>
        <v>1.2663</v>
      </c>
      <c r="T10" s="3">
        <f t="shared" si="4"/>
        <v>321.66300000000001</v>
      </c>
      <c r="U10" s="24">
        <f t="shared" si="4"/>
        <v>0.748672</v>
      </c>
    </row>
    <row r="11" spans="1:22" x14ac:dyDescent="0.6">
      <c r="B11" s="2">
        <v>362.83800000000002</v>
      </c>
      <c r="C11" s="1">
        <v>798.07100000000003</v>
      </c>
      <c r="D11" s="2"/>
      <c r="E11" s="1"/>
      <c r="F11" s="2">
        <v>362.38799999999998</v>
      </c>
      <c r="G11" s="1">
        <v>-181.59</v>
      </c>
      <c r="H11" s="2">
        <v>362.87599999999998</v>
      </c>
      <c r="I11" s="1">
        <v>1.2771699999999999</v>
      </c>
      <c r="J11" s="2">
        <v>361.822</v>
      </c>
      <c r="K11" s="1">
        <v>0.74061600000000005</v>
      </c>
      <c r="N11" s="3">
        <f t="shared" si="0"/>
        <v>362.83800000000002</v>
      </c>
      <c r="O11" s="21">
        <f t="shared" si="1"/>
        <v>79807.100000000006</v>
      </c>
      <c r="P11" s="3">
        <f t="shared" si="2"/>
        <v>362.38799999999998</v>
      </c>
      <c r="Q11" s="17">
        <f t="shared" si="3"/>
        <v>-1.8159E-4</v>
      </c>
      <c r="R11" s="3">
        <f t="shared" si="4"/>
        <v>362.87599999999998</v>
      </c>
      <c r="S11" s="24">
        <f t="shared" si="4"/>
        <v>1.2771699999999999</v>
      </c>
      <c r="T11" s="3">
        <f t="shared" si="4"/>
        <v>361.822</v>
      </c>
      <c r="U11" s="24">
        <f t="shared" si="4"/>
        <v>0.74061600000000005</v>
      </c>
    </row>
    <row r="12" spans="1:22" x14ac:dyDescent="0.6">
      <c r="B12" s="2">
        <v>404.05399999999997</v>
      </c>
      <c r="C12" s="1">
        <v>701.60799999999995</v>
      </c>
      <c r="D12" s="2"/>
      <c r="E12" s="1"/>
      <c r="F12" s="2">
        <v>401.214</v>
      </c>
      <c r="G12" s="1">
        <v>-179.262</v>
      </c>
      <c r="H12" s="2">
        <v>403.01</v>
      </c>
      <c r="I12" s="1">
        <v>1.2771699999999999</v>
      </c>
      <c r="J12" s="2">
        <v>401.40100000000001</v>
      </c>
      <c r="K12" s="1">
        <v>0.70377299999999998</v>
      </c>
      <c r="N12" s="3">
        <f t="shared" si="0"/>
        <v>404.05399999999997</v>
      </c>
      <c r="O12" s="21">
        <f t="shared" si="1"/>
        <v>70160.799999999988</v>
      </c>
      <c r="P12" s="3">
        <f t="shared" si="2"/>
        <v>401.214</v>
      </c>
      <c r="Q12" s="17">
        <f t="shared" si="3"/>
        <v>-1.7926199999999999E-4</v>
      </c>
      <c r="R12" s="3">
        <f t="shared" si="4"/>
        <v>403.01</v>
      </c>
      <c r="S12" s="24">
        <f t="shared" si="4"/>
        <v>1.2771699999999999</v>
      </c>
      <c r="T12" s="3">
        <f t="shared" si="4"/>
        <v>401.40100000000001</v>
      </c>
      <c r="U12" s="24">
        <f t="shared" si="4"/>
        <v>0.70377299999999998</v>
      </c>
    </row>
    <row r="13" spans="1:22" x14ac:dyDescent="0.6">
      <c r="B13" s="2">
        <v>444.59500000000003</v>
      </c>
      <c r="C13" s="1">
        <v>643.73</v>
      </c>
      <c r="D13" s="2"/>
      <c r="E13" s="1"/>
      <c r="F13" s="2">
        <v>441.41300000000001</v>
      </c>
      <c r="G13" s="1">
        <v>-174.12100000000001</v>
      </c>
      <c r="H13" s="2">
        <v>443.81299999999999</v>
      </c>
      <c r="I13" s="1">
        <v>1.3043499999999999</v>
      </c>
      <c r="J13" s="2">
        <v>443.69200000000001</v>
      </c>
      <c r="K13" s="1">
        <v>0.65545699999999996</v>
      </c>
      <c r="N13" s="3">
        <f t="shared" si="0"/>
        <v>444.59500000000003</v>
      </c>
      <c r="O13" s="21">
        <f t="shared" si="1"/>
        <v>64373</v>
      </c>
      <c r="P13" s="3">
        <f t="shared" si="2"/>
        <v>441.41300000000001</v>
      </c>
      <c r="Q13" s="17">
        <f t="shared" si="3"/>
        <v>-1.7412100000000001E-4</v>
      </c>
      <c r="R13" s="3">
        <f t="shared" si="4"/>
        <v>443.81299999999999</v>
      </c>
      <c r="S13" s="24">
        <f t="shared" si="4"/>
        <v>1.3043499999999999</v>
      </c>
      <c r="T13" s="3">
        <f t="shared" si="4"/>
        <v>443.69200000000001</v>
      </c>
      <c r="U13" s="24">
        <f t="shared" si="4"/>
        <v>0.65545699999999996</v>
      </c>
    </row>
    <row r="14" spans="1:22" x14ac:dyDescent="0.6">
      <c r="B14" s="2">
        <v>485.13499999999999</v>
      </c>
      <c r="C14" s="1">
        <v>593.56899999999996</v>
      </c>
      <c r="D14" s="2"/>
      <c r="E14" s="1"/>
      <c r="F14" s="2">
        <v>483.61399999999998</v>
      </c>
      <c r="G14" s="1">
        <v>-169.34</v>
      </c>
      <c r="H14" s="2">
        <v>484.61500000000001</v>
      </c>
      <c r="I14" s="1">
        <v>1.3967400000000001</v>
      </c>
      <c r="J14" s="2">
        <v>484.06099999999998</v>
      </c>
      <c r="K14" s="1">
        <v>0.57977400000000001</v>
      </c>
      <c r="N14" s="3">
        <f t="shared" si="0"/>
        <v>485.13499999999999</v>
      </c>
      <c r="O14" s="21">
        <f t="shared" si="1"/>
        <v>59356.899999999994</v>
      </c>
      <c r="P14" s="3">
        <f t="shared" si="2"/>
        <v>483.61399999999998</v>
      </c>
      <c r="Q14" s="17">
        <f t="shared" si="3"/>
        <v>-1.6934E-4</v>
      </c>
      <c r="R14" s="3">
        <f t="shared" si="4"/>
        <v>484.61500000000001</v>
      </c>
      <c r="S14" s="24">
        <f t="shared" si="4"/>
        <v>1.3967400000000001</v>
      </c>
      <c r="T14" s="3">
        <f t="shared" si="4"/>
        <v>484.06099999999998</v>
      </c>
      <c r="U14" s="24">
        <f t="shared" si="4"/>
        <v>0.57977400000000001</v>
      </c>
    </row>
    <row r="15" spans="1:22" x14ac:dyDescent="0.6">
      <c r="V15"/>
    </row>
    <row r="16" spans="1:22" x14ac:dyDescent="0.6">
      <c r="O16"/>
      <c r="Q16"/>
      <c r="S16"/>
      <c r="U16"/>
      <c r="V16"/>
    </row>
    <row r="17" customFormat="1" x14ac:dyDescent="0.6"/>
    <row r="18" customFormat="1" x14ac:dyDescent="0.6"/>
    <row r="19" customFormat="1" x14ac:dyDescent="0.6"/>
    <row r="20" customFormat="1" x14ac:dyDescent="0.6"/>
    <row r="21" customFormat="1" x14ac:dyDescent="0.6"/>
    <row r="22" customFormat="1" x14ac:dyDescent="0.6"/>
    <row r="23" customFormat="1" x14ac:dyDescent="0.6"/>
    <row r="24" customFormat="1" x14ac:dyDescent="0.6"/>
    <row r="25" customFormat="1" x14ac:dyDescent="0.6"/>
    <row r="26" customFormat="1" x14ac:dyDescent="0.6"/>
    <row r="27" customFormat="1" x14ac:dyDescent="0.6"/>
    <row r="28" customFormat="1" x14ac:dyDescent="0.6"/>
    <row r="29" customFormat="1" x14ac:dyDescent="0.6"/>
    <row r="30" customFormat="1" x14ac:dyDescent="0.6"/>
    <row r="31" customFormat="1" x14ac:dyDescent="0.6"/>
    <row r="32" customFormat="1" x14ac:dyDescent="0.6"/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 tint="0.499984740745262"/>
  </sheetPr>
  <dimension ref="A1:V4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>
        <v>374.17500000000001</v>
      </c>
      <c r="K9" s="4">
        <v>1.3919600000000001</v>
      </c>
      <c r="N9" s="3"/>
      <c r="O9" s="21"/>
      <c r="P9" s="3"/>
      <c r="Q9" s="17"/>
      <c r="R9" s="3"/>
      <c r="S9" s="24"/>
      <c r="T9" s="3">
        <f>J9</f>
        <v>374.17500000000001</v>
      </c>
      <c r="U9" s="24">
        <f>K9/1000*T9</f>
        <v>0.52083663300000005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>
        <v>424.19600000000003</v>
      </c>
      <c r="K10" s="4">
        <v>1.46434</v>
      </c>
      <c r="N10" s="3"/>
      <c r="O10" s="21"/>
      <c r="P10" s="3"/>
      <c r="Q10" s="17"/>
      <c r="R10" s="3"/>
      <c r="S10" s="24"/>
      <c r="T10" s="3">
        <f t="shared" ref="T10:T15" si="0">J10</f>
        <v>424.19600000000003</v>
      </c>
      <c r="U10" s="24">
        <f t="shared" ref="U10:U15" si="1">K10/1000*T10</f>
        <v>0.62116717064000004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>
        <v>475.041</v>
      </c>
      <c r="K11" s="1">
        <v>1.5500400000000001</v>
      </c>
      <c r="N11" s="3"/>
      <c r="O11" s="21"/>
      <c r="P11" s="3"/>
      <c r="Q11" s="17"/>
      <c r="R11" s="3"/>
      <c r="S11" s="24"/>
      <c r="T11" s="3">
        <f t="shared" si="0"/>
        <v>475.041</v>
      </c>
      <c r="U11" s="24">
        <f t="shared" si="1"/>
        <v>0.73633255164000011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>
        <v>523.41600000000005</v>
      </c>
      <c r="K12" s="1">
        <v>1.6024499999999999</v>
      </c>
      <c r="N12" s="3"/>
      <c r="O12" s="21"/>
      <c r="P12" s="3"/>
      <c r="Q12" s="17"/>
      <c r="R12" s="3"/>
      <c r="S12" s="24"/>
      <c r="T12" s="3">
        <f t="shared" si="0"/>
        <v>523.41600000000005</v>
      </c>
      <c r="U12" s="24">
        <f t="shared" si="1"/>
        <v>0.83874796920000005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>
        <v>575.06299999999999</v>
      </c>
      <c r="K13" s="1">
        <v>1.6281300000000001</v>
      </c>
      <c r="N13" s="3"/>
      <c r="O13" s="21"/>
      <c r="P13" s="3"/>
      <c r="Q13" s="17"/>
      <c r="R13" s="3"/>
      <c r="S13" s="24"/>
      <c r="T13" s="3">
        <f t="shared" si="0"/>
        <v>575.06299999999999</v>
      </c>
      <c r="U13" s="24">
        <f t="shared" si="1"/>
        <v>0.93627732218999993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>
        <v>623.404</v>
      </c>
      <c r="K14" s="1">
        <v>1.5605500000000001</v>
      </c>
      <c r="N14" s="3"/>
      <c r="O14" s="21"/>
      <c r="P14" s="3"/>
      <c r="Q14" s="17"/>
      <c r="R14" s="3"/>
      <c r="S14" s="24"/>
      <c r="T14" s="3">
        <f t="shared" si="0"/>
        <v>623.404</v>
      </c>
      <c r="U14" s="24">
        <f t="shared" si="1"/>
        <v>0.97285311220000015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674.18899999999996</v>
      </c>
      <c r="K15" s="1">
        <v>1.4395800000000001</v>
      </c>
      <c r="N15" s="3"/>
      <c r="O15" s="21"/>
      <c r="P15" s="3"/>
      <c r="Q15" s="17"/>
      <c r="R15" s="3"/>
      <c r="S15" s="24"/>
      <c r="T15" s="3">
        <f t="shared" si="0"/>
        <v>674.18899999999996</v>
      </c>
      <c r="U15" s="24">
        <f t="shared" si="1"/>
        <v>0.97054900061999994</v>
      </c>
    </row>
    <row r="16" spans="1:22" x14ac:dyDescent="0.6">
      <c r="V16"/>
    </row>
    <row r="17" spans="15:22" x14ac:dyDescent="0.6">
      <c r="V17"/>
    </row>
    <row r="18" spans="15:22" x14ac:dyDescent="0.6">
      <c r="O18"/>
      <c r="Q18"/>
      <c r="S18"/>
      <c r="U18"/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 tint="0.499984740745262"/>
  </sheetPr>
  <dimension ref="A1:V4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/>
      <c r="E9" s="4"/>
      <c r="F9" s="3"/>
      <c r="G9" s="4"/>
      <c r="H9" s="3">
        <v>296.39800000000002</v>
      </c>
      <c r="I9" s="4">
        <v>2.8492000000000002</v>
      </c>
      <c r="J9" s="3">
        <v>318.89999999999998</v>
      </c>
      <c r="K9" s="4">
        <v>0.282667</v>
      </c>
      <c r="N9" s="3"/>
      <c r="O9" s="21"/>
      <c r="P9" s="3"/>
      <c r="Q9" s="17"/>
      <c r="R9" s="3">
        <f>H9</f>
        <v>296.39800000000002</v>
      </c>
      <c r="S9" s="24">
        <f>I9</f>
        <v>2.8492000000000002</v>
      </c>
      <c r="T9" s="3">
        <f>J9</f>
        <v>318.89999999999998</v>
      </c>
      <c r="U9" s="24">
        <f>K9</f>
        <v>0.282667</v>
      </c>
      <c r="V9" s="22">
        <f>((O9*(Q9)^2)/S9)*T9</f>
        <v>0</v>
      </c>
    </row>
    <row r="10" spans="1:22" x14ac:dyDescent="0.6">
      <c r="B10" s="3"/>
      <c r="C10" s="4"/>
      <c r="D10" s="3"/>
      <c r="E10" s="4"/>
      <c r="F10" s="3"/>
      <c r="G10" s="4"/>
      <c r="H10" s="3">
        <v>367.25299999999999</v>
      </c>
      <c r="I10" s="4">
        <v>2.7160199999999999</v>
      </c>
      <c r="J10" s="3">
        <v>356.70100000000002</v>
      </c>
      <c r="K10" s="4">
        <v>0.35733300000000001</v>
      </c>
      <c r="N10" s="3"/>
      <c r="O10" s="21"/>
      <c r="P10" s="3"/>
      <c r="Q10" s="17"/>
      <c r="R10" s="3">
        <f t="shared" ref="R10:U20" si="0">H10</f>
        <v>367.25299999999999</v>
      </c>
      <c r="S10" s="24">
        <f t="shared" si="0"/>
        <v>2.7160199999999999</v>
      </c>
      <c r="T10" s="3">
        <f t="shared" si="0"/>
        <v>356.70100000000002</v>
      </c>
      <c r="U10" s="24">
        <f t="shared" si="0"/>
        <v>0.35733300000000001</v>
      </c>
    </row>
    <row r="11" spans="1:22" x14ac:dyDescent="0.6">
      <c r="B11" s="2"/>
      <c r="C11" s="1"/>
      <c r="D11" s="2"/>
      <c r="E11" s="1"/>
      <c r="F11" s="2"/>
      <c r="G11" s="1"/>
      <c r="H11" s="2">
        <v>470.05900000000003</v>
      </c>
      <c r="I11" s="1">
        <v>2.47539</v>
      </c>
      <c r="J11" s="2">
        <v>397.93799999999999</v>
      </c>
      <c r="K11" s="1">
        <v>0.44800000000000001</v>
      </c>
      <c r="N11" s="3"/>
      <c r="O11" s="21"/>
      <c r="P11" s="3"/>
      <c r="Q11" s="17"/>
      <c r="R11" s="3">
        <f t="shared" si="0"/>
        <v>470.05900000000003</v>
      </c>
      <c r="S11" s="24">
        <f t="shared" si="0"/>
        <v>2.47539</v>
      </c>
      <c r="T11" s="3">
        <f t="shared" si="0"/>
        <v>397.93799999999999</v>
      </c>
      <c r="U11" s="24">
        <f t="shared" si="0"/>
        <v>0.44800000000000001</v>
      </c>
    </row>
    <row r="12" spans="1:22" x14ac:dyDescent="0.6">
      <c r="B12" s="2"/>
      <c r="C12" s="1"/>
      <c r="D12" s="2"/>
      <c r="E12" s="1"/>
      <c r="F12" s="2"/>
      <c r="G12" s="1"/>
      <c r="H12" s="2">
        <v>570.98500000000001</v>
      </c>
      <c r="I12" s="1">
        <v>2.3161499999999999</v>
      </c>
      <c r="J12" s="2">
        <v>437.45699999999999</v>
      </c>
      <c r="K12" s="1">
        <v>0.56000000000000005</v>
      </c>
      <c r="N12" s="3"/>
      <c r="O12" s="21"/>
      <c r="P12" s="3"/>
      <c r="Q12" s="17"/>
      <c r="R12" s="3">
        <f t="shared" si="0"/>
        <v>570.98500000000001</v>
      </c>
      <c r="S12" s="24">
        <f t="shared" si="0"/>
        <v>2.3161499999999999</v>
      </c>
      <c r="T12" s="3">
        <f t="shared" si="0"/>
        <v>437.45699999999999</v>
      </c>
      <c r="U12" s="24">
        <f t="shared" si="0"/>
        <v>0.56000000000000005</v>
      </c>
    </row>
    <row r="13" spans="1:22" x14ac:dyDescent="0.6">
      <c r="B13" s="2"/>
      <c r="C13" s="1"/>
      <c r="D13" s="2"/>
      <c r="E13" s="1"/>
      <c r="F13" s="2"/>
      <c r="G13" s="1"/>
      <c r="H13" s="2">
        <v>670.02</v>
      </c>
      <c r="I13" s="1">
        <v>2.2473299999999998</v>
      </c>
      <c r="J13" s="2">
        <v>480.41199999999998</v>
      </c>
      <c r="K13" s="1">
        <v>0.64</v>
      </c>
      <c r="N13" s="3"/>
      <c r="O13" s="21"/>
      <c r="P13" s="3"/>
      <c r="Q13" s="17"/>
      <c r="R13" s="3">
        <f t="shared" si="0"/>
        <v>670.02</v>
      </c>
      <c r="S13" s="24">
        <f t="shared" si="0"/>
        <v>2.2473299999999998</v>
      </c>
      <c r="T13" s="3">
        <f t="shared" si="0"/>
        <v>480.41199999999998</v>
      </c>
      <c r="U13" s="24">
        <f t="shared" si="0"/>
        <v>0.64</v>
      </c>
    </row>
    <row r="14" spans="1:22" x14ac:dyDescent="0.6">
      <c r="B14" s="2"/>
      <c r="C14" s="1"/>
      <c r="D14" s="2"/>
      <c r="E14" s="1"/>
      <c r="F14" s="2"/>
      <c r="G14" s="1"/>
      <c r="H14" s="2">
        <v>775.83399999999995</v>
      </c>
      <c r="I14" s="1">
        <v>2.3869099999999999</v>
      </c>
      <c r="J14" s="2">
        <v>518.21299999999997</v>
      </c>
      <c r="K14" s="1">
        <v>0.73066699999999996</v>
      </c>
      <c r="N14" s="3"/>
      <c r="O14" s="21"/>
      <c r="P14" s="3"/>
      <c r="Q14" s="17"/>
      <c r="R14" s="3">
        <f t="shared" si="0"/>
        <v>775.83399999999995</v>
      </c>
      <c r="S14" s="24">
        <f t="shared" si="0"/>
        <v>2.3869099999999999</v>
      </c>
      <c r="T14" s="3">
        <f t="shared" si="0"/>
        <v>518.21299999999997</v>
      </c>
      <c r="U14" s="24">
        <f t="shared" si="0"/>
        <v>0.73066699999999996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557.73199999999997</v>
      </c>
      <c r="K15" s="1">
        <v>0.83733299999999999</v>
      </c>
      <c r="N15" s="3"/>
      <c r="O15" s="21"/>
      <c r="P15" s="3"/>
      <c r="Q15" s="17"/>
      <c r="R15" s="3"/>
      <c r="S15" s="24"/>
      <c r="T15" s="3">
        <f t="shared" si="0"/>
        <v>557.73199999999997</v>
      </c>
      <c r="U15" s="24">
        <f t="shared" si="0"/>
        <v>0.83733299999999999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>
        <v>597.25099999999998</v>
      </c>
      <c r="K16" s="1">
        <v>0.92266700000000001</v>
      </c>
      <c r="N16" s="3"/>
      <c r="O16" s="21"/>
      <c r="P16" s="3"/>
      <c r="Q16" s="17"/>
      <c r="R16" s="3"/>
      <c r="S16" s="24"/>
      <c r="T16" s="3">
        <f t="shared" si="0"/>
        <v>597.25099999999998</v>
      </c>
      <c r="U16" s="24">
        <f t="shared" si="0"/>
        <v>0.92266700000000001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640.20600000000002</v>
      </c>
      <c r="K17" s="1">
        <v>1.00267</v>
      </c>
      <c r="N17" s="3"/>
      <c r="O17" s="21"/>
      <c r="P17" s="3"/>
      <c r="Q17" s="17"/>
      <c r="R17" s="3"/>
      <c r="S17" s="24"/>
      <c r="T17" s="3">
        <f t="shared" si="0"/>
        <v>640.20600000000002</v>
      </c>
      <c r="U17" s="24">
        <f t="shared" si="0"/>
        <v>1.00267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678.00699999999995</v>
      </c>
      <c r="K18" s="1">
        <v>1.0613300000000001</v>
      </c>
      <c r="N18" s="3"/>
      <c r="O18" s="21"/>
      <c r="P18" s="3"/>
      <c r="Q18" s="17"/>
      <c r="R18" s="3"/>
      <c r="S18" s="24"/>
      <c r="T18" s="3">
        <f t="shared" si="0"/>
        <v>678.00699999999995</v>
      </c>
      <c r="U18" s="24">
        <f t="shared" si="0"/>
        <v>1.0613300000000001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719.24400000000003</v>
      </c>
      <c r="K19" s="1">
        <v>1.0933299999999999</v>
      </c>
      <c r="N19" s="3"/>
      <c r="O19" s="21"/>
      <c r="P19" s="3"/>
      <c r="Q19" s="17"/>
      <c r="R19" s="3"/>
      <c r="S19" s="24"/>
      <c r="T19" s="3">
        <f t="shared" si="0"/>
        <v>719.24400000000003</v>
      </c>
      <c r="U19" s="24">
        <f t="shared" si="0"/>
        <v>1.0933299999999999</v>
      </c>
      <c r="V19"/>
    </row>
    <row r="20" spans="2:22" x14ac:dyDescent="0.6">
      <c r="B20" s="2"/>
      <c r="C20" s="1"/>
      <c r="D20" s="2"/>
      <c r="E20" s="1"/>
      <c r="F20" s="2"/>
      <c r="G20" s="1"/>
      <c r="H20" s="2"/>
      <c r="I20" s="1"/>
      <c r="J20" s="2">
        <v>774.22699999999998</v>
      </c>
      <c r="K20" s="1">
        <v>1.0880000000000001</v>
      </c>
      <c r="N20" s="3"/>
      <c r="O20" s="21"/>
      <c r="P20" s="3"/>
      <c r="Q20" s="17"/>
      <c r="R20" s="3"/>
      <c r="S20" s="24"/>
      <c r="T20" s="3">
        <f t="shared" si="0"/>
        <v>774.22699999999998</v>
      </c>
      <c r="U20" s="24">
        <f t="shared" si="0"/>
        <v>1.0880000000000001</v>
      </c>
      <c r="V20"/>
    </row>
    <row r="21" spans="2:22" x14ac:dyDescent="0.6"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/>
  </sheetPr>
  <dimension ref="A1:V4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64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299.13799999999998</v>
      </c>
      <c r="C9" s="4">
        <v>163.636</v>
      </c>
      <c r="D9" s="3"/>
      <c r="E9" s="4"/>
      <c r="F9" s="3">
        <v>299.71199999999999</v>
      </c>
      <c r="G9" s="4">
        <v>-155.15600000000001</v>
      </c>
      <c r="H9" s="3">
        <v>299.827</v>
      </c>
      <c r="I9" s="4">
        <v>0.92464900000000005</v>
      </c>
      <c r="J9" s="3">
        <v>299.13</v>
      </c>
      <c r="K9" s="4">
        <v>1.32178</v>
      </c>
      <c r="N9" s="3">
        <f>B9</f>
        <v>299.13799999999998</v>
      </c>
      <c r="O9" s="21">
        <f>C9*1000</f>
        <v>163636</v>
      </c>
      <c r="P9" s="3">
        <f>F9</f>
        <v>299.71199999999999</v>
      </c>
      <c r="Q9" s="17">
        <f>G9*0.000001</f>
        <v>-1.5515599999999999E-4</v>
      </c>
      <c r="R9" s="3">
        <f>H9</f>
        <v>299.827</v>
      </c>
      <c r="S9" s="24">
        <f>I9</f>
        <v>0.92464900000000005</v>
      </c>
      <c r="T9" s="3">
        <f>J9</f>
        <v>299.13</v>
      </c>
      <c r="U9" s="24">
        <f>K9</f>
        <v>1.32178</v>
      </c>
      <c r="V9" s="22">
        <f>((O9*(Q9)^2)/S9)*T9</f>
        <v>1.2743803636233852</v>
      </c>
    </row>
    <row r="10" spans="1:22" x14ac:dyDescent="0.6">
      <c r="B10" s="3">
        <v>322.41399999999999</v>
      </c>
      <c r="C10" s="4">
        <v>160.38999999999999</v>
      </c>
      <c r="D10" s="3"/>
      <c r="E10" s="4"/>
      <c r="F10" s="3">
        <v>325.34500000000003</v>
      </c>
      <c r="G10" s="4">
        <v>-120.84699999999999</v>
      </c>
      <c r="H10" s="3">
        <v>323.67200000000003</v>
      </c>
      <c r="I10" s="4">
        <v>0.94552899999999995</v>
      </c>
      <c r="J10" s="3">
        <v>324.34800000000001</v>
      </c>
      <c r="K10" s="4">
        <v>0.816832</v>
      </c>
      <c r="N10" s="3">
        <f t="shared" ref="N10:N16" si="0">B10</f>
        <v>322.41399999999999</v>
      </c>
      <c r="O10" s="21">
        <f t="shared" ref="O10:O16" si="1">C10*1000</f>
        <v>160390</v>
      </c>
      <c r="P10" s="3">
        <f t="shared" ref="P10:P16" si="2">F10</f>
        <v>325.34500000000003</v>
      </c>
      <c r="Q10" s="17">
        <f t="shared" ref="Q10:Q16" si="3">G10*0.000001</f>
        <v>-1.2084699999999999E-4</v>
      </c>
      <c r="R10" s="3">
        <f t="shared" ref="R10:U16" si="4">H10</f>
        <v>323.67200000000003</v>
      </c>
      <c r="S10" s="24">
        <f t="shared" si="4"/>
        <v>0.94552899999999995</v>
      </c>
      <c r="T10" s="3">
        <f t="shared" si="4"/>
        <v>324.34800000000001</v>
      </c>
      <c r="U10" s="24">
        <f t="shared" si="4"/>
        <v>0.816832</v>
      </c>
      <c r="V10" s="22">
        <f t="shared" ref="V10:V16" si="5">((O10*(Q10)^2)/S10)*T10</f>
        <v>0.8034991199904209</v>
      </c>
    </row>
    <row r="11" spans="1:22" x14ac:dyDescent="0.6">
      <c r="B11" s="2">
        <v>348.27600000000001</v>
      </c>
      <c r="C11" s="1">
        <v>159.74</v>
      </c>
      <c r="D11" s="2"/>
      <c r="E11" s="1"/>
      <c r="F11" s="2">
        <v>350.87299999999999</v>
      </c>
      <c r="G11" s="1">
        <v>-95.537599999999998</v>
      </c>
      <c r="H11" s="2">
        <v>347.49900000000002</v>
      </c>
      <c r="I11" s="1">
        <v>1.0058199999999999</v>
      </c>
      <c r="J11" s="2">
        <v>350.435</v>
      </c>
      <c r="K11" s="1">
        <v>0.54950500000000002</v>
      </c>
      <c r="N11" s="3">
        <f t="shared" si="0"/>
        <v>348.27600000000001</v>
      </c>
      <c r="O11" s="21">
        <f t="shared" si="1"/>
        <v>159740</v>
      </c>
      <c r="P11" s="3">
        <f t="shared" si="2"/>
        <v>350.87299999999999</v>
      </c>
      <c r="Q11" s="17">
        <f t="shared" si="3"/>
        <v>-9.5537599999999991E-5</v>
      </c>
      <c r="R11" s="3">
        <f t="shared" si="4"/>
        <v>347.49900000000002</v>
      </c>
      <c r="S11" s="24">
        <f t="shared" si="4"/>
        <v>1.0058199999999999</v>
      </c>
      <c r="T11" s="3">
        <f t="shared" si="4"/>
        <v>350.435</v>
      </c>
      <c r="U11" s="24">
        <f t="shared" si="4"/>
        <v>0.54950500000000002</v>
      </c>
      <c r="V11" s="22">
        <f t="shared" si="5"/>
        <v>0.50798342585292766</v>
      </c>
    </row>
    <row r="12" spans="1:22" x14ac:dyDescent="0.6">
      <c r="B12" s="2">
        <v>374.13799999999998</v>
      </c>
      <c r="C12" s="1">
        <v>157.792</v>
      </c>
      <c r="D12" s="2"/>
      <c r="E12" s="1"/>
      <c r="F12" s="2">
        <v>375.31900000000002</v>
      </c>
      <c r="G12" s="1">
        <v>-82.970399999999998</v>
      </c>
      <c r="H12" s="2">
        <v>375.017</v>
      </c>
      <c r="I12" s="1">
        <v>1.0170300000000001</v>
      </c>
      <c r="J12" s="2">
        <v>374.78300000000002</v>
      </c>
      <c r="K12" s="1">
        <v>0.43069299999999999</v>
      </c>
      <c r="N12" s="3">
        <f t="shared" si="0"/>
        <v>374.13799999999998</v>
      </c>
      <c r="O12" s="21">
        <f t="shared" si="1"/>
        <v>157792</v>
      </c>
      <c r="P12" s="3">
        <f t="shared" si="2"/>
        <v>375.31900000000002</v>
      </c>
      <c r="Q12" s="17">
        <f t="shared" si="3"/>
        <v>-8.2970399999999987E-5</v>
      </c>
      <c r="R12" s="3">
        <f t="shared" si="4"/>
        <v>375.017</v>
      </c>
      <c r="S12" s="24">
        <f t="shared" si="4"/>
        <v>1.0170300000000001</v>
      </c>
      <c r="T12" s="3">
        <f t="shared" si="4"/>
        <v>374.78300000000002</v>
      </c>
      <c r="U12" s="24">
        <f t="shared" si="4"/>
        <v>0.43069299999999999</v>
      </c>
      <c r="V12" s="22">
        <f t="shared" si="5"/>
        <v>0.40029251370043384</v>
      </c>
    </row>
    <row r="13" spans="1:22" x14ac:dyDescent="0.6">
      <c r="B13" s="2">
        <v>398.27600000000001</v>
      </c>
      <c r="C13" s="1">
        <v>155.84399999999999</v>
      </c>
      <c r="D13" s="2"/>
      <c r="E13" s="1"/>
      <c r="F13" s="2">
        <v>398.72500000000002</v>
      </c>
      <c r="G13" s="1">
        <v>-79.395799999999994</v>
      </c>
      <c r="H13" s="2">
        <v>399.76600000000002</v>
      </c>
      <c r="I13" s="1">
        <v>1.06751</v>
      </c>
      <c r="J13" s="2">
        <v>399.13</v>
      </c>
      <c r="K13" s="1">
        <v>0.38613900000000001</v>
      </c>
      <c r="N13" s="3">
        <f t="shared" si="0"/>
        <v>398.27600000000001</v>
      </c>
      <c r="O13" s="21">
        <f t="shared" si="1"/>
        <v>155844</v>
      </c>
      <c r="P13" s="3">
        <f t="shared" si="2"/>
        <v>398.72500000000002</v>
      </c>
      <c r="Q13" s="17">
        <f t="shared" si="3"/>
        <v>-7.9395799999999996E-5</v>
      </c>
      <c r="R13" s="3">
        <f t="shared" si="4"/>
        <v>399.76600000000002</v>
      </c>
      <c r="S13" s="24">
        <f t="shared" si="4"/>
        <v>1.06751</v>
      </c>
      <c r="T13" s="3">
        <f t="shared" si="4"/>
        <v>399.13</v>
      </c>
      <c r="U13" s="24">
        <f t="shared" si="4"/>
        <v>0.38613900000000001</v>
      </c>
      <c r="V13" s="22">
        <f t="shared" si="5"/>
        <v>0.36730561274871254</v>
      </c>
    </row>
    <row r="14" spans="1:22" x14ac:dyDescent="0.6">
      <c r="B14" s="2">
        <v>424.13799999999998</v>
      </c>
      <c r="C14" s="1">
        <v>154.54499999999999</v>
      </c>
      <c r="D14" s="2"/>
      <c r="E14" s="1"/>
      <c r="F14" s="2">
        <v>426.76</v>
      </c>
      <c r="G14" s="1">
        <v>-79.606099999999998</v>
      </c>
      <c r="H14" s="2">
        <v>422.69299999999998</v>
      </c>
      <c r="I14" s="1">
        <v>1.0883400000000001</v>
      </c>
      <c r="J14" s="2">
        <v>426.08699999999999</v>
      </c>
      <c r="K14" s="1">
        <v>0.39356400000000002</v>
      </c>
      <c r="N14" s="3">
        <f t="shared" si="0"/>
        <v>424.13799999999998</v>
      </c>
      <c r="O14" s="21">
        <f t="shared" si="1"/>
        <v>154545</v>
      </c>
      <c r="P14" s="3">
        <f t="shared" si="2"/>
        <v>426.76</v>
      </c>
      <c r="Q14" s="17">
        <f t="shared" si="3"/>
        <v>-7.960609999999999E-5</v>
      </c>
      <c r="R14" s="3">
        <f t="shared" si="4"/>
        <v>422.69299999999998</v>
      </c>
      <c r="S14" s="24">
        <f t="shared" si="4"/>
        <v>1.0883400000000001</v>
      </c>
      <c r="T14" s="3">
        <f t="shared" si="4"/>
        <v>426.08699999999999</v>
      </c>
      <c r="U14" s="24">
        <f t="shared" si="4"/>
        <v>0.39356400000000002</v>
      </c>
      <c r="V14" s="22">
        <f t="shared" si="5"/>
        <v>0.38342581319871749</v>
      </c>
    </row>
    <row r="15" spans="1:22" x14ac:dyDescent="0.6">
      <c r="B15" s="2">
        <v>449.13799999999998</v>
      </c>
      <c r="C15" s="1">
        <v>154.54499999999999</v>
      </c>
      <c r="D15" s="2"/>
      <c r="E15" s="1"/>
      <c r="F15" s="2">
        <v>450.12200000000001</v>
      </c>
      <c r="G15" s="1">
        <v>-79.781300000000002</v>
      </c>
      <c r="H15" s="2">
        <v>448.36399999999998</v>
      </c>
      <c r="I15" s="1">
        <v>1.1290199999999999</v>
      </c>
      <c r="J15" s="2">
        <v>450.435</v>
      </c>
      <c r="K15" s="1">
        <v>0.408416</v>
      </c>
      <c r="N15" s="3">
        <f t="shared" si="0"/>
        <v>449.13799999999998</v>
      </c>
      <c r="O15" s="21">
        <f t="shared" si="1"/>
        <v>154545</v>
      </c>
      <c r="P15" s="3">
        <f t="shared" si="2"/>
        <v>450.12200000000001</v>
      </c>
      <c r="Q15" s="17">
        <f t="shared" si="3"/>
        <v>-7.9781299999999995E-5</v>
      </c>
      <c r="R15" s="3">
        <f t="shared" si="4"/>
        <v>448.36399999999998</v>
      </c>
      <c r="S15" s="24">
        <f t="shared" si="4"/>
        <v>1.1290199999999999</v>
      </c>
      <c r="T15" s="3">
        <f t="shared" si="4"/>
        <v>450.435</v>
      </c>
      <c r="U15" s="24">
        <f t="shared" si="4"/>
        <v>0.408416</v>
      </c>
      <c r="V15" s="22">
        <f t="shared" si="5"/>
        <v>0.39245301502665159</v>
      </c>
    </row>
    <row r="16" spans="1:22" x14ac:dyDescent="0.6">
      <c r="B16" s="2">
        <v>473.27600000000001</v>
      </c>
      <c r="C16" s="1">
        <v>153.24700000000001</v>
      </c>
      <c r="D16" s="2"/>
      <c r="E16" s="1"/>
      <c r="F16" s="2">
        <v>475.38900000000001</v>
      </c>
      <c r="G16" s="1">
        <v>-76.970699999999994</v>
      </c>
      <c r="H16" s="2">
        <v>473.11700000000002</v>
      </c>
      <c r="I16" s="1">
        <v>1.1696500000000001</v>
      </c>
      <c r="J16" s="2">
        <v>474.78300000000002</v>
      </c>
      <c r="K16" s="1">
        <v>0.39356400000000002</v>
      </c>
      <c r="N16" s="3">
        <f t="shared" si="0"/>
        <v>473.27600000000001</v>
      </c>
      <c r="O16" s="21">
        <f t="shared" si="1"/>
        <v>153247</v>
      </c>
      <c r="P16" s="3">
        <f t="shared" si="2"/>
        <v>475.38900000000001</v>
      </c>
      <c r="Q16" s="17">
        <f t="shared" si="3"/>
        <v>-7.6970699999999985E-5</v>
      </c>
      <c r="R16" s="3">
        <f t="shared" si="4"/>
        <v>473.11700000000002</v>
      </c>
      <c r="S16" s="24">
        <f t="shared" si="4"/>
        <v>1.1696500000000001</v>
      </c>
      <c r="T16" s="3">
        <f t="shared" si="4"/>
        <v>474.78300000000002</v>
      </c>
      <c r="U16" s="24">
        <f t="shared" si="4"/>
        <v>0.39356400000000002</v>
      </c>
      <c r="V16" s="22">
        <f t="shared" si="5"/>
        <v>0.36853784242551169</v>
      </c>
    </row>
    <row r="17" spans="15:22" x14ac:dyDescent="0.6">
      <c r="V17"/>
    </row>
    <row r="18" spans="15:22" x14ac:dyDescent="0.6"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00FF"/>
  </sheetPr>
  <dimension ref="A1:V4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43</v>
      </c>
      <c r="E8" s="10" t="s">
        <v>32</v>
      </c>
      <c r="F8" s="11" t="s">
        <v>43</v>
      </c>
      <c r="G8" s="27" t="s">
        <v>13</v>
      </c>
      <c r="H8" s="11" t="s">
        <v>43</v>
      </c>
      <c r="I8" s="10" t="s">
        <v>15</v>
      </c>
      <c r="J8" s="11" t="s">
        <v>45</v>
      </c>
      <c r="K8" s="12" t="s">
        <v>54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>
        <v>30.174700000000001</v>
      </c>
      <c r="E9" s="4">
        <v>0.44247399999999998</v>
      </c>
      <c r="F9" s="3">
        <v>28.709299999999999</v>
      </c>
      <c r="G9" s="4">
        <v>-100.81100000000001</v>
      </c>
      <c r="H9" s="3">
        <v>33.5503</v>
      </c>
      <c r="I9" s="4">
        <v>4.48658</v>
      </c>
      <c r="J9" s="3">
        <v>28.324300000000001</v>
      </c>
      <c r="K9" s="4">
        <v>0.48081200000000002</v>
      </c>
      <c r="N9" s="3">
        <f>D9+273</f>
        <v>303.17470000000003</v>
      </c>
      <c r="O9" s="21">
        <f>1/E9*100000</f>
        <v>226001.97977734284</v>
      </c>
      <c r="P9" s="3">
        <f>F9+273</f>
        <v>301.70929999999998</v>
      </c>
      <c r="Q9" s="17">
        <f>G9*0.000001</f>
        <v>-1.0081100000000001E-4</v>
      </c>
      <c r="R9" s="3">
        <f>H9+273</f>
        <v>306.55029999999999</v>
      </c>
      <c r="S9" s="24">
        <f>I9</f>
        <v>4.48658</v>
      </c>
      <c r="T9" s="3">
        <f>J9+273</f>
        <v>301.32429999999999</v>
      </c>
      <c r="U9" s="24">
        <f>K9/1000*T9</f>
        <v>0.14488033933159999</v>
      </c>
      <c r="V9" s="22">
        <f>((O9*(Q9)^2)/S9)*T9</f>
        <v>0.15425769208797646</v>
      </c>
    </row>
    <row r="10" spans="1:22" x14ac:dyDescent="0.6">
      <c r="B10" s="3"/>
      <c r="C10" s="4"/>
      <c r="D10" s="3">
        <v>50.325200000000002</v>
      </c>
      <c r="E10" s="4">
        <v>0.63956599999999997</v>
      </c>
      <c r="F10" s="3">
        <v>40.923200000000001</v>
      </c>
      <c r="G10" s="4">
        <v>-120.169</v>
      </c>
      <c r="H10" s="3">
        <v>46.148699999999998</v>
      </c>
      <c r="I10" s="4">
        <v>3.9162400000000002</v>
      </c>
      <c r="J10" s="3">
        <v>48.436300000000003</v>
      </c>
      <c r="K10" s="4">
        <v>0.54614600000000002</v>
      </c>
      <c r="N10" s="3">
        <f t="shared" ref="N10:N18" si="0">D10+273</f>
        <v>323.3252</v>
      </c>
      <c r="O10" s="21">
        <f t="shared" ref="O10:O18" si="1">1/E10*100000</f>
        <v>156356.0289321196</v>
      </c>
      <c r="P10" s="3">
        <f t="shared" ref="P10:P18" si="2">F10+273</f>
        <v>313.92320000000001</v>
      </c>
      <c r="Q10" s="17">
        <f t="shared" ref="Q10:Q18" si="3">G10*0.000001</f>
        <v>-1.2016899999999999E-4</v>
      </c>
      <c r="R10" s="3">
        <f t="shared" ref="R10:R18" si="4">H10+273</f>
        <v>319.14870000000002</v>
      </c>
      <c r="S10" s="24">
        <f t="shared" ref="S10:S18" si="5">I10</f>
        <v>3.9162400000000002</v>
      </c>
      <c r="T10" s="3">
        <f t="shared" ref="T10:T18" si="6">J10+273</f>
        <v>321.43630000000002</v>
      </c>
      <c r="U10" s="24">
        <f t="shared" ref="U10:U18" si="7">K10/1000*T10</f>
        <v>0.17555114949980002</v>
      </c>
      <c r="V10" s="22">
        <f t="shared" ref="V10:V18" si="8">((O10*(Q10)^2)/S10)*T10</f>
        <v>0.18532121872455731</v>
      </c>
    </row>
    <row r="11" spans="1:22" x14ac:dyDescent="0.6">
      <c r="B11" s="2"/>
      <c r="C11" s="1"/>
      <c r="D11" s="2">
        <v>95.727599999999995</v>
      </c>
      <c r="E11" s="1">
        <v>0.83912299999999995</v>
      </c>
      <c r="F11" s="2">
        <v>92.884500000000003</v>
      </c>
      <c r="G11" s="1">
        <v>-144.14599999999999</v>
      </c>
      <c r="H11" s="2">
        <v>101.35599999999999</v>
      </c>
      <c r="I11" s="1">
        <v>2.2067700000000001</v>
      </c>
      <c r="J11" s="2">
        <v>99.334999999999994</v>
      </c>
      <c r="K11" s="1">
        <v>1.0704199999999999</v>
      </c>
      <c r="N11" s="3">
        <f t="shared" si="0"/>
        <v>368.7276</v>
      </c>
      <c r="O11" s="21">
        <f t="shared" si="1"/>
        <v>119172.04033258533</v>
      </c>
      <c r="P11" s="3">
        <f t="shared" si="2"/>
        <v>365.8845</v>
      </c>
      <c r="Q11" s="17">
        <f t="shared" si="3"/>
        <v>-1.4414599999999997E-4</v>
      </c>
      <c r="R11" s="3">
        <f t="shared" si="4"/>
        <v>374.35599999999999</v>
      </c>
      <c r="S11" s="24">
        <f t="shared" si="5"/>
        <v>2.2067700000000001</v>
      </c>
      <c r="T11" s="3">
        <f t="shared" si="6"/>
        <v>372.33499999999998</v>
      </c>
      <c r="U11" s="24">
        <f t="shared" si="7"/>
        <v>0.39855483069999992</v>
      </c>
      <c r="V11" s="22">
        <f t="shared" si="8"/>
        <v>0.41778838005888713</v>
      </c>
    </row>
    <row r="12" spans="1:22" x14ac:dyDescent="0.6">
      <c r="B12" s="2"/>
      <c r="C12" s="1"/>
      <c r="D12" s="2">
        <v>143.61699999999999</v>
      </c>
      <c r="E12" s="1">
        <v>1.18527</v>
      </c>
      <c r="F12" s="2">
        <v>144.91999999999999</v>
      </c>
      <c r="G12" s="1">
        <v>-161.70500000000001</v>
      </c>
      <c r="H12" s="2">
        <v>151.19300000000001</v>
      </c>
      <c r="I12" s="1">
        <v>1.9034500000000001</v>
      </c>
      <c r="J12" s="2">
        <v>146.946</v>
      </c>
      <c r="K12" s="1">
        <v>1.1353500000000001</v>
      </c>
      <c r="N12" s="3">
        <f t="shared" si="0"/>
        <v>416.61699999999996</v>
      </c>
      <c r="O12" s="21">
        <f t="shared" si="1"/>
        <v>84368.962346132103</v>
      </c>
      <c r="P12" s="3">
        <f t="shared" si="2"/>
        <v>417.91999999999996</v>
      </c>
      <c r="Q12" s="17">
        <f t="shared" si="3"/>
        <v>-1.61705E-4</v>
      </c>
      <c r="R12" s="3">
        <f t="shared" si="4"/>
        <v>424.19299999999998</v>
      </c>
      <c r="S12" s="24">
        <f t="shared" si="5"/>
        <v>1.9034500000000001</v>
      </c>
      <c r="T12" s="3">
        <f t="shared" si="6"/>
        <v>419.94600000000003</v>
      </c>
      <c r="U12" s="24">
        <f t="shared" si="7"/>
        <v>0.47678569110000002</v>
      </c>
      <c r="V12" s="22">
        <f t="shared" si="8"/>
        <v>0.48672267688779097</v>
      </c>
    </row>
    <row r="13" spans="1:22" x14ac:dyDescent="0.6">
      <c r="B13" s="2"/>
      <c r="C13" s="1"/>
      <c r="D13" s="2">
        <v>199.107</v>
      </c>
      <c r="E13" s="1">
        <v>1.43459</v>
      </c>
      <c r="F13" s="2">
        <v>196.90600000000001</v>
      </c>
      <c r="G13" s="1">
        <v>-183.542</v>
      </c>
      <c r="H13" s="2">
        <v>198.46799999999999</v>
      </c>
      <c r="I13" s="1">
        <v>1.86365</v>
      </c>
      <c r="J13" s="2">
        <v>196.995</v>
      </c>
      <c r="K13" s="1">
        <v>1.1637900000000001</v>
      </c>
      <c r="N13" s="3">
        <f t="shared" si="0"/>
        <v>472.10699999999997</v>
      </c>
      <c r="O13" s="21">
        <f t="shared" si="1"/>
        <v>69706.327243323874</v>
      </c>
      <c r="P13" s="3">
        <f t="shared" si="2"/>
        <v>469.90600000000001</v>
      </c>
      <c r="Q13" s="17">
        <f t="shared" si="3"/>
        <v>-1.83542E-4</v>
      </c>
      <c r="R13" s="3">
        <f t="shared" si="4"/>
        <v>471.46799999999996</v>
      </c>
      <c r="S13" s="24">
        <f t="shared" si="5"/>
        <v>1.86365</v>
      </c>
      <c r="T13" s="3">
        <f t="shared" si="6"/>
        <v>469.995</v>
      </c>
      <c r="U13" s="24">
        <f t="shared" si="7"/>
        <v>0.54697548105000005</v>
      </c>
      <c r="V13" s="22">
        <f t="shared" si="8"/>
        <v>0.59220491083251092</v>
      </c>
    </row>
    <row r="14" spans="1:22" x14ac:dyDescent="0.6">
      <c r="B14" s="2"/>
      <c r="C14" s="1"/>
      <c r="D14" s="2">
        <v>249.483</v>
      </c>
      <c r="E14" s="1">
        <v>1.9273199999999999</v>
      </c>
      <c r="F14" s="2">
        <v>241.505</v>
      </c>
      <c r="G14" s="1">
        <v>-198.899</v>
      </c>
      <c r="H14" s="2">
        <v>250.73</v>
      </c>
      <c r="I14" s="1">
        <v>1.78033</v>
      </c>
      <c r="J14" s="2">
        <v>247.01900000000001</v>
      </c>
      <c r="K14" s="1">
        <v>1.17764</v>
      </c>
      <c r="N14" s="3">
        <f t="shared" si="0"/>
        <v>522.48299999999995</v>
      </c>
      <c r="O14" s="21">
        <f t="shared" si="1"/>
        <v>51885.519789137245</v>
      </c>
      <c r="P14" s="3">
        <f t="shared" si="2"/>
        <v>514.505</v>
      </c>
      <c r="Q14" s="17">
        <f t="shared" si="3"/>
        <v>-1.9889899999999999E-4</v>
      </c>
      <c r="R14" s="3">
        <f t="shared" si="4"/>
        <v>523.73</v>
      </c>
      <c r="S14" s="24">
        <f t="shared" si="5"/>
        <v>1.78033</v>
      </c>
      <c r="T14" s="3">
        <f t="shared" si="6"/>
        <v>520.01900000000001</v>
      </c>
      <c r="U14" s="24">
        <f t="shared" si="7"/>
        <v>0.61239517515999997</v>
      </c>
      <c r="V14" s="22">
        <f t="shared" si="8"/>
        <v>0.59955644081941706</v>
      </c>
    </row>
    <row r="15" spans="1:22" x14ac:dyDescent="0.6">
      <c r="B15" s="2"/>
      <c r="C15" s="1"/>
      <c r="D15" s="2">
        <v>299.87200000000001</v>
      </c>
      <c r="E15" s="1">
        <v>2.37127</v>
      </c>
      <c r="F15" s="2">
        <v>293.44099999999997</v>
      </c>
      <c r="G15" s="1">
        <v>-225.01400000000001</v>
      </c>
      <c r="H15" s="2">
        <v>295.54199999999997</v>
      </c>
      <c r="I15" s="1">
        <v>1.6524000000000001</v>
      </c>
      <c r="J15" s="2">
        <v>299.64299999999997</v>
      </c>
      <c r="K15" s="1">
        <v>1.24979</v>
      </c>
      <c r="N15" s="3">
        <f t="shared" si="0"/>
        <v>572.87200000000007</v>
      </c>
      <c r="O15" s="21">
        <f t="shared" si="1"/>
        <v>42171.494599940117</v>
      </c>
      <c r="P15" s="3">
        <f t="shared" si="2"/>
        <v>566.44100000000003</v>
      </c>
      <c r="Q15" s="17">
        <f t="shared" si="3"/>
        <v>-2.25014E-4</v>
      </c>
      <c r="R15" s="3">
        <f t="shared" si="4"/>
        <v>568.54199999999992</v>
      </c>
      <c r="S15" s="24">
        <f t="shared" si="5"/>
        <v>1.6524000000000001</v>
      </c>
      <c r="T15" s="3">
        <f t="shared" si="6"/>
        <v>572.64300000000003</v>
      </c>
      <c r="U15" s="24">
        <f t="shared" si="7"/>
        <v>0.71568349497000006</v>
      </c>
      <c r="V15" s="22">
        <f t="shared" si="8"/>
        <v>0.73995761369053459</v>
      </c>
    </row>
    <row r="16" spans="1:22" x14ac:dyDescent="0.6">
      <c r="B16" s="2"/>
      <c r="C16" s="1"/>
      <c r="D16" s="2">
        <v>347.67200000000003</v>
      </c>
      <c r="E16" s="1">
        <v>3.0588799999999998</v>
      </c>
      <c r="F16" s="2">
        <v>345.452</v>
      </c>
      <c r="G16" s="1">
        <v>-244.71199999999999</v>
      </c>
      <c r="H16" s="2">
        <v>345.20600000000002</v>
      </c>
      <c r="I16" s="1">
        <v>1.9644600000000001</v>
      </c>
      <c r="J16" s="2">
        <v>349.11599999999999</v>
      </c>
      <c r="K16" s="1">
        <v>0.94281300000000001</v>
      </c>
      <c r="N16" s="3">
        <f t="shared" si="0"/>
        <v>620.67200000000003</v>
      </c>
      <c r="O16" s="21">
        <f t="shared" si="1"/>
        <v>32691.7041531541</v>
      </c>
      <c r="P16" s="3">
        <f t="shared" si="2"/>
        <v>618.452</v>
      </c>
      <c r="Q16" s="17">
        <f t="shared" si="3"/>
        <v>-2.4471199999999996E-4</v>
      </c>
      <c r="R16" s="3">
        <f t="shared" si="4"/>
        <v>618.20600000000002</v>
      </c>
      <c r="S16" s="24">
        <f t="shared" si="5"/>
        <v>1.9644600000000001</v>
      </c>
      <c r="T16" s="3">
        <f t="shared" si="6"/>
        <v>622.11599999999999</v>
      </c>
      <c r="U16" s="24">
        <f t="shared" si="7"/>
        <v>0.58653905230799996</v>
      </c>
      <c r="V16" s="22">
        <f t="shared" si="8"/>
        <v>0.61997799286972766</v>
      </c>
    </row>
    <row r="17" spans="2:22" x14ac:dyDescent="0.6">
      <c r="B17" s="2"/>
      <c r="C17" s="1"/>
      <c r="D17" s="2">
        <v>400.52300000000002</v>
      </c>
      <c r="E17" s="1">
        <v>3.7469800000000002</v>
      </c>
      <c r="F17" s="2">
        <v>395.00099999999998</v>
      </c>
      <c r="G17" s="1">
        <v>-262.25</v>
      </c>
      <c r="H17" s="2">
        <v>399.99299999999999</v>
      </c>
      <c r="I17" s="1">
        <v>1.74949</v>
      </c>
      <c r="J17" s="2">
        <v>399.178</v>
      </c>
      <c r="K17" s="1">
        <v>0.97854200000000002</v>
      </c>
      <c r="N17" s="3">
        <f t="shared" si="0"/>
        <v>673.52300000000002</v>
      </c>
      <c r="O17" s="21">
        <f t="shared" si="1"/>
        <v>26688.159531142413</v>
      </c>
      <c r="P17" s="3">
        <f t="shared" si="2"/>
        <v>668.00099999999998</v>
      </c>
      <c r="Q17" s="17">
        <f t="shared" si="3"/>
        <v>-2.6225E-4</v>
      </c>
      <c r="R17" s="3">
        <f t="shared" si="4"/>
        <v>672.99299999999994</v>
      </c>
      <c r="S17" s="24">
        <f t="shared" si="5"/>
        <v>1.74949</v>
      </c>
      <c r="T17" s="3">
        <f t="shared" si="6"/>
        <v>672.178</v>
      </c>
      <c r="U17" s="24">
        <f t="shared" si="7"/>
        <v>0.65775440447599998</v>
      </c>
      <c r="V17" s="22">
        <f t="shared" si="8"/>
        <v>0.7052164732196704</v>
      </c>
    </row>
    <row r="18" spans="2:22" x14ac:dyDescent="0.6">
      <c r="B18" s="2"/>
      <c r="C18" s="1"/>
      <c r="D18" s="2">
        <v>450.83499999999998</v>
      </c>
      <c r="E18" s="1">
        <v>4.4836200000000002</v>
      </c>
      <c r="F18" s="2">
        <v>447.28399999999999</v>
      </c>
      <c r="G18" s="1">
        <v>-258.41899999999998</v>
      </c>
      <c r="H18" s="2">
        <v>449.74299999999999</v>
      </c>
      <c r="I18" s="1">
        <v>1.75387</v>
      </c>
      <c r="J18" s="2">
        <v>446.32600000000002</v>
      </c>
      <c r="K18" s="1">
        <v>0.77368199999999998</v>
      </c>
      <c r="N18" s="3">
        <f t="shared" si="0"/>
        <v>723.83500000000004</v>
      </c>
      <c r="O18" s="21">
        <f t="shared" si="1"/>
        <v>22303.406622327493</v>
      </c>
      <c r="P18" s="3">
        <f t="shared" si="2"/>
        <v>720.28399999999999</v>
      </c>
      <c r="Q18" s="17">
        <f t="shared" si="3"/>
        <v>-2.5841899999999997E-4</v>
      </c>
      <c r="R18" s="3">
        <f t="shared" si="4"/>
        <v>722.74299999999994</v>
      </c>
      <c r="S18" s="24">
        <f t="shared" si="5"/>
        <v>1.75387</v>
      </c>
      <c r="T18" s="3">
        <f t="shared" si="6"/>
        <v>719.32600000000002</v>
      </c>
      <c r="U18" s="24">
        <f t="shared" si="7"/>
        <v>0.55652957833200001</v>
      </c>
      <c r="V18" s="22">
        <f t="shared" si="8"/>
        <v>0.61086950299715836</v>
      </c>
    </row>
    <row r="19" spans="2:22" x14ac:dyDescent="0.6">
      <c r="V19"/>
    </row>
    <row r="20" spans="2:22" x14ac:dyDescent="0.6">
      <c r="V20"/>
    </row>
    <row r="21" spans="2:22" x14ac:dyDescent="0.6">
      <c r="O21"/>
      <c r="Q21"/>
      <c r="S21"/>
      <c r="U21"/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V4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43</v>
      </c>
      <c r="E8" s="10" t="s">
        <v>32</v>
      </c>
      <c r="F8" s="11" t="s">
        <v>43</v>
      </c>
      <c r="G8" s="27" t="s">
        <v>13</v>
      </c>
      <c r="H8" s="11" t="s">
        <v>43</v>
      </c>
      <c r="I8" s="10" t="s">
        <v>15</v>
      </c>
      <c r="J8" s="11" t="s">
        <v>45</v>
      </c>
      <c r="K8" s="12" t="s">
        <v>54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>
        <v>26.189499999999999</v>
      </c>
      <c r="E9" s="4">
        <v>1.19123</v>
      </c>
      <c r="F9" s="3">
        <v>26.793199999999999</v>
      </c>
      <c r="G9" s="4">
        <v>-100.127</v>
      </c>
      <c r="H9" s="3">
        <v>30.057600000000001</v>
      </c>
      <c r="I9" s="4">
        <v>1.2419899999999999</v>
      </c>
      <c r="J9" s="3">
        <v>31.430399999999999</v>
      </c>
      <c r="K9" s="4">
        <v>0.75702100000000005</v>
      </c>
      <c r="N9" s="3">
        <f>D9+273</f>
        <v>299.18950000000001</v>
      </c>
      <c r="O9" s="21">
        <f>1/E9*100000</f>
        <v>83946.844857836026</v>
      </c>
      <c r="P9" s="3">
        <f>F9+273</f>
        <v>299.79320000000001</v>
      </c>
      <c r="Q9" s="17">
        <f>G9*0.000001</f>
        <v>-1.0012699999999999E-4</v>
      </c>
      <c r="R9" s="3">
        <f>H9+273</f>
        <v>303.05759999999998</v>
      </c>
      <c r="S9" s="24">
        <f>I9</f>
        <v>1.2419899999999999</v>
      </c>
      <c r="T9" s="3">
        <f>J9+273</f>
        <v>304.43040000000002</v>
      </c>
      <c r="U9" s="24">
        <f>K9/1000*T9</f>
        <v>0.23046020583840005</v>
      </c>
      <c r="V9" s="22">
        <f>((O9*(Q9)^2)/S9)*T9</f>
        <v>0.20628930140979285</v>
      </c>
    </row>
    <row r="10" spans="1:22" x14ac:dyDescent="0.6">
      <c r="B10" s="3"/>
      <c r="C10" s="4"/>
      <c r="D10" s="3">
        <v>48.730499999999999</v>
      </c>
      <c r="E10" s="4">
        <v>1.23065</v>
      </c>
      <c r="F10" s="3">
        <v>49.094099999999997</v>
      </c>
      <c r="G10" s="4">
        <v>-115.443</v>
      </c>
      <c r="H10" s="3">
        <v>47.4452</v>
      </c>
      <c r="I10" s="4">
        <v>1.4626699999999999</v>
      </c>
      <c r="J10" s="3">
        <v>51.575899999999997</v>
      </c>
      <c r="K10" s="4">
        <v>0.78531200000000001</v>
      </c>
      <c r="N10" s="3">
        <f t="shared" ref="N10:N18" si="0">D10+273</f>
        <v>321.73050000000001</v>
      </c>
      <c r="O10" s="21">
        <f t="shared" ref="O10:O18" si="1">1/E10*100000</f>
        <v>81257.871856336089</v>
      </c>
      <c r="P10" s="3">
        <f t="shared" ref="P10:P18" si="2">F10+273</f>
        <v>322.09410000000003</v>
      </c>
      <c r="Q10" s="17">
        <f t="shared" ref="Q10:Q18" si="3">G10*0.000001</f>
        <v>-1.15443E-4</v>
      </c>
      <c r="R10" s="3">
        <f t="shared" ref="R10:R18" si="4">H10+273</f>
        <v>320.4452</v>
      </c>
      <c r="S10" s="24">
        <f t="shared" ref="S10:S18" si="5">I10</f>
        <v>1.4626699999999999</v>
      </c>
      <c r="T10" s="3">
        <f t="shared" ref="T10:T18" si="6">J10+273</f>
        <v>324.57589999999999</v>
      </c>
      <c r="U10" s="24">
        <f t="shared" ref="U10:U18" si="7">K10/1000*T10</f>
        <v>0.25489334918079998</v>
      </c>
      <c r="V10" s="22">
        <f t="shared" ref="V10:V18" si="8">((O10*(Q10)^2)/S10)*T10</f>
        <v>0.24030929448347332</v>
      </c>
    </row>
    <row r="11" spans="1:22" x14ac:dyDescent="0.6">
      <c r="B11" s="2"/>
      <c r="C11" s="1"/>
      <c r="D11" s="2">
        <v>99.260300000000001</v>
      </c>
      <c r="E11" s="1">
        <v>1.7402200000000001</v>
      </c>
      <c r="F11" s="2">
        <v>98.608999999999995</v>
      </c>
      <c r="G11" s="1">
        <v>-156.96700000000001</v>
      </c>
      <c r="H11" s="2">
        <v>99.387299999999996</v>
      </c>
      <c r="I11" s="1">
        <v>1.3247199999999999</v>
      </c>
      <c r="J11" s="2">
        <v>100.715</v>
      </c>
      <c r="K11" s="1">
        <v>1.1040700000000001</v>
      </c>
      <c r="N11" s="3">
        <f t="shared" si="0"/>
        <v>372.26030000000003</v>
      </c>
      <c r="O11" s="21">
        <f t="shared" si="1"/>
        <v>57463.998804748815</v>
      </c>
      <c r="P11" s="3">
        <f t="shared" si="2"/>
        <v>371.60899999999998</v>
      </c>
      <c r="Q11" s="17">
        <f t="shared" si="3"/>
        <v>-1.5696700000000002E-4</v>
      </c>
      <c r="R11" s="3">
        <f t="shared" si="4"/>
        <v>372.38729999999998</v>
      </c>
      <c r="S11" s="24">
        <f t="shared" si="5"/>
        <v>1.3247199999999999</v>
      </c>
      <c r="T11" s="3">
        <f t="shared" si="6"/>
        <v>373.71500000000003</v>
      </c>
      <c r="U11" s="24">
        <f t="shared" si="7"/>
        <v>0.41260752005000012</v>
      </c>
      <c r="V11" s="22">
        <f t="shared" si="8"/>
        <v>0.3994192546809503</v>
      </c>
    </row>
    <row r="12" spans="1:22" x14ac:dyDescent="0.6">
      <c r="B12" s="2"/>
      <c r="C12" s="1"/>
      <c r="D12" s="2">
        <v>149.63999999999999</v>
      </c>
      <c r="E12" s="1">
        <v>2.1055700000000002</v>
      </c>
      <c r="F12" s="2">
        <v>145.661</v>
      </c>
      <c r="G12" s="1">
        <v>-194.13200000000001</v>
      </c>
      <c r="H12" s="2">
        <v>146.477</v>
      </c>
      <c r="I12" s="1">
        <v>1.5427500000000001</v>
      </c>
      <c r="J12" s="2">
        <v>150.554</v>
      </c>
      <c r="K12" s="1">
        <v>1.0727100000000001</v>
      </c>
      <c r="N12" s="3">
        <f t="shared" si="0"/>
        <v>422.64</v>
      </c>
      <c r="O12" s="21">
        <f t="shared" si="1"/>
        <v>47493.077883898419</v>
      </c>
      <c r="P12" s="3">
        <f t="shared" si="2"/>
        <v>418.661</v>
      </c>
      <c r="Q12" s="17">
        <f t="shared" si="3"/>
        <v>-1.9413199999999999E-4</v>
      </c>
      <c r="R12" s="3">
        <f t="shared" si="4"/>
        <v>419.47699999999998</v>
      </c>
      <c r="S12" s="24">
        <f t="shared" si="5"/>
        <v>1.5427500000000001</v>
      </c>
      <c r="T12" s="3">
        <f t="shared" si="6"/>
        <v>423.55399999999997</v>
      </c>
      <c r="U12" s="24">
        <f t="shared" si="7"/>
        <v>0.45435061134000004</v>
      </c>
      <c r="V12" s="22">
        <f t="shared" si="8"/>
        <v>0.49140300262379022</v>
      </c>
    </row>
    <row r="13" spans="1:22" x14ac:dyDescent="0.6">
      <c r="B13" s="2"/>
      <c r="C13" s="1"/>
      <c r="D13" s="2">
        <v>195.27199999999999</v>
      </c>
      <c r="E13" s="1">
        <v>2.7132000000000001</v>
      </c>
      <c r="F13" s="2">
        <v>192.75</v>
      </c>
      <c r="G13" s="1">
        <v>-224.77500000000001</v>
      </c>
      <c r="H13" s="2">
        <v>198.517</v>
      </c>
      <c r="I13" s="1">
        <v>1.7603500000000001</v>
      </c>
      <c r="J13" s="2">
        <v>200.35499999999999</v>
      </c>
      <c r="K13" s="1">
        <v>1.03407</v>
      </c>
      <c r="N13" s="3">
        <f t="shared" si="0"/>
        <v>468.27199999999999</v>
      </c>
      <c r="O13" s="21">
        <f t="shared" si="1"/>
        <v>36856.848002358842</v>
      </c>
      <c r="P13" s="3">
        <f t="shared" si="2"/>
        <v>465.75</v>
      </c>
      <c r="Q13" s="17">
        <f t="shared" si="3"/>
        <v>-2.24775E-4</v>
      </c>
      <c r="R13" s="3">
        <f t="shared" si="4"/>
        <v>471.517</v>
      </c>
      <c r="S13" s="24">
        <f t="shared" si="5"/>
        <v>1.7603500000000001</v>
      </c>
      <c r="T13" s="3">
        <f t="shared" si="6"/>
        <v>473.35500000000002</v>
      </c>
      <c r="U13" s="24">
        <f t="shared" si="7"/>
        <v>0.48948220484999999</v>
      </c>
      <c r="V13" s="22">
        <f t="shared" si="8"/>
        <v>0.50072831285772745</v>
      </c>
    </row>
    <row r="14" spans="1:22" x14ac:dyDescent="0.6">
      <c r="B14" s="2"/>
      <c r="C14" s="1"/>
      <c r="D14" s="2">
        <v>251.15</v>
      </c>
      <c r="E14" s="1">
        <v>3.55735</v>
      </c>
      <c r="F14" s="2">
        <v>242.24</v>
      </c>
      <c r="G14" s="1">
        <v>-270.64699999999999</v>
      </c>
      <c r="H14" s="2">
        <v>245.607</v>
      </c>
      <c r="I14" s="1">
        <v>1.97838</v>
      </c>
      <c r="J14" s="2">
        <v>249.85599999999999</v>
      </c>
      <c r="K14" s="1">
        <v>0.93708899999999995</v>
      </c>
      <c r="N14" s="3">
        <f t="shared" si="0"/>
        <v>524.15</v>
      </c>
      <c r="O14" s="21">
        <f t="shared" si="1"/>
        <v>28110.81282415281</v>
      </c>
      <c r="P14" s="3">
        <f t="shared" si="2"/>
        <v>515.24</v>
      </c>
      <c r="Q14" s="17">
        <f t="shared" si="3"/>
        <v>-2.70647E-4</v>
      </c>
      <c r="R14" s="3">
        <f t="shared" si="4"/>
        <v>518.60699999999997</v>
      </c>
      <c r="S14" s="24">
        <f t="shared" si="5"/>
        <v>1.97838</v>
      </c>
      <c r="T14" s="3">
        <f t="shared" si="6"/>
        <v>522.85599999999999</v>
      </c>
      <c r="U14" s="24">
        <f t="shared" si="7"/>
        <v>0.489962606184</v>
      </c>
      <c r="V14" s="22">
        <f t="shared" si="8"/>
        <v>0.54419208580262646</v>
      </c>
    </row>
    <row r="15" spans="1:22" x14ac:dyDescent="0.6">
      <c r="B15" s="2"/>
      <c r="C15" s="1"/>
      <c r="D15" s="2">
        <v>304.428</v>
      </c>
      <c r="E15" s="1">
        <v>4.3063200000000004</v>
      </c>
      <c r="F15" s="2">
        <v>294.39100000000002</v>
      </c>
      <c r="G15" s="1">
        <v>-286.09300000000002</v>
      </c>
      <c r="H15" s="2">
        <v>300</v>
      </c>
      <c r="I15" s="1">
        <v>1.7513300000000001</v>
      </c>
      <c r="J15" s="2">
        <v>300.10700000000003</v>
      </c>
      <c r="K15" s="1">
        <v>0.98594300000000001</v>
      </c>
      <c r="N15" s="3">
        <f t="shared" si="0"/>
        <v>577.428</v>
      </c>
      <c r="O15" s="21">
        <f t="shared" si="1"/>
        <v>23221.683479165502</v>
      </c>
      <c r="P15" s="3">
        <f t="shared" si="2"/>
        <v>567.39100000000008</v>
      </c>
      <c r="Q15" s="17">
        <f t="shared" si="3"/>
        <v>-2.8609300000000001E-4</v>
      </c>
      <c r="R15" s="3">
        <f t="shared" si="4"/>
        <v>573</v>
      </c>
      <c r="S15" s="24">
        <f t="shared" si="5"/>
        <v>1.7513300000000001</v>
      </c>
      <c r="T15" s="3">
        <f t="shared" si="6"/>
        <v>573.10699999999997</v>
      </c>
      <c r="U15" s="24">
        <f t="shared" si="7"/>
        <v>0.56505083490099994</v>
      </c>
      <c r="V15" s="22">
        <f t="shared" si="8"/>
        <v>0.62197924186968734</v>
      </c>
    </row>
    <row r="16" spans="1:22" x14ac:dyDescent="0.6">
      <c r="B16" s="2"/>
      <c r="C16" s="1"/>
      <c r="D16" s="2">
        <v>350.81</v>
      </c>
      <c r="E16" s="1">
        <v>5.63504</v>
      </c>
      <c r="F16" s="2">
        <v>348.90600000000001</v>
      </c>
      <c r="G16" s="1">
        <v>-323.29000000000002</v>
      </c>
      <c r="H16" s="2">
        <v>352.101</v>
      </c>
      <c r="I16" s="1">
        <v>2.1911399999999999</v>
      </c>
      <c r="J16" s="2">
        <v>346.62200000000001</v>
      </c>
      <c r="K16" s="1">
        <v>0.79428100000000001</v>
      </c>
      <c r="N16" s="3">
        <f t="shared" si="0"/>
        <v>623.80999999999995</v>
      </c>
      <c r="O16" s="21">
        <f t="shared" si="1"/>
        <v>17746.102955790906</v>
      </c>
      <c r="P16" s="3">
        <f t="shared" si="2"/>
        <v>621.90599999999995</v>
      </c>
      <c r="Q16" s="17">
        <f t="shared" si="3"/>
        <v>-3.2329E-4</v>
      </c>
      <c r="R16" s="3">
        <f t="shared" si="4"/>
        <v>625.101</v>
      </c>
      <c r="S16" s="24">
        <f t="shared" si="5"/>
        <v>2.1911399999999999</v>
      </c>
      <c r="T16" s="3">
        <f t="shared" si="6"/>
        <v>619.62200000000007</v>
      </c>
      <c r="U16" s="24">
        <f t="shared" si="7"/>
        <v>0.49215398178200004</v>
      </c>
      <c r="V16" s="22">
        <f t="shared" si="8"/>
        <v>0.52449848894030338</v>
      </c>
    </row>
    <row r="17" spans="2:22" x14ac:dyDescent="0.6">
      <c r="B17" s="2"/>
      <c r="C17" s="1"/>
      <c r="D17" s="2">
        <v>399.39</v>
      </c>
      <c r="E17" s="1">
        <v>6.6743600000000001</v>
      </c>
      <c r="F17" s="2">
        <v>393.66899999999998</v>
      </c>
      <c r="G17" s="1">
        <v>-325.65899999999999</v>
      </c>
      <c r="H17" s="2">
        <v>391.70400000000001</v>
      </c>
      <c r="I17" s="1">
        <v>2.1876199999999999</v>
      </c>
      <c r="J17" s="2">
        <v>398.39800000000002</v>
      </c>
      <c r="K17" s="1">
        <v>0.653443</v>
      </c>
      <c r="N17" s="3">
        <f t="shared" si="0"/>
        <v>672.39</v>
      </c>
      <c r="O17" s="21">
        <f t="shared" si="1"/>
        <v>14982.709952714567</v>
      </c>
      <c r="P17" s="3">
        <f t="shared" si="2"/>
        <v>666.66899999999998</v>
      </c>
      <c r="Q17" s="17">
        <f t="shared" si="3"/>
        <v>-3.2565899999999995E-4</v>
      </c>
      <c r="R17" s="3">
        <f t="shared" si="4"/>
        <v>664.70399999999995</v>
      </c>
      <c r="S17" s="24">
        <f t="shared" si="5"/>
        <v>2.1876199999999999</v>
      </c>
      <c r="T17" s="3">
        <f t="shared" si="6"/>
        <v>671.39800000000002</v>
      </c>
      <c r="U17" s="24">
        <f t="shared" si="7"/>
        <v>0.43872032331400002</v>
      </c>
      <c r="V17" s="22">
        <f t="shared" si="8"/>
        <v>0.48766849552924518</v>
      </c>
    </row>
    <row r="18" spans="2:22" x14ac:dyDescent="0.6">
      <c r="B18" s="2"/>
      <c r="C18" s="1"/>
      <c r="D18" s="2">
        <v>452.96899999999999</v>
      </c>
      <c r="E18" s="1">
        <v>7.7117599999999999</v>
      </c>
      <c r="F18" s="2">
        <v>448.39400000000001</v>
      </c>
      <c r="G18" s="1">
        <v>-325.89699999999999</v>
      </c>
      <c r="H18" s="2">
        <v>450.95</v>
      </c>
      <c r="I18" s="1">
        <v>1.6045799999999999</v>
      </c>
      <c r="J18" s="2">
        <v>451.59800000000001</v>
      </c>
      <c r="K18" s="1">
        <v>0.78968799999999995</v>
      </c>
      <c r="N18" s="3">
        <f t="shared" si="0"/>
        <v>725.96900000000005</v>
      </c>
      <c r="O18" s="21">
        <f t="shared" si="1"/>
        <v>12967.208523086818</v>
      </c>
      <c r="P18" s="3">
        <f t="shared" si="2"/>
        <v>721.39400000000001</v>
      </c>
      <c r="Q18" s="17">
        <f t="shared" si="3"/>
        <v>-3.2589699999999996E-4</v>
      </c>
      <c r="R18" s="3">
        <f t="shared" si="4"/>
        <v>723.95</v>
      </c>
      <c r="S18" s="24">
        <f t="shared" si="5"/>
        <v>1.6045799999999999</v>
      </c>
      <c r="T18" s="3">
        <f t="shared" si="6"/>
        <v>724.59799999999996</v>
      </c>
      <c r="U18" s="24">
        <f t="shared" si="7"/>
        <v>0.57220634542399995</v>
      </c>
      <c r="V18" s="22">
        <f t="shared" si="8"/>
        <v>0.62193210497849416</v>
      </c>
    </row>
    <row r="19" spans="2:22" x14ac:dyDescent="0.6">
      <c r="V19"/>
    </row>
    <row r="20" spans="2:22" x14ac:dyDescent="0.6">
      <c r="V20"/>
    </row>
    <row r="21" spans="2:22" x14ac:dyDescent="0.6">
      <c r="O21"/>
      <c r="Q21"/>
      <c r="S21"/>
      <c r="U21"/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/>
  </sheetPr>
  <dimension ref="A1:V4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>
        <v>288.97057123702524</v>
      </c>
      <c r="E9" s="14">
        <v>5.0825500000000003E-5</v>
      </c>
      <c r="F9" s="3">
        <v>290.39999999999998</v>
      </c>
      <c r="G9" s="4">
        <v>161.04</v>
      </c>
      <c r="H9" s="3">
        <v>288.02800000000002</v>
      </c>
      <c r="I9" s="4">
        <v>0.37769799999999998</v>
      </c>
      <c r="J9" s="3">
        <v>288.61099999999999</v>
      </c>
      <c r="K9" s="4">
        <v>0.36589700000000003</v>
      </c>
      <c r="N9" s="3">
        <f>D9</f>
        <v>288.97057123702524</v>
      </c>
      <c r="O9" s="21">
        <f>1/E9</f>
        <v>19675.16305791384</v>
      </c>
      <c r="P9" s="3">
        <f>F9</f>
        <v>290.39999999999998</v>
      </c>
      <c r="Q9" s="17">
        <f>G9*0.000001</f>
        <v>1.6103999999999999E-4</v>
      </c>
      <c r="R9" s="3">
        <f>H9</f>
        <v>288.02800000000002</v>
      </c>
      <c r="S9" s="24">
        <f>I9</f>
        <v>0.37769799999999998</v>
      </c>
      <c r="T9" s="3">
        <f>J9</f>
        <v>288.61099999999999</v>
      </c>
      <c r="U9" s="24">
        <f>K9</f>
        <v>0.36589700000000003</v>
      </c>
      <c r="V9" s="22">
        <f>((O9*(Q9)^2)/S9)*T9</f>
        <v>0.38990073912834566</v>
      </c>
    </row>
    <row r="10" spans="1:22" x14ac:dyDescent="0.6">
      <c r="B10" s="3"/>
      <c r="C10" s="4"/>
      <c r="D10" s="3">
        <v>338.38886294574274</v>
      </c>
      <c r="E10" s="14">
        <v>6.14765E-5</v>
      </c>
      <c r="F10" s="3">
        <v>340.34399999999999</v>
      </c>
      <c r="G10" s="4">
        <v>176.852</v>
      </c>
      <c r="H10" s="3">
        <v>338.73200000000003</v>
      </c>
      <c r="I10" s="4">
        <v>0.37769799999999998</v>
      </c>
      <c r="J10" s="3">
        <v>338.82100000000003</v>
      </c>
      <c r="K10" s="4">
        <v>0.450569</v>
      </c>
      <c r="N10" s="3">
        <f t="shared" ref="N10:N17" si="0">D10</f>
        <v>338.38886294574274</v>
      </c>
      <c r="O10" s="21">
        <f t="shared" ref="O10:O17" si="1">1/E10</f>
        <v>16266.378209559751</v>
      </c>
      <c r="P10" s="3">
        <f t="shared" ref="P10:P17" si="2">F10</f>
        <v>340.34399999999999</v>
      </c>
      <c r="Q10" s="17">
        <f t="shared" ref="Q10:Q17" si="3">G10*0.000001</f>
        <v>1.7685199999999999E-4</v>
      </c>
      <c r="R10" s="3">
        <f t="shared" ref="R10:U17" si="4">H10</f>
        <v>338.73200000000003</v>
      </c>
      <c r="S10" s="24">
        <f t="shared" si="4"/>
        <v>0.37769799999999998</v>
      </c>
      <c r="T10" s="3">
        <f t="shared" si="4"/>
        <v>338.82100000000003</v>
      </c>
      <c r="U10" s="24">
        <f t="shared" si="4"/>
        <v>0.450569</v>
      </c>
      <c r="V10" s="22">
        <f t="shared" ref="V10:V17" si="5">((O10*(Q10)^2)/S10)*T10</f>
        <v>0.45639034865201827</v>
      </c>
    </row>
    <row r="11" spans="1:22" x14ac:dyDescent="0.6">
      <c r="B11" s="2"/>
      <c r="C11" s="1"/>
      <c r="D11" s="2">
        <v>385.61055647459403</v>
      </c>
      <c r="E11" s="14">
        <v>6.7356700000000005E-5</v>
      </c>
      <c r="F11" s="2">
        <v>388.09899999999999</v>
      </c>
      <c r="G11" s="1">
        <v>197.119</v>
      </c>
      <c r="H11" s="2">
        <v>389.43700000000001</v>
      </c>
      <c r="I11" s="1">
        <v>0.37769799999999998</v>
      </c>
      <c r="J11" s="2">
        <v>386.81599999999997</v>
      </c>
      <c r="K11" s="1">
        <v>0.55769400000000002</v>
      </c>
      <c r="N11" s="3">
        <f t="shared" si="0"/>
        <v>385.61055647459403</v>
      </c>
      <c r="O11" s="21">
        <f t="shared" si="1"/>
        <v>14846.333029973261</v>
      </c>
      <c r="P11" s="3">
        <f t="shared" si="2"/>
        <v>388.09899999999999</v>
      </c>
      <c r="Q11" s="17">
        <f t="shared" si="3"/>
        <v>1.9711899999999999E-4</v>
      </c>
      <c r="R11" s="3">
        <f t="shared" si="4"/>
        <v>389.43700000000001</v>
      </c>
      <c r="S11" s="24">
        <f t="shared" si="4"/>
        <v>0.37769799999999998</v>
      </c>
      <c r="T11" s="3">
        <f t="shared" si="4"/>
        <v>386.81599999999997</v>
      </c>
      <c r="U11" s="24">
        <f t="shared" si="4"/>
        <v>0.55769400000000002</v>
      </c>
      <c r="V11" s="22">
        <f t="shared" si="5"/>
        <v>0.59079378419156003</v>
      </c>
    </row>
    <row r="12" spans="1:22" x14ac:dyDescent="0.6">
      <c r="B12" s="2"/>
      <c r="C12" s="1"/>
      <c r="D12" s="2">
        <v>440.08273555428423</v>
      </c>
      <c r="E12" s="14">
        <v>7.6507699999999999E-5</v>
      </c>
      <c r="F12" s="2">
        <v>438.03500000000003</v>
      </c>
      <c r="G12" s="1">
        <v>215.16300000000001</v>
      </c>
      <c r="H12" s="2">
        <v>438.02800000000002</v>
      </c>
      <c r="I12" s="1">
        <v>0.37769799999999998</v>
      </c>
      <c r="J12" s="2">
        <v>434.79700000000003</v>
      </c>
      <c r="K12" s="1">
        <v>0.67605499999999996</v>
      </c>
      <c r="N12" s="3">
        <f t="shared" si="0"/>
        <v>440.08273555428423</v>
      </c>
      <c r="O12" s="21">
        <f t="shared" si="1"/>
        <v>13070.579823991573</v>
      </c>
      <c r="P12" s="3">
        <f t="shared" si="2"/>
        <v>438.03500000000003</v>
      </c>
      <c r="Q12" s="17">
        <f t="shared" si="3"/>
        <v>2.1516300000000001E-4</v>
      </c>
      <c r="R12" s="3">
        <f t="shared" si="4"/>
        <v>438.02800000000002</v>
      </c>
      <c r="S12" s="24">
        <f t="shared" si="4"/>
        <v>0.37769799999999998</v>
      </c>
      <c r="T12" s="3">
        <f t="shared" si="4"/>
        <v>434.79700000000003</v>
      </c>
      <c r="U12" s="24">
        <f t="shared" si="4"/>
        <v>0.67605499999999996</v>
      </c>
      <c r="V12" s="22">
        <f t="shared" si="5"/>
        <v>0.69658142509423571</v>
      </c>
    </row>
    <row r="13" spans="1:22" x14ac:dyDescent="0.6">
      <c r="B13" s="2"/>
      <c r="C13" s="1"/>
      <c r="D13" s="2">
        <v>485.29318988066638</v>
      </c>
      <c r="E13" s="14">
        <v>8.1395000000000003E-5</v>
      </c>
      <c r="F13" s="2">
        <v>488.01100000000002</v>
      </c>
      <c r="G13" s="1">
        <v>222.04499999999999</v>
      </c>
      <c r="H13" s="2">
        <v>490.84500000000003</v>
      </c>
      <c r="I13" s="1">
        <v>0.42805799999999999</v>
      </c>
      <c r="J13" s="2">
        <v>487.18</v>
      </c>
      <c r="K13" s="1">
        <v>0.77198</v>
      </c>
      <c r="N13" s="3">
        <f t="shared" si="0"/>
        <v>485.29318988066638</v>
      </c>
      <c r="O13" s="21">
        <f t="shared" si="1"/>
        <v>12285.766939001167</v>
      </c>
      <c r="P13" s="3">
        <f t="shared" si="2"/>
        <v>488.01100000000002</v>
      </c>
      <c r="Q13" s="17">
        <f t="shared" si="3"/>
        <v>2.2204499999999998E-4</v>
      </c>
      <c r="R13" s="3">
        <f t="shared" si="4"/>
        <v>490.84500000000003</v>
      </c>
      <c r="S13" s="24">
        <f t="shared" si="4"/>
        <v>0.42805799999999999</v>
      </c>
      <c r="T13" s="3">
        <f t="shared" si="4"/>
        <v>487.18</v>
      </c>
      <c r="U13" s="24">
        <f t="shared" si="4"/>
        <v>0.77198</v>
      </c>
      <c r="V13" s="22">
        <f t="shared" si="5"/>
        <v>0.68939971883140738</v>
      </c>
    </row>
    <row r="14" spans="1:22" x14ac:dyDescent="0.6">
      <c r="B14" s="2"/>
      <c r="C14" s="1"/>
      <c r="D14" s="2">
        <v>536.8925731650354</v>
      </c>
      <c r="E14" s="14">
        <v>8.6635499999999994E-5</v>
      </c>
      <c r="F14" s="2">
        <v>535.79700000000003</v>
      </c>
      <c r="G14" s="1">
        <v>233.38399999999999</v>
      </c>
      <c r="H14" s="2">
        <v>541.54899999999998</v>
      </c>
      <c r="I14" s="1">
        <v>0.42805799999999999</v>
      </c>
      <c r="J14" s="2">
        <v>537.41</v>
      </c>
      <c r="K14" s="1">
        <v>0.83979800000000004</v>
      </c>
      <c r="N14" s="3">
        <f t="shared" si="0"/>
        <v>536.8925731650354</v>
      </c>
      <c r="O14" s="21">
        <f t="shared" si="1"/>
        <v>11542.612439473427</v>
      </c>
      <c r="P14" s="3">
        <f t="shared" si="2"/>
        <v>535.79700000000003</v>
      </c>
      <c r="Q14" s="17">
        <f t="shared" si="3"/>
        <v>2.3338399999999997E-4</v>
      </c>
      <c r="R14" s="3">
        <f t="shared" si="4"/>
        <v>541.54899999999998</v>
      </c>
      <c r="S14" s="24">
        <f t="shared" si="4"/>
        <v>0.42805799999999999</v>
      </c>
      <c r="T14" s="3">
        <f t="shared" si="4"/>
        <v>537.41</v>
      </c>
      <c r="U14" s="24">
        <f t="shared" si="4"/>
        <v>0.83979800000000004</v>
      </c>
      <c r="V14" s="22">
        <f t="shared" si="5"/>
        <v>0.78931325721208678</v>
      </c>
    </row>
    <row r="15" spans="1:22" x14ac:dyDescent="0.6">
      <c r="B15" s="2"/>
      <c r="C15" s="1"/>
      <c r="D15" s="2">
        <v>586.34175515540983</v>
      </c>
      <c r="E15" s="14">
        <v>9.2344100000000002E-5</v>
      </c>
      <c r="F15" s="2">
        <v>590.10500000000002</v>
      </c>
      <c r="G15" s="1">
        <v>244.74700000000001</v>
      </c>
      <c r="H15" s="2">
        <v>585.91499999999996</v>
      </c>
      <c r="I15" s="1">
        <v>0.453237</v>
      </c>
      <c r="J15" s="2">
        <v>585.5</v>
      </c>
      <c r="K15" s="1">
        <v>0.86827299999999996</v>
      </c>
      <c r="N15" s="3">
        <f t="shared" si="0"/>
        <v>586.34175515540983</v>
      </c>
      <c r="O15" s="21">
        <f t="shared" si="1"/>
        <v>10829.062170728828</v>
      </c>
      <c r="P15" s="3">
        <f t="shared" si="2"/>
        <v>590.10500000000002</v>
      </c>
      <c r="Q15" s="17">
        <f t="shared" si="3"/>
        <v>2.4474700000000002E-4</v>
      </c>
      <c r="R15" s="3">
        <f t="shared" si="4"/>
        <v>585.91499999999996</v>
      </c>
      <c r="S15" s="24">
        <f t="shared" si="4"/>
        <v>0.453237</v>
      </c>
      <c r="T15" s="3">
        <f t="shared" si="4"/>
        <v>585.5</v>
      </c>
      <c r="U15" s="24">
        <f t="shared" si="4"/>
        <v>0.86827299999999996</v>
      </c>
      <c r="V15" s="22">
        <f t="shared" si="5"/>
        <v>0.83796744074218799</v>
      </c>
    </row>
    <row r="16" spans="1:22" x14ac:dyDescent="0.6">
      <c r="B16" s="2"/>
      <c r="C16" s="1"/>
      <c r="D16" s="2">
        <v>637.35675406952282</v>
      </c>
      <c r="E16" s="14">
        <v>9.1908699999999996E-5</v>
      </c>
      <c r="F16" s="2">
        <v>637.96900000000005</v>
      </c>
      <c r="G16" s="1">
        <v>233.76400000000001</v>
      </c>
      <c r="H16" s="2">
        <v>645.07000000000005</v>
      </c>
      <c r="I16" s="1">
        <v>0.47841699999999998</v>
      </c>
      <c r="J16" s="2">
        <v>638.13</v>
      </c>
      <c r="K16" s="1">
        <v>0.76195500000000005</v>
      </c>
      <c r="N16" s="3">
        <f t="shared" si="0"/>
        <v>637.35675406952282</v>
      </c>
      <c r="O16" s="21">
        <f t="shared" si="1"/>
        <v>10880.362794817031</v>
      </c>
      <c r="P16" s="3">
        <f t="shared" si="2"/>
        <v>637.96900000000005</v>
      </c>
      <c r="Q16" s="17">
        <f t="shared" si="3"/>
        <v>2.3376399999999999E-4</v>
      </c>
      <c r="R16" s="3">
        <f t="shared" si="4"/>
        <v>645.07000000000005</v>
      </c>
      <c r="S16" s="24">
        <f t="shared" si="4"/>
        <v>0.47841699999999998</v>
      </c>
      <c r="T16" s="3">
        <f t="shared" si="4"/>
        <v>638.13</v>
      </c>
      <c r="U16" s="24">
        <f t="shared" si="4"/>
        <v>0.76195500000000005</v>
      </c>
      <c r="V16" s="22">
        <f t="shared" si="5"/>
        <v>0.79305114335716909</v>
      </c>
    </row>
    <row r="17" spans="2:22" x14ac:dyDescent="0.6">
      <c r="B17" s="2"/>
      <c r="C17" s="1"/>
      <c r="D17" s="2">
        <v>660.19673862811123</v>
      </c>
      <c r="E17" s="14">
        <v>7.1990399999999994E-5</v>
      </c>
      <c r="F17" s="2">
        <v>664.13499999999999</v>
      </c>
      <c r="G17" s="1">
        <v>211.53899999999999</v>
      </c>
      <c r="H17" s="2">
        <v>664.08500000000004</v>
      </c>
      <c r="I17" s="1">
        <v>0.73021599999999998</v>
      </c>
      <c r="J17" s="2">
        <v>664.625</v>
      </c>
      <c r="K17" s="1">
        <v>0.55992399999999998</v>
      </c>
      <c r="N17" s="3">
        <f t="shared" si="0"/>
        <v>660.19673862811123</v>
      </c>
      <c r="O17" s="21">
        <f t="shared" si="1"/>
        <v>13890.740987687248</v>
      </c>
      <c r="P17" s="3">
        <f t="shared" si="2"/>
        <v>664.13499999999999</v>
      </c>
      <c r="Q17" s="17">
        <f t="shared" si="3"/>
        <v>2.1153899999999998E-4</v>
      </c>
      <c r="R17" s="3">
        <f t="shared" si="4"/>
        <v>664.08500000000004</v>
      </c>
      <c r="S17" s="24">
        <f t="shared" si="4"/>
        <v>0.73021599999999998</v>
      </c>
      <c r="T17" s="3">
        <f t="shared" si="4"/>
        <v>664.625</v>
      </c>
      <c r="U17" s="24">
        <f t="shared" si="4"/>
        <v>0.55992399999999998</v>
      </c>
      <c r="V17" s="22">
        <f t="shared" si="5"/>
        <v>0.56575921446346178</v>
      </c>
    </row>
    <row r="18" spans="2:22" x14ac:dyDescent="0.6">
      <c r="V18"/>
    </row>
    <row r="19" spans="2:22" x14ac:dyDescent="0.6">
      <c r="V19"/>
    </row>
    <row r="20" spans="2:22" x14ac:dyDescent="0.6">
      <c r="D20" s="14"/>
      <c r="O20"/>
      <c r="Q20"/>
      <c r="S20"/>
      <c r="U20"/>
      <c r="V20"/>
    </row>
    <row r="21" spans="2:22" x14ac:dyDescent="0.6">
      <c r="D21" s="14"/>
      <c r="O21"/>
      <c r="Q21"/>
      <c r="S21"/>
      <c r="U21"/>
      <c r="V21"/>
    </row>
    <row r="22" spans="2:22" x14ac:dyDescent="0.6">
      <c r="D22" s="14"/>
      <c r="O22"/>
      <c r="Q22"/>
      <c r="S22"/>
      <c r="U22"/>
      <c r="V22"/>
    </row>
    <row r="23" spans="2:22" x14ac:dyDescent="0.6">
      <c r="D23" s="14"/>
      <c r="O23"/>
      <c r="Q23"/>
      <c r="S23"/>
      <c r="U23"/>
      <c r="V23"/>
    </row>
    <row r="24" spans="2:22" x14ac:dyDescent="0.6">
      <c r="D24" s="14"/>
      <c r="O24"/>
      <c r="Q24"/>
      <c r="S24"/>
      <c r="U24"/>
      <c r="V24"/>
    </row>
    <row r="25" spans="2:22" x14ac:dyDescent="0.6">
      <c r="D25" s="14"/>
      <c r="O25"/>
      <c r="Q25"/>
      <c r="S25"/>
      <c r="U25"/>
      <c r="V25"/>
    </row>
    <row r="26" spans="2:22" x14ac:dyDescent="0.6">
      <c r="D26" s="14"/>
      <c r="O26"/>
      <c r="Q26"/>
      <c r="S26"/>
      <c r="U26"/>
      <c r="V26"/>
    </row>
    <row r="27" spans="2:22" x14ac:dyDescent="0.6">
      <c r="D27" s="14"/>
      <c r="O27"/>
      <c r="Q27"/>
      <c r="S27"/>
      <c r="U27"/>
      <c r="V27"/>
    </row>
    <row r="28" spans="2:22" x14ac:dyDescent="0.6">
      <c r="D28" s="14"/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1"/>
  </sheetPr>
  <dimension ref="A1:V52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313.774</v>
      </c>
      <c r="C9" s="4">
        <v>6.0809699999999998</v>
      </c>
      <c r="D9" s="3"/>
      <c r="E9" s="4"/>
      <c r="F9" s="3">
        <v>314.62799999999999</v>
      </c>
      <c r="G9" s="4">
        <v>190.8</v>
      </c>
      <c r="H9" s="3">
        <v>312.12099999999998</v>
      </c>
      <c r="I9" s="4">
        <v>1.2367300000000001</v>
      </c>
      <c r="J9" s="3">
        <v>316.54500000000002</v>
      </c>
      <c r="K9" s="4">
        <v>0.55219099999999999</v>
      </c>
      <c r="N9" s="3">
        <f>B9</f>
        <v>313.774</v>
      </c>
      <c r="O9" s="21">
        <f>C9*10000</f>
        <v>60809.7</v>
      </c>
      <c r="P9" s="3">
        <f>F9</f>
        <v>314.62799999999999</v>
      </c>
      <c r="Q9" s="17">
        <f>G9*0.000001</f>
        <v>1.908E-4</v>
      </c>
      <c r="R9" s="3">
        <f>H9</f>
        <v>312.12099999999998</v>
      </c>
      <c r="S9" s="24">
        <f>I9</f>
        <v>1.2367300000000001</v>
      </c>
      <c r="T9" s="3">
        <f>J9</f>
        <v>316.54500000000002</v>
      </c>
      <c r="U9" s="24">
        <f>K9</f>
        <v>0.55219099999999999</v>
      </c>
      <c r="V9" s="22">
        <f>((O9*(Q9)^2)/S9)*T9</f>
        <v>0.56661773507450885</v>
      </c>
    </row>
    <row r="10" spans="1:22" x14ac:dyDescent="0.6">
      <c r="B10" s="3">
        <v>339.43400000000003</v>
      </c>
      <c r="C10" s="4">
        <v>5.9352200000000002</v>
      </c>
      <c r="D10" s="3"/>
      <c r="E10" s="4"/>
      <c r="F10" s="3">
        <v>343.96199999999999</v>
      </c>
      <c r="G10" s="4">
        <v>188.06100000000001</v>
      </c>
      <c r="H10" s="3">
        <v>339.39400000000001</v>
      </c>
      <c r="I10" s="4">
        <v>1.2367300000000001</v>
      </c>
      <c r="J10" s="3">
        <v>345.63600000000002</v>
      </c>
      <c r="K10" s="4">
        <v>0.58804800000000002</v>
      </c>
      <c r="N10" s="3">
        <f t="shared" ref="N10:N24" si="0">B10</f>
        <v>339.43400000000003</v>
      </c>
      <c r="O10" s="21">
        <f t="shared" ref="O10:O24" si="1">C10*10000</f>
        <v>59352.200000000004</v>
      </c>
      <c r="P10" s="3">
        <f t="shared" ref="P10:P24" si="2">F10</f>
        <v>343.96199999999999</v>
      </c>
      <c r="Q10" s="17">
        <f t="shared" ref="Q10:Q24" si="3">G10*0.000001</f>
        <v>1.88061E-4</v>
      </c>
      <c r="R10" s="3">
        <f t="shared" ref="R10:U24" si="4">H10</f>
        <v>339.39400000000001</v>
      </c>
      <c r="S10" s="24">
        <f t="shared" si="4"/>
        <v>1.2367300000000001</v>
      </c>
      <c r="T10" s="3">
        <f t="shared" si="4"/>
        <v>345.63600000000002</v>
      </c>
      <c r="U10" s="24">
        <f t="shared" si="4"/>
        <v>0.58804800000000002</v>
      </c>
      <c r="V10" s="22">
        <f t="shared" ref="V10:V24" si="5">((O10*(Q10)^2)/S10)*T10</f>
        <v>0.5866490589795742</v>
      </c>
    </row>
    <row r="11" spans="1:22" x14ac:dyDescent="0.6">
      <c r="B11" s="2">
        <v>366.60399999999998</v>
      </c>
      <c r="C11" s="1">
        <v>5.7894699999999997</v>
      </c>
      <c r="D11" s="2"/>
      <c r="E11" s="1"/>
      <c r="F11" s="2">
        <v>365.89600000000002</v>
      </c>
      <c r="G11" s="1">
        <v>192.006</v>
      </c>
      <c r="H11" s="2">
        <v>363.63600000000002</v>
      </c>
      <c r="I11" s="1">
        <v>1.2367300000000001</v>
      </c>
      <c r="J11" s="2">
        <v>368.90899999999999</v>
      </c>
      <c r="K11" s="1">
        <v>0.63107599999999997</v>
      </c>
      <c r="N11" s="3">
        <f t="shared" si="0"/>
        <v>366.60399999999998</v>
      </c>
      <c r="O11" s="21">
        <f t="shared" si="1"/>
        <v>57894.7</v>
      </c>
      <c r="P11" s="3">
        <f t="shared" si="2"/>
        <v>365.89600000000002</v>
      </c>
      <c r="Q11" s="17">
        <f t="shared" si="3"/>
        <v>1.9200599999999999E-4</v>
      </c>
      <c r="R11" s="3">
        <f t="shared" si="4"/>
        <v>363.63600000000002</v>
      </c>
      <c r="S11" s="24">
        <f t="shared" si="4"/>
        <v>1.2367300000000001</v>
      </c>
      <c r="T11" s="3">
        <f t="shared" si="4"/>
        <v>368.90899999999999</v>
      </c>
      <c r="U11" s="24">
        <f t="shared" si="4"/>
        <v>0.63107599999999997</v>
      </c>
      <c r="V11" s="22">
        <f t="shared" si="5"/>
        <v>0.63666762012729006</v>
      </c>
    </row>
    <row r="12" spans="1:22" x14ac:dyDescent="0.6">
      <c r="B12" s="2">
        <v>395.28300000000002</v>
      </c>
      <c r="C12" s="1">
        <v>5.6437200000000001</v>
      </c>
      <c r="D12" s="2"/>
      <c r="E12" s="1"/>
      <c r="F12" s="2">
        <v>396.61</v>
      </c>
      <c r="G12" s="1">
        <v>196.95400000000001</v>
      </c>
      <c r="H12" s="2">
        <v>392.42399999999998</v>
      </c>
      <c r="I12" s="1">
        <v>1.2244900000000001</v>
      </c>
      <c r="J12" s="2">
        <v>398</v>
      </c>
      <c r="K12" s="1">
        <v>0.702789</v>
      </c>
      <c r="N12" s="3">
        <f t="shared" si="0"/>
        <v>395.28300000000002</v>
      </c>
      <c r="O12" s="21">
        <f t="shared" si="1"/>
        <v>56437.2</v>
      </c>
      <c r="P12" s="3">
        <f t="shared" si="2"/>
        <v>396.61</v>
      </c>
      <c r="Q12" s="17">
        <f t="shared" si="3"/>
        <v>1.96954E-4</v>
      </c>
      <c r="R12" s="3">
        <f t="shared" si="4"/>
        <v>392.42399999999998</v>
      </c>
      <c r="S12" s="24">
        <f t="shared" si="4"/>
        <v>1.2244900000000001</v>
      </c>
      <c r="T12" s="3">
        <f t="shared" si="4"/>
        <v>398</v>
      </c>
      <c r="U12" s="24">
        <f t="shared" si="4"/>
        <v>0.702789</v>
      </c>
      <c r="V12" s="22">
        <f t="shared" si="5"/>
        <v>0.71157863393781018</v>
      </c>
    </row>
    <row r="13" spans="1:22" x14ac:dyDescent="0.6">
      <c r="B13" s="2">
        <v>422.45299999999997</v>
      </c>
      <c r="C13" s="1">
        <v>5.4250999999999996</v>
      </c>
      <c r="D13" s="2"/>
      <c r="E13" s="1"/>
      <c r="F13" s="2">
        <v>424.38299999999998</v>
      </c>
      <c r="G13" s="1">
        <v>202.84700000000001</v>
      </c>
      <c r="H13" s="2">
        <v>419.697</v>
      </c>
      <c r="I13" s="1">
        <v>1.1877599999999999</v>
      </c>
      <c r="J13" s="2">
        <v>425.63600000000002</v>
      </c>
      <c r="K13" s="1">
        <v>0.78167299999999995</v>
      </c>
      <c r="N13" s="3">
        <f t="shared" si="0"/>
        <v>422.45299999999997</v>
      </c>
      <c r="O13" s="21">
        <f t="shared" si="1"/>
        <v>54250.999999999993</v>
      </c>
      <c r="P13" s="3">
        <f t="shared" si="2"/>
        <v>424.38299999999998</v>
      </c>
      <c r="Q13" s="17">
        <f t="shared" si="3"/>
        <v>2.02847E-4</v>
      </c>
      <c r="R13" s="3">
        <f t="shared" si="4"/>
        <v>419.697</v>
      </c>
      <c r="S13" s="24">
        <f t="shared" si="4"/>
        <v>1.1877599999999999</v>
      </c>
      <c r="T13" s="3">
        <f t="shared" si="4"/>
        <v>425.63600000000002</v>
      </c>
      <c r="U13" s="24">
        <f t="shared" si="4"/>
        <v>0.78167299999999995</v>
      </c>
      <c r="V13" s="22">
        <f t="shared" si="5"/>
        <v>0.79993478742996371</v>
      </c>
    </row>
    <row r="14" spans="1:22" x14ac:dyDescent="0.6">
      <c r="B14" s="2">
        <v>449.62299999999999</v>
      </c>
      <c r="C14" s="1">
        <v>5.20648</v>
      </c>
      <c r="D14" s="2"/>
      <c r="E14" s="1"/>
      <c r="F14" s="2">
        <v>449.18299999999999</v>
      </c>
      <c r="G14" s="1">
        <v>212.566</v>
      </c>
      <c r="H14" s="2">
        <v>445.45499999999998</v>
      </c>
      <c r="I14" s="1">
        <v>1.2244900000000001</v>
      </c>
      <c r="J14" s="2">
        <v>450.36399999999998</v>
      </c>
      <c r="K14" s="1">
        <v>0.87490000000000001</v>
      </c>
      <c r="N14" s="3">
        <f t="shared" si="0"/>
        <v>449.62299999999999</v>
      </c>
      <c r="O14" s="21">
        <f t="shared" si="1"/>
        <v>52064.800000000003</v>
      </c>
      <c r="P14" s="3">
        <f t="shared" si="2"/>
        <v>449.18299999999999</v>
      </c>
      <c r="Q14" s="17">
        <f t="shared" si="3"/>
        <v>2.12566E-4</v>
      </c>
      <c r="R14" s="3">
        <f t="shared" si="4"/>
        <v>445.45499999999998</v>
      </c>
      <c r="S14" s="24">
        <f t="shared" si="4"/>
        <v>1.2244900000000001</v>
      </c>
      <c r="T14" s="3">
        <f t="shared" si="4"/>
        <v>450.36399999999998</v>
      </c>
      <c r="U14" s="24">
        <f t="shared" si="4"/>
        <v>0.87490000000000001</v>
      </c>
      <c r="V14" s="22">
        <f t="shared" si="5"/>
        <v>0.86524725439121197</v>
      </c>
    </row>
    <row r="15" spans="1:22" x14ac:dyDescent="0.6">
      <c r="B15" s="2">
        <v>475.28300000000002</v>
      </c>
      <c r="C15" s="1">
        <v>5.0607300000000004</v>
      </c>
      <c r="D15" s="2"/>
      <c r="E15" s="1"/>
      <c r="F15" s="2">
        <v>472.52800000000002</v>
      </c>
      <c r="G15" s="1">
        <v>221.31899999999999</v>
      </c>
      <c r="H15" s="2">
        <v>472.72699999999998</v>
      </c>
      <c r="I15" s="1">
        <v>1.2367300000000001</v>
      </c>
      <c r="J15" s="2">
        <v>476.54500000000002</v>
      </c>
      <c r="K15" s="1">
        <v>0.96095600000000003</v>
      </c>
      <c r="N15" s="3">
        <f t="shared" si="0"/>
        <v>475.28300000000002</v>
      </c>
      <c r="O15" s="21">
        <f t="shared" si="1"/>
        <v>50607.3</v>
      </c>
      <c r="P15" s="3">
        <f t="shared" si="2"/>
        <v>472.52800000000002</v>
      </c>
      <c r="Q15" s="17">
        <f t="shared" si="3"/>
        <v>2.2131899999999999E-4</v>
      </c>
      <c r="R15" s="3">
        <f t="shared" si="4"/>
        <v>472.72699999999998</v>
      </c>
      <c r="S15" s="24">
        <f t="shared" si="4"/>
        <v>1.2367300000000001</v>
      </c>
      <c r="T15" s="3">
        <f t="shared" si="4"/>
        <v>476.54500000000002</v>
      </c>
      <c r="U15" s="24">
        <f t="shared" si="4"/>
        <v>0.96095600000000003</v>
      </c>
      <c r="V15" s="22">
        <f t="shared" si="5"/>
        <v>0.95516761075108059</v>
      </c>
    </row>
    <row r="16" spans="1:22" x14ac:dyDescent="0.6">
      <c r="B16" s="2">
        <v>500.94299999999998</v>
      </c>
      <c r="C16" s="1">
        <v>4.9149799999999999</v>
      </c>
      <c r="D16" s="2"/>
      <c r="E16" s="1"/>
      <c r="F16" s="2">
        <v>501.745</v>
      </c>
      <c r="G16" s="1">
        <v>229.13900000000001</v>
      </c>
      <c r="H16" s="2">
        <v>498.48500000000001</v>
      </c>
      <c r="I16" s="1">
        <v>1.2244900000000001</v>
      </c>
      <c r="J16" s="2">
        <v>504.18200000000002</v>
      </c>
      <c r="K16" s="1">
        <v>1.01833</v>
      </c>
      <c r="N16" s="3">
        <f t="shared" si="0"/>
        <v>500.94299999999998</v>
      </c>
      <c r="O16" s="21">
        <f t="shared" si="1"/>
        <v>49149.799999999996</v>
      </c>
      <c r="P16" s="3">
        <f t="shared" si="2"/>
        <v>501.745</v>
      </c>
      <c r="Q16" s="17">
        <f t="shared" si="3"/>
        <v>2.29139E-4</v>
      </c>
      <c r="R16" s="3">
        <f t="shared" si="4"/>
        <v>498.48500000000001</v>
      </c>
      <c r="S16" s="24">
        <f t="shared" si="4"/>
        <v>1.2244900000000001</v>
      </c>
      <c r="T16" s="3">
        <f t="shared" si="4"/>
        <v>504.18200000000002</v>
      </c>
      <c r="U16" s="24">
        <f t="shared" si="4"/>
        <v>1.01833</v>
      </c>
      <c r="V16" s="22">
        <f t="shared" si="5"/>
        <v>1.0625561168764603</v>
      </c>
    </row>
    <row r="17" spans="2:22" x14ac:dyDescent="0.6">
      <c r="B17" s="2">
        <v>528.11300000000006</v>
      </c>
      <c r="C17" s="1">
        <v>4.6234799999999998</v>
      </c>
      <c r="D17" s="2"/>
      <c r="E17" s="1"/>
      <c r="F17" s="2">
        <v>525.12199999999996</v>
      </c>
      <c r="G17" s="1">
        <v>235.011</v>
      </c>
      <c r="H17" s="2">
        <v>525.75800000000004</v>
      </c>
      <c r="I17" s="1">
        <v>1.2244900000000001</v>
      </c>
      <c r="J17" s="2">
        <v>531.81799999999998</v>
      </c>
      <c r="K17" s="1">
        <v>1.1043799999999999</v>
      </c>
      <c r="N17" s="3">
        <f t="shared" si="0"/>
        <v>528.11300000000006</v>
      </c>
      <c r="O17" s="21">
        <f t="shared" si="1"/>
        <v>46234.799999999996</v>
      </c>
      <c r="P17" s="3">
        <f t="shared" si="2"/>
        <v>525.12199999999996</v>
      </c>
      <c r="Q17" s="17">
        <f t="shared" si="3"/>
        <v>2.3501099999999998E-4</v>
      </c>
      <c r="R17" s="3">
        <f t="shared" si="4"/>
        <v>525.75800000000004</v>
      </c>
      <c r="S17" s="24">
        <f t="shared" si="4"/>
        <v>1.2244900000000001</v>
      </c>
      <c r="T17" s="3">
        <f t="shared" si="4"/>
        <v>531.81799999999998</v>
      </c>
      <c r="U17" s="24">
        <f t="shared" si="4"/>
        <v>1.1043799999999999</v>
      </c>
      <c r="V17" s="22">
        <f t="shared" si="5"/>
        <v>1.1090551784100213</v>
      </c>
    </row>
    <row r="18" spans="2:22" x14ac:dyDescent="0.6">
      <c r="B18" s="2">
        <v>558.30200000000002</v>
      </c>
      <c r="C18" s="1">
        <v>4.4048600000000002</v>
      </c>
      <c r="D18" s="2"/>
      <c r="E18" s="1"/>
      <c r="F18" s="2">
        <v>554.38199999999995</v>
      </c>
      <c r="G18" s="1">
        <v>238.99199999999999</v>
      </c>
      <c r="H18" s="2">
        <v>553.03</v>
      </c>
      <c r="I18" s="1">
        <v>1.24898</v>
      </c>
      <c r="J18" s="2">
        <v>555.09100000000001</v>
      </c>
      <c r="K18" s="1">
        <v>1.1545799999999999</v>
      </c>
      <c r="N18" s="3">
        <f t="shared" si="0"/>
        <v>558.30200000000002</v>
      </c>
      <c r="O18" s="21">
        <f t="shared" si="1"/>
        <v>44048.600000000006</v>
      </c>
      <c r="P18" s="3">
        <f t="shared" si="2"/>
        <v>554.38199999999995</v>
      </c>
      <c r="Q18" s="17">
        <f t="shared" si="3"/>
        <v>2.3899199999999999E-4</v>
      </c>
      <c r="R18" s="3">
        <f t="shared" si="4"/>
        <v>553.03</v>
      </c>
      <c r="S18" s="24">
        <f t="shared" si="4"/>
        <v>1.24898</v>
      </c>
      <c r="T18" s="3">
        <f t="shared" si="4"/>
        <v>555.09100000000001</v>
      </c>
      <c r="U18" s="24">
        <f t="shared" si="4"/>
        <v>1.1545799999999999</v>
      </c>
      <c r="V18" s="22">
        <f t="shared" si="5"/>
        <v>1.1181692347773684</v>
      </c>
    </row>
    <row r="19" spans="2:22" x14ac:dyDescent="0.6">
      <c r="B19" s="2">
        <v>580.94299999999998</v>
      </c>
      <c r="C19" s="1">
        <v>4.4048600000000002</v>
      </c>
      <c r="D19" s="2"/>
      <c r="E19" s="1"/>
      <c r="F19" s="2">
        <v>579.28899999999999</v>
      </c>
      <c r="G19" s="1">
        <v>239.11199999999999</v>
      </c>
      <c r="H19" s="2">
        <v>578.78800000000001</v>
      </c>
      <c r="I19" s="1">
        <v>1.24898</v>
      </c>
      <c r="J19" s="2">
        <v>584.18200000000002</v>
      </c>
      <c r="K19" s="1">
        <v>1.2119500000000001</v>
      </c>
      <c r="N19" s="3">
        <f t="shared" si="0"/>
        <v>580.94299999999998</v>
      </c>
      <c r="O19" s="21">
        <f t="shared" si="1"/>
        <v>44048.600000000006</v>
      </c>
      <c r="P19" s="3">
        <f t="shared" si="2"/>
        <v>579.28899999999999</v>
      </c>
      <c r="Q19" s="17">
        <f t="shared" si="3"/>
        <v>2.3911199999999998E-4</v>
      </c>
      <c r="R19" s="3">
        <f t="shared" si="4"/>
        <v>578.78800000000001</v>
      </c>
      <c r="S19" s="24">
        <f t="shared" si="4"/>
        <v>1.24898</v>
      </c>
      <c r="T19" s="3">
        <f t="shared" si="4"/>
        <v>584.18200000000002</v>
      </c>
      <c r="U19" s="24">
        <f t="shared" si="4"/>
        <v>1.2119500000000001</v>
      </c>
      <c r="V19" s="22">
        <f t="shared" si="5"/>
        <v>1.1779518565535689</v>
      </c>
    </row>
    <row r="20" spans="2:22" x14ac:dyDescent="0.6">
      <c r="B20" s="2">
        <v>611.13199999999995</v>
      </c>
      <c r="C20" s="1">
        <v>4.4048600000000002</v>
      </c>
      <c r="D20" s="2"/>
      <c r="E20" s="1"/>
      <c r="F20" s="2">
        <v>607.09400000000005</v>
      </c>
      <c r="G20" s="1">
        <v>242.125</v>
      </c>
      <c r="H20" s="2">
        <v>607.57600000000002</v>
      </c>
      <c r="I20" s="1">
        <v>1.2367300000000001</v>
      </c>
      <c r="J20" s="2">
        <v>610.36400000000003</v>
      </c>
      <c r="K20" s="1">
        <v>1.24064</v>
      </c>
      <c r="N20" s="3">
        <f t="shared" si="0"/>
        <v>611.13199999999995</v>
      </c>
      <c r="O20" s="21">
        <f t="shared" si="1"/>
        <v>44048.600000000006</v>
      </c>
      <c r="P20" s="3">
        <f t="shared" si="2"/>
        <v>607.09400000000005</v>
      </c>
      <c r="Q20" s="17">
        <f t="shared" si="3"/>
        <v>2.4212499999999999E-4</v>
      </c>
      <c r="R20" s="3">
        <f t="shared" si="4"/>
        <v>607.57600000000002</v>
      </c>
      <c r="S20" s="24">
        <f t="shared" si="4"/>
        <v>1.2367300000000001</v>
      </c>
      <c r="T20" s="3">
        <f t="shared" si="4"/>
        <v>610.36400000000003</v>
      </c>
      <c r="U20" s="24">
        <f t="shared" si="4"/>
        <v>1.24064</v>
      </c>
      <c r="V20" s="22">
        <f t="shared" si="5"/>
        <v>1.2744576011729318</v>
      </c>
    </row>
    <row r="21" spans="2:22" x14ac:dyDescent="0.6">
      <c r="B21" s="2">
        <v>635.28300000000002</v>
      </c>
      <c r="C21" s="1">
        <v>4.3319799999999997</v>
      </c>
      <c r="D21" s="2"/>
      <c r="E21" s="1"/>
      <c r="F21" s="2">
        <v>633.49900000000002</v>
      </c>
      <c r="G21" s="1">
        <v>239.37200000000001</v>
      </c>
      <c r="H21" s="2">
        <v>633.33299999999997</v>
      </c>
      <c r="I21" s="1">
        <v>1.24898</v>
      </c>
      <c r="J21" s="2">
        <v>638</v>
      </c>
      <c r="K21" s="1">
        <v>1.2764899999999999</v>
      </c>
      <c r="N21" s="3">
        <f t="shared" si="0"/>
        <v>635.28300000000002</v>
      </c>
      <c r="O21" s="21">
        <f t="shared" si="1"/>
        <v>43319.799999999996</v>
      </c>
      <c r="P21" s="3">
        <f t="shared" si="2"/>
        <v>633.49900000000002</v>
      </c>
      <c r="Q21" s="17">
        <f t="shared" si="3"/>
        <v>2.3937200000000001E-4</v>
      </c>
      <c r="R21" s="3">
        <f t="shared" si="4"/>
        <v>633.33299999999997</v>
      </c>
      <c r="S21" s="24">
        <f t="shared" si="4"/>
        <v>1.24898</v>
      </c>
      <c r="T21" s="3">
        <f t="shared" si="4"/>
        <v>638</v>
      </c>
      <c r="U21" s="24">
        <f t="shared" si="4"/>
        <v>1.2764899999999999</v>
      </c>
      <c r="V21" s="22">
        <f t="shared" si="5"/>
        <v>1.2679389243631716</v>
      </c>
    </row>
    <row r="22" spans="2:22" x14ac:dyDescent="0.6">
      <c r="B22" s="2">
        <v>665.47199999999998</v>
      </c>
      <c r="C22" s="1">
        <v>4.6234799999999998</v>
      </c>
      <c r="D22" s="2"/>
      <c r="E22" s="1"/>
      <c r="F22" s="2">
        <v>659.89200000000005</v>
      </c>
      <c r="G22" s="1">
        <v>237.578</v>
      </c>
      <c r="H22" s="2">
        <v>660.60599999999999</v>
      </c>
      <c r="I22" s="1">
        <v>1.26122</v>
      </c>
      <c r="J22" s="2">
        <v>662.72699999999998</v>
      </c>
      <c r="K22" s="1">
        <v>1.3266899999999999</v>
      </c>
      <c r="N22" s="3">
        <f t="shared" si="0"/>
        <v>665.47199999999998</v>
      </c>
      <c r="O22" s="21">
        <f t="shared" si="1"/>
        <v>46234.799999999996</v>
      </c>
      <c r="P22" s="3">
        <f t="shared" si="2"/>
        <v>659.89200000000005</v>
      </c>
      <c r="Q22" s="17">
        <f t="shared" si="3"/>
        <v>2.3757799999999998E-4</v>
      </c>
      <c r="R22" s="3">
        <f t="shared" si="4"/>
        <v>660.60599999999999</v>
      </c>
      <c r="S22" s="24">
        <f t="shared" si="4"/>
        <v>1.26122</v>
      </c>
      <c r="T22" s="3">
        <f t="shared" si="4"/>
        <v>662.72699999999998</v>
      </c>
      <c r="U22" s="24">
        <f t="shared" si="4"/>
        <v>1.3266899999999999</v>
      </c>
      <c r="V22" s="22">
        <f t="shared" si="5"/>
        <v>1.3712771608407432</v>
      </c>
    </row>
    <row r="23" spans="2:22" x14ac:dyDescent="0.6">
      <c r="B23" s="2">
        <v>689.62300000000005</v>
      </c>
      <c r="C23" s="1">
        <v>5.0607300000000004</v>
      </c>
      <c r="D23" s="2"/>
      <c r="E23" s="1"/>
      <c r="F23" s="2">
        <v>686.30700000000002</v>
      </c>
      <c r="G23" s="1">
        <v>233.86500000000001</v>
      </c>
      <c r="H23" s="2">
        <v>686.36400000000003</v>
      </c>
      <c r="I23" s="1">
        <v>1.29796</v>
      </c>
      <c r="J23" s="2">
        <v>690.36400000000003</v>
      </c>
      <c r="K23" s="1">
        <v>1.4199200000000001</v>
      </c>
      <c r="N23" s="3">
        <f t="shared" si="0"/>
        <v>689.62300000000005</v>
      </c>
      <c r="O23" s="21">
        <f t="shared" si="1"/>
        <v>50607.3</v>
      </c>
      <c r="P23" s="3">
        <f t="shared" si="2"/>
        <v>686.30700000000002</v>
      </c>
      <c r="Q23" s="17">
        <f t="shared" si="3"/>
        <v>2.3386500000000001E-4</v>
      </c>
      <c r="R23" s="3">
        <f t="shared" si="4"/>
        <v>686.36400000000003</v>
      </c>
      <c r="S23" s="24">
        <f t="shared" si="4"/>
        <v>1.29796</v>
      </c>
      <c r="T23" s="3">
        <f t="shared" si="4"/>
        <v>690.36400000000003</v>
      </c>
      <c r="U23" s="24">
        <f t="shared" si="4"/>
        <v>1.4199200000000001</v>
      </c>
      <c r="V23" s="22">
        <f t="shared" si="5"/>
        <v>1.4721784504261786</v>
      </c>
    </row>
    <row r="24" spans="2:22" x14ac:dyDescent="0.6">
      <c r="B24" s="2">
        <v>718.30200000000002</v>
      </c>
      <c r="C24" s="1">
        <v>5.6437200000000001</v>
      </c>
      <c r="D24" s="2"/>
      <c r="E24" s="1"/>
      <c r="F24" s="2">
        <v>714.19799999999998</v>
      </c>
      <c r="G24" s="1">
        <v>229.19900000000001</v>
      </c>
      <c r="H24" s="2">
        <v>715.15099999999995</v>
      </c>
      <c r="I24" s="1">
        <v>1.3102</v>
      </c>
      <c r="J24" s="2">
        <v>716.54499999999996</v>
      </c>
      <c r="K24" s="1">
        <v>1.5346599999999999</v>
      </c>
      <c r="N24" s="3">
        <f t="shared" si="0"/>
        <v>718.30200000000002</v>
      </c>
      <c r="O24" s="21">
        <f t="shared" si="1"/>
        <v>56437.2</v>
      </c>
      <c r="P24" s="3">
        <f t="shared" si="2"/>
        <v>714.19799999999998</v>
      </c>
      <c r="Q24" s="17">
        <f t="shared" si="3"/>
        <v>2.29199E-4</v>
      </c>
      <c r="R24" s="3">
        <f t="shared" si="4"/>
        <v>715.15099999999995</v>
      </c>
      <c r="S24" s="24">
        <f t="shared" si="4"/>
        <v>1.3102</v>
      </c>
      <c r="T24" s="3">
        <f t="shared" si="4"/>
        <v>716.54499999999996</v>
      </c>
      <c r="U24" s="24">
        <f t="shared" si="4"/>
        <v>1.5346599999999999</v>
      </c>
      <c r="V24" s="22">
        <f t="shared" si="5"/>
        <v>1.6214246486666939</v>
      </c>
    </row>
    <row r="25" spans="2:22" x14ac:dyDescent="0.6">
      <c r="V25"/>
    </row>
    <row r="26" spans="2:22" x14ac:dyDescent="0.6"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V4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300</v>
      </c>
      <c r="C9" s="4">
        <v>11.3636</v>
      </c>
      <c r="D9" s="3"/>
      <c r="E9" s="4"/>
      <c r="F9" s="3">
        <v>293.048</v>
      </c>
      <c r="G9" s="4">
        <v>126.126</v>
      </c>
      <c r="H9" s="3">
        <v>291.66699999999997</v>
      </c>
      <c r="I9" s="4">
        <v>1.4811300000000001</v>
      </c>
      <c r="J9" s="3">
        <v>297.11</v>
      </c>
      <c r="K9" s="4">
        <v>0.38045600000000002</v>
      </c>
      <c r="N9" s="3">
        <f>B9</f>
        <v>300</v>
      </c>
      <c r="O9" s="21">
        <f>C9*10000</f>
        <v>113636</v>
      </c>
      <c r="P9" s="3">
        <f>F9</f>
        <v>293.048</v>
      </c>
      <c r="Q9" s="17">
        <f>G9*0.000001</f>
        <v>1.2612600000000001E-4</v>
      </c>
      <c r="R9" s="3">
        <f>H9</f>
        <v>291.66699999999997</v>
      </c>
      <c r="S9" s="24">
        <f>I9</f>
        <v>1.4811300000000001</v>
      </c>
      <c r="T9" s="3">
        <f>J9</f>
        <v>297.11</v>
      </c>
      <c r="U9" s="24">
        <f>K9</f>
        <v>0.38045600000000002</v>
      </c>
      <c r="V9" s="22">
        <f>((O9*(Q9)^2)/S9)*T9</f>
        <v>0.36261792971461571</v>
      </c>
    </row>
    <row r="10" spans="1:22" x14ac:dyDescent="0.6">
      <c r="B10" s="3">
        <v>348.65800000000002</v>
      </c>
      <c r="C10" s="4">
        <v>10.1515</v>
      </c>
      <c r="D10" s="3"/>
      <c r="E10" s="4"/>
      <c r="F10" s="3">
        <v>343.08100000000002</v>
      </c>
      <c r="G10" s="4">
        <v>139.786</v>
      </c>
      <c r="H10" s="3">
        <v>371.66699999999997</v>
      </c>
      <c r="I10" s="4">
        <v>1.4584900000000001</v>
      </c>
      <c r="J10" s="3">
        <v>350.57799999999997</v>
      </c>
      <c r="K10" s="4">
        <v>0.48469099999999998</v>
      </c>
      <c r="N10" s="3">
        <f t="shared" ref="N10:N17" si="0">B10</f>
        <v>348.65800000000002</v>
      </c>
      <c r="O10" s="21">
        <f t="shared" ref="O10:O17" si="1">C10*10000</f>
        <v>101515</v>
      </c>
      <c r="P10" s="3">
        <f t="shared" ref="P10:P17" si="2">F10</f>
        <v>343.08100000000002</v>
      </c>
      <c r="Q10" s="17">
        <f t="shared" ref="Q10:Q17" si="3">G10*0.000001</f>
        <v>1.3978600000000001E-4</v>
      </c>
      <c r="R10" s="3">
        <f t="shared" ref="R10:U17" si="4">H10</f>
        <v>371.66699999999997</v>
      </c>
      <c r="S10" s="24">
        <f t="shared" si="4"/>
        <v>1.4584900000000001</v>
      </c>
      <c r="T10" s="3">
        <f t="shared" si="4"/>
        <v>350.57799999999997</v>
      </c>
      <c r="U10" s="24">
        <f t="shared" si="4"/>
        <v>0.48469099999999998</v>
      </c>
      <c r="V10" s="22">
        <f t="shared" ref="V10:V14" si="5">((O10*(Q10)^2)/S10)*T10</f>
        <v>0.47680277858353054</v>
      </c>
    </row>
    <row r="11" spans="1:22" x14ac:dyDescent="0.6">
      <c r="B11" s="2">
        <v>398.99299999999999</v>
      </c>
      <c r="C11" s="1">
        <v>9.3030299999999997</v>
      </c>
      <c r="D11" s="2"/>
      <c r="E11" s="1"/>
      <c r="F11" s="2">
        <v>399.76799999999997</v>
      </c>
      <c r="G11" s="1">
        <v>156.85499999999999</v>
      </c>
      <c r="H11" s="2">
        <v>471.66699999999997</v>
      </c>
      <c r="I11" s="1">
        <v>1.4652799999999999</v>
      </c>
      <c r="J11" s="2">
        <v>399.71100000000001</v>
      </c>
      <c r="K11" s="1">
        <v>0.62540700000000005</v>
      </c>
      <c r="N11" s="3">
        <f t="shared" si="0"/>
        <v>398.99299999999999</v>
      </c>
      <c r="O11" s="21">
        <f t="shared" si="1"/>
        <v>93030.3</v>
      </c>
      <c r="P11" s="3">
        <f t="shared" si="2"/>
        <v>399.76799999999997</v>
      </c>
      <c r="Q11" s="17">
        <f t="shared" si="3"/>
        <v>1.5685499999999999E-4</v>
      </c>
      <c r="R11" s="3">
        <f t="shared" si="4"/>
        <v>471.66699999999997</v>
      </c>
      <c r="S11" s="24">
        <f t="shared" si="4"/>
        <v>1.4652799999999999</v>
      </c>
      <c r="T11" s="3">
        <f t="shared" si="4"/>
        <v>399.71100000000001</v>
      </c>
      <c r="U11" s="24">
        <f t="shared" si="4"/>
        <v>0.62540700000000005</v>
      </c>
      <c r="V11" s="22">
        <f t="shared" si="5"/>
        <v>0.62437662219340617</v>
      </c>
    </row>
    <row r="12" spans="1:22" x14ac:dyDescent="0.6">
      <c r="B12" s="2">
        <v>456.04</v>
      </c>
      <c r="C12" s="1">
        <v>8.4545499999999993</v>
      </c>
      <c r="D12" s="2"/>
      <c r="E12" s="1"/>
      <c r="F12" s="2">
        <v>449.77300000000002</v>
      </c>
      <c r="G12" s="1">
        <v>173.34899999999999</v>
      </c>
      <c r="H12" s="2">
        <v>575</v>
      </c>
      <c r="I12" s="1">
        <v>1.4313199999999999</v>
      </c>
      <c r="J12" s="2">
        <v>450.28899999999999</v>
      </c>
      <c r="K12" s="1">
        <v>0.77654699999999999</v>
      </c>
      <c r="N12" s="3">
        <f t="shared" si="0"/>
        <v>456.04</v>
      </c>
      <c r="O12" s="21">
        <f t="shared" si="1"/>
        <v>84545.5</v>
      </c>
      <c r="P12" s="3">
        <f t="shared" si="2"/>
        <v>449.77300000000002</v>
      </c>
      <c r="Q12" s="17">
        <f t="shared" si="3"/>
        <v>1.7334899999999997E-4</v>
      </c>
      <c r="R12" s="3">
        <f t="shared" si="4"/>
        <v>575</v>
      </c>
      <c r="S12" s="24">
        <f t="shared" si="4"/>
        <v>1.4313199999999999</v>
      </c>
      <c r="T12" s="3">
        <f t="shared" si="4"/>
        <v>450.28899999999999</v>
      </c>
      <c r="U12" s="24">
        <f t="shared" si="4"/>
        <v>0.77654699999999999</v>
      </c>
      <c r="V12" s="22">
        <f t="shared" si="5"/>
        <v>0.79925944350172584</v>
      </c>
    </row>
    <row r="13" spans="1:22" x14ac:dyDescent="0.6">
      <c r="B13" s="2">
        <v>499.66399999999999</v>
      </c>
      <c r="C13" s="1">
        <v>7.7878800000000004</v>
      </c>
      <c r="D13" s="2"/>
      <c r="E13" s="1"/>
      <c r="F13" s="2">
        <v>503.11099999999999</v>
      </c>
      <c r="G13" s="1">
        <v>190.98</v>
      </c>
      <c r="H13" s="2">
        <v>675</v>
      </c>
      <c r="I13" s="1">
        <v>1.4086799999999999</v>
      </c>
      <c r="J13" s="2">
        <v>499.42200000000003</v>
      </c>
      <c r="K13" s="1">
        <v>0.93289900000000003</v>
      </c>
      <c r="N13" s="3">
        <f t="shared" si="0"/>
        <v>499.66399999999999</v>
      </c>
      <c r="O13" s="21">
        <f t="shared" si="1"/>
        <v>77878.8</v>
      </c>
      <c r="P13" s="3">
        <f t="shared" si="2"/>
        <v>503.11099999999999</v>
      </c>
      <c r="Q13" s="17">
        <f t="shared" si="3"/>
        <v>1.9097999999999999E-4</v>
      </c>
      <c r="R13" s="3">
        <f t="shared" si="4"/>
        <v>675</v>
      </c>
      <c r="S13" s="24">
        <f t="shared" si="4"/>
        <v>1.4086799999999999</v>
      </c>
      <c r="T13" s="3">
        <f t="shared" si="4"/>
        <v>499.42200000000003</v>
      </c>
      <c r="U13" s="24">
        <f t="shared" si="4"/>
        <v>0.93289900000000003</v>
      </c>
      <c r="V13" s="22">
        <f t="shared" si="5"/>
        <v>1.0070484141676508</v>
      </c>
    </row>
    <row r="14" spans="1:22" x14ac:dyDescent="0.6">
      <c r="B14" s="2">
        <v>566.779</v>
      </c>
      <c r="C14" s="1">
        <v>6.6666699999999999</v>
      </c>
      <c r="D14" s="2"/>
      <c r="E14" s="1"/>
      <c r="F14" s="2">
        <v>548.16600000000005</v>
      </c>
      <c r="G14" s="1">
        <v>200.667</v>
      </c>
      <c r="H14" s="2">
        <v>721.66700000000003</v>
      </c>
      <c r="I14" s="1">
        <v>1.4811300000000001</v>
      </c>
      <c r="J14" s="2">
        <v>571.67600000000004</v>
      </c>
      <c r="K14" s="1">
        <v>1.12052</v>
      </c>
      <c r="N14" s="3">
        <f t="shared" si="0"/>
        <v>566.779</v>
      </c>
      <c r="O14" s="21">
        <f t="shared" si="1"/>
        <v>66666.7</v>
      </c>
      <c r="P14" s="3">
        <f t="shared" si="2"/>
        <v>548.16600000000005</v>
      </c>
      <c r="Q14" s="17">
        <f t="shared" si="3"/>
        <v>2.0066699999999999E-4</v>
      </c>
      <c r="R14" s="3">
        <f t="shared" si="4"/>
        <v>721.66700000000003</v>
      </c>
      <c r="S14" s="24">
        <f t="shared" si="4"/>
        <v>1.4811300000000001</v>
      </c>
      <c r="T14" s="3">
        <f t="shared" si="4"/>
        <v>571.67600000000004</v>
      </c>
      <c r="U14" s="24">
        <f t="shared" si="4"/>
        <v>1.12052</v>
      </c>
      <c r="V14" s="22">
        <f t="shared" si="5"/>
        <v>1.0361381287293128</v>
      </c>
    </row>
    <row r="15" spans="1:22" x14ac:dyDescent="0.6">
      <c r="B15" s="2">
        <v>617.11400000000003</v>
      </c>
      <c r="C15" s="1">
        <v>6.2424200000000001</v>
      </c>
      <c r="D15" s="2"/>
      <c r="E15" s="1"/>
      <c r="F15" s="2">
        <v>603.24800000000005</v>
      </c>
      <c r="G15" s="1">
        <v>210.93199999999999</v>
      </c>
      <c r="H15" s="2"/>
      <c r="I15" s="1"/>
      <c r="J15" s="2">
        <v>619.36400000000003</v>
      </c>
      <c r="K15" s="1">
        <v>1.2195400000000001</v>
      </c>
      <c r="N15" s="3">
        <f t="shared" si="0"/>
        <v>617.11400000000003</v>
      </c>
      <c r="O15" s="21">
        <f t="shared" si="1"/>
        <v>62424.200000000004</v>
      </c>
      <c r="P15" s="3">
        <f t="shared" si="2"/>
        <v>603.24800000000005</v>
      </c>
      <c r="Q15" s="17">
        <f t="shared" si="3"/>
        <v>2.1093199999999997E-4</v>
      </c>
      <c r="R15" s="3"/>
      <c r="S15" s="24"/>
      <c r="T15" s="3">
        <f t="shared" si="4"/>
        <v>619.36400000000003</v>
      </c>
      <c r="U15" s="24">
        <f t="shared" si="4"/>
        <v>1.2195400000000001</v>
      </c>
    </row>
    <row r="16" spans="1:22" x14ac:dyDescent="0.6">
      <c r="B16" s="2">
        <v>652.34900000000005</v>
      </c>
      <c r="C16" s="1">
        <v>5.9696999999999996</v>
      </c>
      <c r="D16" s="2"/>
      <c r="E16" s="1"/>
      <c r="F16" s="2">
        <v>648.35900000000004</v>
      </c>
      <c r="G16" s="1">
        <v>214.95099999999999</v>
      </c>
      <c r="H16" s="2"/>
      <c r="I16" s="1"/>
      <c r="J16" s="2">
        <v>668.49699999999996</v>
      </c>
      <c r="K16" s="1">
        <v>1.29251</v>
      </c>
      <c r="N16" s="3">
        <f t="shared" si="0"/>
        <v>652.34900000000005</v>
      </c>
      <c r="O16" s="21">
        <f t="shared" si="1"/>
        <v>59696.999999999993</v>
      </c>
      <c r="P16" s="3">
        <f t="shared" si="2"/>
        <v>648.35900000000004</v>
      </c>
      <c r="Q16" s="17">
        <f t="shared" si="3"/>
        <v>2.1495099999999998E-4</v>
      </c>
      <c r="R16" s="3"/>
      <c r="S16" s="24"/>
      <c r="T16" s="3">
        <f t="shared" si="4"/>
        <v>668.49699999999996</v>
      </c>
      <c r="U16" s="24">
        <f t="shared" si="4"/>
        <v>1.29251</v>
      </c>
    </row>
    <row r="17" spans="2:22" x14ac:dyDescent="0.6">
      <c r="B17" s="2">
        <v>706.04</v>
      </c>
      <c r="C17" s="1">
        <v>6.5454499999999998</v>
      </c>
      <c r="D17" s="2"/>
      <c r="E17" s="1"/>
      <c r="F17" s="2">
        <v>723.67600000000004</v>
      </c>
      <c r="G17" s="1">
        <v>208.23400000000001</v>
      </c>
      <c r="H17" s="2"/>
      <c r="I17" s="1"/>
      <c r="J17" s="2">
        <v>727.74599999999998</v>
      </c>
      <c r="K17" s="1">
        <v>1.50098</v>
      </c>
      <c r="N17" s="3">
        <f t="shared" si="0"/>
        <v>706.04</v>
      </c>
      <c r="O17" s="21">
        <f t="shared" si="1"/>
        <v>65454.5</v>
      </c>
      <c r="P17" s="3">
        <f t="shared" si="2"/>
        <v>723.67600000000004</v>
      </c>
      <c r="Q17" s="17">
        <f t="shared" si="3"/>
        <v>2.0823400000000001E-4</v>
      </c>
      <c r="R17" s="3"/>
      <c r="S17" s="24"/>
      <c r="T17" s="3">
        <f t="shared" si="4"/>
        <v>727.74599999999998</v>
      </c>
      <c r="U17" s="24">
        <f t="shared" si="4"/>
        <v>1.50098</v>
      </c>
      <c r="V17"/>
    </row>
    <row r="18" spans="2:22" x14ac:dyDescent="0.6">
      <c r="V18"/>
    </row>
    <row r="19" spans="2:22" x14ac:dyDescent="0.6">
      <c r="V19"/>
    </row>
    <row r="20" spans="2:22" x14ac:dyDescent="0.6">
      <c r="O20"/>
      <c r="Q20"/>
      <c r="S20"/>
      <c r="U20"/>
      <c r="V20"/>
    </row>
    <row r="21" spans="2:22" x14ac:dyDescent="0.6">
      <c r="O21"/>
      <c r="Q21"/>
      <c r="S21"/>
      <c r="U21"/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V4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49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302.29399999999998</v>
      </c>
      <c r="C9" s="4">
        <v>1.7291399999999999</v>
      </c>
      <c r="D9" s="3"/>
      <c r="E9" s="4"/>
      <c r="F9" s="3">
        <v>300</v>
      </c>
      <c r="G9" s="4">
        <v>59.259300000000003</v>
      </c>
      <c r="H9" s="3">
        <v>297.80399999999997</v>
      </c>
      <c r="I9" s="4">
        <v>3.1735899999999999</v>
      </c>
      <c r="J9" s="3">
        <v>305.58999999999997</v>
      </c>
      <c r="K9" s="4">
        <v>7.8082200000000004E-2</v>
      </c>
      <c r="N9" s="3">
        <f>B9</f>
        <v>302.29399999999998</v>
      </c>
      <c r="O9" s="21">
        <f>C9*100000</f>
        <v>172914</v>
      </c>
      <c r="P9" s="3">
        <f>F9</f>
        <v>300</v>
      </c>
      <c r="Q9" s="17">
        <f>G9*0.000001</f>
        <v>5.9259300000000004E-5</v>
      </c>
      <c r="R9" s="3">
        <f>H9</f>
        <v>297.80399999999997</v>
      </c>
      <c r="S9" s="24">
        <f>I9</f>
        <v>3.1735899999999999</v>
      </c>
      <c r="T9" s="3">
        <f>J9</f>
        <v>305.58999999999997</v>
      </c>
      <c r="U9" s="24">
        <f>K9</f>
        <v>7.8082200000000004E-2</v>
      </c>
      <c r="V9" s="22">
        <f>((O9*(Q9)^2)/S9)*T9</f>
        <v>5.8469786900186414E-2</v>
      </c>
    </row>
    <row r="10" spans="1:22" x14ac:dyDescent="0.6">
      <c r="B10" s="3">
        <v>325.315</v>
      </c>
      <c r="C10" s="4">
        <v>1.56233</v>
      </c>
      <c r="D10" s="3"/>
      <c r="E10" s="4"/>
      <c r="F10" s="3">
        <v>325.59199999999998</v>
      </c>
      <c r="G10" s="4">
        <v>62.963000000000001</v>
      </c>
      <c r="H10" s="3">
        <v>327.39999999999998</v>
      </c>
      <c r="I10" s="4">
        <v>3.17096</v>
      </c>
      <c r="J10" s="3">
        <v>326.08699999999999</v>
      </c>
      <c r="K10" s="4">
        <v>9.0411000000000005E-2</v>
      </c>
      <c r="N10" s="3">
        <f t="shared" ref="N10:N21" si="0">B10</f>
        <v>325.315</v>
      </c>
      <c r="O10" s="21">
        <f t="shared" ref="O10:O21" si="1">C10*100000</f>
        <v>156233</v>
      </c>
      <c r="P10" s="3">
        <f t="shared" ref="P10:P21" si="2">F10</f>
        <v>325.59199999999998</v>
      </c>
      <c r="Q10" s="17">
        <f t="shared" ref="Q10:Q21" si="3">G10*0.000001</f>
        <v>6.2963E-5</v>
      </c>
      <c r="R10" s="3">
        <f t="shared" ref="R10:U21" si="4">H10</f>
        <v>327.39999999999998</v>
      </c>
      <c r="S10" s="24">
        <f t="shared" si="4"/>
        <v>3.17096</v>
      </c>
      <c r="T10" s="3">
        <f t="shared" si="4"/>
        <v>326.08699999999999</v>
      </c>
      <c r="U10" s="24">
        <f t="shared" si="4"/>
        <v>9.0411000000000005E-2</v>
      </c>
      <c r="V10" s="22">
        <f t="shared" ref="V10:V21" si="5">((O10*(Q10)^2)/S10)*T10</f>
        <v>6.369221012396685E-2</v>
      </c>
    </row>
    <row r="11" spans="1:22" x14ac:dyDescent="0.6">
      <c r="B11" s="2">
        <v>371.26</v>
      </c>
      <c r="C11" s="1">
        <v>1.52345</v>
      </c>
      <c r="D11" s="2"/>
      <c r="E11" s="1"/>
      <c r="F11" s="2">
        <v>371.09</v>
      </c>
      <c r="G11" s="1">
        <v>77.777799999999999</v>
      </c>
      <c r="H11" s="2">
        <v>378.48399999999998</v>
      </c>
      <c r="I11" s="1">
        <v>3.00597</v>
      </c>
      <c r="J11" s="2">
        <v>370.80700000000002</v>
      </c>
      <c r="K11" s="1">
        <v>0.13561599999999999</v>
      </c>
      <c r="N11" s="3">
        <f t="shared" si="0"/>
        <v>371.26</v>
      </c>
      <c r="O11" s="21">
        <f t="shared" si="1"/>
        <v>152345</v>
      </c>
      <c r="P11" s="3">
        <f t="shared" si="2"/>
        <v>371.09</v>
      </c>
      <c r="Q11" s="17">
        <f t="shared" si="3"/>
        <v>7.7777799999999999E-5</v>
      </c>
      <c r="R11" s="3">
        <f t="shared" si="4"/>
        <v>378.48399999999998</v>
      </c>
      <c r="S11" s="24">
        <f t="shared" si="4"/>
        <v>3.00597</v>
      </c>
      <c r="T11" s="3">
        <f t="shared" si="4"/>
        <v>370.80700000000002</v>
      </c>
      <c r="U11" s="24">
        <f t="shared" si="4"/>
        <v>0.13561599999999999</v>
      </c>
      <c r="V11" s="22">
        <f t="shared" si="5"/>
        <v>0.11368490325946075</v>
      </c>
    </row>
    <row r="12" spans="1:22" x14ac:dyDescent="0.6">
      <c r="B12" s="2">
        <v>423.01600000000002</v>
      </c>
      <c r="C12" s="1">
        <v>1.27444</v>
      </c>
      <c r="D12" s="2"/>
      <c r="E12" s="1"/>
      <c r="F12" s="2">
        <v>425.11799999999999</v>
      </c>
      <c r="G12" s="1">
        <v>87.037000000000006</v>
      </c>
      <c r="H12" s="2">
        <v>426.85300000000001</v>
      </c>
      <c r="I12" s="1">
        <v>2.73427</v>
      </c>
      <c r="J12" s="2">
        <v>426.70800000000003</v>
      </c>
      <c r="K12" s="1">
        <v>0.18493200000000001</v>
      </c>
      <c r="N12" s="3">
        <f t="shared" si="0"/>
        <v>423.01600000000002</v>
      </c>
      <c r="O12" s="21">
        <f t="shared" si="1"/>
        <v>127444</v>
      </c>
      <c r="P12" s="3">
        <f t="shared" si="2"/>
        <v>425.11799999999999</v>
      </c>
      <c r="Q12" s="17">
        <f t="shared" si="3"/>
        <v>8.7037E-5</v>
      </c>
      <c r="R12" s="3">
        <f t="shared" si="4"/>
        <v>426.85300000000001</v>
      </c>
      <c r="S12" s="24">
        <f t="shared" si="4"/>
        <v>2.73427</v>
      </c>
      <c r="T12" s="3">
        <f t="shared" si="4"/>
        <v>426.70800000000003</v>
      </c>
      <c r="U12" s="24">
        <f t="shared" si="4"/>
        <v>0.18493200000000001</v>
      </c>
      <c r="V12" s="22">
        <f t="shared" si="5"/>
        <v>0.15066646827360416</v>
      </c>
    </row>
    <row r="13" spans="1:22" x14ac:dyDescent="0.6">
      <c r="B13" s="2">
        <v>474.71699999999998</v>
      </c>
      <c r="C13" s="1">
        <v>1.1938599999999999</v>
      </c>
      <c r="D13" s="2"/>
      <c r="E13" s="1"/>
      <c r="F13" s="2">
        <v>467.77300000000002</v>
      </c>
      <c r="G13" s="1">
        <v>100</v>
      </c>
      <c r="H13" s="2">
        <v>472.58</v>
      </c>
      <c r="I13" s="1">
        <v>2.67672</v>
      </c>
      <c r="J13" s="2">
        <v>475.15499999999997</v>
      </c>
      <c r="K13" s="1">
        <v>0.23424700000000001</v>
      </c>
      <c r="N13" s="3">
        <f t="shared" si="0"/>
        <v>474.71699999999998</v>
      </c>
      <c r="O13" s="21">
        <f t="shared" si="1"/>
        <v>119385.99999999999</v>
      </c>
      <c r="P13" s="3">
        <f t="shared" si="2"/>
        <v>467.77300000000002</v>
      </c>
      <c r="Q13" s="17">
        <f t="shared" si="3"/>
        <v>9.9999999999999991E-5</v>
      </c>
      <c r="R13" s="3">
        <f t="shared" si="4"/>
        <v>472.58</v>
      </c>
      <c r="S13" s="24">
        <f t="shared" si="4"/>
        <v>2.67672</v>
      </c>
      <c r="T13" s="3">
        <f t="shared" si="4"/>
        <v>475.15499999999997</v>
      </c>
      <c r="U13" s="24">
        <f t="shared" si="4"/>
        <v>0.23424700000000001</v>
      </c>
      <c r="V13" s="22">
        <f t="shared" si="5"/>
        <v>0.2119267417959293</v>
      </c>
    </row>
    <row r="14" spans="1:22" x14ac:dyDescent="0.6">
      <c r="B14" s="2">
        <v>517.80600000000004</v>
      </c>
      <c r="C14" s="1">
        <v>1.11267</v>
      </c>
      <c r="D14" s="2"/>
      <c r="E14" s="1"/>
      <c r="F14" s="2">
        <v>516.11400000000003</v>
      </c>
      <c r="G14" s="1">
        <v>112.96299999999999</v>
      </c>
      <c r="H14" s="2">
        <v>526.33000000000004</v>
      </c>
      <c r="I14" s="1">
        <v>2.40455</v>
      </c>
      <c r="J14" s="2">
        <v>521.73900000000003</v>
      </c>
      <c r="K14" s="1">
        <v>0.29588999999999999</v>
      </c>
      <c r="N14" s="3">
        <f t="shared" si="0"/>
        <v>517.80600000000004</v>
      </c>
      <c r="O14" s="21">
        <f t="shared" si="1"/>
        <v>111267</v>
      </c>
      <c r="P14" s="3">
        <f t="shared" si="2"/>
        <v>516.11400000000003</v>
      </c>
      <c r="Q14" s="17">
        <f t="shared" si="3"/>
        <v>1.1296299999999998E-4</v>
      </c>
      <c r="R14" s="3">
        <f t="shared" si="4"/>
        <v>526.33000000000004</v>
      </c>
      <c r="S14" s="24">
        <f t="shared" si="4"/>
        <v>2.40455</v>
      </c>
      <c r="T14" s="3">
        <f t="shared" si="4"/>
        <v>521.73900000000003</v>
      </c>
      <c r="U14" s="24">
        <f t="shared" si="4"/>
        <v>0.29588999999999999</v>
      </c>
      <c r="V14" s="22">
        <f t="shared" si="5"/>
        <v>0.30807630947003717</v>
      </c>
    </row>
    <row r="15" spans="1:22" x14ac:dyDescent="0.6">
      <c r="B15" s="2">
        <v>569.53399999999999</v>
      </c>
      <c r="C15" s="1">
        <v>0.94787200000000005</v>
      </c>
      <c r="D15" s="2"/>
      <c r="E15" s="1"/>
      <c r="F15" s="2">
        <v>572.98599999999999</v>
      </c>
      <c r="G15" s="1">
        <v>124.074</v>
      </c>
      <c r="H15" s="2">
        <v>572.00900000000001</v>
      </c>
      <c r="I15" s="1">
        <v>2.1330900000000002</v>
      </c>
      <c r="J15" s="2">
        <v>566.46</v>
      </c>
      <c r="K15" s="1">
        <v>0.373973</v>
      </c>
      <c r="N15" s="3">
        <f t="shared" si="0"/>
        <v>569.53399999999999</v>
      </c>
      <c r="O15" s="21">
        <f t="shared" si="1"/>
        <v>94787.200000000012</v>
      </c>
      <c r="P15" s="3">
        <f t="shared" si="2"/>
        <v>572.98599999999999</v>
      </c>
      <c r="Q15" s="17">
        <f t="shared" si="3"/>
        <v>1.2407400000000001E-4</v>
      </c>
      <c r="R15" s="3">
        <f t="shared" si="4"/>
        <v>572.00900000000001</v>
      </c>
      <c r="S15" s="24">
        <f t="shared" si="4"/>
        <v>2.1330900000000002</v>
      </c>
      <c r="T15" s="3">
        <f t="shared" si="4"/>
        <v>566.46</v>
      </c>
      <c r="U15" s="24">
        <f t="shared" si="4"/>
        <v>0.373973</v>
      </c>
      <c r="V15" s="22">
        <f t="shared" si="5"/>
        <v>0.38749966371603234</v>
      </c>
    </row>
    <row r="16" spans="1:22" x14ac:dyDescent="0.6">
      <c r="B16" s="2">
        <v>621.23500000000001</v>
      </c>
      <c r="C16" s="1">
        <v>0.86728799999999995</v>
      </c>
      <c r="D16" s="2"/>
      <c r="E16" s="1"/>
      <c r="F16" s="2">
        <v>621.327</v>
      </c>
      <c r="G16" s="1">
        <v>133.333</v>
      </c>
      <c r="H16" s="2">
        <v>623.11699999999996</v>
      </c>
      <c r="I16" s="1">
        <v>2.0750600000000001</v>
      </c>
      <c r="J16" s="2">
        <v>624.22400000000005</v>
      </c>
      <c r="K16" s="1">
        <v>0.44794499999999998</v>
      </c>
      <c r="N16" s="3">
        <f t="shared" si="0"/>
        <v>621.23500000000001</v>
      </c>
      <c r="O16" s="21">
        <f t="shared" si="1"/>
        <v>86728.799999999988</v>
      </c>
      <c r="P16" s="3">
        <f t="shared" si="2"/>
        <v>621.327</v>
      </c>
      <c r="Q16" s="17">
        <f t="shared" si="3"/>
        <v>1.3333299999999999E-4</v>
      </c>
      <c r="R16" s="3">
        <f t="shared" si="4"/>
        <v>623.11699999999996</v>
      </c>
      <c r="S16" s="24">
        <f t="shared" si="4"/>
        <v>2.0750600000000001</v>
      </c>
      <c r="T16" s="3">
        <f t="shared" si="4"/>
        <v>624.22400000000005</v>
      </c>
      <c r="U16" s="24">
        <f t="shared" si="4"/>
        <v>0.44794499999999998</v>
      </c>
      <c r="V16" s="22">
        <f t="shared" si="5"/>
        <v>0.46381890117701419</v>
      </c>
    </row>
    <row r="17" spans="2:22" x14ac:dyDescent="0.6">
      <c r="B17" s="2">
        <v>667.16700000000003</v>
      </c>
      <c r="C17" s="1">
        <v>0.87051100000000003</v>
      </c>
      <c r="D17" s="2"/>
      <c r="E17" s="1"/>
      <c r="F17" s="2">
        <v>675.35500000000002</v>
      </c>
      <c r="G17" s="1">
        <v>144.44399999999999</v>
      </c>
      <c r="H17" s="2">
        <v>671.54600000000005</v>
      </c>
      <c r="I17" s="1">
        <v>2.0707399999999998</v>
      </c>
      <c r="J17" s="2">
        <v>670.80700000000002</v>
      </c>
      <c r="K17" s="1">
        <v>0.53424700000000003</v>
      </c>
      <c r="N17" s="3">
        <f t="shared" si="0"/>
        <v>667.16700000000003</v>
      </c>
      <c r="O17" s="21">
        <f t="shared" si="1"/>
        <v>87051.1</v>
      </c>
      <c r="P17" s="3">
        <f t="shared" si="2"/>
        <v>675.35500000000002</v>
      </c>
      <c r="Q17" s="17">
        <f t="shared" si="3"/>
        <v>1.4444399999999997E-4</v>
      </c>
      <c r="R17" s="3">
        <f t="shared" si="4"/>
        <v>671.54600000000005</v>
      </c>
      <c r="S17" s="24">
        <f t="shared" si="4"/>
        <v>2.0707399999999998</v>
      </c>
      <c r="T17" s="3">
        <f t="shared" si="4"/>
        <v>670.80700000000002</v>
      </c>
      <c r="U17" s="24">
        <f t="shared" si="4"/>
        <v>0.53424700000000003</v>
      </c>
      <c r="V17" s="22">
        <f t="shared" si="5"/>
        <v>0.58836291320428558</v>
      </c>
    </row>
    <row r="18" spans="2:22" x14ac:dyDescent="0.6">
      <c r="B18" s="2">
        <v>718.88199999999995</v>
      </c>
      <c r="C18" s="1">
        <v>0.74782199999999999</v>
      </c>
      <c r="D18" s="2"/>
      <c r="E18" s="1"/>
      <c r="F18" s="2">
        <v>723.697</v>
      </c>
      <c r="G18" s="1">
        <v>155.55600000000001</v>
      </c>
      <c r="H18" s="2">
        <v>728.02300000000002</v>
      </c>
      <c r="I18" s="1">
        <v>1.95875</v>
      </c>
      <c r="J18" s="2">
        <v>722.98099999999999</v>
      </c>
      <c r="K18" s="1">
        <v>0.63287700000000002</v>
      </c>
      <c r="N18" s="3">
        <f t="shared" si="0"/>
        <v>718.88199999999995</v>
      </c>
      <c r="O18" s="21">
        <f t="shared" si="1"/>
        <v>74782.2</v>
      </c>
      <c r="P18" s="3">
        <f t="shared" si="2"/>
        <v>723.697</v>
      </c>
      <c r="Q18" s="17">
        <f t="shared" si="3"/>
        <v>1.55556E-4</v>
      </c>
      <c r="R18" s="3">
        <f t="shared" si="4"/>
        <v>728.02300000000002</v>
      </c>
      <c r="S18" s="24">
        <f t="shared" si="4"/>
        <v>1.95875</v>
      </c>
      <c r="T18" s="3">
        <f t="shared" si="4"/>
        <v>722.98099999999999</v>
      </c>
      <c r="U18" s="24">
        <f t="shared" si="4"/>
        <v>0.63287700000000002</v>
      </c>
      <c r="V18" s="22">
        <f t="shared" si="5"/>
        <v>0.66791261514518496</v>
      </c>
    </row>
    <row r="19" spans="2:22" x14ac:dyDescent="0.6">
      <c r="B19" s="2">
        <v>770.56899999999996</v>
      </c>
      <c r="C19" s="1">
        <v>0.70934299999999995</v>
      </c>
      <c r="D19" s="2"/>
      <c r="E19" s="1"/>
      <c r="F19" s="2">
        <v>769.19399999999996</v>
      </c>
      <c r="G19" s="1">
        <v>162.96299999999999</v>
      </c>
      <c r="H19" s="2">
        <v>776.44100000000003</v>
      </c>
      <c r="I19" s="1">
        <v>1.90096</v>
      </c>
      <c r="J19" s="2">
        <v>771.42899999999997</v>
      </c>
      <c r="K19" s="1">
        <v>0.73561600000000005</v>
      </c>
      <c r="N19" s="3">
        <f t="shared" si="0"/>
        <v>770.56899999999996</v>
      </c>
      <c r="O19" s="21">
        <f t="shared" si="1"/>
        <v>70934.299999999988</v>
      </c>
      <c r="P19" s="3">
        <f t="shared" si="2"/>
        <v>769.19399999999996</v>
      </c>
      <c r="Q19" s="17">
        <f t="shared" si="3"/>
        <v>1.6296299999999999E-4</v>
      </c>
      <c r="R19" s="3">
        <f t="shared" si="4"/>
        <v>776.44100000000003</v>
      </c>
      <c r="S19" s="24">
        <f t="shared" si="4"/>
        <v>1.90096</v>
      </c>
      <c r="T19" s="3">
        <f t="shared" si="4"/>
        <v>771.42899999999997</v>
      </c>
      <c r="U19" s="24">
        <f t="shared" si="4"/>
        <v>0.73561600000000005</v>
      </c>
      <c r="V19" s="22">
        <f t="shared" si="5"/>
        <v>0.7644644461233856</v>
      </c>
    </row>
    <row r="20" spans="2:22" x14ac:dyDescent="0.6">
      <c r="B20" s="2">
        <v>816.51499999999999</v>
      </c>
      <c r="C20" s="1">
        <v>0.67046099999999997</v>
      </c>
      <c r="D20" s="2"/>
      <c r="E20" s="1"/>
      <c r="F20" s="2">
        <v>820.37900000000002</v>
      </c>
      <c r="G20" s="1">
        <v>175.92599999999999</v>
      </c>
      <c r="H20" s="2">
        <v>822.18</v>
      </c>
      <c r="I20" s="1">
        <v>1.8968799999999999</v>
      </c>
      <c r="J20" s="2">
        <v>823.60199999999998</v>
      </c>
      <c r="K20" s="1">
        <v>0.85479499999999997</v>
      </c>
      <c r="N20" s="3">
        <f t="shared" si="0"/>
        <v>816.51499999999999</v>
      </c>
      <c r="O20" s="21">
        <f t="shared" si="1"/>
        <v>67046.099999999991</v>
      </c>
      <c r="P20" s="3">
        <f t="shared" si="2"/>
        <v>820.37900000000002</v>
      </c>
      <c r="Q20" s="17">
        <f t="shared" si="3"/>
        <v>1.7592599999999997E-4</v>
      </c>
      <c r="R20" s="3">
        <f t="shared" si="4"/>
        <v>822.18</v>
      </c>
      <c r="S20" s="24">
        <f t="shared" si="4"/>
        <v>1.8968799999999999</v>
      </c>
      <c r="T20" s="3">
        <f t="shared" si="4"/>
        <v>823.60199999999998</v>
      </c>
      <c r="U20" s="24">
        <f t="shared" si="4"/>
        <v>0.85479499999999997</v>
      </c>
      <c r="V20" s="22">
        <f t="shared" si="5"/>
        <v>0.900971622016147</v>
      </c>
    </row>
    <row r="21" spans="2:22" x14ac:dyDescent="0.6">
      <c r="B21" s="2">
        <v>873.93</v>
      </c>
      <c r="C21" s="1">
        <v>0.67449000000000003</v>
      </c>
      <c r="D21" s="2"/>
      <c r="E21" s="1"/>
      <c r="F21" s="2">
        <v>874.40800000000002</v>
      </c>
      <c r="G21" s="1">
        <v>179.63</v>
      </c>
      <c r="H21" s="2">
        <v>878.68100000000004</v>
      </c>
      <c r="I21" s="1">
        <v>1.89185</v>
      </c>
      <c r="J21" s="2">
        <v>873.91300000000001</v>
      </c>
      <c r="K21" s="1">
        <v>0.98219199999999995</v>
      </c>
      <c r="N21" s="3">
        <f t="shared" si="0"/>
        <v>873.93</v>
      </c>
      <c r="O21" s="21">
        <f t="shared" si="1"/>
        <v>67449</v>
      </c>
      <c r="P21" s="3">
        <f t="shared" si="2"/>
        <v>874.40800000000002</v>
      </c>
      <c r="Q21" s="17">
        <f t="shared" si="3"/>
        <v>1.7962999999999999E-4</v>
      </c>
      <c r="R21" s="3">
        <f t="shared" si="4"/>
        <v>878.68100000000004</v>
      </c>
      <c r="S21" s="24">
        <f t="shared" si="4"/>
        <v>1.89185</v>
      </c>
      <c r="T21" s="3">
        <f t="shared" si="4"/>
        <v>873.91300000000001</v>
      </c>
      <c r="U21" s="24">
        <f t="shared" si="4"/>
        <v>0.98219199999999995</v>
      </c>
      <c r="V21" s="22">
        <f t="shared" si="5"/>
        <v>1.0053441507263117</v>
      </c>
    </row>
    <row r="22" spans="2:22" x14ac:dyDescent="0.6">
      <c r="V22"/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1"/>
  </sheetPr>
  <dimension ref="A1:V42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61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100.154</v>
      </c>
      <c r="C9" s="4">
        <v>1.4529099999999999</v>
      </c>
      <c r="D9" s="3"/>
      <c r="E9" s="4"/>
      <c r="F9" s="3">
        <v>100.947</v>
      </c>
      <c r="G9" s="4">
        <v>35.019500000000001</v>
      </c>
      <c r="H9" s="3">
        <v>100.69</v>
      </c>
      <c r="I9" s="4">
        <v>1.4583299999999999</v>
      </c>
      <c r="J9" s="3">
        <v>98.6982</v>
      </c>
      <c r="K9" s="4">
        <v>1.2042799999999999E-2</v>
      </c>
      <c r="N9" s="3">
        <f>B9</f>
        <v>100.154</v>
      </c>
      <c r="O9" s="21">
        <f>C9*100000</f>
        <v>145291</v>
      </c>
      <c r="P9" s="3">
        <f>F9</f>
        <v>100.947</v>
      </c>
      <c r="Q9" s="17">
        <f>G9*0.000001</f>
        <v>3.5019499999999999E-5</v>
      </c>
      <c r="R9" s="3">
        <f>H9</f>
        <v>100.69</v>
      </c>
      <c r="S9" s="24">
        <f>I9</f>
        <v>1.4583299999999999</v>
      </c>
      <c r="T9" s="3">
        <f>J9</f>
        <v>98.6982</v>
      </c>
      <c r="U9" s="24">
        <f>K9</f>
        <v>1.2042799999999999E-2</v>
      </c>
      <c r="V9" s="22">
        <f>((O9*(Q9)^2)/S9)*T9</f>
        <v>1.2059020053249518E-2</v>
      </c>
    </row>
    <row r="10" spans="1:22" x14ac:dyDescent="0.6">
      <c r="B10" s="3">
        <v>147.10400000000001</v>
      </c>
      <c r="C10" s="4">
        <v>1.38168</v>
      </c>
      <c r="D10" s="3"/>
      <c r="E10" s="4"/>
      <c r="F10" s="3">
        <v>150.18899999999999</v>
      </c>
      <c r="G10" s="4">
        <v>51.361899999999999</v>
      </c>
      <c r="H10" s="3">
        <v>152.41399999999999</v>
      </c>
      <c r="I10" s="4">
        <v>1.5670299999999999</v>
      </c>
      <c r="J10" s="3">
        <v>149.96899999999999</v>
      </c>
      <c r="K10" s="4">
        <v>3.4349999999999999E-2</v>
      </c>
      <c r="N10" s="3">
        <f t="shared" ref="N10:N14" si="0">B10</f>
        <v>147.10400000000001</v>
      </c>
      <c r="O10" s="21">
        <f t="shared" ref="O10:O14" si="1">C10*100000</f>
        <v>138168</v>
      </c>
      <c r="P10" s="3">
        <f t="shared" ref="P10:P14" si="2">F10</f>
        <v>150.18899999999999</v>
      </c>
      <c r="Q10" s="17">
        <f t="shared" ref="Q10:Q14" si="3">G10*0.000001</f>
        <v>5.1361899999999994E-5</v>
      </c>
      <c r="R10" s="3">
        <f t="shared" ref="R10:U14" si="4">H10</f>
        <v>152.41399999999999</v>
      </c>
      <c r="S10" s="24">
        <f t="shared" si="4"/>
        <v>1.5670299999999999</v>
      </c>
      <c r="T10" s="3">
        <f t="shared" si="4"/>
        <v>149.96899999999999</v>
      </c>
      <c r="U10" s="24">
        <f t="shared" si="4"/>
        <v>3.4349999999999999E-2</v>
      </c>
      <c r="V10" s="22">
        <f t="shared" ref="V10:V14" si="5">((O10*(Q10)^2)/S10)*T10</f>
        <v>3.4882999180680295E-2</v>
      </c>
    </row>
    <row r="11" spans="1:22" x14ac:dyDescent="0.6">
      <c r="B11" s="2">
        <v>198.75200000000001</v>
      </c>
      <c r="C11" s="1">
        <v>1.2994000000000001</v>
      </c>
      <c r="D11" s="2"/>
      <c r="E11" s="1"/>
      <c r="F11" s="2">
        <v>199.43199999999999</v>
      </c>
      <c r="G11" s="1">
        <v>69.572000000000003</v>
      </c>
      <c r="H11" s="2">
        <v>202.06899999999999</v>
      </c>
      <c r="I11" s="1">
        <v>1.58514</v>
      </c>
      <c r="J11" s="2">
        <v>200.34</v>
      </c>
      <c r="K11" s="1">
        <v>7.8008400000000006E-2</v>
      </c>
      <c r="N11" s="3">
        <f t="shared" si="0"/>
        <v>198.75200000000001</v>
      </c>
      <c r="O11" s="21">
        <f t="shared" si="1"/>
        <v>129940.00000000001</v>
      </c>
      <c r="P11" s="3">
        <f t="shared" si="2"/>
        <v>199.43199999999999</v>
      </c>
      <c r="Q11" s="17">
        <f t="shared" si="3"/>
        <v>6.9572000000000004E-5</v>
      </c>
      <c r="R11" s="3">
        <f t="shared" si="4"/>
        <v>202.06899999999999</v>
      </c>
      <c r="S11" s="24">
        <f t="shared" si="4"/>
        <v>1.58514</v>
      </c>
      <c r="T11" s="3">
        <f t="shared" si="4"/>
        <v>200.34</v>
      </c>
      <c r="U11" s="24">
        <f t="shared" si="4"/>
        <v>7.8008400000000006E-2</v>
      </c>
      <c r="V11" s="22">
        <f t="shared" si="5"/>
        <v>7.948988765481653E-2</v>
      </c>
    </row>
    <row r="12" spans="1:22" x14ac:dyDescent="0.6">
      <c r="B12" s="2">
        <v>248.53100000000001</v>
      </c>
      <c r="C12" s="1">
        <v>1.2114400000000001</v>
      </c>
      <c r="D12" s="2"/>
      <c r="E12" s="1"/>
      <c r="F12" s="2">
        <v>250.56800000000001</v>
      </c>
      <c r="G12" s="1">
        <v>88.715999999999994</v>
      </c>
      <c r="H12" s="2">
        <v>253.79300000000001</v>
      </c>
      <c r="I12" s="1">
        <v>1.54891</v>
      </c>
      <c r="J12" s="2">
        <v>259.35199999999998</v>
      </c>
      <c r="K12" s="1">
        <v>0.16770599999999999</v>
      </c>
      <c r="N12" s="3">
        <f t="shared" si="0"/>
        <v>248.53100000000001</v>
      </c>
      <c r="O12" s="21">
        <f t="shared" si="1"/>
        <v>121144</v>
      </c>
      <c r="P12" s="3">
        <f t="shared" si="2"/>
        <v>250.56800000000001</v>
      </c>
      <c r="Q12" s="17">
        <f t="shared" si="3"/>
        <v>8.8715999999999996E-5</v>
      </c>
      <c r="R12" s="3">
        <f t="shared" si="4"/>
        <v>253.79300000000001</v>
      </c>
      <c r="S12" s="24">
        <f t="shared" si="4"/>
        <v>1.54891</v>
      </c>
      <c r="T12" s="3">
        <f t="shared" si="4"/>
        <v>259.35199999999998</v>
      </c>
      <c r="U12" s="24">
        <f t="shared" si="4"/>
        <v>0.16770599999999999</v>
      </c>
      <c r="V12" s="22">
        <f t="shared" si="5"/>
        <v>0.15965011348949323</v>
      </c>
    </row>
    <row r="13" spans="1:22" x14ac:dyDescent="0.6">
      <c r="B13" s="2">
        <v>287.97500000000002</v>
      </c>
      <c r="C13" s="1">
        <v>1.14554</v>
      </c>
      <c r="D13" s="2"/>
      <c r="E13" s="1"/>
      <c r="F13" s="2">
        <v>290.34100000000001</v>
      </c>
      <c r="G13" s="1">
        <v>104.125</v>
      </c>
      <c r="H13" s="2">
        <v>295.17200000000003</v>
      </c>
      <c r="I13" s="1">
        <v>1.46739</v>
      </c>
      <c r="J13" s="2">
        <v>290.81</v>
      </c>
      <c r="K13" s="1">
        <v>0.23614399999999999</v>
      </c>
      <c r="N13" s="3">
        <f t="shared" si="0"/>
        <v>287.97500000000002</v>
      </c>
      <c r="O13" s="21">
        <f t="shared" si="1"/>
        <v>114554</v>
      </c>
      <c r="P13" s="3">
        <f t="shared" si="2"/>
        <v>290.34100000000001</v>
      </c>
      <c r="Q13" s="17">
        <f t="shared" si="3"/>
        <v>1.04125E-4</v>
      </c>
      <c r="R13" s="3">
        <f t="shared" si="4"/>
        <v>295.17200000000003</v>
      </c>
      <c r="S13" s="24">
        <f t="shared" si="4"/>
        <v>1.46739</v>
      </c>
      <c r="T13" s="3">
        <f t="shared" si="4"/>
        <v>290.81</v>
      </c>
      <c r="U13" s="24">
        <f t="shared" si="4"/>
        <v>0.23614399999999999</v>
      </c>
      <c r="V13" s="22">
        <f t="shared" si="5"/>
        <v>0.24614106117781678</v>
      </c>
    </row>
    <row r="14" spans="1:22" x14ac:dyDescent="0.6">
      <c r="B14" s="2">
        <v>309.59500000000003</v>
      </c>
      <c r="C14" s="1">
        <v>1.0902099999999999</v>
      </c>
      <c r="D14" s="2"/>
      <c r="E14" s="1"/>
      <c r="F14" s="2">
        <v>309.27999999999997</v>
      </c>
      <c r="G14" s="1">
        <v>112.529</v>
      </c>
      <c r="H14" s="2">
        <v>313.79300000000001</v>
      </c>
      <c r="I14" s="1">
        <v>1.3587</v>
      </c>
      <c r="J14" s="2">
        <v>310.87200000000001</v>
      </c>
      <c r="K14" s="1">
        <v>0.29900100000000002</v>
      </c>
      <c r="N14" s="3">
        <f t="shared" si="0"/>
        <v>309.59500000000003</v>
      </c>
      <c r="O14" s="21">
        <f t="shared" si="1"/>
        <v>109020.99999999999</v>
      </c>
      <c r="P14" s="3">
        <f t="shared" si="2"/>
        <v>309.27999999999997</v>
      </c>
      <c r="Q14" s="17">
        <f t="shared" si="3"/>
        <v>1.1252899999999999E-4</v>
      </c>
      <c r="R14" s="3">
        <f t="shared" si="4"/>
        <v>313.79300000000001</v>
      </c>
      <c r="S14" s="24">
        <f t="shared" si="4"/>
        <v>1.3587</v>
      </c>
      <c r="T14" s="3">
        <f t="shared" si="4"/>
        <v>310.87200000000001</v>
      </c>
      <c r="U14" s="24">
        <f t="shared" si="4"/>
        <v>0.29900100000000002</v>
      </c>
      <c r="V14" s="22">
        <f t="shared" si="5"/>
        <v>0.31586180447265866</v>
      </c>
    </row>
    <row r="15" spans="1:22" x14ac:dyDescent="0.6">
      <c r="V15"/>
    </row>
    <row r="16" spans="1:22" x14ac:dyDescent="0.6">
      <c r="V16"/>
    </row>
    <row r="17" customFormat="1" x14ac:dyDescent="0.6"/>
    <row r="18" customFormat="1" x14ac:dyDescent="0.6"/>
    <row r="19" customFormat="1" x14ac:dyDescent="0.6"/>
    <row r="20" customFormat="1" x14ac:dyDescent="0.6"/>
    <row r="21" customFormat="1" x14ac:dyDescent="0.6"/>
    <row r="22" customFormat="1" x14ac:dyDescent="0.6"/>
    <row r="23" customFormat="1" x14ac:dyDescent="0.6"/>
    <row r="24" customFormat="1" x14ac:dyDescent="0.6"/>
    <row r="25" customFormat="1" x14ac:dyDescent="0.6"/>
    <row r="26" customFormat="1" x14ac:dyDescent="0.6"/>
    <row r="27" customFormat="1" x14ac:dyDescent="0.6"/>
    <row r="28" customFormat="1" x14ac:dyDescent="0.6"/>
    <row r="29" customFormat="1" x14ac:dyDescent="0.6"/>
    <row r="30" customFormat="1" x14ac:dyDescent="0.6"/>
    <row r="31" customFormat="1" x14ac:dyDescent="0.6"/>
    <row r="32" customFormat="1" x14ac:dyDescent="0.6"/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W4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3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60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"/>
      <c r="C9" s="4"/>
      <c r="D9" s="34">
        <v>299.41899999999998</v>
      </c>
      <c r="E9" s="34">
        <v>4.2542099999999996</v>
      </c>
      <c r="F9" s="34">
        <v>299.92500000000001</v>
      </c>
      <c r="G9" s="34">
        <v>-185.16499999999999</v>
      </c>
      <c r="H9" s="34">
        <v>302.39999999999998</v>
      </c>
      <c r="I9" s="34">
        <v>1.33195</v>
      </c>
      <c r="J9" s="34">
        <v>296.92500000000001</v>
      </c>
      <c r="K9" s="34">
        <v>0.20333599999999999</v>
      </c>
      <c r="N9" s="3">
        <f>D9</f>
        <v>299.41899999999998</v>
      </c>
      <c r="O9" s="21">
        <f>1/E9*100000</f>
        <v>23506.12687196918</v>
      </c>
      <c r="P9" s="3">
        <f>F9</f>
        <v>299.92500000000001</v>
      </c>
      <c r="Q9" s="17">
        <f>G9*0.000001</f>
        <v>-1.8516499999999999E-4</v>
      </c>
      <c r="R9" s="3">
        <f>H9</f>
        <v>302.39999999999998</v>
      </c>
      <c r="S9" s="24">
        <f>I9</f>
        <v>1.33195</v>
      </c>
      <c r="T9" s="3">
        <f>J9</f>
        <v>296.92500000000001</v>
      </c>
      <c r="U9" s="24">
        <f>K9</f>
        <v>0.20333599999999999</v>
      </c>
      <c r="V9" s="22">
        <f>((O9*(Q9)^2)/S9)*T9</f>
        <v>0.1796626155247768</v>
      </c>
      <c r="W9" s="61">
        <f>U9/V9-1</f>
        <v>0.13176577890773533</v>
      </c>
    </row>
    <row r="10" spans="1:23" x14ac:dyDescent="0.6">
      <c r="B10" s="3"/>
      <c r="C10" s="4"/>
      <c r="D10" s="3">
        <v>347.51499999999999</v>
      </c>
      <c r="E10" s="4">
        <v>4.7942400000000003</v>
      </c>
      <c r="F10" s="3">
        <v>350.20100000000002</v>
      </c>
      <c r="G10" s="4">
        <v>-208.51599999999999</v>
      </c>
      <c r="H10" s="3">
        <v>350.52699999999999</v>
      </c>
      <c r="I10" s="4">
        <v>1.2195</v>
      </c>
      <c r="J10" s="3">
        <v>348.79899999999998</v>
      </c>
      <c r="K10" s="4">
        <v>0.27329799999999999</v>
      </c>
      <c r="N10" s="3">
        <f t="shared" ref="N10:N17" si="0">D10</f>
        <v>347.51499999999999</v>
      </c>
      <c r="O10" s="21">
        <f t="shared" ref="O10:O17" si="1">1/E10*100000</f>
        <v>20858.363369376584</v>
      </c>
      <c r="P10" s="3">
        <f t="shared" ref="P10:P17" si="2">F10</f>
        <v>350.20100000000002</v>
      </c>
      <c r="Q10" s="17">
        <f t="shared" ref="Q10:Q17" si="3">G10*0.000001</f>
        <v>-2.0851599999999998E-4</v>
      </c>
      <c r="R10" s="3">
        <f t="shared" ref="R10:U17" si="4">H10</f>
        <v>350.52699999999999</v>
      </c>
      <c r="S10" s="24">
        <f t="shared" si="4"/>
        <v>1.2195</v>
      </c>
      <c r="T10" s="3">
        <f t="shared" si="4"/>
        <v>348.79899999999998</v>
      </c>
      <c r="U10" s="24">
        <f t="shared" si="4"/>
        <v>0.27329799999999999</v>
      </c>
      <c r="V10" s="22">
        <f t="shared" ref="V10:V17" si="5">((O10*(Q10)^2)/S10)*T10</f>
        <v>0.25938952019125389</v>
      </c>
      <c r="W10" s="61">
        <f t="shared" ref="W10:W17" si="6">U10/V10-1</f>
        <v>5.3620052955458908E-2</v>
      </c>
    </row>
    <row r="11" spans="1:23" x14ac:dyDescent="0.6">
      <c r="B11" s="2"/>
      <c r="C11" s="1"/>
      <c r="D11" s="2">
        <v>397.26799999999997</v>
      </c>
      <c r="E11" s="1">
        <v>5.0487000000000002</v>
      </c>
      <c r="F11" s="2">
        <v>400.55799999999999</v>
      </c>
      <c r="G11" s="1">
        <v>-234.64599999999999</v>
      </c>
      <c r="H11" s="2">
        <v>400.255</v>
      </c>
      <c r="I11" s="1">
        <v>1.09589</v>
      </c>
      <c r="J11" s="2">
        <v>399.10500000000002</v>
      </c>
      <c r="K11" s="1">
        <v>0.41441</v>
      </c>
      <c r="N11" s="3">
        <f t="shared" si="0"/>
        <v>397.26799999999997</v>
      </c>
      <c r="O11" s="21">
        <f t="shared" si="1"/>
        <v>19807.079050052485</v>
      </c>
      <c r="P11" s="3">
        <f t="shared" si="2"/>
        <v>400.55799999999999</v>
      </c>
      <c r="Q11" s="17">
        <f t="shared" si="3"/>
        <v>-2.3464599999999998E-4</v>
      </c>
      <c r="R11" s="3">
        <f t="shared" si="4"/>
        <v>400.255</v>
      </c>
      <c r="S11" s="24">
        <f t="shared" si="4"/>
        <v>1.09589</v>
      </c>
      <c r="T11" s="3">
        <f t="shared" si="4"/>
        <v>399.10500000000002</v>
      </c>
      <c r="U11" s="24">
        <f t="shared" si="4"/>
        <v>0.41441</v>
      </c>
      <c r="V11" s="22">
        <f t="shared" si="5"/>
        <v>0.39716132411474525</v>
      </c>
      <c r="W11" s="61">
        <f t="shared" si="6"/>
        <v>4.3429898225113561E-2</v>
      </c>
    </row>
    <row r="12" spans="1:23" x14ac:dyDescent="0.6">
      <c r="B12" s="2"/>
      <c r="C12" s="1"/>
      <c r="D12" s="2">
        <v>448.69799999999998</v>
      </c>
      <c r="E12" s="1">
        <v>4.9104299999999999</v>
      </c>
      <c r="F12" s="2">
        <v>450.65</v>
      </c>
      <c r="G12" s="1">
        <v>-251.74700000000001</v>
      </c>
      <c r="H12" s="2">
        <v>450.00200000000001</v>
      </c>
      <c r="I12" s="1">
        <v>1.00562</v>
      </c>
      <c r="J12" s="2">
        <v>449.43799999999999</v>
      </c>
      <c r="K12" s="1">
        <v>0.59107799999999999</v>
      </c>
      <c r="N12" s="3">
        <f t="shared" si="0"/>
        <v>448.69799999999998</v>
      </c>
      <c r="O12" s="21">
        <f t="shared" si="1"/>
        <v>20364.815301307626</v>
      </c>
      <c r="P12" s="3">
        <f t="shared" si="2"/>
        <v>450.65</v>
      </c>
      <c r="Q12" s="17">
        <f t="shared" si="3"/>
        <v>-2.5174700000000003E-4</v>
      </c>
      <c r="R12" s="3">
        <f t="shared" si="4"/>
        <v>450.00200000000001</v>
      </c>
      <c r="S12" s="24">
        <f t="shared" si="4"/>
        <v>1.00562</v>
      </c>
      <c r="T12" s="3">
        <f t="shared" si="4"/>
        <v>449.43799999999999</v>
      </c>
      <c r="U12" s="24">
        <f t="shared" si="4"/>
        <v>0.59107799999999999</v>
      </c>
      <c r="V12" s="22">
        <f t="shared" si="5"/>
        <v>0.57682618975903865</v>
      </c>
      <c r="W12" s="61">
        <f t="shared" si="6"/>
        <v>2.4707287037218029E-2</v>
      </c>
    </row>
    <row r="13" spans="1:23" x14ac:dyDescent="0.6">
      <c r="B13" s="2"/>
      <c r="C13" s="1"/>
      <c r="D13" s="2">
        <v>496.98700000000002</v>
      </c>
      <c r="E13" s="1">
        <v>4.3789999999999996</v>
      </c>
      <c r="F13" s="2">
        <v>500.37200000000001</v>
      </c>
      <c r="G13" s="1">
        <v>-256.35000000000002</v>
      </c>
      <c r="H13" s="2">
        <v>499.76100000000002</v>
      </c>
      <c r="I13" s="1">
        <v>0.93757299999999999</v>
      </c>
      <c r="J13" s="2">
        <v>498.18400000000003</v>
      </c>
      <c r="K13" s="1">
        <v>0.81222899999999998</v>
      </c>
      <c r="N13" s="3">
        <f t="shared" si="0"/>
        <v>496.98700000000002</v>
      </c>
      <c r="O13" s="21">
        <f t="shared" si="1"/>
        <v>22836.263987211692</v>
      </c>
      <c r="P13" s="3">
        <f t="shared" si="2"/>
        <v>500.37200000000001</v>
      </c>
      <c r="Q13" s="17">
        <f t="shared" si="3"/>
        <v>-2.5635000000000002E-4</v>
      </c>
      <c r="R13" s="3">
        <f t="shared" si="4"/>
        <v>499.76100000000002</v>
      </c>
      <c r="S13" s="24">
        <f t="shared" si="4"/>
        <v>0.93757299999999999</v>
      </c>
      <c r="T13" s="3">
        <f t="shared" si="4"/>
        <v>498.18400000000003</v>
      </c>
      <c r="U13" s="24">
        <f t="shared" si="4"/>
        <v>0.81222899999999998</v>
      </c>
      <c r="V13" s="22">
        <f t="shared" si="5"/>
        <v>0.7974002758328449</v>
      </c>
      <c r="W13" s="61">
        <f t="shared" si="6"/>
        <v>1.8596336891992138E-2</v>
      </c>
    </row>
    <row r="14" spans="1:23" x14ac:dyDescent="0.6">
      <c r="B14" s="2"/>
      <c r="C14" s="1"/>
      <c r="D14" s="2">
        <v>548.51499999999999</v>
      </c>
      <c r="E14" s="1">
        <v>3.7050000000000001</v>
      </c>
      <c r="F14" s="2">
        <v>546.38</v>
      </c>
      <c r="G14" s="1">
        <v>-247.08199999999999</v>
      </c>
      <c r="H14" s="2">
        <v>551.15300000000002</v>
      </c>
      <c r="I14" s="1">
        <v>0.91392200000000001</v>
      </c>
      <c r="J14" s="2">
        <v>550.18200000000002</v>
      </c>
      <c r="K14" s="1">
        <v>1.0510900000000001</v>
      </c>
      <c r="N14" s="3">
        <f t="shared" si="0"/>
        <v>548.51499999999999</v>
      </c>
      <c r="O14" s="21">
        <f t="shared" si="1"/>
        <v>26990.553306342779</v>
      </c>
      <c r="P14" s="3">
        <f t="shared" si="2"/>
        <v>546.38</v>
      </c>
      <c r="Q14" s="17">
        <f t="shared" si="3"/>
        <v>-2.4708199999999998E-4</v>
      </c>
      <c r="R14" s="3">
        <f t="shared" si="4"/>
        <v>551.15300000000002</v>
      </c>
      <c r="S14" s="24">
        <f t="shared" si="4"/>
        <v>0.91392200000000001</v>
      </c>
      <c r="T14" s="3">
        <f t="shared" si="4"/>
        <v>550.18200000000002</v>
      </c>
      <c r="U14" s="24">
        <f t="shared" si="4"/>
        <v>1.0510900000000001</v>
      </c>
      <c r="V14" s="22">
        <f t="shared" si="5"/>
        <v>0.99195335287857633</v>
      </c>
      <c r="W14" s="61">
        <f t="shared" si="6"/>
        <v>5.9616358924352131E-2</v>
      </c>
    </row>
    <row r="15" spans="1:23" x14ac:dyDescent="0.6">
      <c r="B15" s="2"/>
      <c r="C15" s="1"/>
      <c r="D15" s="2">
        <v>596.84199999999998</v>
      </c>
      <c r="E15" s="1">
        <v>2.9592900000000002</v>
      </c>
      <c r="F15" s="2">
        <v>597.12</v>
      </c>
      <c r="G15" s="1">
        <v>-230.149</v>
      </c>
      <c r="H15" s="2">
        <v>597.71900000000005</v>
      </c>
      <c r="I15" s="1">
        <v>0.87929500000000005</v>
      </c>
      <c r="J15" s="2">
        <v>598.91499999999996</v>
      </c>
      <c r="K15" s="1">
        <v>1.2544599999999999</v>
      </c>
      <c r="N15" s="3">
        <f t="shared" si="0"/>
        <v>596.84199999999998</v>
      </c>
      <c r="O15" s="21">
        <f t="shared" si="1"/>
        <v>33791.889270737236</v>
      </c>
      <c r="P15" s="3">
        <f t="shared" si="2"/>
        <v>597.12</v>
      </c>
      <c r="Q15" s="17">
        <f t="shared" si="3"/>
        <v>-2.3014899999999999E-4</v>
      </c>
      <c r="R15" s="3">
        <f t="shared" si="4"/>
        <v>597.71900000000005</v>
      </c>
      <c r="S15" s="24">
        <f t="shared" si="4"/>
        <v>0.87929500000000005</v>
      </c>
      <c r="T15" s="3">
        <f t="shared" si="4"/>
        <v>598.91499999999996</v>
      </c>
      <c r="U15" s="24">
        <f t="shared" si="4"/>
        <v>1.2544599999999999</v>
      </c>
      <c r="V15" s="22">
        <f t="shared" si="5"/>
        <v>1.2191615138094061</v>
      </c>
      <c r="W15" s="61">
        <f t="shared" si="6"/>
        <v>2.895308438690769E-2</v>
      </c>
    </row>
    <row r="16" spans="1:23" x14ac:dyDescent="0.6">
      <c r="B16" s="2"/>
      <c r="C16" s="1"/>
      <c r="D16" s="2">
        <v>648.33100000000002</v>
      </c>
      <c r="E16" s="1">
        <v>2.4995799999999999</v>
      </c>
      <c r="F16" s="2">
        <v>647.88</v>
      </c>
      <c r="G16" s="1">
        <v>-213.911</v>
      </c>
      <c r="H16" s="2">
        <v>649.13099999999997</v>
      </c>
      <c r="I16" s="1">
        <v>0.88897800000000005</v>
      </c>
      <c r="J16" s="2">
        <v>650.83399999999995</v>
      </c>
      <c r="K16" s="1">
        <v>1.3866400000000001</v>
      </c>
      <c r="N16" s="3">
        <f t="shared" si="0"/>
        <v>648.33100000000002</v>
      </c>
      <c r="O16" s="21">
        <f t="shared" si="1"/>
        <v>40006.721129149701</v>
      </c>
      <c r="P16" s="3">
        <f t="shared" si="2"/>
        <v>647.88</v>
      </c>
      <c r="Q16" s="17">
        <f t="shared" si="3"/>
        <v>-2.1391099999999998E-4</v>
      </c>
      <c r="R16" s="3">
        <f t="shared" si="4"/>
        <v>649.13099999999997</v>
      </c>
      <c r="S16" s="24">
        <f t="shared" si="4"/>
        <v>0.88897800000000005</v>
      </c>
      <c r="T16" s="3">
        <f t="shared" si="4"/>
        <v>650.83399999999995</v>
      </c>
      <c r="U16" s="24">
        <f t="shared" si="4"/>
        <v>1.3866400000000001</v>
      </c>
      <c r="V16" s="22">
        <f t="shared" si="5"/>
        <v>1.3402271582358409</v>
      </c>
      <c r="W16" s="61">
        <f t="shared" si="6"/>
        <v>3.463057846496187E-2</v>
      </c>
    </row>
    <row r="17" spans="2:23" x14ac:dyDescent="0.6">
      <c r="B17" s="2"/>
      <c r="C17" s="1"/>
      <c r="D17" s="33">
        <v>696.56100000000004</v>
      </c>
      <c r="E17" s="33">
        <v>2.28959</v>
      </c>
      <c r="F17" s="33">
        <v>697.05</v>
      </c>
      <c r="G17" s="33">
        <v>-199.76499999999999</v>
      </c>
      <c r="H17" s="33">
        <v>697.31600000000003</v>
      </c>
      <c r="I17" s="33">
        <v>0.87652799999999997</v>
      </c>
      <c r="J17" s="33">
        <v>701.12800000000004</v>
      </c>
      <c r="K17" s="33">
        <v>1.5099800000000001</v>
      </c>
      <c r="N17" s="3">
        <f t="shared" si="0"/>
        <v>696.56100000000004</v>
      </c>
      <c r="O17" s="21">
        <f t="shared" si="1"/>
        <v>43675.941980878677</v>
      </c>
      <c r="P17" s="3">
        <f t="shared" si="2"/>
        <v>697.05</v>
      </c>
      <c r="Q17" s="17">
        <f t="shared" si="3"/>
        <v>-1.9976499999999997E-4</v>
      </c>
      <c r="R17" s="3">
        <f t="shared" si="4"/>
        <v>697.31600000000003</v>
      </c>
      <c r="S17" s="24">
        <f t="shared" si="4"/>
        <v>0.87652799999999997</v>
      </c>
      <c r="T17" s="3">
        <f t="shared" si="4"/>
        <v>701.12800000000004</v>
      </c>
      <c r="U17" s="24">
        <f t="shared" si="4"/>
        <v>1.5099800000000001</v>
      </c>
      <c r="V17" s="22">
        <f t="shared" si="5"/>
        <v>1.3941599322102951</v>
      </c>
      <c r="W17" s="61">
        <f t="shared" si="6"/>
        <v>8.3075165993391042E-2</v>
      </c>
    </row>
    <row r="18" spans="2:23" x14ac:dyDescent="0.6">
      <c r="V18"/>
    </row>
    <row r="19" spans="2:23" x14ac:dyDescent="0.6">
      <c r="O19"/>
      <c r="Q19"/>
      <c r="S19"/>
      <c r="U19"/>
      <c r="V19"/>
    </row>
    <row r="20" spans="2:23" x14ac:dyDescent="0.6">
      <c r="O20"/>
      <c r="Q20"/>
      <c r="S20"/>
      <c r="U20"/>
      <c r="V20"/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x14ac:dyDescent="0.6">
      <c r="O28"/>
      <c r="Q28"/>
      <c r="S28"/>
      <c r="U28"/>
      <c r="V28"/>
    </row>
    <row r="29" spans="2:23" x14ac:dyDescent="0.6">
      <c r="O29"/>
      <c r="Q29"/>
      <c r="S29"/>
      <c r="U29"/>
      <c r="V29"/>
    </row>
    <row r="30" spans="2:23" x14ac:dyDescent="0.6">
      <c r="O30"/>
      <c r="Q30"/>
      <c r="S30"/>
      <c r="U30"/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W4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3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63</v>
      </c>
      <c r="F8" s="11" t="s">
        <v>4</v>
      </c>
      <c r="G8" s="27" t="s">
        <v>13</v>
      </c>
      <c r="H8" s="11" t="s">
        <v>4</v>
      </c>
      <c r="I8" s="10" t="s">
        <v>62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"/>
      <c r="C9" s="4"/>
      <c r="D9" s="34">
        <v>236.273</v>
      </c>
      <c r="E9" s="34">
        <v>1.5905</v>
      </c>
      <c r="F9" s="34">
        <v>235.93299999999999</v>
      </c>
      <c r="G9" s="34">
        <v>143.029</v>
      </c>
      <c r="H9" s="34">
        <v>235.70699999999999</v>
      </c>
      <c r="I9" s="34">
        <v>10.2987</v>
      </c>
      <c r="J9" s="34">
        <v>235.26400000000001</v>
      </c>
      <c r="K9" s="34">
        <v>0.29496899999999998</v>
      </c>
      <c r="N9" s="3">
        <f>D9</f>
        <v>236.273</v>
      </c>
      <c r="O9" s="21">
        <f>1/E9*100000</f>
        <v>62873.31027978623</v>
      </c>
      <c r="P9" s="3">
        <f>F9</f>
        <v>235.93299999999999</v>
      </c>
      <c r="Q9" s="17">
        <f>G9*0.000001</f>
        <v>1.43029E-4</v>
      </c>
      <c r="R9" s="3">
        <f>H9</f>
        <v>235.70699999999999</v>
      </c>
      <c r="S9" s="24">
        <f>I9/10</f>
        <v>1.0298700000000001</v>
      </c>
      <c r="T9" s="3">
        <f>J9</f>
        <v>235.26400000000001</v>
      </c>
      <c r="U9" s="24">
        <f>K9</f>
        <v>0.29496899999999998</v>
      </c>
      <c r="V9" s="22">
        <f>((O9*(Q9)^2)/S9)*T9</f>
        <v>0.29382422570500838</v>
      </c>
      <c r="W9" s="41">
        <f>U9/V9-1</f>
        <v>3.8961194988085257E-3</v>
      </c>
    </row>
    <row r="10" spans="1:23" x14ac:dyDescent="0.6">
      <c r="B10" s="3"/>
      <c r="C10" s="4"/>
      <c r="D10" s="3">
        <v>250.999</v>
      </c>
      <c r="E10" s="4">
        <v>1.6211599999999999</v>
      </c>
      <c r="F10" s="3">
        <v>250.417</v>
      </c>
      <c r="G10" s="4">
        <v>148.989</v>
      </c>
      <c r="H10" s="3">
        <v>250.922</v>
      </c>
      <c r="I10" s="4">
        <v>10.3026</v>
      </c>
      <c r="J10" s="3">
        <v>250.636</v>
      </c>
      <c r="K10" s="4">
        <v>0.33383699999999999</v>
      </c>
      <c r="N10" s="3">
        <f t="shared" ref="N10:N16" si="0">D10</f>
        <v>250.999</v>
      </c>
      <c r="O10" s="21">
        <f t="shared" ref="O10:O16" si="1">1/E10*100000</f>
        <v>61684.226109699222</v>
      </c>
      <c r="P10" s="3">
        <f t="shared" ref="P10:P16" si="2">F10</f>
        <v>250.417</v>
      </c>
      <c r="Q10" s="17">
        <f t="shared" ref="Q10:Q16" si="3">G10*0.000001</f>
        <v>1.4898900000000001E-4</v>
      </c>
      <c r="R10" s="3">
        <f t="shared" ref="R10:U16" si="4">H10</f>
        <v>250.922</v>
      </c>
      <c r="S10" s="24">
        <f t="shared" ref="S10:S16" si="5">I10/10</f>
        <v>1.03026</v>
      </c>
      <c r="T10" s="3">
        <f t="shared" si="4"/>
        <v>250.636</v>
      </c>
      <c r="U10" s="24">
        <f t="shared" si="4"/>
        <v>0.33383699999999999</v>
      </c>
      <c r="V10" s="22">
        <f t="shared" ref="V10:V16" si="6">((O10*(Q10)^2)/S10)*T10</f>
        <v>0.3331034594854152</v>
      </c>
      <c r="W10" s="41">
        <f t="shared" ref="W10:W16" si="7">U10/V10-1</f>
        <v>2.2021401870697677E-3</v>
      </c>
    </row>
    <row r="11" spans="1:23" x14ac:dyDescent="0.6">
      <c r="B11" s="2"/>
      <c r="C11" s="1"/>
      <c r="D11" s="2">
        <v>265.036</v>
      </c>
      <c r="E11" s="1">
        <v>1.6469</v>
      </c>
      <c r="F11" s="2">
        <v>264.56099999999998</v>
      </c>
      <c r="G11" s="1">
        <v>155.22800000000001</v>
      </c>
      <c r="H11" s="2">
        <v>264.03500000000003</v>
      </c>
      <c r="I11" s="1">
        <v>10.400600000000001</v>
      </c>
      <c r="J11" s="2">
        <v>264.98099999999999</v>
      </c>
      <c r="K11" s="1">
        <v>0.367838</v>
      </c>
      <c r="N11" s="3">
        <f t="shared" si="0"/>
        <v>265.036</v>
      </c>
      <c r="O11" s="21">
        <f t="shared" si="1"/>
        <v>60720.140870726827</v>
      </c>
      <c r="P11" s="3">
        <f t="shared" si="2"/>
        <v>264.56099999999998</v>
      </c>
      <c r="Q11" s="17">
        <f t="shared" si="3"/>
        <v>1.5522800000000001E-4</v>
      </c>
      <c r="R11" s="3">
        <f t="shared" si="4"/>
        <v>264.03500000000003</v>
      </c>
      <c r="S11" s="24">
        <f t="shared" si="5"/>
        <v>1.04006</v>
      </c>
      <c r="T11" s="3">
        <f t="shared" si="4"/>
        <v>264.98099999999999</v>
      </c>
      <c r="U11" s="24">
        <f t="shared" si="4"/>
        <v>0.367838</v>
      </c>
      <c r="V11" s="22">
        <f t="shared" si="6"/>
        <v>0.37275994162947074</v>
      </c>
      <c r="W11" s="41">
        <f t="shared" si="7"/>
        <v>-1.3204051937434902E-2</v>
      </c>
    </row>
    <row r="12" spans="1:23" x14ac:dyDescent="0.6">
      <c r="B12" s="2"/>
      <c r="C12" s="1"/>
      <c r="D12" s="2">
        <v>281.13900000000001</v>
      </c>
      <c r="E12" s="1">
        <v>1.6911</v>
      </c>
      <c r="F12" s="2">
        <v>280.74599999999998</v>
      </c>
      <c r="G12" s="1">
        <v>160.20699999999999</v>
      </c>
      <c r="H12" s="2">
        <v>280.66199999999998</v>
      </c>
      <c r="I12" s="1">
        <v>10.3035</v>
      </c>
      <c r="J12" s="2">
        <v>280.70100000000002</v>
      </c>
      <c r="K12" s="1">
        <v>0.41523900000000002</v>
      </c>
      <c r="N12" s="3">
        <f t="shared" si="0"/>
        <v>281.13900000000001</v>
      </c>
      <c r="O12" s="21">
        <f t="shared" si="1"/>
        <v>59133.108627520545</v>
      </c>
      <c r="P12" s="3">
        <f t="shared" si="2"/>
        <v>280.74599999999998</v>
      </c>
      <c r="Q12" s="17">
        <f t="shared" si="3"/>
        <v>1.6020699999999999E-4</v>
      </c>
      <c r="R12" s="3">
        <f t="shared" si="4"/>
        <v>280.66199999999998</v>
      </c>
      <c r="S12" s="24">
        <f t="shared" si="5"/>
        <v>1.0303499999999999</v>
      </c>
      <c r="T12" s="3">
        <f t="shared" si="4"/>
        <v>280.70100000000002</v>
      </c>
      <c r="U12" s="24">
        <f t="shared" si="4"/>
        <v>0.41523900000000002</v>
      </c>
      <c r="V12" s="22">
        <f t="shared" si="6"/>
        <v>0.41347844168313452</v>
      </c>
      <c r="W12" s="41">
        <f t="shared" si="7"/>
        <v>4.2579204606141285E-3</v>
      </c>
    </row>
    <row r="13" spans="1:23" x14ac:dyDescent="0.6">
      <c r="B13" s="2"/>
      <c r="C13" s="1"/>
      <c r="D13" s="2">
        <v>294.84500000000003</v>
      </c>
      <c r="E13" s="1">
        <v>1.7291700000000001</v>
      </c>
      <c r="F13" s="2">
        <v>294.85899999999998</v>
      </c>
      <c r="G13" s="1">
        <v>164.21600000000001</v>
      </c>
      <c r="H13" s="2">
        <v>294.495</v>
      </c>
      <c r="I13" s="1">
        <v>10.303900000000001</v>
      </c>
      <c r="J13" s="2">
        <v>295.38799999999998</v>
      </c>
      <c r="K13" s="1">
        <v>0.45045499999999999</v>
      </c>
      <c r="N13" s="3">
        <f t="shared" si="0"/>
        <v>294.84500000000003</v>
      </c>
      <c r="O13" s="21">
        <f t="shared" si="1"/>
        <v>57831.213819346849</v>
      </c>
      <c r="P13" s="3">
        <f t="shared" si="2"/>
        <v>294.85899999999998</v>
      </c>
      <c r="Q13" s="17">
        <f t="shared" si="3"/>
        <v>1.6421599999999999E-4</v>
      </c>
      <c r="R13" s="3">
        <f t="shared" si="4"/>
        <v>294.495</v>
      </c>
      <c r="S13" s="24">
        <f t="shared" si="5"/>
        <v>1.0303900000000001</v>
      </c>
      <c r="T13" s="3">
        <f t="shared" si="4"/>
        <v>295.38799999999998</v>
      </c>
      <c r="U13" s="24">
        <f t="shared" si="4"/>
        <v>0.45045499999999999</v>
      </c>
      <c r="V13" s="22">
        <f t="shared" si="6"/>
        <v>0.44707919426173953</v>
      </c>
      <c r="W13" s="41">
        <f t="shared" si="7"/>
        <v>7.5508003539170865E-3</v>
      </c>
    </row>
    <row r="14" spans="1:23" x14ac:dyDescent="0.6">
      <c r="B14" s="2"/>
      <c r="C14" s="1"/>
      <c r="D14" s="2">
        <v>310.60399999999998</v>
      </c>
      <c r="E14" s="1">
        <v>1.77091</v>
      </c>
      <c r="F14" s="2">
        <v>310.358</v>
      </c>
      <c r="G14" s="1">
        <v>169.19800000000001</v>
      </c>
      <c r="H14" s="2">
        <v>309.71100000000001</v>
      </c>
      <c r="I14" s="1">
        <v>10.304399999999999</v>
      </c>
      <c r="J14" s="2">
        <v>310.077</v>
      </c>
      <c r="K14" s="1">
        <v>0.48811100000000002</v>
      </c>
      <c r="N14" s="3">
        <f t="shared" si="0"/>
        <v>310.60399999999998</v>
      </c>
      <c r="O14" s="21">
        <f t="shared" si="1"/>
        <v>56468.143496846256</v>
      </c>
      <c r="P14" s="3">
        <f t="shared" si="2"/>
        <v>310.358</v>
      </c>
      <c r="Q14" s="17">
        <f t="shared" si="3"/>
        <v>1.6919799999999999E-4</v>
      </c>
      <c r="R14" s="3">
        <f t="shared" si="4"/>
        <v>309.71100000000001</v>
      </c>
      <c r="S14" s="24">
        <f t="shared" si="5"/>
        <v>1.03044</v>
      </c>
      <c r="T14" s="3">
        <f t="shared" si="4"/>
        <v>310.077</v>
      </c>
      <c r="U14" s="24">
        <f t="shared" si="4"/>
        <v>0.48811100000000002</v>
      </c>
      <c r="V14" s="22">
        <f t="shared" si="6"/>
        <v>0.48645290879718012</v>
      </c>
      <c r="W14" s="41">
        <f t="shared" si="7"/>
        <v>3.4085338433267331E-3</v>
      </c>
    </row>
    <row r="15" spans="1:23" x14ac:dyDescent="0.6">
      <c r="B15" s="2"/>
      <c r="C15" s="1"/>
      <c r="D15" s="2">
        <v>321.90899999999999</v>
      </c>
      <c r="E15" s="1">
        <v>1.80037</v>
      </c>
      <c r="F15" s="2">
        <v>322.416</v>
      </c>
      <c r="G15" s="1">
        <v>173.351</v>
      </c>
      <c r="H15" s="2">
        <v>321.81299999999999</v>
      </c>
      <c r="I15" s="1">
        <v>10.308199999999999</v>
      </c>
      <c r="J15" s="2">
        <v>322.03399999999999</v>
      </c>
      <c r="K15" s="1">
        <v>0.51969699999999996</v>
      </c>
      <c r="N15" s="3">
        <f t="shared" si="0"/>
        <v>321.90899999999999</v>
      </c>
      <c r="O15" s="21">
        <f t="shared" si="1"/>
        <v>55544.138149380407</v>
      </c>
      <c r="P15" s="3">
        <f t="shared" si="2"/>
        <v>322.416</v>
      </c>
      <c r="Q15" s="17">
        <f t="shared" si="3"/>
        <v>1.73351E-4</v>
      </c>
      <c r="R15" s="3">
        <f t="shared" si="4"/>
        <v>321.81299999999999</v>
      </c>
      <c r="S15" s="24">
        <f t="shared" si="5"/>
        <v>1.0308199999999998</v>
      </c>
      <c r="T15" s="3">
        <f t="shared" si="4"/>
        <v>322.03399999999999</v>
      </c>
      <c r="U15" s="24">
        <f t="shared" si="4"/>
        <v>0.51969699999999996</v>
      </c>
      <c r="V15" s="22">
        <f t="shared" si="6"/>
        <v>0.52144658228297347</v>
      </c>
      <c r="W15" s="41">
        <f t="shared" si="7"/>
        <v>-3.3552473875916311E-3</v>
      </c>
    </row>
    <row r="16" spans="1:23" x14ac:dyDescent="0.6">
      <c r="B16" s="2"/>
      <c r="C16" s="1"/>
      <c r="D16" s="33">
        <v>337.67500000000001</v>
      </c>
      <c r="E16" s="33">
        <v>1.8494999999999999</v>
      </c>
      <c r="F16" s="33">
        <v>338.24200000000002</v>
      </c>
      <c r="G16" s="33">
        <v>177.21700000000001</v>
      </c>
      <c r="H16" s="33">
        <v>337.78</v>
      </c>
      <c r="I16" s="33">
        <v>10.1031</v>
      </c>
      <c r="J16" s="33">
        <v>337.75700000000001</v>
      </c>
      <c r="K16" s="33">
        <v>0.57197600000000004</v>
      </c>
      <c r="N16" s="3">
        <f t="shared" si="0"/>
        <v>337.67500000000001</v>
      </c>
      <c r="O16" s="21">
        <f t="shared" si="1"/>
        <v>54068.667207353341</v>
      </c>
      <c r="P16" s="3">
        <f t="shared" si="2"/>
        <v>338.24200000000002</v>
      </c>
      <c r="Q16" s="17">
        <f t="shared" si="3"/>
        <v>1.7721699999999999E-4</v>
      </c>
      <c r="R16" s="3">
        <f t="shared" si="4"/>
        <v>337.78</v>
      </c>
      <c r="S16" s="24">
        <f t="shared" si="5"/>
        <v>1.01031</v>
      </c>
      <c r="T16" s="3">
        <f t="shared" si="4"/>
        <v>337.75700000000001</v>
      </c>
      <c r="U16" s="24">
        <f t="shared" si="4"/>
        <v>0.57197600000000004</v>
      </c>
      <c r="V16" s="22">
        <f t="shared" si="6"/>
        <v>0.56768331772554848</v>
      </c>
      <c r="W16" s="41">
        <f t="shared" si="7"/>
        <v>7.5617551906410618E-3</v>
      </c>
    </row>
    <row r="17" spans="15:22" x14ac:dyDescent="0.6">
      <c r="V17"/>
    </row>
    <row r="18" spans="15:22" x14ac:dyDescent="0.6"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W4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35" t="s">
        <v>4</v>
      </c>
      <c r="E8" s="36" t="s">
        <v>59</v>
      </c>
      <c r="F8" s="35" t="s">
        <v>4</v>
      </c>
      <c r="G8" s="38" t="s">
        <v>13</v>
      </c>
      <c r="H8" s="35" t="s">
        <v>4</v>
      </c>
      <c r="I8" s="36" t="s">
        <v>15</v>
      </c>
      <c r="J8" s="35" t="s">
        <v>4</v>
      </c>
      <c r="K8" s="37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7"/>
      <c r="D9" s="33">
        <v>3.0226700251889702</v>
      </c>
      <c r="E9" s="33">
        <v>0.52435597189695504</v>
      </c>
      <c r="F9" s="33">
        <v>0</v>
      </c>
      <c r="G9" s="33">
        <v>0</v>
      </c>
      <c r="H9" s="33">
        <v>324.88558352402703</v>
      </c>
      <c r="I9" s="33">
        <v>1.6104294478527601</v>
      </c>
      <c r="J9" s="33">
        <v>325.04696305572901</v>
      </c>
      <c r="K9" s="33">
        <v>0.30512611879576901</v>
      </c>
      <c r="N9" s="3">
        <f>D9</f>
        <v>3.0226700251889702</v>
      </c>
      <c r="O9" s="21">
        <f>1/(E9*0.001)*100</f>
        <v>190710.13845466741</v>
      </c>
      <c r="P9" s="3">
        <f>F9</f>
        <v>0</v>
      </c>
      <c r="Q9" s="17">
        <f>G9*0.000001</f>
        <v>0</v>
      </c>
      <c r="R9" s="3">
        <f>H9</f>
        <v>324.88558352402703</v>
      </c>
      <c r="S9" s="24">
        <f>I9</f>
        <v>1.6104294478527601</v>
      </c>
      <c r="T9" s="3">
        <f>J9</f>
        <v>325.04696305572901</v>
      </c>
      <c r="U9" s="24">
        <f>K9</f>
        <v>0.30512611879576901</v>
      </c>
      <c r="V9" s="22">
        <f>((O18*(Q22)^2)/S9)*T9</f>
        <v>0.30543520779747946</v>
      </c>
    </row>
    <row r="10" spans="1:22" x14ac:dyDescent="0.6">
      <c r="B10" s="3"/>
      <c r="C10" s="47"/>
      <c r="D10" s="33">
        <v>16.624685138539</v>
      </c>
      <c r="E10" s="33">
        <v>0.52669789227166197</v>
      </c>
      <c r="F10" s="33">
        <v>170.086705202312</v>
      </c>
      <c r="G10" s="33">
        <v>46.124031007751903</v>
      </c>
      <c r="H10" s="33">
        <v>371.22425629290598</v>
      </c>
      <c r="I10" s="33">
        <v>1.6398773006134899</v>
      </c>
      <c r="J10" s="33">
        <v>371.38384470882897</v>
      </c>
      <c r="K10" s="33">
        <v>0.41985353946297799</v>
      </c>
      <c r="N10" s="3">
        <f t="shared" ref="N10:N27" si="0">D10</f>
        <v>16.624685138539</v>
      </c>
      <c r="O10" s="21">
        <f t="shared" ref="O10:O27" si="1">1/(E10*0.001)*100</f>
        <v>189862.16096042714</v>
      </c>
      <c r="P10" s="3">
        <f t="shared" ref="P10:P33" si="2">F10</f>
        <v>170.086705202312</v>
      </c>
      <c r="Q10" s="17">
        <f t="shared" ref="Q10:Q33" si="3">G10*0.000001</f>
        <v>4.6124031007751902E-5</v>
      </c>
      <c r="R10" s="3">
        <f t="shared" ref="R10:R18" si="4">H10</f>
        <v>371.22425629290598</v>
      </c>
      <c r="S10" s="24">
        <f t="shared" ref="S10:S18" si="5">I10</f>
        <v>1.6398773006134899</v>
      </c>
      <c r="T10" s="3">
        <f t="shared" ref="T10:T18" si="6">J10</f>
        <v>371.38384470882897</v>
      </c>
      <c r="U10" s="24">
        <f t="shared" ref="U10:U18" si="7">K10</f>
        <v>0.41985353946297799</v>
      </c>
      <c r="V10" s="22">
        <f>((O19*(Q25)^2)/S10)*T10</f>
        <v>0.41868790262558558</v>
      </c>
    </row>
    <row r="11" spans="1:22" x14ac:dyDescent="0.6">
      <c r="B11" s="2"/>
      <c r="C11" s="48"/>
      <c r="D11" s="33">
        <v>45.340050377833798</v>
      </c>
      <c r="E11" s="33">
        <v>0.53957845433255203</v>
      </c>
      <c r="F11" s="33">
        <v>183.52601156069301</v>
      </c>
      <c r="G11" s="33">
        <v>50.387596899224803</v>
      </c>
      <c r="H11" s="33">
        <v>418.99313501144098</v>
      </c>
      <c r="I11" s="33">
        <v>1.6815950920245299</v>
      </c>
      <c r="J11" s="33">
        <v>419.28616155291098</v>
      </c>
      <c r="K11" s="33">
        <v>0.58462164361269298</v>
      </c>
      <c r="N11" s="3">
        <f t="shared" si="0"/>
        <v>45.340050377833798</v>
      </c>
      <c r="O11" s="21">
        <f t="shared" si="1"/>
        <v>185329.86111111133</v>
      </c>
      <c r="P11" s="3">
        <f t="shared" si="2"/>
        <v>183.52601156069301</v>
      </c>
      <c r="Q11" s="17">
        <f t="shared" si="3"/>
        <v>5.0387596899224801E-5</v>
      </c>
      <c r="R11" s="3">
        <f t="shared" si="4"/>
        <v>418.99313501144098</v>
      </c>
      <c r="S11" s="24">
        <f t="shared" si="5"/>
        <v>1.6815950920245299</v>
      </c>
      <c r="T11" s="3">
        <f t="shared" si="6"/>
        <v>419.28616155291098</v>
      </c>
      <c r="U11" s="24">
        <f t="shared" si="7"/>
        <v>0.58462164361269298</v>
      </c>
      <c r="V11" s="22">
        <f>((O20*(Q26)^2)/S11)*T11</f>
        <v>0.583264576122829</v>
      </c>
    </row>
    <row r="12" spans="1:22" x14ac:dyDescent="0.6">
      <c r="B12" s="2"/>
      <c r="C12" s="48"/>
      <c r="D12" s="33">
        <v>99.2443324937028</v>
      </c>
      <c r="E12" s="33">
        <v>0.55831381733021002</v>
      </c>
      <c r="F12" s="33">
        <v>196.96531791907501</v>
      </c>
      <c r="G12" s="33">
        <v>54.457364341085203</v>
      </c>
      <c r="H12" s="33">
        <v>467.048054919908</v>
      </c>
      <c r="I12" s="33">
        <v>1.73067484662576</v>
      </c>
      <c r="J12" s="33">
        <v>467.18847839699401</v>
      </c>
      <c r="K12" s="33">
        <v>0.70667209113100005</v>
      </c>
      <c r="N12" s="3">
        <f t="shared" si="0"/>
        <v>99.2443324937028</v>
      </c>
      <c r="O12" s="21">
        <f t="shared" si="1"/>
        <v>179110.73825503382</v>
      </c>
      <c r="P12" s="3">
        <f t="shared" si="2"/>
        <v>196.96531791907501</v>
      </c>
      <c r="Q12" s="17">
        <f t="shared" si="3"/>
        <v>5.4457364341085199E-5</v>
      </c>
      <c r="R12" s="3">
        <f t="shared" si="4"/>
        <v>467.048054919908</v>
      </c>
      <c r="S12" s="24">
        <f t="shared" si="5"/>
        <v>1.73067484662576</v>
      </c>
      <c r="T12" s="3">
        <f t="shared" si="6"/>
        <v>467.18847839699401</v>
      </c>
      <c r="U12" s="24">
        <f t="shared" si="7"/>
        <v>0.70667209113100005</v>
      </c>
      <c r="V12" s="22">
        <f>((O21*(Q27)^2)/S12)*T12</f>
        <v>0.71073106372570782</v>
      </c>
    </row>
    <row r="13" spans="1:22" x14ac:dyDescent="0.6">
      <c r="B13" s="2"/>
      <c r="C13" s="48"/>
      <c r="D13" s="33">
        <v>160.20151133501199</v>
      </c>
      <c r="E13" s="33">
        <v>0.57939110070257605</v>
      </c>
      <c r="F13" s="33">
        <v>210.40462427745601</v>
      </c>
      <c r="G13" s="33">
        <v>58.527131782945702</v>
      </c>
      <c r="H13" s="33">
        <v>513.95881006865</v>
      </c>
      <c r="I13" s="33">
        <v>1.71595092024539</v>
      </c>
      <c r="J13" s="33">
        <v>513.83844708828997</v>
      </c>
      <c r="K13" s="33">
        <v>0.868999186330349</v>
      </c>
      <c r="N13" s="3">
        <f t="shared" si="0"/>
        <v>160.20151133501199</v>
      </c>
      <c r="O13" s="21">
        <f t="shared" si="1"/>
        <v>172594.98787388849</v>
      </c>
      <c r="P13" s="3">
        <f t="shared" si="2"/>
        <v>210.40462427745601</v>
      </c>
      <c r="Q13" s="17">
        <f t="shared" si="3"/>
        <v>5.8527131782945698E-5</v>
      </c>
      <c r="R13" s="3">
        <f t="shared" si="4"/>
        <v>513.95881006865</v>
      </c>
      <c r="S13" s="24">
        <f t="shared" si="5"/>
        <v>1.71595092024539</v>
      </c>
      <c r="T13" s="3">
        <f t="shared" si="6"/>
        <v>513.83844708828997</v>
      </c>
      <c r="U13" s="24">
        <f t="shared" si="7"/>
        <v>0.868999186330349</v>
      </c>
      <c r="V13" s="22">
        <f t="shared" ref="V13:V18" si="8">((O22*(Q28)^2)/S13)*T13</f>
        <v>0.87251981091963493</v>
      </c>
    </row>
    <row r="14" spans="1:22" x14ac:dyDescent="0.6">
      <c r="B14" s="2"/>
      <c r="C14" s="48"/>
      <c r="D14" s="33">
        <v>269.01763224181298</v>
      </c>
      <c r="E14" s="33">
        <v>0.63442622950819605</v>
      </c>
      <c r="F14" s="33">
        <v>224.71098265895901</v>
      </c>
      <c r="G14" s="33">
        <v>62.209302325581298</v>
      </c>
      <c r="H14" s="33">
        <v>562.87185354690996</v>
      </c>
      <c r="I14" s="33">
        <v>1.69141104294478</v>
      </c>
      <c r="J14" s="33">
        <v>562.99311208515905</v>
      </c>
      <c r="K14" s="33">
        <v>1.0142392188771301</v>
      </c>
      <c r="N14" s="3">
        <f t="shared" si="0"/>
        <v>269.01763224181298</v>
      </c>
      <c r="O14" s="21">
        <f t="shared" si="1"/>
        <v>157622.739018088</v>
      </c>
      <c r="P14" s="3">
        <f t="shared" si="2"/>
        <v>224.71098265895901</v>
      </c>
      <c r="Q14" s="17">
        <f t="shared" si="3"/>
        <v>6.2209302325581291E-5</v>
      </c>
      <c r="R14" s="3">
        <f t="shared" si="4"/>
        <v>562.87185354690996</v>
      </c>
      <c r="S14" s="24">
        <f t="shared" si="5"/>
        <v>1.69141104294478</v>
      </c>
      <c r="T14" s="3">
        <f t="shared" si="6"/>
        <v>562.99311208515905</v>
      </c>
      <c r="U14" s="24">
        <f t="shared" si="7"/>
        <v>1.0142392188771301</v>
      </c>
      <c r="V14" s="22">
        <f t="shared" si="8"/>
        <v>1.0127396977963361</v>
      </c>
    </row>
    <row r="15" spans="1:22" x14ac:dyDescent="0.6">
      <c r="B15" s="2"/>
      <c r="C15" s="48"/>
      <c r="D15" s="33">
        <v>280.10075566750601</v>
      </c>
      <c r="E15" s="33">
        <v>0.63911007025761102</v>
      </c>
      <c r="F15" s="33">
        <v>237.28323699421901</v>
      </c>
      <c r="G15" s="33">
        <v>66.085271317829395</v>
      </c>
      <c r="H15" s="33">
        <v>610.92677345537697</v>
      </c>
      <c r="I15" s="33">
        <v>1.6325153374233099</v>
      </c>
      <c r="J15" s="33">
        <v>611.20851596743898</v>
      </c>
      <c r="K15" s="33">
        <v>1.1484947111472701</v>
      </c>
      <c r="N15" s="3">
        <f t="shared" si="0"/>
        <v>280.10075566750601</v>
      </c>
      <c r="O15" s="21">
        <f t="shared" si="1"/>
        <v>156467.57053865891</v>
      </c>
      <c r="P15" s="3">
        <f t="shared" si="2"/>
        <v>237.28323699421901</v>
      </c>
      <c r="Q15" s="17">
        <f t="shared" si="3"/>
        <v>6.6085271317829398E-5</v>
      </c>
      <c r="R15" s="3">
        <f t="shared" si="4"/>
        <v>610.92677345537697</v>
      </c>
      <c r="S15" s="24">
        <f t="shared" si="5"/>
        <v>1.6325153374233099</v>
      </c>
      <c r="T15" s="3">
        <f t="shared" si="6"/>
        <v>611.20851596743898</v>
      </c>
      <c r="U15" s="24">
        <f t="shared" si="7"/>
        <v>1.1484947111472701</v>
      </c>
      <c r="V15" s="22">
        <f t="shared" si="8"/>
        <v>1.150919744614638</v>
      </c>
    </row>
    <row r="16" spans="1:22" x14ac:dyDescent="0.6">
      <c r="B16" s="2"/>
      <c r="C16" s="48"/>
      <c r="D16" s="33">
        <v>290.17632241813601</v>
      </c>
      <c r="E16" s="33">
        <v>0.64496487119437895</v>
      </c>
      <c r="F16" s="33">
        <v>251.156069364161</v>
      </c>
      <c r="G16" s="33">
        <v>70.348837209302303</v>
      </c>
      <c r="H16" s="33">
        <v>658.98169336384399</v>
      </c>
      <c r="I16" s="33">
        <v>1.53926380368098</v>
      </c>
      <c r="J16" s="33">
        <v>659.11083281152105</v>
      </c>
      <c r="K16" s="33">
        <v>1.3059397884458901</v>
      </c>
      <c r="N16" s="3">
        <f t="shared" si="0"/>
        <v>290.17632241813601</v>
      </c>
      <c r="O16" s="21">
        <f t="shared" si="1"/>
        <v>155047.204066812</v>
      </c>
      <c r="P16" s="3">
        <f t="shared" si="2"/>
        <v>251.156069364161</v>
      </c>
      <c r="Q16" s="17">
        <f t="shared" si="3"/>
        <v>7.0348837209302303E-5</v>
      </c>
      <c r="R16" s="3">
        <f t="shared" si="4"/>
        <v>658.98169336384399</v>
      </c>
      <c r="S16" s="24">
        <f t="shared" si="5"/>
        <v>1.53926380368098</v>
      </c>
      <c r="T16" s="3">
        <f t="shared" si="6"/>
        <v>659.11083281152105</v>
      </c>
      <c r="U16" s="24">
        <f t="shared" si="7"/>
        <v>1.3059397884458901</v>
      </c>
      <c r="V16" s="22">
        <f t="shared" si="8"/>
        <v>1.312938439623476</v>
      </c>
    </row>
    <row r="17" spans="2:23" x14ac:dyDescent="0.6">
      <c r="B17" s="2"/>
      <c r="C17" s="48"/>
      <c r="D17" s="33">
        <v>300.25188916876499</v>
      </c>
      <c r="E17" s="33">
        <v>0.65199063231850096</v>
      </c>
      <c r="F17" s="33">
        <v>264.595375722543</v>
      </c>
      <c r="G17" s="33">
        <v>73.643410852713103</v>
      </c>
      <c r="H17" s="33">
        <v>706.75057208238002</v>
      </c>
      <c r="I17" s="33">
        <v>1.5515337423312801</v>
      </c>
      <c r="J17" s="33">
        <v>707.01314965560402</v>
      </c>
      <c r="K17" s="33">
        <v>1.3742880390561401</v>
      </c>
      <c r="N17" s="3">
        <f t="shared" si="0"/>
        <v>300.25188916876499</v>
      </c>
      <c r="O17" s="21">
        <f t="shared" si="1"/>
        <v>153376.43678160923</v>
      </c>
      <c r="P17" s="3">
        <f t="shared" si="2"/>
        <v>264.595375722543</v>
      </c>
      <c r="Q17" s="17">
        <f t="shared" si="3"/>
        <v>7.3643410852713097E-5</v>
      </c>
      <c r="R17" s="3">
        <f t="shared" si="4"/>
        <v>706.75057208238002</v>
      </c>
      <c r="S17" s="24">
        <f t="shared" si="5"/>
        <v>1.5515337423312801</v>
      </c>
      <c r="T17" s="3">
        <f t="shared" si="6"/>
        <v>707.01314965560402</v>
      </c>
      <c r="U17" s="24">
        <f t="shared" si="7"/>
        <v>1.3742880390561401</v>
      </c>
      <c r="V17" s="22">
        <f t="shared" si="8"/>
        <v>1.3776919948386028</v>
      </c>
    </row>
    <row r="18" spans="2:23" x14ac:dyDescent="0.6">
      <c r="B18" s="2"/>
      <c r="C18" s="48"/>
      <c r="D18" s="33">
        <v>324.937027707808</v>
      </c>
      <c r="E18" s="33">
        <v>0.65316159250585404</v>
      </c>
      <c r="F18" s="33">
        <v>278.46820809248499</v>
      </c>
      <c r="G18" s="33">
        <v>78.100775193798398</v>
      </c>
      <c r="H18" s="33">
        <v>754.51945080091502</v>
      </c>
      <c r="I18" s="33">
        <v>1.6398773006134899</v>
      </c>
      <c r="J18" s="33">
        <v>754.915466499687</v>
      </c>
      <c r="K18" s="33">
        <v>1.3633034987794901</v>
      </c>
      <c r="N18" s="3">
        <f t="shared" si="0"/>
        <v>324.937027707808</v>
      </c>
      <c r="O18" s="21">
        <f t="shared" si="1"/>
        <v>153101.47006095393</v>
      </c>
      <c r="P18" s="3">
        <f t="shared" si="2"/>
        <v>278.46820809248499</v>
      </c>
      <c r="Q18" s="17">
        <f t="shared" si="3"/>
        <v>7.8100775193798395E-5</v>
      </c>
      <c r="R18" s="3">
        <f t="shared" si="4"/>
        <v>754.51945080091502</v>
      </c>
      <c r="S18" s="24">
        <f t="shared" si="5"/>
        <v>1.6398773006134899</v>
      </c>
      <c r="T18" s="3">
        <f t="shared" si="6"/>
        <v>754.915466499687</v>
      </c>
      <c r="U18" s="24">
        <f t="shared" si="7"/>
        <v>1.3633034987794901</v>
      </c>
      <c r="V18" s="22">
        <f t="shared" si="8"/>
        <v>1.3685368066444334</v>
      </c>
    </row>
    <row r="19" spans="2:23" x14ac:dyDescent="0.6">
      <c r="D19" s="33">
        <v>371.28463476070499</v>
      </c>
      <c r="E19" s="33">
        <v>0.7</v>
      </c>
      <c r="F19" s="33">
        <v>292.34104046242697</v>
      </c>
      <c r="G19" s="33">
        <v>82.364341085271207</v>
      </c>
      <c r="N19" s="3">
        <f t="shared" si="0"/>
        <v>371.28463476070499</v>
      </c>
      <c r="O19" s="21">
        <f t="shared" si="1"/>
        <v>142857.14285714287</v>
      </c>
      <c r="P19" s="3">
        <f t="shared" si="2"/>
        <v>292.34104046242697</v>
      </c>
      <c r="Q19" s="17">
        <f t="shared" si="3"/>
        <v>8.2364341085271206E-5</v>
      </c>
      <c r="R19" s="32"/>
      <c r="S19" s="32"/>
      <c r="T19" s="32"/>
      <c r="U19" s="32"/>
      <c r="V19" s="32"/>
      <c r="W19" s="32"/>
    </row>
    <row r="20" spans="2:23" x14ac:dyDescent="0.6">
      <c r="D20" s="33">
        <v>418.63979848866501</v>
      </c>
      <c r="E20" s="33">
        <v>0.76440281030444901</v>
      </c>
      <c r="F20" s="33">
        <v>305.34682080924802</v>
      </c>
      <c r="G20" s="33">
        <v>86.434108527131698</v>
      </c>
      <c r="N20" s="3">
        <f t="shared" si="0"/>
        <v>418.63979848866501</v>
      </c>
      <c r="O20" s="21">
        <f t="shared" si="1"/>
        <v>130821.07843137265</v>
      </c>
      <c r="P20" s="3">
        <f t="shared" si="2"/>
        <v>305.34682080924802</v>
      </c>
      <c r="Q20" s="17">
        <f t="shared" si="3"/>
        <v>8.6434108527131691E-5</v>
      </c>
      <c r="R20" s="32"/>
      <c r="S20" s="32"/>
      <c r="T20" s="32"/>
      <c r="U20" s="32"/>
      <c r="V20" s="32"/>
      <c r="W20" s="32"/>
    </row>
    <row r="21" spans="2:23" x14ac:dyDescent="0.6">
      <c r="D21" s="33">
        <v>467.00251889168698</v>
      </c>
      <c r="E21" s="33">
        <v>0.82177985948477705</v>
      </c>
      <c r="F21" s="33">
        <v>319.21965317919</v>
      </c>
      <c r="G21" s="33">
        <v>90.503875968992205</v>
      </c>
      <c r="N21" s="3">
        <f t="shared" si="0"/>
        <v>467.00251889168698</v>
      </c>
      <c r="O21" s="21">
        <f t="shared" si="1"/>
        <v>121687.09033912802</v>
      </c>
      <c r="P21" s="3">
        <f t="shared" si="2"/>
        <v>319.21965317919</v>
      </c>
      <c r="Q21" s="17">
        <f t="shared" si="3"/>
        <v>9.0503875968992204E-5</v>
      </c>
      <c r="R21" s="32"/>
      <c r="S21" s="32"/>
      <c r="T21" s="32"/>
      <c r="U21" s="32"/>
      <c r="V21" s="32"/>
      <c r="W21" s="32"/>
    </row>
    <row r="22" spans="2:23" x14ac:dyDescent="0.6">
      <c r="D22" s="33">
        <v>513.85390428211599</v>
      </c>
      <c r="E22" s="33">
        <v>0.84988290398126398</v>
      </c>
      <c r="F22" s="33">
        <v>325.28901734103999</v>
      </c>
      <c r="G22" s="33">
        <v>99.418604651162696</v>
      </c>
      <c r="N22" s="3">
        <f t="shared" si="0"/>
        <v>513.85390428211599</v>
      </c>
      <c r="O22" s="21">
        <f t="shared" si="1"/>
        <v>117663.2681179389</v>
      </c>
      <c r="P22" s="3">
        <f t="shared" si="2"/>
        <v>325.28901734103999</v>
      </c>
      <c r="Q22" s="17">
        <f t="shared" si="3"/>
        <v>9.9418604651162692E-5</v>
      </c>
      <c r="R22" s="32"/>
      <c r="S22" s="32"/>
      <c r="T22" s="32"/>
      <c r="U22" s="32"/>
      <c r="V22" s="32"/>
      <c r="W22" s="32"/>
    </row>
    <row r="23" spans="2:23" x14ac:dyDescent="0.6">
      <c r="D23" s="33">
        <v>562.72040302266998</v>
      </c>
      <c r="E23" s="33">
        <v>0.94941451990632297</v>
      </c>
      <c r="F23" s="33">
        <v>332.658959537572</v>
      </c>
      <c r="G23" s="33">
        <v>94.379844961240195</v>
      </c>
      <c r="N23" s="3">
        <f t="shared" si="0"/>
        <v>562.72040302266998</v>
      </c>
      <c r="O23" s="21">
        <f t="shared" si="1"/>
        <v>105328.07104094725</v>
      </c>
      <c r="P23" s="3">
        <f t="shared" si="2"/>
        <v>332.658959537572</v>
      </c>
      <c r="Q23" s="17">
        <f t="shared" si="3"/>
        <v>9.4379844961240189E-5</v>
      </c>
      <c r="R23" s="32"/>
      <c r="S23" s="32"/>
      <c r="T23" s="32"/>
      <c r="U23" s="32"/>
      <c r="V23" s="32"/>
      <c r="W23" s="32"/>
    </row>
    <row r="24" spans="2:23" x14ac:dyDescent="0.6">
      <c r="D24" s="33">
        <v>610.57934508816095</v>
      </c>
      <c r="E24" s="33">
        <v>1.0887587822014</v>
      </c>
      <c r="F24" s="33">
        <v>345.66473988439299</v>
      </c>
      <c r="G24" s="33">
        <v>102.325581395348</v>
      </c>
      <c r="N24" s="3">
        <f t="shared" si="0"/>
        <v>610.57934508816095</v>
      </c>
      <c r="O24" s="21">
        <f t="shared" si="1"/>
        <v>91847.709184771345</v>
      </c>
      <c r="P24" s="3">
        <f t="shared" si="2"/>
        <v>345.66473988439299</v>
      </c>
      <c r="Q24" s="17">
        <f t="shared" si="3"/>
        <v>1.02325581395348E-4</v>
      </c>
      <c r="R24" s="32"/>
      <c r="S24" s="32"/>
      <c r="T24" s="32"/>
      <c r="U24" s="32"/>
      <c r="V24" s="32"/>
      <c r="W24" s="32"/>
    </row>
    <row r="25" spans="2:23" x14ac:dyDescent="0.6">
      <c r="D25" s="33">
        <v>658.94206549118303</v>
      </c>
      <c r="E25" s="33">
        <v>1.2175644028103001</v>
      </c>
      <c r="F25" s="33">
        <v>371.242774566474</v>
      </c>
      <c r="G25" s="33">
        <v>113.75968992248001</v>
      </c>
      <c r="N25" s="3">
        <f t="shared" si="0"/>
        <v>658.94206549118303</v>
      </c>
      <c r="O25" s="21">
        <f t="shared" si="1"/>
        <v>82131.179072898929</v>
      </c>
      <c r="P25" s="3">
        <f t="shared" si="2"/>
        <v>371.242774566474</v>
      </c>
      <c r="Q25" s="17">
        <f t="shared" si="3"/>
        <v>1.1375968992248001E-4</v>
      </c>
      <c r="R25" s="32"/>
      <c r="S25" s="32"/>
      <c r="T25" s="32"/>
      <c r="U25" s="32"/>
      <c r="V25" s="32"/>
      <c r="W25" s="32"/>
    </row>
    <row r="26" spans="2:23" x14ac:dyDescent="0.6">
      <c r="D26" s="33">
        <v>706.80100755667502</v>
      </c>
      <c r="E26" s="33">
        <v>1.2597189695550299</v>
      </c>
      <c r="F26" s="33">
        <v>418.93063583815001</v>
      </c>
      <c r="G26" s="33">
        <v>133.720930232558</v>
      </c>
      <c r="N26" s="3">
        <f t="shared" si="0"/>
        <v>706.80100755667502</v>
      </c>
      <c r="O26" s="21">
        <f t="shared" si="1"/>
        <v>79382.784904257613</v>
      </c>
      <c r="P26" s="3">
        <f t="shared" si="2"/>
        <v>418.93063583815001</v>
      </c>
      <c r="Q26" s="17">
        <f t="shared" si="3"/>
        <v>1.3372093023255799E-4</v>
      </c>
      <c r="R26" s="32"/>
      <c r="S26" s="32"/>
      <c r="T26" s="32"/>
      <c r="U26" s="32"/>
      <c r="V26" s="32"/>
      <c r="W26" s="32"/>
    </row>
    <row r="27" spans="2:23" x14ac:dyDescent="0.6">
      <c r="D27" s="33">
        <v>755.16372795969698</v>
      </c>
      <c r="E27" s="33">
        <v>1.1789227166276299</v>
      </c>
      <c r="F27" s="33">
        <v>466.61849710982699</v>
      </c>
      <c r="G27" s="33">
        <v>147.09302325581299</v>
      </c>
      <c r="N27" s="3">
        <f t="shared" si="0"/>
        <v>755.16372795969698</v>
      </c>
      <c r="O27" s="21">
        <f t="shared" si="1"/>
        <v>84823.202224871231</v>
      </c>
      <c r="P27" s="3">
        <f t="shared" si="2"/>
        <v>466.61849710982699</v>
      </c>
      <c r="Q27" s="17">
        <f t="shared" si="3"/>
        <v>1.4709302325581299E-4</v>
      </c>
      <c r="R27" s="32"/>
      <c r="S27" s="32"/>
      <c r="T27" s="32"/>
      <c r="U27" s="32"/>
      <c r="V27" s="32"/>
      <c r="W27" s="32"/>
    </row>
    <row r="28" spans="2:23" x14ac:dyDescent="0.6">
      <c r="F28" s="33">
        <v>513.87283236994199</v>
      </c>
      <c r="G28" s="33">
        <v>157.36434108527101</v>
      </c>
      <c r="M28" s="32"/>
      <c r="N28" s="32"/>
      <c r="O28" s="32"/>
      <c r="P28" s="3">
        <f t="shared" si="2"/>
        <v>513.87283236994199</v>
      </c>
      <c r="Q28" s="17">
        <f t="shared" si="3"/>
        <v>1.5736434108527101E-4</v>
      </c>
      <c r="R28" s="32"/>
      <c r="S28" s="32"/>
      <c r="T28" s="32"/>
      <c r="U28" s="32"/>
      <c r="V28" s="32"/>
      <c r="W28" s="32"/>
    </row>
    <row r="29" spans="2:23" x14ac:dyDescent="0.6">
      <c r="F29" s="33">
        <v>562.86127167630104</v>
      </c>
      <c r="G29" s="33">
        <v>169.96124031007699</v>
      </c>
      <c r="L29" s="32"/>
      <c r="M29" s="32"/>
      <c r="N29" s="32"/>
      <c r="O29" s="32"/>
      <c r="P29" s="3">
        <f t="shared" si="2"/>
        <v>562.86127167630104</v>
      </c>
      <c r="Q29" s="17">
        <f t="shared" si="3"/>
        <v>1.6996124031007698E-4</v>
      </c>
      <c r="R29" s="32"/>
      <c r="S29" s="32"/>
      <c r="T29" s="32"/>
      <c r="U29" s="32"/>
      <c r="V29" s="32"/>
      <c r="W29" s="32"/>
    </row>
    <row r="30" spans="2:23" x14ac:dyDescent="0.6">
      <c r="F30" s="33">
        <v>610.98265895953796</v>
      </c>
      <c r="G30" s="33">
        <v>182.945736434108</v>
      </c>
      <c r="L30" s="32"/>
      <c r="M30" s="32"/>
      <c r="N30" s="32"/>
      <c r="O30" s="32"/>
      <c r="P30" s="3">
        <f t="shared" si="2"/>
        <v>610.98265895953796</v>
      </c>
      <c r="Q30" s="17">
        <f t="shared" si="3"/>
        <v>1.8294573643410798E-4</v>
      </c>
      <c r="R30" s="32"/>
      <c r="S30" s="32"/>
      <c r="T30" s="32"/>
      <c r="U30" s="32"/>
      <c r="V30" s="32"/>
      <c r="W30" s="32"/>
    </row>
    <row r="31" spans="2:23" x14ac:dyDescent="0.6">
      <c r="F31" s="33">
        <v>658.67052023121403</v>
      </c>
      <c r="G31" s="33">
        <v>193.21705426356499</v>
      </c>
      <c r="L31" s="32"/>
      <c r="M31" s="32"/>
      <c r="N31" s="32"/>
      <c r="O31" s="32"/>
      <c r="P31" s="3">
        <f t="shared" si="2"/>
        <v>658.67052023121403</v>
      </c>
      <c r="Q31" s="17">
        <f t="shared" si="3"/>
        <v>1.9321705426356497E-4</v>
      </c>
      <c r="R31" s="32"/>
      <c r="S31" s="32"/>
      <c r="T31" s="32"/>
      <c r="U31" s="32"/>
      <c r="V31" s="32"/>
      <c r="W31" s="32"/>
    </row>
    <row r="32" spans="2:23" x14ac:dyDescent="0.6">
      <c r="F32" s="33">
        <v>706.79190751445196</v>
      </c>
      <c r="G32" s="33">
        <v>195.15503875968901</v>
      </c>
      <c r="L32" s="32"/>
      <c r="M32" s="32"/>
      <c r="N32" s="32"/>
      <c r="O32" s="32"/>
      <c r="P32" s="3">
        <f t="shared" si="2"/>
        <v>706.79190751445196</v>
      </c>
      <c r="Q32" s="17">
        <f t="shared" si="3"/>
        <v>1.9515503875968901E-4</v>
      </c>
      <c r="R32" s="32"/>
      <c r="S32" s="32"/>
      <c r="T32" s="32"/>
      <c r="U32" s="32"/>
      <c r="V32" s="32"/>
      <c r="W32" s="32"/>
    </row>
    <row r="33" spans="6:23" x14ac:dyDescent="0.6">
      <c r="F33" s="33">
        <v>754.91329479768797</v>
      </c>
      <c r="G33" s="33">
        <v>187.20930232558101</v>
      </c>
      <c r="L33" s="32"/>
      <c r="M33" s="32"/>
      <c r="N33" s="32"/>
      <c r="O33" s="32"/>
      <c r="P33" s="3">
        <f t="shared" si="2"/>
        <v>754.91329479768797</v>
      </c>
      <c r="Q33" s="17">
        <f t="shared" si="3"/>
        <v>1.87209302325581E-4</v>
      </c>
      <c r="R33" s="32"/>
      <c r="S33" s="32"/>
      <c r="T33" s="32"/>
      <c r="U33" s="32"/>
      <c r="V33" s="32"/>
      <c r="W33" s="32"/>
    </row>
    <row r="34" spans="6:23" x14ac:dyDescent="0.6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6:23" x14ac:dyDescent="0.6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 spans="6:23" x14ac:dyDescent="0.6">
      <c r="L36" s="32"/>
      <c r="M36" s="32"/>
      <c r="N36" s="32"/>
      <c r="O36" s="32"/>
      <c r="Q36"/>
      <c r="R36" s="32"/>
      <c r="S36" s="32"/>
      <c r="T36" s="32"/>
      <c r="U36" s="32"/>
      <c r="V36" s="32"/>
      <c r="W36" s="32"/>
    </row>
    <row r="37" spans="6:23" x14ac:dyDescent="0.6">
      <c r="L37" s="32"/>
      <c r="M37" s="32"/>
      <c r="N37" s="32"/>
      <c r="O37" s="32"/>
      <c r="Q37"/>
      <c r="S37"/>
      <c r="U37"/>
      <c r="V37"/>
    </row>
    <row r="38" spans="6:23" x14ac:dyDescent="0.6">
      <c r="O38"/>
      <c r="Q38"/>
      <c r="S38"/>
      <c r="U38"/>
      <c r="V38"/>
    </row>
    <row r="39" spans="6:23" x14ac:dyDescent="0.6">
      <c r="O39"/>
      <c r="Q39"/>
      <c r="S39"/>
      <c r="U39"/>
      <c r="V39"/>
    </row>
    <row r="40" spans="6:23" x14ac:dyDescent="0.6">
      <c r="O40"/>
      <c r="Q40"/>
      <c r="S40"/>
      <c r="U40"/>
      <c r="V40"/>
    </row>
    <row r="41" spans="6:23" x14ac:dyDescent="0.6">
      <c r="O41"/>
      <c r="Q41"/>
      <c r="S41"/>
      <c r="U41"/>
      <c r="V41"/>
    </row>
    <row r="42" spans="6:23" x14ac:dyDescent="0.6">
      <c r="O42"/>
      <c r="Q42"/>
      <c r="S42"/>
      <c r="U42"/>
      <c r="V42"/>
    </row>
    <row r="43" spans="6:23" x14ac:dyDescent="0.6">
      <c r="O43"/>
      <c r="Q43"/>
      <c r="S43"/>
      <c r="U43"/>
      <c r="V43"/>
    </row>
    <row r="44" spans="6:23" x14ac:dyDescent="0.6">
      <c r="O44"/>
      <c r="Q44"/>
      <c r="S44"/>
      <c r="U44"/>
      <c r="V44"/>
    </row>
    <row r="45" spans="6:23" x14ac:dyDescent="0.6">
      <c r="O45"/>
      <c r="Q45"/>
      <c r="S45"/>
      <c r="U45"/>
      <c r="V45"/>
    </row>
    <row r="46" spans="6:23" x14ac:dyDescent="0.6">
      <c r="O46"/>
      <c r="Q46"/>
      <c r="S46"/>
      <c r="U46"/>
      <c r="V46"/>
    </row>
  </sheetData>
  <sortState xmlns:xlrd2="http://schemas.microsoft.com/office/spreadsheetml/2017/richdata2" ref="D9:E27">
    <sortCondition ref="D9:D27"/>
  </sortState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 tint="0.499984740745262"/>
  </sheetPr>
  <dimension ref="A1:V4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9</v>
      </c>
      <c r="M5" s="13"/>
      <c r="N5" s="63" t="s">
        <v>12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1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1" x14ac:dyDescent="0.6">
      <c r="B9" s="34">
        <v>299.28399999999999</v>
      </c>
      <c r="C9" s="34">
        <v>970.05200000000002</v>
      </c>
      <c r="D9" s="3"/>
      <c r="E9" s="4"/>
      <c r="F9" s="34">
        <v>299.935</v>
      </c>
      <c r="G9" s="34">
        <v>-107.551</v>
      </c>
      <c r="H9" s="3"/>
      <c r="I9" s="4"/>
      <c r="J9" s="34">
        <v>303.39</v>
      </c>
      <c r="K9" s="34">
        <v>0.29697000000000001</v>
      </c>
      <c r="N9" s="3">
        <f>B9</f>
        <v>299.28399999999999</v>
      </c>
      <c r="O9" s="21">
        <f>C9*100</f>
        <v>97005.2</v>
      </c>
      <c r="P9" s="3">
        <f>F9</f>
        <v>299.935</v>
      </c>
      <c r="Q9" s="17">
        <f>G9*0.000001</f>
        <v>-1.07551E-4</v>
      </c>
      <c r="R9" s="3"/>
      <c r="S9" s="24"/>
      <c r="T9" s="3">
        <f>J9</f>
        <v>303.39</v>
      </c>
      <c r="U9" s="24">
        <f>K9</f>
        <v>0.29697000000000001</v>
      </c>
    </row>
    <row r="10" spans="1:21" x14ac:dyDescent="0.6">
      <c r="B10" s="3">
        <v>347.46600000000001</v>
      </c>
      <c r="C10" s="4">
        <v>780.41</v>
      </c>
      <c r="D10" s="3"/>
      <c r="E10" s="4"/>
      <c r="F10" s="3">
        <v>340.01400000000001</v>
      </c>
      <c r="G10" s="4">
        <v>-125.73699999999999</v>
      </c>
      <c r="H10" s="3"/>
      <c r="I10" s="4"/>
      <c r="J10" s="3">
        <v>354.23700000000002</v>
      </c>
      <c r="K10" s="4">
        <v>0.38712099999999999</v>
      </c>
      <c r="N10" s="3">
        <f t="shared" ref="N10:N16" si="0">B10</f>
        <v>347.46600000000001</v>
      </c>
      <c r="O10" s="21">
        <f t="shared" ref="O10:O16" si="1">C10*100</f>
        <v>78041</v>
      </c>
      <c r="P10" s="3">
        <f t="shared" ref="P10:P16" si="2">F10</f>
        <v>340.01400000000001</v>
      </c>
      <c r="Q10" s="17">
        <f t="shared" ref="Q10:Q16" si="3">G10*0.000001</f>
        <v>-1.2573699999999998E-4</v>
      </c>
      <c r="R10" s="3"/>
      <c r="S10" s="24"/>
      <c r="T10" s="3">
        <f t="shared" ref="T10:U16" si="4">J10</f>
        <v>354.23700000000002</v>
      </c>
      <c r="U10" s="24">
        <f t="shared" si="4"/>
        <v>0.38712099999999999</v>
      </c>
    </row>
    <row r="11" spans="1:21" x14ac:dyDescent="0.6">
      <c r="B11" s="2">
        <v>393.84899999999999</v>
      </c>
      <c r="C11" s="1">
        <v>616.71199999999999</v>
      </c>
      <c r="D11" s="2"/>
      <c r="E11" s="1"/>
      <c r="F11" s="2">
        <v>390.47199999999998</v>
      </c>
      <c r="G11" s="1">
        <v>-145.40600000000001</v>
      </c>
      <c r="H11" s="2"/>
      <c r="I11" s="1"/>
      <c r="J11" s="2">
        <v>396.61</v>
      </c>
      <c r="K11" s="1">
        <v>0.49318200000000001</v>
      </c>
      <c r="N11" s="3">
        <f t="shared" si="0"/>
        <v>393.84899999999999</v>
      </c>
      <c r="O11" s="21">
        <f t="shared" si="1"/>
        <v>61671.199999999997</v>
      </c>
      <c r="P11" s="3">
        <f t="shared" si="2"/>
        <v>390.47199999999998</v>
      </c>
      <c r="Q11" s="17">
        <f t="shared" si="3"/>
        <v>-1.45406E-4</v>
      </c>
      <c r="R11" s="3"/>
      <c r="S11" s="24"/>
      <c r="T11" s="3">
        <f t="shared" si="4"/>
        <v>396.61</v>
      </c>
      <c r="U11" s="24">
        <f t="shared" si="4"/>
        <v>0.49318200000000001</v>
      </c>
    </row>
    <row r="12" spans="1:21" x14ac:dyDescent="0.6">
      <c r="B12" s="2">
        <v>450.89499999999998</v>
      </c>
      <c r="C12" s="1">
        <v>470.51400000000001</v>
      </c>
      <c r="D12" s="2"/>
      <c r="E12" s="1"/>
      <c r="F12" s="2">
        <v>446.173</v>
      </c>
      <c r="G12" s="1">
        <v>-168.113</v>
      </c>
      <c r="H12" s="2"/>
      <c r="I12" s="1"/>
      <c r="J12" s="2">
        <v>445.76299999999998</v>
      </c>
      <c r="K12" s="1">
        <v>0.60984799999999995</v>
      </c>
      <c r="N12" s="3">
        <f t="shared" si="0"/>
        <v>450.89499999999998</v>
      </c>
      <c r="O12" s="21">
        <f t="shared" si="1"/>
        <v>47051.4</v>
      </c>
      <c r="P12" s="3">
        <f t="shared" si="2"/>
        <v>446.173</v>
      </c>
      <c r="Q12" s="17">
        <f t="shared" si="3"/>
        <v>-1.6811299999999998E-4</v>
      </c>
      <c r="R12" s="3"/>
      <c r="S12" s="24"/>
      <c r="T12" s="3">
        <f t="shared" si="4"/>
        <v>445.76299999999998</v>
      </c>
      <c r="U12" s="24">
        <f t="shared" si="4"/>
        <v>0.60984799999999995</v>
      </c>
    </row>
    <row r="13" spans="1:21" x14ac:dyDescent="0.6">
      <c r="B13" s="2">
        <v>497.209</v>
      </c>
      <c r="C13" s="1">
        <v>402.05200000000002</v>
      </c>
      <c r="D13" s="2"/>
      <c r="E13" s="1"/>
      <c r="F13" s="2">
        <v>491.37099999999998</v>
      </c>
      <c r="G13" s="1">
        <v>-183.98</v>
      </c>
      <c r="H13" s="2"/>
      <c r="I13" s="1"/>
      <c r="J13" s="2">
        <v>494.91500000000002</v>
      </c>
      <c r="K13" s="1">
        <v>0.75302999999999998</v>
      </c>
      <c r="N13" s="3">
        <f t="shared" si="0"/>
        <v>497.209</v>
      </c>
      <c r="O13" s="21">
        <f t="shared" si="1"/>
        <v>40205.200000000004</v>
      </c>
      <c r="P13" s="3">
        <f t="shared" si="2"/>
        <v>491.37099999999998</v>
      </c>
      <c r="Q13" s="17">
        <f t="shared" si="3"/>
        <v>-1.8397999999999998E-4</v>
      </c>
      <c r="R13" s="3"/>
      <c r="S13" s="24"/>
      <c r="T13" s="3">
        <f t="shared" si="4"/>
        <v>494.91500000000002</v>
      </c>
      <c r="U13" s="24">
        <f t="shared" si="4"/>
        <v>0.75302999999999998</v>
      </c>
    </row>
    <row r="14" spans="1:21" x14ac:dyDescent="0.6">
      <c r="B14" s="2">
        <v>552.43799999999999</v>
      </c>
      <c r="C14" s="1">
        <v>307.77100000000002</v>
      </c>
      <c r="D14" s="2"/>
      <c r="E14" s="1"/>
      <c r="F14" s="2">
        <v>540.06899999999996</v>
      </c>
      <c r="G14" s="1">
        <v>-202.126</v>
      </c>
      <c r="H14" s="2"/>
      <c r="I14" s="1"/>
      <c r="J14" s="2">
        <v>547.45799999999997</v>
      </c>
      <c r="K14" s="1">
        <v>0.89621200000000001</v>
      </c>
      <c r="N14" s="3">
        <f t="shared" si="0"/>
        <v>552.43799999999999</v>
      </c>
      <c r="O14" s="21">
        <f t="shared" si="1"/>
        <v>30777.100000000002</v>
      </c>
      <c r="P14" s="3">
        <f t="shared" si="2"/>
        <v>540.06899999999996</v>
      </c>
      <c r="Q14" s="17">
        <f t="shared" si="3"/>
        <v>-2.0212599999999998E-4</v>
      </c>
      <c r="R14" s="3"/>
      <c r="S14" s="24"/>
      <c r="T14" s="3">
        <f t="shared" si="4"/>
        <v>547.45799999999997</v>
      </c>
      <c r="U14" s="24">
        <f t="shared" si="4"/>
        <v>0.89621200000000001</v>
      </c>
    </row>
    <row r="15" spans="1:21" x14ac:dyDescent="0.6">
      <c r="B15" s="2">
        <v>598.75099999999998</v>
      </c>
      <c r="C15" s="1">
        <v>239.309</v>
      </c>
      <c r="D15" s="2"/>
      <c r="E15" s="1"/>
      <c r="F15" s="2">
        <v>594.029</v>
      </c>
      <c r="G15" s="1">
        <v>-224.07599999999999</v>
      </c>
      <c r="H15" s="2"/>
      <c r="I15" s="1"/>
      <c r="J15" s="2">
        <v>593.22</v>
      </c>
      <c r="K15" s="1">
        <v>1.0287900000000001</v>
      </c>
      <c r="N15" s="3">
        <f t="shared" si="0"/>
        <v>598.75099999999998</v>
      </c>
      <c r="O15" s="21">
        <f t="shared" si="1"/>
        <v>23930.9</v>
      </c>
      <c r="P15" s="3">
        <f t="shared" si="2"/>
        <v>594.029</v>
      </c>
      <c r="Q15" s="17">
        <f t="shared" si="3"/>
        <v>-2.2407599999999997E-4</v>
      </c>
      <c r="R15" s="3"/>
      <c r="S15" s="24"/>
      <c r="T15" s="3">
        <f t="shared" si="4"/>
        <v>593.22</v>
      </c>
      <c r="U15" s="24">
        <f t="shared" si="4"/>
        <v>1.0287900000000001</v>
      </c>
    </row>
    <row r="16" spans="1:21" x14ac:dyDescent="0.6">
      <c r="B16" s="2">
        <v>652.15700000000004</v>
      </c>
      <c r="C16" s="1">
        <v>205.601</v>
      </c>
      <c r="D16" s="2"/>
      <c r="E16" s="1"/>
      <c r="F16" s="33">
        <v>649.57000000000005</v>
      </c>
      <c r="G16" s="33">
        <v>-239.89500000000001</v>
      </c>
      <c r="H16" s="2"/>
      <c r="I16" s="1"/>
      <c r="J16" s="33">
        <v>650.84699999999998</v>
      </c>
      <c r="K16" s="33">
        <v>1.17197</v>
      </c>
      <c r="N16" s="3">
        <f t="shared" si="0"/>
        <v>652.15700000000004</v>
      </c>
      <c r="O16" s="21">
        <f t="shared" si="1"/>
        <v>20560.099999999999</v>
      </c>
      <c r="P16" s="3">
        <f t="shared" si="2"/>
        <v>649.57000000000005</v>
      </c>
      <c r="Q16" s="17">
        <f t="shared" si="3"/>
        <v>-2.3989500000000001E-4</v>
      </c>
      <c r="R16" s="3"/>
      <c r="S16" s="24"/>
      <c r="T16" s="3">
        <f t="shared" si="4"/>
        <v>650.84699999999998</v>
      </c>
      <c r="U16" s="24">
        <f t="shared" si="4"/>
        <v>1.17197</v>
      </c>
    </row>
    <row r="17" spans="15:22" x14ac:dyDescent="0.6">
      <c r="V17"/>
    </row>
    <row r="18" spans="15:22" x14ac:dyDescent="0.6"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V4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58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57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4">
        <v>288.83600000000001</v>
      </c>
      <c r="C9" s="34">
        <v>13.9031</v>
      </c>
      <c r="D9" s="3"/>
      <c r="E9" s="4"/>
      <c r="F9" s="34">
        <v>298.12</v>
      </c>
      <c r="G9" s="34">
        <v>90.909099999999995</v>
      </c>
      <c r="H9" s="34">
        <v>295.904</v>
      </c>
      <c r="I9" s="34">
        <v>15.2645</v>
      </c>
      <c r="J9" s="34">
        <v>291.40899999999999</v>
      </c>
      <c r="K9" s="34">
        <v>0.23003199999999999</v>
      </c>
      <c r="N9" s="3">
        <f>B9</f>
        <v>288.83600000000001</v>
      </c>
      <c r="O9" s="21">
        <f>C9*10000</f>
        <v>139031</v>
      </c>
      <c r="P9" s="3">
        <f>F9</f>
        <v>298.12</v>
      </c>
      <c r="Q9" s="17">
        <f>G9*0.000001</f>
        <v>9.0909099999999987E-5</v>
      </c>
      <c r="R9" s="3">
        <f>H9</f>
        <v>295.904</v>
      </c>
      <c r="S9" s="24">
        <f>I9/10</f>
        <v>1.5264500000000001</v>
      </c>
      <c r="T9" s="3">
        <f>J9</f>
        <v>291.40899999999999</v>
      </c>
      <c r="U9" s="24">
        <f>K9</f>
        <v>0.23003199999999999</v>
      </c>
      <c r="V9" s="22">
        <f>((O9*(Q9)^2)/S9)*T9</f>
        <v>0.21935459703523907</v>
      </c>
    </row>
    <row r="10" spans="1:22" x14ac:dyDescent="0.6">
      <c r="B10" s="3">
        <v>341.95699999999999</v>
      </c>
      <c r="C10" s="4">
        <v>12.831</v>
      </c>
      <c r="D10" s="3"/>
      <c r="E10" s="4"/>
      <c r="F10" s="3">
        <v>339.47399999999999</v>
      </c>
      <c r="G10" s="4">
        <v>102.273</v>
      </c>
      <c r="H10" s="3">
        <v>372.67500000000001</v>
      </c>
      <c r="I10" s="4">
        <v>15.3864</v>
      </c>
      <c r="J10" s="3">
        <v>373.88299999999998</v>
      </c>
      <c r="K10" s="4">
        <v>0.41533500000000001</v>
      </c>
      <c r="N10" s="3">
        <f t="shared" ref="N10:N19" si="0">B10</f>
        <v>341.95699999999999</v>
      </c>
      <c r="O10" s="21">
        <f t="shared" ref="O10:O19" si="1">C10*10000</f>
        <v>128310</v>
      </c>
      <c r="P10" s="3">
        <f t="shared" ref="P10:P19" si="2">F10</f>
        <v>339.47399999999999</v>
      </c>
      <c r="Q10" s="17">
        <f t="shared" ref="Q10:Q19" si="3">G10*0.000001</f>
        <v>1.0227299999999999E-4</v>
      </c>
      <c r="R10" s="3">
        <f t="shared" ref="R10:U14" si="4">H10</f>
        <v>372.67500000000001</v>
      </c>
      <c r="S10" s="24">
        <f t="shared" ref="S10:S14" si="5">I10/10</f>
        <v>1.53864</v>
      </c>
      <c r="T10" s="3">
        <f t="shared" si="4"/>
        <v>373.88299999999998</v>
      </c>
      <c r="U10" s="24">
        <f t="shared" si="4"/>
        <v>0.41533500000000001</v>
      </c>
      <c r="V10" s="22">
        <f>((O11*(Q11)^2)/S10)*T10</f>
        <v>0.41472088335264562</v>
      </c>
    </row>
    <row r="11" spans="1:22" x14ac:dyDescent="0.6">
      <c r="B11" s="2">
        <v>372.30200000000002</v>
      </c>
      <c r="C11" s="1">
        <v>12.255800000000001</v>
      </c>
      <c r="D11" s="2"/>
      <c r="E11" s="1"/>
      <c r="F11" s="2">
        <v>377.06799999999998</v>
      </c>
      <c r="G11" s="1">
        <v>118.00700000000001</v>
      </c>
      <c r="H11" s="2">
        <v>470.06599999999997</v>
      </c>
      <c r="I11" s="1">
        <v>15.1957</v>
      </c>
      <c r="J11" s="2">
        <v>476.976</v>
      </c>
      <c r="K11" s="1">
        <v>0.75399400000000005</v>
      </c>
      <c r="N11" s="3">
        <f t="shared" si="0"/>
        <v>372.30200000000002</v>
      </c>
      <c r="O11" s="21">
        <f t="shared" si="1"/>
        <v>122558</v>
      </c>
      <c r="P11" s="3">
        <f t="shared" si="2"/>
        <v>377.06799999999998</v>
      </c>
      <c r="Q11" s="17">
        <f t="shared" si="3"/>
        <v>1.18007E-4</v>
      </c>
      <c r="R11" s="3">
        <f t="shared" si="4"/>
        <v>470.06599999999997</v>
      </c>
      <c r="S11" s="24">
        <f t="shared" si="5"/>
        <v>1.5195700000000001</v>
      </c>
      <c r="T11" s="3">
        <f t="shared" si="4"/>
        <v>476.976</v>
      </c>
      <c r="U11" s="24">
        <f t="shared" si="4"/>
        <v>0.75399400000000005</v>
      </c>
      <c r="V11" s="22">
        <f>((O13*(Q13)^2)/S11)*T11</f>
        <v>0.75902001773900563</v>
      </c>
    </row>
    <row r="12" spans="1:22" x14ac:dyDescent="0.6">
      <c r="B12" s="2">
        <v>414.00299999999999</v>
      </c>
      <c r="C12" s="1">
        <v>11.5502</v>
      </c>
      <c r="D12" s="2"/>
      <c r="E12" s="1"/>
      <c r="F12" s="2">
        <v>414.66199999999998</v>
      </c>
      <c r="G12" s="1">
        <v>133.74100000000001</v>
      </c>
      <c r="H12" s="2">
        <v>573.01900000000001</v>
      </c>
      <c r="I12" s="1">
        <v>15.8512</v>
      </c>
      <c r="J12" s="2">
        <v>573.19600000000003</v>
      </c>
      <c r="K12" s="1">
        <v>1.1309899999999999</v>
      </c>
      <c r="N12" s="3">
        <f t="shared" si="0"/>
        <v>414.00299999999999</v>
      </c>
      <c r="O12" s="21">
        <f t="shared" si="1"/>
        <v>115502</v>
      </c>
      <c r="P12" s="3">
        <f t="shared" si="2"/>
        <v>414.66199999999998</v>
      </c>
      <c r="Q12" s="17">
        <f t="shared" si="3"/>
        <v>1.3374100000000002E-4</v>
      </c>
      <c r="R12" s="3">
        <f t="shared" si="4"/>
        <v>573.01900000000001</v>
      </c>
      <c r="S12" s="24">
        <f t="shared" si="5"/>
        <v>1.5851200000000001</v>
      </c>
      <c r="T12" s="3">
        <f t="shared" si="4"/>
        <v>573.19600000000003</v>
      </c>
      <c r="U12" s="24">
        <f t="shared" si="4"/>
        <v>1.1309899999999999</v>
      </c>
      <c r="V12" s="22">
        <f>((O15*(Q15)^2)/S12)*T12</f>
        <v>1.1442310046484092</v>
      </c>
    </row>
    <row r="13" spans="1:22" x14ac:dyDescent="0.6">
      <c r="B13" s="2">
        <v>478.31700000000001</v>
      </c>
      <c r="C13" s="1">
        <v>10.9505</v>
      </c>
      <c r="D13" s="2"/>
      <c r="E13" s="1"/>
      <c r="F13" s="2">
        <v>482.33100000000002</v>
      </c>
      <c r="G13" s="1">
        <v>148.601</v>
      </c>
      <c r="H13" s="2">
        <v>670.35400000000004</v>
      </c>
      <c r="I13" s="1">
        <v>16.505600000000001</v>
      </c>
      <c r="J13" s="2">
        <v>679.72500000000002</v>
      </c>
      <c r="K13" s="1">
        <v>1.5016</v>
      </c>
      <c r="N13" s="3">
        <f t="shared" si="0"/>
        <v>478.31700000000001</v>
      </c>
      <c r="O13" s="21">
        <f t="shared" si="1"/>
        <v>109505</v>
      </c>
      <c r="P13" s="3">
        <f t="shared" si="2"/>
        <v>482.33100000000002</v>
      </c>
      <c r="Q13" s="17">
        <f t="shared" si="3"/>
        <v>1.48601E-4</v>
      </c>
      <c r="R13" s="3">
        <f t="shared" si="4"/>
        <v>670.35400000000004</v>
      </c>
      <c r="S13" s="24">
        <f t="shared" si="5"/>
        <v>1.65056</v>
      </c>
      <c r="T13" s="3">
        <f t="shared" si="4"/>
        <v>679.72500000000002</v>
      </c>
      <c r="U13" s="24">
        <f t="shared" si="4"/>
        <v>1.5016</v>
      </c>
      <c r="V13" s="22">
        <f>((O17*(Q17)^2)/S13)*T13</f>
        <v>1.4929157941979085</v>
      </c>
    </row>
    <row r="14" spans="1:22" x14ac:dyDescent="0.6">
      <c r="B14" s="2">
        <v>529.452</v>
      </c>
      <c r="C14" s="1">
        <v>10.2453</v>
      </c>
      <c r="D14" s="2"/>
      <c r="E14" s="1"/>
      <c r="F14" s="2">
        <v>529.32299999999998</v>
      </c>
      <c r="G14" s="1">
        <v>164.33600000000001</v>
      </c>
      <c r="H14" s="33">
        <v>771.35599999999999</v>
      </c>
      <c r="I14" s="33">
        <v>18.322700000000001</v>
      </c>
      <c r="J14" s="33">
        <v>769.072</v>
      </c>
      <c r="K14" s="33">
        <v>1.5016</v>
      </c>
      <c r="N14" s="3">
        <f t="shared" si="0"/>
        <v>529.452</v>
      </c>
      <c r="O14" s="21">
        <f t="shared" si="1"/>
        <v>102453</v>
      </c>
      <c r="P14" s="3">
        <f t="shared" si="2"/>
        <v>529.32299999999998</v>
      </c>
      <c r="Q14" s="17">
        <f t="shared" si="3"/>
        <v>1.6433600000000001E-4</v>
      </c>
      <c r="R14" s="3">
        <f t="shared" si="4"/>
        <v>771.35599999999999</v>
      </c>
      <c r="S14" s="24">
        <f t="shared" si="5"/>
        <v>1.8322700000000001</v>
      </c>
      <c r="T14" s="3">
        <f t="shared" si="4"/>
        <v>769.072</v>
      </c>
      <c r="U14" s="24">
        <f t="shared" si="4"/>
        <v>1.5016</v>
      </c>
      <c r="V14" s="22">
        <f>((O19*(Q19)^2)/S14)*T14</f>
        <v>1.5021395978716701</v>
      </c>
    </row>
    <row r="15" spans="1:22" x14ac:dyDescent="0.6">
      <c r="B15" s="2">
        <v>567.29399999999998</v>
      </c>
      <c r="C15" s="1">
        <v>9.8540799999999997</v>
      </c>
      <c r="D15" s="2"/>
      <c r="E15" s="1"/>
      <c r="F15" s="2">
        <v>574.43600000000004</v>
      </c>
      <c r="G15" s="1">
        <v>179.196</v>
      </c>
      <c r="H15" s="2"/>
      <c r="I15" s="1"/>
      <c r="J15" s="2"/>
      <c r="K15" s="1"/>
      <c r="N15" s="3">
        <f t="shared" si="0"/>
        <v>567.29399999999998</v>
      </c>
      <c r="O15" s="21">
        <f t="shared" si="1"/>
        <v>98540.800000000003</v>
      </c>
      <c r="P15" s="3">
        <f t="shared" si="2"/>
        <v>574.43600000000004</v>
      </c>
      <c r="Q15" s="17">
        <f t="shared" si="3"/>
        <v>1.7919599999999998E-4</v>
      </c>
      <c r="R15" s="3"/>
      <c r="S15" s="24"/>
      <c r="T15" s="3"/>
      <c r="U15" s="24"/>
    </row>
    <row r="16" spans="1:22" x14ac:dyDescent="0.6">
      <c r="B16" s="2">
        <v>631.54399999999998</v>
      </c>
      <c r="C16" s="1">
        <v>9.4903999999999993</v>
      </c>
      <c r="D16" s="2"/>
      <c r="E16" s="1"/>
      <c r="F16" s="2">
        <v>628.947</v>
      </c>
      <c r="G16" s="1">
        <v>189.685</v>
      </c>
      <c r="H16" s="2"/>
      <c r="I16" s="1"/>
      <c r="J16" s="2"/>
      <c r="K16" s="1"/>
      <c r="N16" s="3">
        <f t="shared" si="0"/>
        <v>631.54399999999998</v>
      </c>
      <c r="O16" s="21">
        <f t="shared" si="1"/>
        <v>94904</v>
      </c>
      <c r="P16" s="3">
        <f t="shared" si="2"/>
        <v>628.947</v>
      </c>
      <c r="Q16" s="17">
        <f t="shared" si="3"/>
        <v>1.8968499999999998E-4</v>
      </c>
      <c r="R16" s="3"/>
      <c r="S16" s="24"/>
      <c r="T16" s="3"/>
      <c r="U16" s="24"/>
    </row>
    <row r="17" spans="2:22" x14ac:dyDescent="0.6">
      <c r="B17" s="2">
        <v>678.83399999999995</v>
      </c>
      <c r="C17" s="1">
        <v>9.0471900000000005</v>
      </c>
      <c r="D17" s="2"/>
      <c r="E17" s="1"/>
      <c r="F17" s="2">
        <v>689.09799999999996</v>
      </c>
      <c r="G17" s="1">
        <v>200.17500000000001</v>
      </c>
      <c r="H17" s="2"/>
      <c r="I17" s="1"/>
      <c r="J17" s="2"/>
      <c r="K17" s="1"/>
      <c r="N17" s="3">
        <f t="shared" si="0"/>
        <v>678.83399999999995</v>
      </c>
      <c r="O17" s="21">
        <f t="shared" si="1"/>
        <v>90471.900000000009</v>
      </c>
      <c r="P17" s="3">
        <f t="shared" si="2"/>
        <v>689.09799999999996</v>
      </c>
      <c r="Q17" s="17">
        <f t="shared" si="3"/>
        <v>2.00175E-4</v>
      </c>
      <c r="R17" s="3"/>
      <c r="S17" s="24"/>
      <c r="T17" s="3"/>
      <c r="U17" s="24"/>
      <c r="V17"/>
    </row>
    <row r="18" spans="2:22" x14ac:dyDescent="0.6">
      <c r="B18" s="2">
        <v>718.54899999999998</v>
      </c>
      <c r="C18" s="1">
        <v>8.7084499999999991</v>
      </c>
      <c r="D18" s="2"/>
      <c r="E18" s="1"/>
      <c r="F18" s="2">
        <v>717.29300000000001</v>
      </c>
      <c r="G18" s="1">
        <v>204.54499999999999</v>
      </c>
      <c r="H18" s="2"/>
      <c r="I18" s="1"/>
      <c r="J18" s="2"/>
      <c r="K18" s="1"/>
      <c r="N18" s="3">
        <f t="shared" si="0"/>
        <v>718.54899999999998</v>
      </c>
      <c r="O18" s="21">
        <f t="shared" si="1"/>
        <v>87084.499999999985</v>
      </c>
      <c r="P18" s="3">
        <f t="shared" si="2"/>
        <v>717.29300000000001</v>
      </c>
      <c r="Q18" s="17">
        <f t="shared" si="3"/>
        <v>2.0454499999999999E-4</v>
      </c>
      <c r="R18" s="3"/>
      <c r="S18" s="24"/>
      <c r="T18" s="3"/>
      <c r="U18" s="24"/>
      <c r="V18"/>
    </row>
    <row r="19" spans="2:22" x14ac:dyDescent="0.6">
      <c r="B19" s="33">
        <v>767.64700000000005</v>
      </c>
      <c r="C19" s="33">
        <v>8.5537200000000002</v>
      </c>
      <c r="D19" s="2"/>
      <c r="E19" s="1"/>
      <c r="F19" s="33">
        <v>768.04499999999996</v>
      </c>
      <c r="G19" s="33">
        <v>204.54499999999999</v>
      </c>
      <c r="H19" s="2"/>
      <c r="I19" s="1"/>
      <c r="J19" s="2"/>
      <c r="K19" s="1"/>
      <c r="N19" s="3">
        <f t="shared" si="0"/>
        <v>767.64700000000005</v>
      </c>
      <c r="O19" s="21">
        <f t="shared" si="1"/>
        <v>85537.2</v>
      </c>
      <c r="P19" s="3">
        <f t="shared" si="2"/>
        <v>768.04499999999996</v>
      </c>
      <c r="Q19" s="17">
        <f t="shared" si="3"/>
        <v>2.0454499999999999E-4</v>
      </c>
      <c r="R19" s="3"/>
      <c r="S19" s="24"/>
      <c r="T19" s="3"/>
      <c r="U19" s="24"/>
      <c r="V19"/>
    </row>
    <row r="20" spans="2:22" x14ac:dyDescent="0.6">
      <c r="V20"/>
    </row>
    <row r="21" spans="2:22" x14ac:dyDescent="0.6"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W5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5" max="5" width="11.2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3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69</v>
      </c>
    </row>
    <row r="9" spans="1:23" x14ac:dyDescent="0.6">
      <c r="B9" s="3"/>
      <c r="C9" s="4"/>
      <c r="D9" s="34">
        <v>323.97247535800699</v>
      </c>
      <c r="E9" s="57">
        <v>9.8926049924927193E-6</v>
      </c>
      <c r="F9" s="33">
        <v>324.23924449108</v>
      </c>
      <c r="G9" s="33">
        <v>82.976827094474103</v>
      </c>
      <c r="H9" s="33">
        <v>324.14565826330499</v>
      </c>
      <c r="I9" s="33">
        <v>1.41655540720961</v>
      </c>
      <c r="J9" s="33">
        <v>324.29378531073399</v>
      </c>
      <c r="K9" s="33">
        <v>0.15650969529085901</v>
      </c>
      <c r="N9" s="3">
        <f>D9</f>
        <v>323.97247535800699</v>
      </c>
      <c r="O9" s="21">
        <f>1/E9</f>
        <v>101085.60897345826</v>
      </c>
      <c r="P9" s="3">
        <f>F9</f>
        <v>324.23924449108</v>
      </c>
      <c r="Q9" s="17">
        <f>G9*0.000001</f>
        <v>8.29768270944741E-5</v>
      </c>
      <c r="R9" s="3">
        <f>H9</f>
        <v>324.14565826330499</v>
      </c>
      <c r="S9" s="24">
        <f>I9</f>
        <v>1.41655540720961</v>
      </c>
      <c r="T9" s="3">
        <f>J9</f>
        <v>324.29378531073399</v>
      </c>
      <c r="U9" s="24">
        <f>K9</f>
        <v>0.15650969529085901</v>
      </c>
      <c r="V9" s="22">
        <f>((O9*(Q9)^2)/S9)*T9</f>
        <v>0.15933384616964943</v>
      </c>
      <c r="W9" s="39">
        <f>U9/V9-1</f>
        <v>-1.7724739260881472E-2</v>
      </c>
    </row>
    <row r="10" spans="1:23" x14ac:dyDescent="0.6">
      <c r="B10" s="3"/>
      <c r="C10" s="4"/>
      <c r="D10" s="34">
        <v>370.87502661273209</v>
      </c>
      <c r="E10" s="57">
        <v>1.4357955874373899E-5</v>
      </c>
      <c r="F10" s="33">
        <v>371.24868835257001</v>
      </c>
      <c r="G10" s="33">
        <v>102.941176470588</v>
      </c>
      <c r="H10" s="33">
        <v>371.65266106442499</v>
      </c>
      <c r="I10" s="33">
        <v>1.18424566088117</v>
      </c>
      <c r="J10" s="33">
        <v>371.29943502824801</v>
      </c>
      <c r="K10" s="33">
        <v>0.229224376731302</v>
      </c>
      <c r="N10" s="3">
        <f t="shared" ref="N10:N17" si="0">D10</f>
        <v>370.87502661273209</v>
      </c>
      <c r="O10" s="21">
        <f t="shared" ref="O10:O17" si="1">1/E10</f>
        <v>69647.797273482458</v>
      </c>
      <c r="P10" s="3">
        <f t="shared" ref="P10:P17" si="2">F10</f>
        <v>371.24868835257001</v>
      </c>
      <c r="Q10" s="17">
        <f t="shared" ref="Q10:Q17" si="3">G10*0.000001</f>
        <v>1.02941176470588E-4</v>
      </c>
      <c r="R10" s="3">
        <f t="shared" ref="R10:U17" si="4">H10</f>
        <v>371.65266106442499</v>
      </c>
      <c r="S10" s="24">
        <f t="shared" si="4"/>
        <v>1.18424566088117</v>
      </c>
      <c r="T10" s="3">
        <f t="shared" si="4"/>
        <v>371.29943502824801</v>
      </c>
      <c r="U10" s="24">
        <f t="shared" si="4"/>
        <v>0.229224376731302</v>
      </c>
      <c r="V10" s="22">
        <f t="shared" ref="V10:V17" si="5">((O10*(Q10)^2)/S10)*T10</f>
        <v>0.23140254260468832</v>
      </c>
      <c r="W10" s="39">
        <f t="shared" ref="W10:W17" si="6">U10/V10-1</f>
        <v>-9.4128865174456511E-3</v>
      </c>
    </row>
    <row r="11" spans="1:23" x14ac:dyDescent="0.6">
      <c r="B11" s="2"/>
      <c r="C11" s="1"/>
      <c r="D11" s="33">
        <v>420.06269592476542</v>
      </c>
      <c r="E11" s="57">
        <v>2.1409074320612799E-5</v>
      </c>
      <c r="F11" s="33">
        <v>419.93704092339902</v>
      </c>
      <c r="G11" s="33">
        <v>133.957219251336</v>
      </c>
      <c r="H11" s="33">
        <v>420.504201680672</v>
      </c>
      <c r="I11" s="33">
        <v>1.05340453938584</v>
      </c>
      <c r="J11" s="33">
        <v>420.11299435028201</v>
      </c>
      <c r="K11" s="33">
        <v>0.33194829178208701</v>
      </c>
      <c r="N11" s="3">
        <f t="shared" si="0"/>
        <v>420.06269592476542</v>
      </c>
      <c r="O11" s="21">
        <f t="shared" si="1"/>
        <v>46709.165703497667</v>
      </c>
      <c r="P11" s="3">
        <f t="shared" si="2"/>
        <v>419.93704092339902</v>
      </c>
      <c r="Q11" s="17">
        <f t="shared" si="3"/>
        <v>1.33957219251336E-4</v>
      </c>
      <c r="R11" s="3">
        <f t="shared" si="4"/>
        <v>420.504201680672</v>
      </c>
      <c r="S11" s="24">
        <f t="shared" si="4"/>
        <v>1.05340453938584</v>
      </c>
      <c r="T11" s="3">
        <f t="shared" si="4"/>
        <v>420.11299435028201</v>
      </c>
      <c r="U11" s="24">
        <f t="shared" si="4"/>
        <v>0.33194829178208701</v>
      </c>
      <c r="V11" s="22">
        <f t="shared" si="5"/>
        <v>0.33427606932819526</v>
      </c>
      <c r="W11" s="39">
        <f t="shared" si="6"/>
        <v>-6.9636380216701044E-3</v>
      </c>
    </row>
    <row r="12" spans="1:23" x14ac:dyDescent="0.6">
      <c r="B12" s="2"/>
      <c r="C12" s="1"/>
      <c r="D12" s="33">
        <v>468.34251915580131</v>
      </c>
      <c r="E12" s="57">
        <v>3.1751079794227298E-5</v>
      </c>
      <c r="F12" s="33">
        <v>467.78593913955899</v>
      </c>
      <c r="G12" s="33">
        <v>163.903743315508</v>
      </c>
      <c r="H12" s="33">
        <v>468.45938375350102</v>
      </c>
      <c r="I12" s="33">
        <v>0.99465954606141505</v>
      </c>
      <c r="J12" s="33">
        <v>468.02259887005602</v>
      </c>
      <c r="K12" s="33">
        <v>0.39773776546629802</v>
      </c>
      <c r="N12" s="3">
        <f t="shared" si="0"/>
        <v>468.34251915580131</v>
      </c>
      <c r="O12" s="21">
        <f t="shared" si="1"/>
        <v>31494.991870538248</v>
      </c>
      <c r="P12" s="3">
        <f t="shared" si="2"/>
        <v>467.78593913955899</v>
      </c>
      <c r="Q12" s="17">
        <f t="shared" si="3"/>
        <v>1.6390374331550799E-4</v>
      </c>
      <c r="R12" s="3">
        <f t="shared" si="4"/>
        <v>468.45938375350102</v>
      </c>
      <c r="S12" s="24">
        <f t="shared" si="4"/>
        <v>0.99465954606141505</v>
      </c>
      <c r="T12" s="3">
        <f t="shared" si="4"/>
        <v>468.02259887005602</v>
      </c>
      <c r="U12" s="24">
        <f t="shared" si="4"/>
        <v>0.39773776546629802</v>
      </c>
      <c r="V12" s="22">
        <f t="shared" si="5"/>
        <v>0.39811781699677534</v>
      </c>
      <c r="W12" s="39">
        <f t="shared" si="6"/>
        <v>-9.5462075358565546E-4</v>
      </c>
    </row>
    <row r="13" spans="1:23" x14ac:dyDescent="0.6">
      <c r="B13" s="2"/>
      <c r="C13" s="1"/>
      <c r="D13" s="33">
        <v>516.99065143196572</v>
      </c>
      <c r="E13" s="57">
        <v>3.5755359491853602E-5</v>
      </c>
      <c r="F13" s="33">
        <v>516.89401888772295</v>
      </c>
      <c r="G13" s="33">
        <v>176.737967914438</v>
      </c>
      <c r="H13" s="33">
        <v>517.310924369747</v>
      </c>
      <c r="I13" s="33">
        <v>0.97062750333778403</v>
      </c>
      <c r="J13" s="33">
        <v>517.28813559321998</v>
      </c>
      <c r="K13" s="33">
        <v>0.46468144044321302</v>
      </c>
      <c r="N13" s="3">
        <f t="shared" si="0"/>
        <v>516.99065143196572</v>
      </c>
      <c r="O13" s="21">
        <f t="shared" si="1"/>
        <v>27967.835150079729</v>
      </c>
      <c r="P13" s="3">
        <f t="shared" si="2"/>
        <v>516.89401888772295</v>
      </c>
      <c r="Q13" s="17">
        <f t="shared" si="3"/>
        <v>1.76737967914438E-4</v>
      </c>
      <c r="R13" s="3">
        <f t="shared" si="4"/>
        <v>517.310924369747</v>
      </c>
      <c r="S13" s="24">
        <f t="shared" si="4"/>
        <v>0.97062750333778403</v>
      </c>
      <c r="T13" s="3">
        <f t="shared" si="4"/>
        <v>517.28813559321998</v>
      </c>
      <c r="U13" s="24">
        <f t="shared" si="4"/>
        <v>0.46468144044321302</v>
      </c>
      <c r="V13" s="22">
        <f t="shared" si="5"/>
        <v>0.46558447490491928</v>
      </c>
      <c r="W13" s="39">
        <f t="shared" si="6"/>
        <v>-1.939571678996943E-3</v>
      </c>
    </row>
    <row r="14" spans="1:23" x14ac:dyDescent="0.6">
      <c r="B14" s="2"/>
      <c r="C14" s="1"/>
      <c r="D14" s="33">
        <v>567.05729166666708</v>
      </c>
      <c r="E14" s="57">
        <v>4.38973650629183E-5</v>
      </c>
      <c r="F14" s="33">
        <v>566.84155299055601</v>
      </c>
      <c r="G14" s="33">
        <v>197.77183600712999</v>
      </c>
      <c r="H14" s="33">
        <v>567.50700280112005</v>
      </c>
      <c r="I14" s="33">
        <v>0.94392523364486003</v>
      </c>
      <c r="J14" s="33">
        <v>567.00564971751396</v>
      </c>
      <c r="K14" s="33">
        <v>0.53047091412742398</v>
      </c>
      <c r="N14" s="3">
        <f t="shared" si="0"/>
        <v>567.05729166666708</v>
      </c>
      <c r="O14" s="21">
        <f t="shared" si="1"/>
        <v>22780.410591084346</v>
      </c>
      <c r="P14" s="3">
        <f t="shared" si="2"/>
        <v>566.84155299055601</v>
      </c>
      <c r="Q14" s="17">
        <f t="shared" si="3"/>
        <v>1.9777183600712999E-4</v>
      </c>
      <c r="R14" s="3">
        <f t="shared" si="4"/>
        <v>567.50700280112005</v>
      </c>
      <c r="S14" s="24">
        <f t="shared" si="4"/>
        <v>0.94392523364486003</v>
      </c>
      <c r="T14" s="3">
        <f t="shared" si="4"/>
        <v>567.00564971751396</v>
      </c>
      <c r="U14" s="24">
        <f t="shared" si="4"/>
        <v>0.53047091412742398</v>
      </c>
      <c r="V14" s="22">
        <f t="shared" si="5"/>
        <v>0.53522972929810531</v>
      </c>
      <c r="W14" s="39">
        <f t="shared" si="6"/>
        <v>-8.8911637567703483E-3</v>
      </c>
    </row>
    <row r="15" spans="1:23" x14ac:dyDescent="0.6">
      <c r="B15" s="2"/>
      <c r="C15" s="1"/>
      <c r="D15" s="33">
        <v>616.20091970286887</v>
      </c>
      <c r="E15" s="57">
        <v>5.3027573976146803E-5</v>
      </c>
      <c r="F15" s="33">
        <v>616.36935991605401</v>
      </c>
      <c r="G15" s="33">
        <v>213.814616755793</v>
      </c>
      <c r="H15" s="33">
        <v>615.91036414565804</v>
      </c>
      <c r="I15" s="33">
        <v>0.89052069425901204</v>
      </c>
      <c r="J15" s="33">
        <v>616.27118644067798</v>
      </c>
      <c r="K15" s="33">
        <v>0.59279778393351801</v>
      </c>
      <c r="N15" s="3">
        <f t="shared" si="0"/>
        <v>616.20091970286887</v>
      </c>
      <c r="O15" s="21">
        <f t="shared" si="1"/>
        <v>18858.113336465784</v>
      </c>
      <c r="P15" s="3">
        <f t="shared" si="2"/>
        <v>616.36935991605401</v>
      </c>
      <c r="Q15" s="17">
        <f t="shared" si="3"/>
        <v>2.13814616755793E-4</v>
      </c>
      <c r="R15" s="3">
        <f t="shared" si="4"/>
        <v>615.91036414565804</v>
      </c>
      <c r="S15" s="24">
        <f t="shared" si="4"/>
        <v>0.89052069425901204</v>
      </c>
      <c r="T15" s="3">
        <f t="shared" si="4"/>
        <v>616.27118644067798</v>
      </c>
      <c r="U15" s="24">
        <f t="shared" si="4"/>
        <v>0.59279778393351801</v>
      </c>
      <c r="V15" s="22">
        <f t="shared" si="5"/>
        <v>0.59662420720917175</v>
      </c>
      <c r="W15" s="39">
        <f t="shared" si="6"/>
        <v>-6.4134562919473392E-3</v>
      </c>
    </row>
    <row r="16" spans="1:23" x14ac:dyDescent="0.6">
      <c r="B16" s="2"/>
      <c r="C16" s="1"/>
      <c r="D16" s="33">
        <v>666.28418435647711</v>
      </c>
      <c r="E16" s="57">
        <v>6.2015045855994195E-5</v>
      </c>
      <c r="F16" s="33">
        <v>665.89716684155303</v>
      </c>
      <c r="G16" s="33">
        <v>223.975044563279</v>
      </c>
      <c r="H16" s="33">
        <v>666.10644257702995</v>
      </c>
      <c r="I16" s="33">
        <v>0.75967957276368603</v>
      </c>
      <c r="J16" s="33">
        <v>666.44067796610102</v>
      </c>
      <c r="K16" s="33">
        <v>0.70129270544782996</v>
      </c>
      <c r="N16" s="3">
        <f t="shared" si="0"/>
        <v>666.28418435647711</v>
      </c>
      <c r="O16" s="21">
        <f t="shared" si="1"/>
        <v>16125.119093229581</v>
      </c>
      <c r="P16" s="3">
        <f t="shared" si="2"/>
        <v>665.89716684155303</v>
      </c>
      <c r="Q16" s="17">
        <f t="shared" si="3"/>
        <v>2.2397504456327899E-4</v>
      </c>
      <c r="R16" s="3">
        <f t="shared" si="4"/>
        <v>666.10644257702995</v>
      </c>
      <c r="S16" s="24">
        <f t="shared" si="4"/>
        <v>0.75967957276368603</v>
      </c>
      <c r="T16" s="3">
        <f t="shared" si="4"/>
        <v>666.44067796610102</v>
      </c>
      <c r="U16" s="24">
        <f t="shared" si="4"/>
        <v>0.70129270544782996</v>
      </c>
      <c r="V16" s="22">
        <f t="shared" si="5"/>
        <v>0.70963208455553572</v>
      </c>
      <c r="W16" s="39">
        <f t="shared" si="6"/>
        <v>-1.1751693996374213E-2</v>
      </c>
    </row>
    <row r="17" spans="2:23" x14ac:dyDescent="0.6">
      <c r="B17" s="2"/>
      <c r="C17" s="1"/>
      <c r="D17" s="33">
        <v>714.81329503488109</v>
      </c>
      <c r="E17" s="57">
        <v>7.0976358915947004E-5</v>
      </c>
      <c r="F17" s="33">
        <v>715.00524658971597</v>
      </c>
      <c r="G17" s="33">
        <v>211.85383244206699</v>
      </c>
      <c r="H17" s="33">
        <v>714.95798319327696</v>
      </c>
      <c r="I17" s="33">
        <v>0.51935914552736895</v>
      </c>
      <c r="J17" s="33">
        <v>715.25423728813496</v>
      </c>
      <c r="K17" s="33">
        <v>0.86749769159741397</v>
      </c>
      <c r="N17" s="3">
        <f t="shared" si="0"/>
        <v>714.81329503488109</v>
      </c>
      <c r="O17" s="21">
        <f t="shared" si="1"/>
        <v>14089.198365109703</v>
      </c>
      <c r="P17" s="3">
        <f t="shared" si="2"/>
        <v>715.00524658971597</v>
      </c>
      <c r="Q17" s="17">
        <f t="shared" si="3"/>
        <v>2.1185383244206698E-4</v>
      </c>
      <c r="R17" s="3">
        <f t="shared" si="4"/>
        <v>714.95798319327696</v>
      </c>
      <c r="S17" s="24">
        <f t="shared" si="4"/>
        <v>0.51935914552736895</v>
      </c>
      <c r="T17" s="3">
        <f t="shared" si="4"/>
        <v>715.25423728813496</v>
      </c>
      <c r="U17" s="24">
        <f t="shared" si="4"/>
        <v>0.86749769159741397</v>
      </c>
      <c r="V17" s="22">
        <f t="shared" si="5"/>
        <v>0.87086650869432969</v>
      </c>
      <c r="W17" s="39">
        <f t="shared" si="6"/>
        <v>-3.8683507326128241E-3</v>
      </c>
    </row>
    <row r="18" spans="2:23" x14ac:dyDescent="0.6">
      <c r="V18" t="s">
        <v>70</v>
      </c>
      <c r="W18" s="60">
        <f>AVERAGE(W9:W17)</f>
        <v>-7.5466801122538391E-3</v>
      </c>
    </row>
    <row r="19" spans="2:23" x14ac:dyDescent="0.6">
      <c r="E19" s="29"/>
      <c r="V19" t="s">
        <v>71</v>
      </c>
      <c r="W19" s="60">
        <f>_xlfn.STDEV.S(W9:W17)</f>
        <v>5.2035390038619031E-3</v>
      </c>
    </row>
    <row r="20" spans="2:23" x14ac:dyDescent="0.6">
      <c r="E20" s="29"/>
      <c r="O20"/>
      <c r="Q20"/>
      <c r="S20"/>
      <c r="U20"/>
      <c r="V20"/>
    </row>
    <row r="21" spans="2:23" s="32" customFormat="1" x14ac:dyDescent="0.6">
      <c r="E21" s="29"/>
    </row>
    <row r="22" spans="2:23" s="32" customFormat="1" x14ac:dyDescent="0.6">
      <c r="E22" s="29"/>
      <c r="W22" s="32" t="s">
        <v>72</v>
      </c>
    </row>
    <row r="23" spans="2:23" x14ac:dyDescent="0.6">
      <c r="D23" s="3">
        <v>324.6352722716029</v>
      </c>
      <c r="E23" s="14">
        <v>9.7827399999999998E-6</v>
      </c>
      <c r="F23" s="34">
        <v>322.32100000000003</v>
      </c>
      <c r="G23" s="34">
        <v>82.985100000000003</v>
      </c>
      <c r="H23" s="3">
        <v>319.459</v>
      </c>
      <c r="I23" s="4">
        <v>1.41797</v>
      </c>
      <c r="J23" s="34">
        <v>323.07499999999999</v>
      </c>
      <c r="K23" s="34">
        <v>0.16045999999999999</v>
      </c>
      <c r="N23" s="3">
        <f>D23</f>
        <v>324.6352722716029</v>
      </c>
      <c r="O23" s="21">
        <f>1/E23</f>
        <v>102220.85019125522</v>
      </c>
      <c r="P23" s="3">
        <f>F23</f>
        <v>322.32100000000003</v>
      </c>
      <c r="Q23" s="17">
        <f>G23*0.000001</f>
        <v>8.2985099999999999E-5</v>
      </c>
      <c r="R23" s="3">
        <f>H23</f>
        <v>319.459</v>
      </c>
      <c r="S23" s="24">
        <f>I23</f>
        <v>1.41797</v>
      </c>
      <c r="T23" s="3">
        <f>J23</f>
        <v>323.07499999999999</v>
      </c>
      <c r="U23" s="24">
        <f>K23</f>
        <v>0.16045999999999999</v>
      </c>
      <c r="V23" s="59">
        <f>V9</f>
        <v>0.15933384616964943</v>
      </c>
      <c r="W23" s="39">
        <f>U23/V23-1</f>
        <v>7.0678883201720222E-3</v>
      </c>
    </row>
    <row r="24" spans="2:23" x14ac:dyDescent="0.6">
      <c r="D24" s="3">
        <v>372.46861020787475</v>
      </c>
      <c r="E24" s="14">
        <v>1.40303E-5</v>
      </c>
      <c r="F24" s="3">
        <v>370.03500000000003</v>
      </c>
      <c r="G24" s="4">
        <v>103.40600000000001</v>
      </c>
      <c r="H24" s="3">
        <v>370.29599999999999</v>
      </c>
      <c r="I24" s="4">
        <v>1.2021900000000001</v>
      </c>
      <c r="J24" s="3">
        <v>371.01400000000001</v>
      </c>
      <c r="K24" s="4">
        <v>0.23857500000000001</v>
      </c>
      <c r="N24" s="3">
        <f t="shared" ref="N24:N31" si="7">D24</f>
        <v>372.46861020787475</v>
      </c>
      <c r="O24" s="21">
        <f t="shared" ref="O24:O31" si="8">1/E24</f>
        <v>71274.313450175687</v>
      </c>
      <c r="P24" s="3">
        <f t="shared" ref="P24:P31" si="9">F24</f>
        <v>370.03500000000003</v>
      </c>
      <c r="Q24" s="17">
        <f t="shared" ref="Q24:Q31" si="10">G24*0.000001</f>
        <v>1.0340600000000001E-4</v>
      </c>
      <c r="R24" s="3">
        <f t="shared" ref="R24:R31" si="11">H24</f>
        <v>370.29599999999999</v>
      </c>
      <c r="S24" s="24">
        <f t="shared" ref="S24:S31" si="12">I24</f>
        <v>1.2021900000000001</v>
      </c>
      <c r="T24" s="3">
        <f t="shared" ref="T24:T31" si="13">J24</f>
        <v>371.01400000000001</v>
      </c>
      <c r="U24" s="24">
        <f t="shared" ref="U24:U31" si="14">K24</f>
        <v>0.23857500000000001</v>
      </c>
      <c r="V24" s="59">
        <f t="shared" ref="V24:V31" si="15">V10</f>
        <v>0.23140254260468832</v>
      </c>
      <c r="W24" s="39">
        <f t="shared" ref="W24:W31" si="16">U24/V24-1</f>
        <v>3.0995585936860692E-2</v>
      </c>
    </row>
    <row r="25" spans="2:23" x14ac:dyDescent="0.6">
      <c r="D25" s="2">
        <v>420.27225236508207</v>
      </c>
      <c r="E25" s="14">
        <v>2.1680900000000001E-5</v>
      </c>
      <c r="F25" s="2">
        <v>417.697</v>
      </c>
      <c r="G25" s="1">
        <v>134.697</v>
      </c>
      <c r="H25" s="2">
        <v>419.50400000000002</v>
      </c>
      <c r="I25" s="1">
        <v>1.0524</v>
      </c>
      <c r="J25" s="2">
        <v>420.53399999999999</v>
      </c>
      <c r="K25" s="1">
        <v>0.34128900000000001</v>
      </c>
      <c r="N25" s="3">
        <f t="shared" si="7"/>
        <v>420.27225236508207</v>
      </c>
      <c r="O25" s="21">
        <f t="shared" si="8"/>
        <v>46123.546531739914</v>
      </c>
      <c r="P25" s="3">
        <f t="shared" si="9"/>
        <v>417.697</v>
      </c>
      <c r="Q25" s="17">
        <f t="shared" si="10"/>
        <v>1.34697E-4</v>
      </c>
      <c r="R25" s="3">
        <f t="shared" si="11"/>
        <v>419.50400000000002</v>
      </c>
      <c r="S25" s="24">
        <f t="shared" si="12"/>
        <v>1.0524</v>
      </c>
      <c r="T25" s="3">
        <f t="shared" si="13"/>
        <v>420.53399999999999</v>
      </c>
      <c r="U25" s="24">
        <f t="shared" si="14"/>
        <v>0.34128900000000001</v>
      </c>
      <c r="V25" s="59">
        <f t="shared" si="15"/>
        <v>0.33427606932819526</v>
      </c>
      <c r="W25" s="39">
        <f t="shared" si="16"/>
        <v>2.0979457745506025E-2</v>
      </c>
    </row>
    <row r="26" spans="2:23" x14ac:dyDescent="0.6">
      <c r="D26" s="2">
        <v>468.57501651726938</v>
      </c>
      <c r="E26" s="14">
        <v>3.2251E-5</v>
      </c>
      <c r="F26" s="2">
        <v>466.96</v>
      </c>
      <c r="G26" s="1">
        <v>164.63</v>
      </c>
      <c r="H26" s="2">
        <v>465.46899999999999</v>
      </c>
      <c r="I26" s="1">
        <v>1.0157499999999999</v>
      </c>
      <c r="J26" s="2">
        <v>466.88499999999999</v>
      </c>
      <c r="K26" s="1">
        <v>0.40300200000000003</v>
      </c>
      <c r="N26" s="3">
        <f t="shared" si="7"/>
        <v>468.57501651726938</v>
      </c>
      <c r="O26" s="21">
        <f t="shared" si="8"/>
        <v>31006.790487116679</v>
      </c>
      <c r="P26" s="3">
        <f t="shared" si="9"/>
        <v>466.96</v>
      </c>
      <c r="Q26" s="17">
        <f t="shared" si="10"/>
        <v>1.6463E-4</v>
      </c>
      <c r="R26" s="3">
        <f t="shared" si="11"/>
        <v>465.46899999999999</v>
      </c>
      <c r="S26" s="24">
        <f t="shared" si="12"/>
        <v>1.0157499999999999</v>
      </c>
      <c r="T26" s="3">
        <f t="shared" si="13"/>
        <v>466.88499999999999</v>
      </c>
      <c r="U26" s="24">
        <f t="shared" si="14"/>
        <v>0.40300200000000003</v>
      </c>
      <c r="V26" s="59">
        <f t="shared" si="15"/>
        <v>0.39811781699677534</v>
      </c>
      <c r="W26" s="39">
        <f t="shared" si="16"/>
        <v>1.2268184930955384E-2</v>
      </c>
    </row>
    <row r="27" spans="2:23" x14ac:dyDescent="0.6">
      <c r="D27" s="2">
        <v>517.12190631819544</v>
      </c>
      <c r="E27" s="14">
        <v>3.5487100000000001E-5</v>
      </c>
      <c r="F27" s="2">
        <v>514.702</v>
      </c>
      <c r="G27" s="1">
        <v>178.93700000000001</v>
      </c>
      <c r="H27" s="2">
        <v>516.18100000000004</v>
      </c>
      <c r="I27" s="1">
        <v>0.98864200000000002</v>
      </c>
      <c r="J27" s="2">
        <v>518.03399999999999</v>
      </c>
      <c r="K27" s="1">
        <v>0.46883900000000001</v>
      </c>
      <c r="N27" s="3">
        <f t="shared" si="7"/>
        <v>517.12190631819544</v>
      </c>
      <c r="O27" s="21">
        <f t="shared" si="8"/>
        <v>28179.253869716038</v>
      </c>
      <c r="P27" s="3">
        <f t="shared" si="9"/>
        <v>514.702</v>
      </c>
      <c r="Q27" s="17">
        <f t="shared" si="10"/>
        <v>1.78937E-4</v>
      </c>
      <c r="R27" s="3">
        <f t="shared" si="11"/>
        <v>516.18100000000004</v>
      </c>
      <c r="S27" s="24">
        <f t="shared" si="12"/>
        <v>0.98864200000000002</v>
      </c>
      <c r="T27" s="3">
        <f t="shared" si="13"/>
        <v>518.03399999999999</v>
      </c>
      <c r="U27" s="24">
        <f t="shared" si="14"/>
        <v>0.46883900000000001</v>
      </c>
      <c r="V27" s="59">
        <f t="shared" si="15"/>
        <v>0.46558447490491928</v>
      </c>
      <c r="W27" s="39">
        <f t="shared" si="16"/>
        <v>6.9901924795610082E-3</v>
      </c>
    </row>
    <row r="28" spans="2:23" x14ac:dyDescent="0.6">
      <c r="D28" s="2">
        <v>568.65354214291392</v>
      </c>
      <c r="E28" s="14">
        <v>4.3708100000000003E-5</v>
      </c>
      <c r="F28" s="2">
        <v>564.00900000000001</v>
      </c>
      <c r="G28" s="1">
        <v>199.36</v>
      </c>
      <c r="H28" s="2">
        <v>563.71699999999998</v>
      </c>
      <c r="I28" s="1">
        <v>0.97089499999999995</v>
      </c>
      <c r="J28" s="2">
        <v>565.97900000000004</v>
      </c>
      <c r="K28" s="1">
        <v>0.53875700000000004</v>
      </c>
      <c r="N28" s="3">
        <f t="shared" si="7"/>
        <v>568.65354214291392</v>
      </c>
      <c r="O28" s="21">
        <f t="shared" si="8"/>
        <v>22879.054454437504</v>
      </c>
      <c r="P28" s="3">
        <f t="shared" si="9"/>
        <v>564.00900000000001</v>
      </c>
      <c r="Q28" s="17">
        <f t="shared" si="10"/>
        <v>1.9936000000000002E-4</v>
      </c>
      <c r="R28" s="3">
        <f t="shared" si="11"/>
        <v>563.71699999999998</v>
      </c>
      <c r="S28" s="24">
        <f t="shared" si="12"/>
        <v>0.97089499999999995</v>
      </c>
      <c r="T28" s="3">
        <f t="shared" si="13"/>
        <v>565.97900000000004</v>
      </c>
      <c r="U28" s="24">
        <f t="shared" si="14"/>
        <v>0.53875700000000004</v>
      </c>
      <c r="V28" s="59">
        <f t="shared" si="15"/>
        <v>0.53522972929810531</v>
      </c>
      <c r="W28" s="39">
        <f t="shared" si="16"/>
        <v>6.590199513992534E-3</v>
      </c>
    </row>
    <row r="29" spans="2:23" x14ac:dyDescent="0.6">
      <c r="D29" s="2">
        <v>619.81678215919374</v>
      </c>
      <c r="E29" s="14">
        <v>5.58861E-5</v>
      </c>
      <c r="F29" s="2">
        <v>614.93100000000004</v>
      </c>
      <c r="G29" s="1">
        <v>215.02799999999999</v>
      </c>
      <c r="H29" s="2">
        <v>614.45299999999997</v>
      </c>
      <c r="I29" s="1">
        <v>0.906053</v>
      </c>
      <c r="J29" s="2">
        <v>615.53099999999995</v>
      </c>
      <c r="K29" s="1">
        <v>0.60048699999999999</v>
      </c>
      <c r="N29" s="3">
        <f t="shared" si="7"/>
        <v>619.81678215919374</v>
      </c>
      <c r="O29" s="21">
        <f t="shared" si="8"/>
        <v>17893.53703335892</v>
      </c>
      <c r="P29" s="3">
        <f t="shared" si="9"/>
        <v>614.93100000000004</v>
      </c>
      <c r="Q29" s="17">
        <f t="shared" si="10"/>
        <v>2.1502799999999997E-4</v>
      </c>
      <c r="R29" s="3">
        <f t="shared" si="11"/>
        <v>614.45299999999997</v>
      </c>
      <c r="S29" s="24">
        <f t="shared" si="12"/>
        <v>0.906053</v>
      </c>
      <c r="T29" s="3">
        <f t="shared" si="13"/>
        <v>615.53099999999995</v>
      </c>
      <c r="U29" s="24">
        <f t="shared" si="14"/>
        <v>0.60048699999999999</v>
      </c>
      <c r="V29" s="59">
        <f t="shared" si="15"/>
        <v>0.59662420720917175</v>
      </c>
      <c r="W29" s="39">
        <f t="shared" si="16"/>
        <v>6.4744151245508252E-3</v>
      </c>
    </row>
    <row r="30" spans="2:23" x14ac:dyDescent="0.6">
      <c r="D30" s="2">
        <v>667.4631727194452</v>
      </c>
      <c r="E30" s="14">
        <v>6.2621999999999998E-5</v>
      </c>
      <c r="F30" s="2">
        <v>662.68600000000004</v>
      </c>
      <c r="G30" s="1">
        <v>226.61799999999999</v>
      </c>
      <c r="H30" s="2">
        <v>663.649</v>
      </c>
      <c r="I30" s="1">
        <v>0.77513500000000002</v>
      </c>
      <c r="J30" s="2">
        <v>663.44500000000005</v>
      </c>
      <c r="K30" s="1">
        <v>0.71138900000000005</v>
      </c>
      <c r="N30" s="3">
        <f t="shared" si="7"/>
        <v>667.4631727194452</v>
      </c>
      <c r="O30" s="21">
        <f t="shared" si="8"/>
        <v>15968.828846092429</v>
      </c>
      <c r="P30" s="3">
        <f t="shared" si="9"/>
        <v>662.68600000000004</v>
      </c>
      <c r="Q30" s="17">
        <f t="shared" si="10"/>
        <v>2.2661799999999999E-4</v>
      </c>
      <c r="R30" s="3">
        <f t="shared" si="11"/>
        <v>663.649</v>
      </c>
      <c r="S30" s="24">
        <f t="shared" si="12"/>
        <v>0.77513500000000002</v>
      </c>
      <c r="T30" s="3">
        <f t="shared" si="13"/>
        <v>663.44500000000005</v>
      </c>
      <c r="U30" s="24">
        <f t="shared" si="14"/>
        <v>0.71138900000000005</v>
      </c>
      <c r="V30" s="59">
        <f t="shared" si="15"/>
        <v>0.70963208455553572</v>
      </c>
      <c r="W30" s="39">
        <f t="shared" si="16"/>
        <v>2.4758117378032019E-3</v>
      </c>
    </row>
    <row r="31" spans="2:23" x14ac:dyDescent="0.6">
      <c r="D31" s="35">
        <v>717.83901742195292</v>
      </c>
      <c r="E31" s="14">
        <v>7.1497599999999998E-5</v>
      </c>
      <c r="F31" s="35">
        <v>712.14499999999998</v>
      </c>
      <c r="G31" s="36">
        <v>214.43100000000001</v>
      </c>
      <c r="H31" s="35">
        <v>711.33</v>
      </c>
      <c r="I31" s="36">
        <v>0.54040699999999997</v>
      </c>
      <c r="J31" s="58">
        <v>714.51599999999996</v>
      </c>
      <c r="K31" s="58">
        <v>0.875587</v>
      </c>
      <c r="N31" s="3">
        <f t="shared" si="7"/>
        <v>717.83901742195292</v>
      </c>
      <c r="O31" s="21">
        <f t="shared" si="8"/>
        <v>13986.483462381955</v>
      </c>
      <c r="P31" s="3">
        <f t="shared" si="9"/>
        <v>712.14499999999998</v>
      </c>
      <c r="Q31" s="17">
        <f t="shared" si="10"/>
        <v>2.1443100000000001E-4</v>
      </c>
      <c r="R31" s="3">
        <f t="shared" si="11"/>
        <v>711.33</v>
      </c>
      <c r="S31" s="24">
        <f t="shared" si="12"/>
        <v>0.54040699999999997</v>
      </c>
      <c r="T31" s="3">
        <f t="shared" si="13"/>
        <v>714.51599999999996</v>
      </c>
      <c r="U31" s="24">
        <f t="shared" si="14"/>
        <v>0.875587</v>
      </c>
      <c r="V31" s="59">
        <f t="shared" si="15"/>
        <v>0.87086650869432969</v>
      </c>
      <c r="W31" s="39">
        <f t="shared" si="16"/>
        <v>5.4204533743611449E-3</v>
      </c>
    </row>
    <row r="32" spans="2:23" x14ac:dyDescent="0.6">
      <c r="B32">
        <v>3.0866819747416701</v>
      </c>
      <c r="C32">
        <v>9.8926049924927193E-6</v>
      </c>
      <c r="D32" s="33">
        <f>1000/B32</f>
        <v>323.97247535800699</v>
      </c>
      <c r="E32" s="33">
        <f>C32</f>
        <v>9.8926049924927193E-6</v>
      </c>
      <c r="F32" s="33">
        <v>324.23924449108</v>
      </c>
      <c r="G32" s="33">
        <v>82.976827094474103</v>
      </c>
      <c r="H32" s="33">
        <v>324.14565826330499</v>
      </c>
      <c r="I32" s="33">
        <v>1.41655540720961</v>
      </c>
      <c r="J32" s="33">
        <v>324.29378531073399</v>
      </c>
      <c r="K32" s="33">
        <v>0.15650969529085901</v>
      </c>
      <c r="O32"/>
      <c r="Q32"/>
      <c r="S32"/>
      <c r="U32"/>
      <c r="V32" s="32" t="s">
        <v>70</v>
      </c>
      <c r="W32" s="60">
        <f>AVERAGE(W23:W31)</f>
        <v>1.1029132129306982E-2</v>
      </c>
    </row>
    <row r="33" spans="2:23" x14ac:dyDescent="0.6">
      <c r="B33">
        <v>2.6963260619976999</v>
      </c>
      <c r="C33">
        <v>1.4357955874373899E-5</v>
      </c>
      <c r="D33" s="33">
        <f t="shared" ref="D33:D40" si="17">1000/B33</f>
        <v>370.87502661273209</v>
      </c>
      <c r="E33" s="33">
        <f t="shared" ref="E33:E40" si="18">C33</f>
        <v>1.4357955874373899E-5</v>
      </c>
      <c r="F33" s="33">
        <v>371.24868835257001</v>
      </c>
      <c r="G33" s="33">
        <v>102.941176470588</v>
      </c>
      <c r="H33" s="33">
        <v>371.65266106442499</v>
      </c>
      <c r="I33" s="33">
        <v>1.18424566088117</v>
      </c>
      <c r="J33" s="33">
        <v>371.29943502824801</v>
      </c>
      <c r="K33" s="33">
        <v>0.229224376731302</v>
      </c>
      <c r="O33"/>
      <c r="Q33"/>
      <c r="S33"/>
      <c r="U33"/>
      <c r="V33" s="32" t="s">
        <v>71</v>
      </c>
      <c r="W33" s="60">
        <f>_xlfn.STDEV.S(W23:W31)</f>
        <v>9.1942518199222469E-3</v>
      </c>
    </row>
    <row r="34" spans="2:23" x14ac:dyDescent="0.6">
      <c r="B34">
        <v>2.3805970149253701</v>
      </c>
      <c r="C34">
        <v>2.1409074320612799E-5</v>
      </c>
      <c r="D34" s="33">
        <f t="shared" si="17"/>
        <v>420.06269592476542</v>
      </c>
      <c r="E34" s="33">
        <f t="shared" si="18"/>
        <v>2.1409074320612799E-5</v>
      </c>
      <c r="F34" s="33">
        <v>419.93704092339902</v>
      </c>
      <c r="G34" s="33">
        <v>133.957219251336</v>
      </c>
      <c r="H34" s="33">
        <v>420.504201680672</v>
      </c>
      <c r="I34" s="33">
        <v>1.05340453938584</v>
      </c>
      <c r="J34" s="33">
        <v>420.11299435028201</v>
      </c>
      <c r="K34" s="33">
        <v>0.33194829178208701</v>
      </c>
      <c r="O34"/>
      <c r="Q34"/>
      <c r="S34"/>
      <c r="U34"/>
    </row>
    <row r="35" spans="2:23" x14ac:dyDescent="0.6">
      <c r="B35">
        <v>2.1351894374282399</v>
      </c>
      <c r="C35">
        <v>3.1751079794227298E-5</v>
      </c>
      <c r="D35" s="33">
        <f t="shared" si="17"/>
        <v>468.34251915580131</v>
      </c>
      <c r="E35" s="33">
        <f t="shared" si="18"/>
        <v>3.1751079794227298E-5</v>
      </c>
      <c r="F35" s="33">
        <v>467.78593913955899</v>
      </c>
      <c r="G35" s="33">
        <v>163.903743315508</v>
      </c>
      <c r="H35" s="33">
        <v>468.45938375350102</v>
      </c>
      <c r="I35" s="33">
        <v>0.99465954606141505</v>
      </c>
      <c r="J35" s="33">
        <v>468.02259887005602</v>
      </c>
      <c r="K35" s="33">
        <v>0.39773776546629802</v>
      </c>
      <c r="O35"/>
      <c r="Q35"/>
      <c r="S35"/>
      <c r="U35"/>
    </row>
    <row r="36" spans="2:23" x14ac:dyDescent="0.6">
      <c r="B36">
        <v>1.93427095292766</v>
      </c>
      <c r="C36">
        <v>3.5755359491853602E-5</v>
      </c>
      <c r="D36" s="33">
        <f t="shared" si="17"/>
        <v>516.99065143196572</v>
      </c>
      <c r="E36" s="33">
        <f t="shared" si="18"/>
        <v>3.5755359491853602E-5</v>
      </c>
      <c r="F36" s="33">
        <v>516.89401888772295</v>
      </c>
      <c r="G36" s="33">
        <v>176.737967914438</v>
      </c>
      <c r="H36" s="33">
        <v>517.310924369747</v>
      </c>
      <c r="I36" s="33">
        <v>0.97062750333778403</v>
      </c>
      <c r="J36" s="33">
        <v>517.28813559321998</v>
      </c>
      <c r="K36" s="33">
        <v>0.46468144044321302</v>
      </c>
      <c r="O36"/>
      <c r="Q36"/>
      <c r="S36"/>
      <c r="U36"/>
    </row>
    <row r="37" spans="2:23" x14ac:dyDescent="0.6">
      <c r="B37">
        <v>1.76349024110218</v>
      </c>
      <c r="C37">
        <v>4.38973650629183E-5</v>
      </c>
      <c r="D37" s="33">
        <f t="shared" si="17"/>
        <v>567.05729166666708</v>
      </c>
      <c r="E37" s="33">
        <f t="shared" si="18"/>
        <v>4.38973650629183E-5</v>
      </c>
      <c r="F37" s="33">
        <v>566.84155299055601</v>
      </c>
      <c r="G37" s="33">
        <v>197.77183600712999</v>
      </c>
      <c r="H37" s="33">
        <v>567.50700280112005</v>
      </c>
      <c r="I37" s="33">
        <v>0.94392523364486003</v>
      </c>
      <c r="J37" s="33">
        <v>567.00564971751396</v>
      </c>
      <c r="K37" s="33">
        <v>0.53047091412742398</v>
      </c>
      <c r="O37"/>
      <c r="Q37"/>
      <c r="S37"/>
      <c r="U37"/>
    </row>
    <row r="38" spans="2:23" x14ac:dyDescent="0.6">
      <c r="B38">
        <v>1.62284730195177</v>
      </c>
      <c r="C38">
        <v>5.3027573976146803E-5</v>
      </c>
      <c r="D38" s="33">
        <f t="shared" si="17"/>
        <v>616.20091970286887</v>
      </c>
      <c r="E38" s="33">
        <f t="shared" si="18"/>
        <v>5.3027573976146803E-5</v>
      </c>
      <c r="F38" s="33">
        <v>616.36935991605401</v>
      </c>
      <c r="G38" s="33">
        <v>213.814616755793</v>
      </c>
      <c r="H38" s="33">
        <v>615.91036414565804</v>
      </c>
      <c r="I38" s="33">
        <v>0.89052069425901204</v>
      </c>
      <c r="J38" s="33">
        <v>616.27118644067798</v>
      </c>
      <c r="K38" s="33">
        <v>0.59279778393351801</v>
      </c>
      <c r="O38"/>
      <c r="Q38"/>
      <c r="S38"/>
      <c r="U38"/>
    </row>
    <row r="39" spans="2:23" x14ac:dyDescent="0.6">
      <c r="B39">
        <v>1.50086107921928</v>
      </c>
      <c r="C39">
        <v>6.2015045855994195E-5</v>
      </c>
      <c r="D39" s="33">
        <f t="shared" si="17"/>
        <v>666.28418435647711</v>
      </c>
      <c r="E39" s="33">
        <f t="shared" si="18"/>
        <v>6.2015045855994195E-5</v>
      </c>
      <c r="F39" s="33">
        <v>665.89716684155303</v>
      </c>
      <c r="G39" s="33">
        <v>223.975044563279</v>
      </c>
      <c r="H39" s="33">
        <v>666.10644257702995</v>
      </c>
      <c r="I39" s="33">
        <v>0.75967957276368603</v>
      </c>
      <c r="J39" s="33">
        <v>666.44067796610102</v>
      </c>
      <c r="K39" s="33">
        <v>0.70129270544782996</v>
      </c>
      <c r="O39"/>
      <c r="Q39"/>
      <c r="S39"/>
      <c r="U39"/>
    </row>
    <row r="40" spans="2:23" x14ac:dyDescent="0.6">
      <c r="B40">
        <v>1.3989667049368499</v>
      </c>
      <c r="C40">
        <v>7.0976358915947004E-5</v>
      </c>
      <c r="D40" s="33">
        <f t="shared" si="17"/>
        <v>714.81329503488109</v>
      </c>
      <c r="E40" s="33">
        <f t="shared" si="18"/>
        <v>7.0976358915947004E-5</v>
      </c>
      <c r="F40" s="33">
        <v>715.00524658971597</v>
      </c>
      <c r="G40" s="33">
        <v>211.85383244206699</v>
      </c>
      <c r="H40" s="33">
        <v>714.95798319327696</v>
      </c>
      <c r="I40" s="33">
        <v>0.51935914552736895</v>
      </c>
      <c r="J40" s="33">
        <v>715.25423728813496</v>
      </c>
      <c r="K40" s="33">
        <v>0.86749769159741397</v>
      </c>
      <c r="O40"/>
      <c r="Q40"/>
      <c r="S40"/>
      <c r="U40"/>
    </row>
    <row r="41" spans="2:23" x14ac:dyDescent="0.6">
      <c r="O41"/>
      <c r="Q41"/>
      <c r="S41"/>
      <c r="U41"/>
    </row>
    <row r="42" spans="2:23" x14ac:dyDescent="0.6">
      <c r="D42" s="41">
        <f>D23/D32-1</f>
        <v>2.0458432861110154E-3</v>
      </c>
      <c r="E42" s="41">
        <f t="shared" ref="E42" si="19">E23/E32-1</f>
        <v>-1.1105769670990973E-2</v>
      </c>
      <c r="F42" s="41">
        <f>F23/F32-1</f>
        <v>-5.9161391585734746E-3</v>
      </c>
      <c r="G42" s="41">
        <f t="shared" ref="G42:I50" si="20">G23/G32-1</f>
        <v>9.970139634862818E-5</v>
      </c>
      <c r="H42" s="41">
        <f>H23/H32-1</f>
        <v>-1.4458494642238917E-2</v>
      </c>
      <c r="I42" s="41">
        <f t="shared" si="20"/>
        <v>9.9861451461080719E-4</v>
      </c>
      <c r="O42"/>
      <c r="Q42"/>
      <c r="S42"/>
      <c r="U42"/>
    </row>
    <row r="43" spans="2:23" x14ac:dyDescent="0.6">
      <c r="D43" s="41">
        <f t="shared" ref="D43:E43" si="21">D24/D33-1</f>
        <v>4.2968209795550827E-3</v>
      </c>
      <c r="E43" s="41">
        <f t="shared" si="21"/>
        <v>-2.2820509913858977E-2</v>
      </c>
      <c r="F43" s="41">
        <f t="shared" ref="F43" si="22">F24/F33-1</f>
        <v>-3.2692057659672313E-3</v>
      </c>
      <c r="G43" s="41">
        <f t="shared" si="20"/>
        <v>4.5154285714308351E-3</v>
      </c>
      <c r="H43" s="41">
        <f t="shared" si="20"/>
        <v>-3.6503466988221378E-3</v>
      </c>
      <c r="I43" s="41">
        <f t="shared" si="20"/>
        <v>1.515254791432219E-2</v>
      </c>
      <c r="O43"/>
      <c r="Q43"/>
      <c r="S43"/>
      <c r="U43"/>
    </row>
    <row r="44" spans="2:23" x14ac:dyDescent="0.6">
      <c r="D44" s="41">
        <f t="shared" ref="D44:E44" si="23">D25/D34-1</f>
        <v>4.9886943627619473E-4</v>
      </c>
      <c r="E44" s="41">
        <f t="shared" si="23"/>
        <v>1.2696750700962545E-2</v>
      </c>
      <c r="F44" s="41">
        <f t="shared" ref="F44" si="24">F25/F34-1</f>
        <v>-5.3342303848057382E-3</v>
      </c>
      <c r="G44" s="41">
        <f t="shared" si="20"/>
        <v>5.5225149700666165E-3</v>
      </c>
      <c r="H44" s="41">
        <f t="shared" si="20"/>
        <v>-2.3785771382887066E-3</v>
      </c>
      <c r="I44" s="41">
        <f t="shared" si="20"/>
        <v>-9.5361216729294984E-4</v>
      </c>
      <c r="O44"/>
      <c r="Q44"/>
      <c r="S44"/>
      <c r="U44"/>
    </row>
    <row r="45" spans="2:23" x14ac:dyDescent="0.6">
      <c r="D45" s="41">
        <f t="shared" ref="D45:E45" si="25">D26/D35-1</f>
        <v>4.9642591043652651E-4</v>
      </c>
      <c r="E45" s="41">
        <f t="shared" si="25"/>
        <v>1.5744982816729092E-2</v>
      </c>
      <c r="F45" s="41">
        <f t="shared" ref="F45" si="26">F26/F35-1</f>
        <v>-1.7656348138173072E-3</v>
      </c>
      <c r="G45" s="41">
        <f t="shared" si="20"/>
        <v>4.4309951060359509E-3</v>
      </c>
      <c r="H45" s="41">
        <f t="shared" si="20"/>
        <v>-6.3834429562297235E-3</v>
      </c>
      <c r="I45" s="41">
        <f t="shared" si="20"/>
        <v>2.1203691275167857E-2</v>
      </c>
      <c r="O45"/>
      <c r="Q45"/>
      <c r="S45"/>
      <c r="U45"/>
    </row>
    <row r="46" spans="2:23" x14ac:dyDescent="0.6">
      <c r="D46" s="41">
        <f t="shared" ref="D46:E46" si="27">D27/D36-1</f>
        <v>2.5388251386404548E-4</v>
      </c>
      <c r="E46" s="41">
        <f t="shared" si="27"/>
        <v>-7.5026372456056256E-3</v>
      </c>
      <c r="F46" s="41">
        <f t="shared" ref="F46" si="28">F27/F36-1</f>
        <v>-4.2407511165245548E-3</v>
      </c>
      <c r="G46" s="41">
        <f t="shared" si="20"/>
        <v>1.2442329803331154E-2</v>
      </c>
      <c r="H46" s="41">
        <f t="shared" si="20"/>
        <v>-2.1842267706284613E-3</v>
      </c>
      <c r="I46" s="41">
        <f t="shared" si="20"/>
        <v>1.8559639614855294E-2</v>
      </c>
      <c r="O46"/>
      <c r="Q46"/>
      <c r="S46"/>
      <c r="U46"/>
    </row>
    <row r="47" spans="2:23" x14ac:dyDescent="0.6">
      <c r="D47" s="41">
        <f t="shared" ref="D47:E47" si="29">D28/D37-1</f>
        <v>2.814972137215932E-3</v>
      </c>
      <c r="E47" s="41">
        <f t="shared" si="29"/>
        <v>-4.3115358438262641E-3</v>
      </c>
      <c r="F47" s="41">
        <f t="shared" ref="F47" si="30">F28/F37-1</f>
        <v>-4.9970807108475901E-3</v>
      </c>
      <c r="G47" s="41">
        <f t="shared" si="20"/>
        <v>8.0302839116725977E-3</v>
      </c>
      <c r="H47" s="41">
        <f t="shared" si="20"/>
        <v>-6.6783366238887254E-3</v>
      </c>
      <c r="I47" s="41">
        <f t="shared" si="20"/>
        <v>2.8571930693068959E-2</v>
      </c>
      <c r="O47"/>
      <c r="Q47"/>
      <c r="S47"/>
      <c r="U47"/>
    </row>
    <row r="48" spans="2:23" x14ac:dyDescent="0.6">
      <c r="D48" s="41">
        <f t="shared" ref="D48:E48" si="31">D29/D38-1</f>
        <v>5.8679926314755271E-3</v>
      </c>
      <c r="E48" s="41">
        <f t="shared" si="31"/>
        <v>5.3906407733060435E-2</v>
      </c>
      <c r="F48" s="41">
        <f t="shared" ref="F48" si="32">F29/F38-1</f>
        <v>-2.3336006128693576E-3</v>
      </c>
      <c r="G48" s="41">
        <f t="shared" si="20"/>
        <v>5.6749312213433267E-3</v>
      </c>
      <c r="H48" s="41">
        <f t="shared" si="20"/>
        <v>-2.3661951973800166E-3</v>
      </c>
      <c r="I48" s="41">
        <f t="shared" si="20"/>
        <v>1.7441824587706156E-2</v>
      </c>
    </row>
    <row r="49" spans="4:9" x14ac:dyDescent="0.6">
      <c r="D49" s="41">
        <f t="shared" ref="D49:E49" si="33">D30/D39-1</f>
        <v>1.7694977468312167E-3</v>
      </c>
      <c r="E49" s="41">
        <f t="shared" si="33"/>
        <v>9.7872078562228904E-3</v>
      </c>
      <c r="F49" s="41">
        <f t="shared" ref="F49" si="34">F30/F39-1</f>
        <v>-4.8223164197920276E-3</v>
      </c>
      <c r="G49" s="41">
        <f t="shared" si="20"/>
        <v>1.1800222841229502E-2</v>
      </c>
      <c r="H49" s="41">
        <f t="shared" si="20"/>
        <v>-3.6892640874671701E-3</v>
      </c>
      <c r="I49" s="41">
        <f t="shared" si="20"/>
        <v>2.0344666080842178E-2</v>
      </c>
    </row>
    <row r="50" spans="4:9" x14ac:dyDescent="0.6">
      <c r="D50" s="41">
        <f t="shared" ref="D50:E50" si="35">D31/D40-1</f>
        <v>4.2328848778956374E-3</v>
      </c>
      <c r="E50" s="41">
        <f t="shared" si="35"/>
        <v>7.3438690292675357E-3</v>
      </c>
      <c r="F50" s="41">
        <f t="shared" ref="F50" si="36">F31/F40-1</f>
        <v>-4.0003155268555357E-3</v>
      </c>
      <c r="G50" s="41">
        <f t="shared" si="20"/>
        <v>1.2164838031135217E-2</v>
      </c>
      <c r="H50" s="41">
        <f t="shared" si="20"/>
        <v>-5.0744005641742973E-3</v>
      </c>
      <c r="I50" s="41">
        <f t="shared" si="20"/>
        <v>4.0526588688947651E-2</v>
      </c>
    </row>
    <row r="51" spans="4:9" x14ac:dyDescent="0.6">
      <c r="F51" s="41"/>
      <c r="G51" s="41"/>
    </row>
  </sheetData>
  <sortState xmlns:xlrd2="http://schemas.microsoft.com/office/spreadsheetml/2017/richdata2" ref="B30:C38">
    <sortCondition descending="1" ref="B30:B38"/>
  </sortState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2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9" style="22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9</v>
      </c>
      <c r="M5" s="13"/>
      <c r="N5" s="63" t="s">
        <v>12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53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1" ht="17.25" thickBot="1" x14ac:dyDescent="0.65">
      <c r="B8" s="9" t="s">
        <v>4</v>
      </c>
      <c r="C8" s="10" t="s">
        <v>10</v>
      </c>
      <c r="D8" s="11" t="s">
        <v>55</v>
      </c>
      <c r="E8" s="10" t="s">
        <v>56</v>
      </c>
      <c r="F8" s="11" t="s">
        <v>55</v>
      </c>
      <c r="G8" s="27" t="s">
        <v>13</v>
      </c>
      <c r="H8" s="11" t="s">
        <v>55</v>
      </c>
      <c r="I8" s="10" t="s">
        <v>15</v>
      </c>
      <c r="J8" s="11" t="s">
        <v>52</v>
      </c>
      <c r="K8" s="12" t="s">
        <v>54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1" x14ac:dyDescent="0.6">
      <c r="B9" s="3"/>
      <c r="C9" s="4"/>
      <c r="D9" s="3"/>
      <c r="E9" s="4"/>
      <c r="F9" s="3"/>
      <c r="G9" s="4"/>
      <c r="H9" s="3"/>
      <c r="I9" s="4"/>
      <c r="J9" s="34"/>
      <c r="K9" s="34"/>
      <c r="N9" s="3"/>
      <c r="O9" s="21"/>
      <c r="P9" s="3"/>
      <c r="Q9" s="17"/>
      <c r="R9" s="3"/>
      <c r="S9" s="24"/>
      <c r="T9" s="3"/>
      <c r="U9" s="24"/>
    </row>
    <row r="10" spans="1:21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/>
      <c r="O10" s="21"/>
      <c r="P10" s="3"/>
      <c r="Q10" s="17"/>
      <c r="R10" s="3"/>
      <c r="S10" s="24"/>
      <c r="T10" s="3"/>
      <c r="U10" s="24"/>
    </row>
    <row r="11" spans="1:21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/>
      <c r="O11" s="21"/>
      <c r="P11" s="3"/>
      <c r="Q11" s="17"/>
      <c r="R11" s="3"/>
      <c r="S11" s="24"/>
      <c r="T11" s="3"/>
      <c r="U11" s="24"/>
    </row>
    <row r="12" spans="1:21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/>
      <c r="O12" s="21"/>
      <c r="P12" s="3"/>
      <c r="Q12" s="17"/>
      <c r="R12" s="3"/>
      <c r="S12" s="24"/>
      <c r="T12" s="3"/>
      <c r="U12" s="24"/>
    </row>
    <row r="13" spans="1:21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/>
      <c r="O13" s="21"/>
      <c r="P13" s="3"/>
      <c r="Q13" s="17"/>
      <c r="R13" s="3"/>
      <c r="S13" s="24"/>
      <c r="T13" s="3"/>
      <c r="U13" s="24"/>
    </row>
    <row r="14" spans="1:21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/>
      <c r="O14" s="21"/>
      <c r="P14" s="3"/>
      <c r="Q14" s="17"/>
      <c r="R14" s="3"/>
      <c r="S14" s="24"/>
      <c r="T14" s="3"/>
      <c r="U14" s="24"/>
    </row>
    <row r="15" spans="1:21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/>
      <c r="O15" s="21"/>
      <c r="P15" s="3"/>
      <c r="Q15" s="17"/>
      <c r="R15" s="3"/>
      <c r="S15" s="24"/>
      <c r="T15" s="3"/>
      <c r="U15" s="24"/>
    </row>
    <row r="16" spans="1:21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/>
      <c r="O16" s="21"/>
      <c r="P16" s="3"/>
      <c r="Q16" s="17"/>
      <c r="R16" s="3"/>
      <c r="S16" s="24"/>
      <c r="T16" s="3"/>
      <c r="U16" s="24"/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/>
      <c r="O17" s="21"/>
      <c r="P17" s="3"/>
      <c r="Q17" s="17"/>
      <c r="R17" s="3"/>
      <c r="S17" s="24"/>
      <c r="T17" s="3"/>
      <c r="U17" s="24"/>
    </row>
    <row r="18" spans="2:22" x14ac:dyDescent="0.6">
      <c r="V18"/>
    </row>
    <row r="19" spans="2:22" x14ac:dyDescent="0.6">
      <c r="V19"/>
    </row>
    <row r="20" spans="2:22" x14ac:dyDescent="0.6">
      <c r="B20" t="s">
        <v>68</v>
      </c>
      <c r="O20"/>
      <c r="Q20"/>
      <c r="S20"/>
      <c r="U20"/>
      <c r="V20"/>
    </row>
    <row r="21" spans="2:22" x14ac:dyDescent="0.6">
      <c r="O21"/>
      <c r="Q21"/>
      <c r="S21"/>
      <c r="U21"/>
      <c r="V21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V5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36" t="s">
        <v>11</v>
      </c>
      <c r="F8" s="35" t="s">
        <v>4</v>
      </c>
      <c r="G8" s="38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4">
        <v>331.63698049194335</v>
      </c>
      <c r="E9" s="33">
        <v>0.114377832655228</v>
      </c>
      <c r="F9" s="33">
        <v>330.27754415475101</v>
      </c>
      <c r="G9" s="33">
        <v>-814.16765053128597</v>
      </c>
      <c r="H9" s="33">
        <v>329.19971160778601</v>
      </c>
      <c r="I9" s="33">
        <v>20.4268891069676</v>
      </c>
      <c r="J9" s="3">
        <v>334.89699999999999</v>
      </c>
      <c r="K9" s="4">
        <v>1.3374599999999999E-4</v>
      </c>
      <c r="N9" s="3">
        <f>D9</f>
        <v>331.63698049194335</v>
      </c>
      <c r="O9" s="21">
        <f>1/E9</f>
        <v>8.7429528675746582</v>
      </c>
      <c r="P9" s="3">
        <f>F9</f>
        <v>330.27754415475101</v>
      </c>
      <c r="Q9" s="17">
        <f>G9*0.000001</f>
        <v>-8.1416765053128593E-4</v>
      </c>
      <c r="R9" s="3">
        <f>H9</f>
        <v>329.19971160778601</v>
      </c>
      <c r="S9" s="24">
        <f>I9</f>
        <v>20.4268891069676</v>
      </c>
      <c r="T9" s="3">
        <f>J9</f>
        <v>334.89699999999999</v>
      </c>
      <c r="U9" s="30">
        <f>K9</f>
        <v>1.3374599999999999E-4</v>
      </c>
      <c r="V9" s="31">
        <f>((O9*(Q9)^2)/S9)*T9</f>
        <v>9.5015585321374063E-5</v>
      </c>
    </row>
    <row r="10" spans="1:22" x14ac:dyDescent="0.6">
      <c r="B10" s="3"/>
      <c r="C10" s="4"/>
      <c r="D10" s="34">
        <v>375.05995203836949</v>
      </c>
      <c r="E10" s="33">
        <v>7.2235599163671005E-2</v>
      </c>
      <c r="F10" s="33">
        <v>372.66610597140402</v>
      </c>
      <c r="G10" s="33">
        <v>-748.05194805194799</v>
      </c>
      <c r="H10" s="33">
        <v>372.60273972602698</v>
      </c>
      <c r="I10" s="33">
        <v>16.9528949950932</v>
      </c>
      <c r="J10" s="3">
        <v>373.9</v>
      </c>
      <c r="K10" s="4">
        <v>2.1943E-4</v>
      </c>
      <c r="N10" s="3">
        <f t="shared" ref="N10:N16" si="0">D10</f>
        <v>375.05995203836949</v>
      </c>
      <c r="O10" s="21">
        <f t="shared" ref="O10:O16" si="1">1/E10</f>
        <v>13.843589747683906</v>
      </c>
      <c r="P10" s="3">
        <f t="shared" ref="P10:P16" si="2">F10</f>
        <v>372.66610597140402</v>
      </c>
      <c r="Q10" s="17">
        <f t="shared" ref="Q10:Q16" si="3">G10*0.000001</f>
        <v>-7.4805194805194794E-4</v>
      </c>
      <c r="R10" s="3">
        <f t="shared" ref="R10:T16" si="4">H10</f>
        <v>372.60273972602698</v>
      </c>
      <c r="S10" s="24">
        <f t="shared" si="4"/>
        <v>16.9528949950932</v>
      </c>
      <c r="T10" s="3">
        <f t="shared" si="4"/>
        <v>373.9</v>
      </c>
      <c r="U10" s="30">
        <f t="shared" ref="U10:U16" si="5">K10</f>
        <v>2.1943E-4</v>
      </c>
      <c r="V10" s="31">
        <f t="shared" ref="V10:V16" si="6">((O10*(Q10)^2)/S10)*T10</f>
        <v>1.708534804370795E-4</v>
      </c>
    </row>
    <row r="11" spans="1:22" x14ac:dyDescent="0.6">
      <c r="B11" s="2"/>
      <c r="C11" s="1"/>
      <c r="D11" s="33">
        <v>471.65259348612847</v>
      </c>
      <c r="E11" s="33">
        <v>3.16600627085354E-2</v>
      </c>
      <c r="F11" s="33">
        <v>468.544995794785</v>
      </c>
      <c r="G11" s="33">
        <v>-641.79456906729604</v>
      </c>
      <c r="H11" s="33">
        <v>468.49315068493098</v>
      </c>
      <c r="I11" s="33">
        <v>12.7428851815505</v>
      </c>
      <c r="J11" s="2">
        <v>470.38099999999997</v>
      </c>
      <c r="K11" s="1">
        <v>6.5934499999999998E-4</v>
      </c>
      <c r="N11" s="3">
        <f t="shared" si="0"/>
        <v>471.65259348612847</v>
      </c>
      <c r="O11" s="21">
        <f t="shared" si="1"/>
        <v>31.585534406740287</v>
      </c>
      <c r="P11" s="3">
        <f t="shared" si="2"/>
        <v>468.544995794785</v>
      </c>
      <c r="Q11" s="17">
        <f t="shared" si="3"/>
        <v>-6.41794569067296E-4</v>
      </c>
      <c r="R11" s="3">
        <f t="shared" si="4"/>
        <v>468.49315068493098</v>
      </c>
      <c r="S11" s="24">
        <f t="shared" si="4"/>
        <v>12.7428851815505</v>
      </c>
      <c r="T11" s="3">
        <f t="shared" si="4"/>
        <v>470.38099999999997</v>
      </c>
      <c r="U11" s="30">
        <f t="shared" si="5"/>
        <v>6.5934499999999998E-4</v>
      </c>
      <c r="V11" s="31">
        <f t="shared" si="6"/>
        <v>4.8024439608381023E-4</v>
      </c>
    </row>
    <row r="12" spans="1:22" x14ac:dyDescent="0.6">
      <c r="B12" s="2"/>
      <c r="C12" s="1"/>
      <c r="D12" s="33">
        <v>566.05139341295887</v>
      </c>
      <c r="E12" s="33">
        <v>1.16280436403371E-2</v>
      </c>
      <c r="F12" s="33">
        <v>563.91925988225398</v>
      </c>
      <c r="G12" s="33">
        <v>-490.67296340023597</v>
      </c>
      <c r="H12" s="33">
        <v>563.87887527036696</v>
      </c>
      <c r="I12" s="33">
        <v>10.711481844946</v>
      </c>
      <c r="J12" s="2">
        <v>566.86199999999997</v>
      </c>
      <c r="K12" s="1">
        <v>1.5898799999999999E-3</v>
      </c>
      <c r="N12" s="3">
        <f t="shared" si="0"/>
        <v>566.05139341295887</v>
      </c>
      <c r="O12" s="21">
        <f t="shared" si="1"/>
        <v>85.998989247946241</v>
      </c>
      <c r="P12" s="3">
        <f t="shared" si="2"/>
        <v>563.91925988225398</v>
      </c>
      <c r="Q12" s="17">
        <f t="shared" si="3"/>
        <v>-4.9067296340023594E-4</v>
      </c>
      <c r="R12" s="3">
        <f t="shared" si="4"/>
        <v>563.87887527036696</v>
      </c>
      <c r="S12" s="24">
        <f t="shared" si="4"/>
        <v>10.711481844946</v>
      </c>
      <c r="T12" s="3">
        <f t="shared" si="4"/>
        <v>566.86199999999997</v>
      </c>
      <c r="U12" s="30">
        <f t="shared" si="5"/>
        <v>1.5898799999999999E-3</v>
      </c>
      <c r="V12" s="31">
        <f t="shared" si="6"/>
        <v>1.0957346433910697E-3</v>
      </c>
    </row>
    <row r="13" spans="1:22" x14ac:dyDescent="0.6">
      <c r="B13" s="2"/>
      <c r="C13" s="1"/>
      <c r="D13" s="33">
        <v>663.55536699193954</v>
      </c>
      <c r="E13" s="33">
        <v>2.60350148718795E-3</v>
      </c>
      <c r="F13" s="33">
        <v>659.29352396972195</v>
      </c>
      <c r="G13" s="33">
        <v>-293.50649350649297</v>
      </c>
      <c r="H13" s="33">
        <v>660.778658976207</v>
      </c>
      <c r="I13" s="33">
        <v>9.44553483807654</v>
      </c>
      <c r="J13" s="2">
        <v>659.23800000000006</v>
      </c>
      <c r="K13" s="1">
        <v>3.0764799999999999E-3</v>
      </c>
      <c r="N13" s="3">
        <f t="shared" si="0"/>
        <v>663.55536699193954</v>
      </c>
      <c r="O13" s="21">
        <f t="shared" si="1"/>
        <v>384.09810976528502</v>
      </c>
      <c r="P13" s="3">
        <f t="shared" si="2"/>
        <v>659.29352396972195</v>
      </c>
      <c r="Q13" s="17">
        <f t="shared" si="3"/>
        <v>-2.9350649350649296E-4</v>
      </c>
      <c r="R13" s="3">
        <f t="shared" si="4"/>
        <v>660.778658976207</v>
      </c>
      <c r="S13" s="24">
        <f t="shared" si="4"/>
        <v>9.44553483807654</v>
      </c>
      <c r="T13" s="3">
        <f t="shared" si="4"/>
        <v>659.23800000000006</v>
      </c>
      <c r="U13" s="30">
        <f t="shared" si="5"/>
        <v>3.0764799999999999E-3</v>
      </c>
      <c r="V13" s="31">
        <f t="shared" si="6"/>
        <v>2.3093687080684507E-3</v>
      </c>
    </row>
    <row r="14" spans="1:22" x14ac:dyDescent="0.6">
      <c r="B14" s="2"/>
      <c r="C14" s="1"/>
      <c r="D14" s="33">
        <v>761.99756394640997</v>
      </c>
      <c r="E14" s="33">
        <v>1.22468546917917E-3</v>
      </c>
      <c r="F14" s="33">
        <v>756.18166526492803</v>
      </c>
      <c r="G14" s="33">
        <v>-189.61038961038901</v>
      </c>
      <c r="H14" s="33">
        <v>757.17375630857896</v>
      </c>
      <c r="I14" s="33">
        <v>8.6506378802747701</v>
      </c>
      <c r="J14" s="2">
        <v>757.77099999999996</v>
      </c>
      <c r="K14" s="1">
        <v>3.4342800000000001E-3</v>
      </c>
      <c r="N14" s="3">
        <f t="shared" si="0"/>
        <v>761.99756394640997</v>
      </c>
      <c r="O14" s="21">
        <f t="shared" si="1"/>
        <v>816.53618432350424</v>
      </c>
      <c r="P14" s="3">
        <f t="shared" si="2"/>
        <v>756.18166526492803</v>
      </c>
      <c r="Q14" s="17">
        <f t="shared" si="3"/>
        <v>-1.89610389610389E-4</v>
      </c>
      <c r="R14" s="3">
        <f t="shared" si="4"/>
        <v>757.17375630857896</v>
      </c>
      <c r="S14" s="24">
        <f t="shared" si="4"/>
        <v>8.6506378802747701</v>
      </c>
      <c r="T14" s="3">
        <f t="shared" si="4"/>
        <v>757.77099999999996</v>
      </c>
      <c r="U14" s="30">
        <f t="shared" si="5"/>
        <v>3.4342800000000001E-3</v>
      </c>
      <c r="V14" s="31">
        <f t="shared" si="6"/>
        <v>2.5715178562607174E-3</v>
      </c>
    </row>
    <row r="15" spans="1:22" x14ac:dyDescent="0.6">
      <c r="B15" s="2"/>
      <c r="C15" s="1"/>
      <c r="D15" s="33">
        <v>856.98630136986992</v>
      </c>
      <c r="E15" s="33">
        <v>9.4500695566308596E-4</v>
      </c>
      <c r="F15" s="33">
        <v>852.060555088309</v>
      </c>
      <c r="G15" s="33">
        <v>-170.72018890200701</v>
      </c>
      <c r="H15" s="33">
        <v>853.06416726748296</v>
      </c>
      <c r="I15" s="33">
        <v>8.1795878312070602</v>
      </c>
      <c r="J15" s="2">
        <v>852.19899999999996</v>
      </c>
      <c r="K15" s="1">
        <v>4.27956E-3</v>
      </c>
      <c r="N15" s="3">
        <f t="shared" si="0"/>
        <v>856.98630136986992</v>
      </c>
      <c r="O15" s="21">
        <f t="shared" si="1"/>
        <v>1058.1932693800406</v>
      </c>
      <c r="P15" s="3">
        <f t="shared" si="2"/>
        <v>852.060555088309</v>
      </c>
      <c r="Q15" s="17">
        <f t="shared" si="3"/>
        <v>-1.7072018890200701E-4</v>
      </c>
      <c r="R15" s="3">
        <f t="shared" si="4"/>
        <v>853.06416726748296</v>
      </c>
      <c r="S15" s="24">
        <f t="shared" si="4"/>
        <v>8.1795878312070602</v>
      </c>
      <c r="T15" s="3">
        <f t="shared" si="4"/>
        <v>852.19899999999996</v>
      </c>
      <c r="U15" s="30">
        <f t="shared" si="5"/>
        <v>4.27956E-3</v>
      </c>
      <c r="V15" s="31">
        <f t="shared" si="6"/>
        <v>3.2132488459037834E-3</v>
      </c>
    </row>
    <row r="16" spans="1:22" x14ac:dyDescent="0.6">
      <c r="B16" s="2"/>
      <c r="C16" s="1"/>
      <c r="D16" s="33">
        <v>955.99022004890753</v>
      </c>
      <c r="E16" s="33">
        <v>7.0386978627012104E-4</v>
      </c>
      <c r="F16" s="33">
        <v>949.95794785533997</v>
      </c>
      <c r="G16" s="33">
        <v>-156.55253837071999</v>
      </c>
      <c r="H16" s="33">
        <v>950.97332372025903</v>
      </c>
      <c r="I16" s="33">
        <v>7.8851815505397402</v>
      </c>
      <c r="J16" s="2">
        <v>948.68</v>
      </c>
      <c r="K16" s="1">
        <v>4.7772800000000001E-3</v>
      </c>
      <c r="N16" s="3">
        <f t="shared" si="0"/>
        <v>955.99022004890753</v>
      </c>
      <c r="O16" s="21">
        <f t="shared" si="1"/>
        <v>1420.7173251449017</v>
      </c>
      <c r="P16" s="3">
        <f t="shared" si="2"/>
        <v>949.95794785533997</v>
      </c>
      <c r="Q16" s="17">
        <f t="shared" si="3"/>
        <v>-1.5655253837071998E-4</v>
      </c>
      <c r="R16" s="3">
        <f t="shared" si="4"/>
        <v>950.97332372025903</v>
      </c>
      <c r="S16" s="24">
        <f t="shared" si="4"/>
        <v>7.8851815505397402</v>
      </c>
      <c r="T16" s="3">
        <f t="shared" si="4"/>
        <v>948.68</v>
      </c>
      <c r="U16" s="30">
        <f t="shared" si="5"/>
        <v>4.7772800000000001E-3</v>
      </c>
      <c r="V16" s="31">
        <f t="shared" si="6"/>
        <v>4.189246850794544E-3</v>
      </c>
    </row>
    <row r="17" spans="4:22" x14ac:dyDescent="0.6">
      <c r="V17"/>
    </row>
    <row r="18" spans="4:22" x14ac:dyDescent="0.6">
      <c r="O18"/>
      <c r="Q18"/>
      <c r="S18"/>
      <c r="U18"/>
      <c r="V18"/>
    </row>
    <row r="19" spans="4:22" x14ac:dyDescent="0.6">
      <c r="O19"/>
      <c r="Q19"/>
      <c r="S19"/>
      <c r="U19"/>
      <c r="V19"/>
    </row>
    <row r="20" spans="4:22" x14ac:dyDescent="0.6">
      <c r="D20" s="34">
        <v>329.97637369164369</v>
      </c>
      <c r="E20" s="54">
        <v>0.11257300000000001</v>
      </c>
      <c r="F20" s="34">
        <v>329.10899999999998</v>
      </c>
      <c r="G20" s="34">
        <v>-817.50900000000001</v>
      </c>
      <c r="H20" s="34">
        <v>328.32400000000001</v>
      </c>
      <c r="I20" s="34">
        <v>20.692599999999999</v>
      </c>
      <c r="O20"/>
      <c r="Q20"/>
      <c r="S20"/>
      <c r="U20"/>
      <c r="V20"/>
    </row>
    <row r="21" spans="4:22" x14ac:dyDescent="0.6">
      <c r="D21" s="3">
        <v>375.49659424589021</v>
      </c>
      <c r="E21" s="32">
        <v>7.7348500000000001E-2</v>
      </c>
      <c r="F21" s="3">
        <v>370.93700000000001</v>
      </c>
      <c r="G21" s="4">
        <v>-748.50300000000004</v>
      </c>
      <c r="H21" s="3">
        <v>370.80900000000003</v>
      </c>
      <c r="I21" s="4">
        <v>17.145299999999999</v>
      </c>
      <c r="O21"/>
      <c r="Q21"/>
      <c r="S21"/>
      <c r="U21"/>
      <c r="V21"/>
    </row>
    <row r="22" spans="4:22" x14ac:dyDescent="0.6">
      <c r="D22" s="2">
        <v>470.51516705641006</v>
      </c>
      <c r="E22" s="32">
        <v>3.15543E-2</v>
      </c>
      <c r="F22" s="2">
        <v>469.29500000000002</v>
      </c>
      <c r="G22" s="1">
        <v>-634.92899999999997</v>
      </c>
      <c r="H22" s="2">
        <v>467.91899999999998</v>
      </c>
      <c r="I22" s="1">
        <v>12.770300000000001</v>
      </c>
      <c r="O22"/>
      <c r="Q22"/>
      <c r="S22"/>
      <c r="U22"/>
      <c r="V22"/>
    </row>
    <row r="23" spans="4:22" x14ac:dyDescent="0.6">
      <c r="D23" s="2">
        <v>563.21528340993063</v>
      </c>
      <c r="E23" s="32">
        <v>1.1667800000000001E-2</v>
      </c>
      <c r="F23" s="2">
        <v>565.51900000000001</v>
      </c>
      <c r="G23" s="1">
        <v>-491.92200000000003</v>
      </c>
      <c r="H23" s="2">
        <v>563.00599999999997</v>
      </c>
      <c r="I23" s="1">
        <v>10.6419</v>
      </c>
      <c r="O23"/>
      <c r="Q23"/>
      <c r="S23"/>
      <c r="U23"/>
      <c r="V23"/>
    </row>
    <row r="24" spans="4:22" x14ac:dyDescent="0.6">
      <c r="D24" s="2">
        <v>668.002672010688</v>
      </c>
      <c r="E24" s="32">
        <v>2.31986E-3</v>
      </c>
      <c r="F24" s="2">
        <v>657.476</v>
      </c>
      <c r="G24" s="1">
        <v>-290.048</v>
      </c>
      <c r="H24" s="2">
        <v>660.11599999999999</v>
      </c>
      <c r="I24" s="1">
        <v>9.3412199999999999</v>
      </c>
      <c r="O24"/>
      <c r="Q24"/>
      <c r="S24"/>
      <c r="U24"/>
      <c r="V24"/>
    </row>
    <row r="25" spans="4:22" x14ac:dyDescent="0.6">
      <c r="D25" s="2">
        <v>764.18129437027653</v>
      </c>
      <c r="E25" s="32">
        <v>1.2525500000000001E-3</v>
      </c>
      <c r="F25" s="2">
        <v>755.85299999999995</v>
      </c>
      <c r="G25" s="1">
        <v>-191.19800000000001</v>
      </c>
      <c r="H25" s="2">
        <v>759.24900000000002</v>
      </c>
      <c r="I25" s="1">
        <v>8.75</v>
      </c>
      <c r="O25"/>
      <c r="Q25"/>
      <c r="S25"/>
      <c r="U25"/>
      <c r="V25"/>
    </row>
    <row r="26" spans="4:22" x14ac:dyDescent="0.6">
      <c r="D26" s="2">
        <v>851.69444610051698</v>
      </c>
      <c r="E26" s="32">
        <v>9.8918000000000009E-4</v>
      </c>
      <c r="F26" s="2">
        <v>852.23400000000004</v>
      </c>
      <c r="G26" s="1">
        <v>-170.89</v>
      </c>
      <c r="H26" s="2">
        <v>854.33500000000004</v>
      </c>
      <c r="I26" s="1">
        <v>8.1587800000000001</v>
      </c>
      <c r="O26"/>
      <c r="Q26"/>
      <c r="S26"/>
      <c r="U26"/>
      <c r="V26"/>
    </row>
    <row r="27" spans="4:22" x14ac:dyDescent="0.6">
      <c r="D27" s="33">
        <v>953.70705933965314</v>
      </c>
      <c r="E27" s="54">
        <v>6.7705599999999999E-4</v>
      </c>
      <c r="F27" s="33">
        <v>948.62199999999996</v>
      </c>
      <c r="G27" s="33">
        <v>-155.49</v>
      </c>
      <c r="H27" s="33">
        <v>947.399</v>
      </c>
      <c r="I27" s="33">
        <v>7.9222999999999999</v>
      </c>
      <c r="O27"/>
      <c r="Q27"/>
      <c r="S27"/>
      <c r="U27"/>
      <c r="V27"/>
    </row>
    <row r="28" spans="4:22" x14ac:dyDescent="0.6">
      <c r="O28"/>
      <c r="Q28"/>
      <c r="S28"/>
      <c r="U28"/>
      <c r="V28"/>
    </row>
    <row r="29" spans="4:22" x14ac:dyDescent="0.6">
      <c r="D29" s="33">
        <f t="shared" ref="D29:D36" si="7">1000/D47</f>
        <v>331.63698049194335</v>
      </c>
      <c r="E29" s="33">
        <f t="shared" ref="E29:E36" si="8">E47</f>
        <v>0.114377832655228</v>
      </c>
      <c r="F29" s="33">
        <v>330.27754415475101</v>
      </c>
      <c r="G29" s="33">
        <v>-814.16765053128597</v>
      </c>
      <c r="H29" s="33">
        <v>329.19971160778601</v>
      </c>
      <c r="I29" s="33">
        <v>20.4268891069676</v>
      </c>
      <c r="O29"/>
      <c r="Q29"/>
      <c r="S29"/>
      <c r="U29"/>
      <c r="V29"/>
    </row>
    <row r="30" spans="4:22" x14ac:dyDescent="0.6">
      <c r="D30" s="33">
        <f t="shared" si="7"/>
        <v>375.05995203836949</v>
      </c>
      <c r="E30" s="33">
        <f t="shared" si="8"/>
        <v>7.2235599163671005E-2</v>
      </c>
      <c r="F30" s="33">
        <v>372.66610597140402</v>
      </c>
      <c r="G30" s="33">
        <v>-748.05194805194799</v>
      </c>
      <c r="H30" s="33">
        <v>372.60273972602698</v>
      </c>
      <c r="I30" s="33">
        <v>16.9528949950932</v>
      </c>
      <c r="O30"/>
      <c r="Q30"/>
      <c r="S30"/>
      <c r="U30"/>
      <c r="V30"/>
    </row>
    <row r="31" spans="4:22" x14ac:dyDescent="0.6">
      <c r="D31" s="33">
        <f t="shared" si="7"/>
        <v>471.65259348612847</v>
      </c>
      <c r="E31" s="33">
        <f t="shared" si="8"/>
        <v>3.16600627085354E-2</v>
      </c>
      <c r="F31" s="33">
        <v>468.544995794785</v>
      </c>
      <c r="G31" s="33">
        <v>-641.79456906729604</v>
      </c>
      <c r="H31" s="33">
        <v>468.49315068493098</v>
      </c>
      <c r="I31" s="33">
        <v>12.7428851815505</v>
      </c>
      <c r="O31"/>
      <c r="Q31"/>
      <c r="S31"/>
      <c r="U31"/>
      <c r="V31"/>
    </row>
    <row r="32" spans="4:22" x14ac:dyDescent="0.6">
      <c r="D32" s="33">
        <f t="shared" si="7"/>
        <v>566.05139341295887</v>
      </c>
      <c r="E32" s="33">
        <f t="shared" si="8"/>
        <v>1.16280436403371E-2</v>
      </c>
      <c r="F32" s="33">
        <v>563.91925988225398</v>
      </c>
      <c r="G32" s="33">
        <v>-490.67296340023597</v>
      </c>
      <c r="H32" s="33">
        <v>563.87887527036696</v>
      </c>
      <c r="I32" s="33">
        <v>10.711481844946</v>
      </c>
      <c r="O32"/>
      <c r="Q32"/>
      <c r="S32"/>
      <c r="U32"/>
      <c r="V32"/>
    </row>
    <row r="33" spans="4:15" customFormat="1" x14ac:dyDescent="0.6">
      <c r="D33" s="33">
        <f t="shared" si="7"/>
        <v>663.55536699193954</v>
      </c>
      <c r="E33" s="33">
        <f t="shared" si="8"/>
        <v>2.60350148718795E-3</v>
      </c>
      <c r="F33" s="33">
        <v>659.29352396972195</v>
      </c>
      <c r="G33" s="33">
        <v>-293.50649350649297</v>
      </c>
      <c r="H33" s="33">
        <v>660.778658976207</v>
      </c>
      <c r="I33" s="33">
        <v>9.44553483807654</v>
      </c>
    </row>
    <row r="34" spans="4:15" customFormat="1" x14ac:dyDescent="0.6">
      <c r="D34" s="33">
        <f t="shared" si="7"/>
        <v>761.99756394640997</v>
      </c>
      <c r="E34" s="33">
        <f t="shared" si="8"/>
        <v>1.22468546917917E-3</v>
      </c>
      <c r="F34" s="33">
        <v>756.18166526492803</v>
      </c>
      <c r="G34" s="33">
        <v>-189.61038961038901</v>
      </c>
      <c r="H34" s="33">
        <v>757.17375630857896</v>
      </c>
      <c r="I34" s="33">
        <v>8.6506378802747701</v>
      </c>
    </row>
    <row r="35" spans="4:15" customFormat="1" x14ac:dyDescent="0.6">
      <c r="D35" s="33">
        <f t="shared" si="7"/>
        <v>856.98630136986992</v>
      </c>
      <c r="E35" s="33">
        <f t="shared" si="8"/>
        <v>9.4500695566308596E-4</v>
      </c>
      <c r="F35" s="33">
        <v>852.060555088309</v>
      </c>
      <c r="G35" s="33">
        <v>-170.72018890200701</v>
      </c>
      <c r="H35" s="33">
        <v>853.06416726748296</v>
      </c>
      <c r="I35" s="33">
        <v>8.1795878312070602</v>
      </c>
    </row>
    <row r="36" spans="4:15" customFormat="1" x14ac:dyDescent="0.6">
      <c r="D36" s="33">
        <f t="shared" si="7"/>
        <v>955.99022004890753</v>
      </c>
      <c r="E36" s="33">
        <f t="shared" si="8"/>
        <v>7.0386978627012104E-4</v>
      </c>
      <c r="F36" s="33">
        <v>949.95794785533997</v>
      </c>
      <c r="G36" s="33">
        <v>-156.55253837071999</v>
      </c>
      <c r="H36" s="33">
        <v>950.97332372025903</v>
      </c>
      <c r="I36" s="33">
        <v>7.8851815505397402</v>
      </c>
      <c r="O36" s="18"/>
    </row>
    <row r="37" spans="4:15" customFormat="1" x14ac:dyDescent="0.6">
      <c r="O37" s="18"/>
    </row>
    <row r="38" spans="4:15" customFormat="1" x14ac:dyDescent="0.6">
      <c r="D38" s="41">
        <f t="shared" ref="D38:I45" si="9">D20/D29-1</f>
        <v>-5.0073028581926193E-3</v>
      </c>
      <c r="E38" s="41">
        <f t="shared" si="9"/>
        <v>-1.5779566838517889E-2</v>
      </c>
      <c r="F38" s="41">
        <f t="shared" si="9"/>
        <v>-3.5380672268882085E-3</v>
      </c>
      <c r="G38" s="41">
        <f t="shared" si="9"/>
        <v>4.1040066705348988E-3</v>
      </c>
      <c r="H38" s="41">
        <f t="shared" si="9"/>
        <v>-2.6601226456399729E-3</v>
      </c>
      <c r="I38" s="41">
        <f t="shared" si="9"/>
        <v>1.3007898150372954E-2</v>
      </c>
      <c r="O38" s="18"/>
    </row>
    <row r="39" spans="4:15" customFormat="1" x14ac:dyDescent="0.6">
      <c r="D39" s="41">
        <f t="shared" si="9"/>
        <v>1.1641930980572646E-3</v>
      </c>
      <c r="E39" s="41">
        <f t="shared" si="9"/>
        <v>7.0780901598728629E-2</v>
      </c>
      <c r="F39" s="41">
        <f t="shared" si="9"/>
        <v>-4.639826224327126E-3</v>
      </c>
      <c r="G39" s="41">
        <f t="shared" si="9"/>
        <v>6.0296875000021011E-4</v>
      </c>
      <c r="H39" s="41">
        <f t="shared" si="9"/>
        <v>-4.8140808823518011E-3</v>
      </c>
      <c r="I39" s="41">
        <f t="shared" si="9"/>
        <v>1.1349389290884471E-2</v>
      </c>
      <c r="O39" s="18"/>
    </row>
    <row r="40" spans="4:15" customFormat="1" x14ac:dyDescent="0.6">
      <c r="D40" s="41">
        <f t="shared" si="9"/>
        <v>-2.4115767525231258E-3</v>
      </c>
      <c r="E40" s="41">
        <f t="shared" si="9"/>
        <v>-3.3405716693949428E-3</v>
      </c>
      <c r="F40" s="41">
        <f t="shared" si="9"/>
        <v>1.6007090289007486E-3</v>
      </c>
      <c r="G40" s="41">
        <f t="shared" si="9"/>
        <v>-1.0697455849889237E-2</v>
      </c>
      <c r="H40" s="41">
        <f t="shared" si="9"/>
        <v>-1.2255263157884277E-3</v>
      </c>
      <c r="I40" s="41">
        <f t="shared" si="9"/>
        <v>2.1513823642695939E-3</v>
      </c>
      <c r="O40" s="18"/>
    </row>
    <row r="41" spans="4:15" customFormat="1" x14ac:dyDescent="0.6">
      <c r="D41" s="41">
        <f t="shared" si="9"/>
        <v>-5.0103401140454418E-3</v>
      </c>
      <c r="E41" s="41">
        <f t="shared" si="9"/>
        <v>3.4190067471873142E-3</v>
      </c>
      <c r="F41" s="41">
        <f t="shared" si="9"/>
        <v>2.8368247576435746E-3</v>
      </c>
      <c r="G41" s="41">
        <f t="shared" si="9"/>
        <v>2.5455582290667689E-3</v>
      </c>
      <c r="H41" s="41">
        <f t="shared" si="9"/>
        <v>-1.54798363380515E-3</v>
      </c>
      <c r="I41" s="41">
        <f t="shared" si="9"/>
        <v>-6.4960054970201186E-3</v>
      </c>
      <c r="O41" s="18"/>
    </row>
    <row r="42" spans="4:15" customFormat="1" x14ac:dyDescent="0.6">
      <c r="D42" s="41">
        <f t="shared" si="9"/>
        <v>6.7022365276152573E-3</v>
      </c>
      <c r="E42" s="41">
        <f t="shared" si="9"/>
        <v>-0.1089461590799059</v>
      </c>
      <c r="F42" s="41">
        <f t="shared" si="9"/>
        <v>-2.7567750988638506E-3</v>
      </c>
      <c r="G42" s="41">
        <f t="shared" si="9"/>
        <v>-1.1783362831856659E-2</v>
      </c>
      <c r="H42" s="41">
        <f t="shared" si="9"/>
        <v>-1.0028456082914472E-3</v>
      </c>
      <c r="I42" s="41">
        <f t="shared" si="9"/>
        <v>-1.1043825454544853E-2</v>
      </c>
      <c r="O42" s="18"/>
    </row>
    <row r="43" spans="4:15" customFormat="1" x14ac:dyDescent="0.6">
      <c r="D43" s="41">
        <f t="shared" si="9"/>
        <v>2.865797119556257E-3</v>
      </c>
      <c r="E43" s="41">
        <f t="shared" si="9"/>
        <v>2.2752397674405289E-2</v>
      </c>
      <c r="F43" s="41">
        <f t="shared" si="9"/>
        <v>-4.3463797130405268E-4</v>
      </c>
      <c r="G43" s="41">
        <f t="shared" si="9"/>
        <v>8.3730136986333026E-3</v>
      </c>
      <c r="H43" s="41">
        <f t="shared" si="9"/>
        <v>2.7407760426594319E-3</v>
      </c>
      <c r="I43" s="41">
        <f t="shared" si="9"/>
        <v>1.1486103233126377E-2</v>
      </c>
      <c r="O43" s="18"/>
    </row>
    <row r="44" spans="4:15" x14ac:dyDescent="0.6">
      <c r="D44" s="41">
        <f t="shared" si="9"/>
        <v>-6.1749589939699145E-3</v>
      </c>
      <c r="E44" s="41">
        <f t="shared" si="9"/>
        <v>4.6743618205348669E-2</v>
      </c>
      <c r="F44" s="41">
        <f t="shared" si="9"/>
        <v>2.0355937222449327E-4</v>
      </c>
      <c r="G44" s="41">
        <f t="shared" si="9"/>
        <v>9.9467496542215983E-4</v>
      </c>
      <c r="H44" s="41">
        <f t="shared" si="9"/>
        <v>1.489727011495301E-3</v>
      </c>
      <c r="I44" s="41">
        <f t="shared" si="9"/>
        <v>-2.5438728254342236E-3</v>
      </c>
    </row>
    <row r="45" spans="4:15" x14ac:dyDescent="0.6">
      <c r="D45" s="41">
        <f t="shared" si="9"/>
        <v>-2.3882678518798439E-3</v>
      </c>
      <c r="E45" s="41">
        <f t="shared" si="9"/>
        <v>-3.8094810706693516E-2</v>
      </c>
      <c r="F45" s="41">
        <f t="shared" si="9"/>
        <v>-1.4063231518364194E-3</v>
      </c>
      <c r="G45" s="41">
        <f t="shared" si="9"/>
        <v>-6.787104072396799E-3</v>
      </c>
      <c r="H45" s="41">
        <f t="shared" si="9"/>
        <v>-3.758595147838717E-3</v>
      </c>
      <c r="I45" s="41">
        <f t="shared" si="9"/>
        <v>4.7073677660243174E-3</v>
      </c>
    </row>
    <row r="46" spans="4:15" x14ac:dyDescent="0.6">
      <c r="D46" s="32"/>
      <c r="E46" s="32"/>
      <c r="F46" s="32"/>
      <c r="G46" s="32"/>
    </row>
    <row r="47" spans="4:15" x14ac:dyDescent="0.6">
      <c r="D47">
        <v>3.0153452685421902</v>
      </c>
      <c r="E47">
        <v>0.114377832655228</v>
      </c>
    </row>
    <row r="48" spans="4:15" x14ac:dyDescent="0.6">
      <c r="D48">
        <v>2.6662404092071599</v>
      </c>
      <c r="E48">
        <v>7.2235599163671005E-2</v>
      </c>
    </row>
    <row r="49" spans="4:5" x14ac:dyDescent="0.6">
      <c r="D49">
        <v>2.12020460358056</v>
      </c>
      <c r="E49">
        <v>3.16600627085354E-2</v>
      </c>
    </row>
    <row r="50" spans="4:5" x14ac:dyDescent="0.6">
      <c r="D50">
        <v>1.7666240409207099</v>
      </c>
      <c r="E50">
        <v>1.16280436403371E-2</v>
      </c>
    </row>
    <row r="51" spans="4:5" x14ac:dyDescent="0.6">
      <c r="D51">
        <v>1.50703324808184</v>
      </c>
      <c r="E51">
        <v>2.60350148718795E-3</v>
      </c>
    </row>
    <row r="52" spans="4:5" x14ac:dyDescent="0.6">
      <c r="D52">
        <v>1.31234015345268</v>
      </c>
      <c r="E52">
        <v>1.22468546917917E-3</v>
      </c>
    </row>
    <row r="53" spans="4:5" x14ac:dyDescent="0.6">
      <c r="D53">
        <v>1.1668797953964101</v>
      </c>
      <c r="E53">
        <v>9.4500695566308596E-4</v>
      </c>
    </row>
    <row r="54" spans="4:5" x14ac:dyDescent="0.6">
      <c r="D54">
        <v>1.0460358056265899</v>
      </c>
      <c r="E54">
        <v>7.0386978627012104E-4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V1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4">
        <v>322.79599999999999</v>
      </c>
      <c r="C9" s="34">
        <v>1.2977799999999999</v>
      </c>
      <c r="D9" s="3"/>
      <c r="E9" s="4"/>
      <c r="F9" s="34">
        <v>322.30799999999999</v>
      </c>
      <c r="G9" s="34">
        <v>-120.377</v>
      </c>
      <c r="H9" s="34">
        <v>321.37</v>
      </c>
      <c r="I9" s="34">
        <v>0.85401700000000003</v>
      </c>
      <c r="J9" s="34">
        <v>322.26600000000002</v>
      </c>
      <c r="K9" s="34">
        <v>0.71748299999999998</v>
      </c>
      <c r="N9" s="3">
        <f>B9</f>
        <v>322.79599999999999</v>
      </c>
      <c r="O9" s="21">
        <f>C9*100000</f>
        <v>129778</v>
      </c>
      <c r="P9" s="3">
        <f>F9</f>
        <v>322.30799999999999</v>
      </c>
      <c r="Q9" s="17">
        <f>G9*0.000001</f>
        <v>-1.2037699999999999E-4</v>
      </c>
      <c r="R9" s="3">
        <f>H9</f>
        <v>321.37</v>
      </c>
      <c r="S9" s="24">
        <f>I9</f>
        <v>0.85401700000000003</v>
      </c>
      <c r="T9" s="3">
        <f>J9</f>
        <v>322.26600000000002</v>
      </c>
      <c r="U9" s="24">
        <f>K9</f>
        <v>0.71748299999999998</v>
      </c>
      <c r="V9" s="22">
        <f>((O9*(Q9)^2)/S9)*T9</f>
        <v>0.70963672233769748</v>
      </c>
    </row>
    <row r="10" spans="1:22" x14ac:dyDescent="0.6">
      <c r="B10" s="3">
        <v>372.94799999999998</v>
      </c>
      <c r="C10" s="4">
        <v>1.1911099999999999</v>
      </c>
      <c r="D10" s="3"/>
      <c r="E10" s="4"/>
      <c r="F10" s="3">
        <v>373.077</v>
      </c>
      <c r="G10" s="4">
        <v>-127.259</v>
      </c>
      <c r="H10" s="3">
        <v>372.32400000000001</v>
      </c>
      <c r="I10" s="4">
        <v>0.82379400000000003</v>
      </c>
      <c r="J10" s="3">
        <v>373.13299999999998</v>
      </c>
      <c r="K10" s="4">
        <v>0.89208100000000001</v>
      </c>
      <c r="N10" s="3">
        <f t="shared" ref="N10:N13" si="0">B10</f>
        <v>372.94799999999998</v>
      </c>
      <c r="O10" s="21">
        <f t="shared" ref="O10:O13" si="1">C10*100000</f>
        <v>119110.99999999999</v>
      </c>
      <c r="P10" s="3">
        <f t="shared" ref="P10:P13" si="2">F10</f>
        <v>373.077</v>
      </c>
      <c r="Q10" s="17">
        <f t="shared" ref="Q10:Q13" si="3">G10*0.000001</f>
        <v>-1.2725899999999998E-4</v>
      </c>
      <c r="R10" s="3">
        <f t="shared" ref="R10:U13" si="4">H10</f>
        <v>372.32400000000001</v>
      </c>
      <c r="S10" s="24">
        <f t="shared" si="4"/>
        <v>0.82379400000000003</v>
      </c>
      <c r="T10" s="3">
        <f t="shared" si="4"/>
        <v>373.13299999999998</v>
      </c>
      <c r="U10" s="24">
        <f t="shared" si="4"/>
        <v>0.89208100000000001</v>
      </c>
      <c r="V10" s="22">
        <f t="shared" ref="V10:V13" si="5">((O10*(Q10)^2)/S10)*T10</f>
        <v>0.87372330246735019</v>
      </c>
    </row>
    <row r="11" spans="1:22" x14ac:dyDescent="0.6">
      <c r="B11" s="2">
        <v>422.34</v>
      </c>
      <c r="C11" s="1">
        <v>1.0773299999999999</v>
      </c>
      <c r="D11" s="2"/>
      <c r="E11" s="1"/>
      <c r="F11" s="2">
        <v>423.846</v>
      </c>
      <c r="G11" s="1">
        <v>-137.94999999999999</v>
      </c>
      <c r="H11" s="2">
        <v>421.68299999999999</v>
      </c>
      <c r="I11" s="1">
        <v>0.84634299999999996</v>
      </c>
      <c r="J11" s="33">
        <v>423.23099999999999</v>
      </c>
      <c r="K11" s="33">
        <v>1.04843</v>
      </c>
      <c r="N11" s="3">
        <f t="shared" si="0"/>
        <v>422.34</v>
      </c>
      <c r="O11" s="21">
        <f t="shared" si="1"/>
        <v>107732.99999999999</v>
      </c>
      <c r="P11" s="3">
        <f t="shared" si="2"/>
        <v>423.846</v>
      </c>
      <c r="Q11" s="17">
        <f t="shared" si="3"/>
        <v>-1.3794999999999999E-4</v>
      </c>
      <c r="R11" s="3">
        <f t="shared" si="4"/>
        <v>421.68299999999999</v>
      </c>
      <c r="S11" s="24">
        <f t="shared" si="4"/>
        <v>0.84634299999999996</v>
      </c>
      <c r="T11" s="3">
        <f t="shared" si="4"/>
        <v>423.23099999999999</v>
      </c>
      <c r="U11" s="24">
        <f t="shared" si="4"/>
        <v>1.04843</v>
      </c>
      <c r="V11" s="22">
        <f t="shared" si="5"/>
        <v>1.0252345357326969</v>
      </c>
    </row>
    <row r="12" spans="1:22" x14ac:dyDescent="0.6">
      <c r="B12" s="2">
        <v>474.77199999999999</v>
      </c>
      <c r="C12" s="1">
        <v>0.94933299999999998</v>
      </c>
      <c r="D12" s="2"/>
      <c r="E12" s="1"/>
      <c r="F12" s="2">
        <v>474.61500000000001</v>
      </c>
      <c r="G12" s="1">
        <v>-137.364</v>
      </c>
      <c r="H12" s="2">
        <v>471.72800000000001</v>
      </c>
      <c r="I12" s="1">
        <v>0.902505</v>
      </c>
      <c r="J12" s="2">
        <v>473.92200000000003</v>
      </c>
      <c r="K12" s="1">
        <v>0.94174999999999998</v>
      </c>
      <c r="N12" s="3">
        <f t="shared" si="0"/>
        <v>474.77199999999999</v>
      </c>
      <c r="O12" s="21">
        <f t="shared" si="1"/>
        <v>94933.3</v>
      </c>
      <c r="P12" s="3">
        <f t="shared" si="2"/>
        <v>474.61500000000001</v>
      </c>
      <c r="Q12" s="17">
        <f t="shared" si="3"/>
        <v>-1.3736400000000001E-4</v>
      </c>
      <c r="R12" s="3">
        <f t="shared" si="4"/>
        <v>471.72800000000001</v>
      </c>
      <c r="S12" s="24">
        <f t="shared" si="4"/>
        <v>0.902505</v>
      </c>
      <c r="T12" s="3">
        <f t="shared" si="4"/>
        <v>473.92200000000003</v>
      </c>
      <c r="U12" s="24">
        <f t="shared" si="4"/>
        <v>0.94174999999999998</v>
      </c>
      <c r="V12" s="22">
        <f t="shared" si="5"/>
        <v>0.94063620019158267</v>
      </c>
    </row>
    <row r="13" spans="1:22" x14ac:dyDescent="0.6">
      <c r="B13" s="33">
        <v>523.404</v>
      </c>
      <c r="C13" s="33">
        <v>0.83911100000000005</v>
      </c>
      <c r="D13" s="2"/>
      <c r="E13" s="1"/>
      <c r="F13" s="33">
        <v>524.61500000000001</v>
      </c>
      <c r="G13" s="33">
        <v>-133.703</v>
      </c>
      <c r="H13" s="33">
        <v>520.92100000000005</v>
      </c>
      <c r="I13" s="33">
        <v>1.0138499999999999</v>
      </c>
      <c r="J13" s="33">
        <v>523.82500000000005</v>
      </c>
      <c r="K13" s="33">
        <v>0.78759699999999999</v>
      </c>
      <c r="N13" s="3">
        <f t="shared" si="0"/>
        <v>523.404</v>
      </c>
      <c r="O13" s="21">
        <f t="shared" si="1"/>
        <v>83911.1</v>
      </c>
      <c r="P13" s="3">
        <f t="shared" si="2"/>
        <v>524.61500000000001</v>
      </c>
      <c r="Q13" s="17">
        <f t="shared" si="3"/>
        <v>-1.3370299999999999E-4</v>
      </c>
      <c r="R13" s="3">
        <f t="shared" si="4"/>
        <v>520.92100000000005</v>
      </c>
      <c r="S13" s="24">
        <f t="shared" si="4"/>
        <v>1.0138499999999999</v>
      </c>
      <c r="T13" s="3">
        <f t="shared" si="4"/>
        <v>523.82500000000005</v>
      </c>
      <c r="U13" s="24">
        <f t="shared" si="4"/>
        <v>0.78759699999999999</v>
      </c>
      <c r="V13" s="22">
        <f t="shared" si="5"/>
        <v>0.77502236365037447</v>
      </c>
    </row>
    <row r="14" spans="1:22" x14ac:dyDescent="0.6">
      <c r="V14"/>
    </row>
    <row r="15" spans="1:22" x14ac:dyDescent="0.6">
      <c r="V15"/>
    </row>
    <row r="16" spans="1:22" x14ac:dyDescent="0.6">
      <c r="O16"/>
      <c r="Q16"/>
      <c r="S16"/>
      <c r="U16"/>
      <c r="V16"/>
    </row>
    <row r="17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V4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5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330.40899999999999</v>
      </c>
      <c r="C9" s="4">
        <v>20963.3</v>
      </c>
      <c r="D9" s="3"/>
      <c r="E9" s="4"/>
      <c r="F9" s="3">
        <v>330.32100000000003</v>
      </c>
      <c r="G9" s="4">
        <v>-252.82300000000001</v>
      </c>
      <c r="H9" s="3">
        <v>342.75900000000001</v>
      </c>
      <c r="I9" s="4">
        <v>0.469167</v>
      </c>
      <c r="J9" s="3">
        <v>331.57900000000001</v>
      </c>
      <c r="K9" s="4">
        <v>0.60765999999999998</v>
      </c>
      <c r="N9" s="3">
        <f>B9</f>
        <v>330.40899999999999</v>
      </c>
      <c r="O9" s="21">
        <f>C9</f>
        <v>20963.3</v>
      </c>
      <c r="P9" s="3">
        <f>F9</f>
        <v>330.32100000000003</v>
      </c>
      <c r="Q9" s="17">
        <f>G9*0.000001</f>
        <v>-2.52823E-4</v>
      </c>
      <c r="R9" s="3">
        <f>H9</f>
        <v>342.75900000000001</v>
      </c>
      <c r="S9" s="24">
        <f>I9</f>
        <v>0.469167</v>
      </c>
      <c r="T9" s="3">
        <f>J9</f>
        <v>331.57900000000001</v>
      </c>
      <c r="U9" s="24">
        <f>K9</f>
        <v>0.60765999999999998</v>
      </c>
      <c r="V9" s="22">
        <f>((O9*(Q9)^2)/S9)*T9</f>
        <v>0.94700521424546658</v>
      </c>
    </row>
    <row r="10" spans="1:22" x14ac:dyDescent="0.6">
      <c r="B10" s="3">
        <v>372.51499999999999</v>
      </c>
      <c r="C10" s="4">
        <v>17828.599999999999</v>
      </c>
      <c r="D10" s="3"/>
      <c r="E10" s="4"/>
      <c r="F10" s="3">
        <v>373.46899999999999</v>
      </c>
      <c r="G10" s="4">
        <v>-260.95699999999999</v>
      </c>
      <c r="H10" s="2">
        <v>421.37900000000002</v>
      </c>
      <c r="I10" s="1">
        <v>0.42249999999999999</v>
      </c>
      <c r="J10" s="3">
        <v>371.34500000000003</v>
      </c>
      <c r="K10" s="4">
        <v>0.730213</v>
      </c>
      <c r="N10" s="3">
        <f t="shared" ref="N10:N16" si="0">B10</f>
        <v>372.51499999999999</v>
      </c>
      <c r="O10" s="21">
        <f t="shared" ref="O10:O16" si="1">C10</f>
        <v>17828.599999999999</v>
      </c>
      <c r="P10" s="3">
        <f t="shared" ref="P10:P16" si="2">F10</f>
        <v>373.46899999999999</v>
      </c>
      <c r="Q10" s="17">
        <f t="shared" ref="Q10:Q16" si="3">G10*0.000001</f>
        <v>-2.6095699999999998E-4</v>
      </c>
      <c r="R10" s="3">
        <f t="shared" ref="R10:U16" si="4">H10</f>
        <v>421.37900000000002</v>
      </c>
      <c r="S10" s="24">
        <f t="shared" si="4"/>
        <v>0.42249999999999999</v>
      </c>
      <c r="T10" s="3">
        <f t="shared" si="4"/>
        <v>371.34500000000003</v>
      </c>
      <c r="U10" s="24">
        <f t="shared" si="4"/>
        <v>0.730213</v>
      </c>
      <c r="V10" s="22">
        <f t="shared" ref="V10:V16" si="5">((O10*(Q10)^2)/S10)*T10</f>
        <v>1.0671021889047025</v>
      </c>
    </row>
    <row r="11" spans="1:22" x14ac:dyDescent="0.6">
      <c r="B11" s="2">
        <v>422.80700000000002</v>
      </c>
      <c r="C11" s="1">
        <v>14791.8</v>
      </c>
      <c r="D11" s="2"/>
      <c r="E11" s="1"/>
      <c r="F11" s="2">
        <v>422.44900000000001</v>
      </c>
      <c r="G11" s="1">
        <v>-273.971</v>
      </c>
      <c r="H11" s="2">
        <v>461.37900000000002</v>
      </c>
      <c r="I11" s="1">
        <v>0.39916699999999999</v>
      </c>
      <c r="J11" s="2">
        <v>423.97699999999998</v>
      </c>
      <c r="K11" s="1">
        <v>0.90383000000000002</v>
      </c>
      <c r="N11" s="3">
        <f t="shared" si="0"/>
        <v>422.80700000000002</v>
      </c>
      <c r="O11" s="21">
        <f t="shared" si="1"/>
        <v>14791.8</v>
      </c>
      <c r="P11" s="3">
        <f t="shared" si="2"/>
        <v>422.44900000000001</v>
      </c>
      <c r="Q11" s="17">
        <f t="shared" si="3"/>
        <v>-2.7397099999999997E-4</v>
      </c>
      <c r="R11" s="3">
        <f t="shared" si="4"/>
        <v>461.37900000000002</v>
      </c>
      <c r="S11" s="24">
        <f t="shared" si="4"/>
        <v>0.39916699999999999</v>
      </c>
      <c r="T11" s="3">
        <f t="shared" si="4"/>
        <v>423.97699999999998</v>
      </c>
      <c r="U11" s="24">
        <f t="shared" si="4"/>
        <v>0.90383000000000002</v>
      </c>
      <c r="V11" s="22">
        <f t="shared" si="5"/>
        <v>1.1792825802431357</v>
      </c>
    </row>
    <row r="12" spans="1:22" x14ac:dyDescent="0.6">
      <c r="B12" s="2">
        <v>471.93</v>
      </c>
      <c r="C12" s="1">
        <v>10775.5</v>
      </c>
      <c r="D12" s="2"/>
      <c r="E12" s="1"/>
      <c r="F12" s="2">
        <v>471.42899999999997</v>
      </c>
      <c r="G12" s="1">
        <v>-285.35899999999998</v>
      </c>
      <c r="H12" s="2">
        <v>502.75900000000001</v>
      </c>
      <c r="I12" s="1">
        <v>0.38166699999999998</v>
      </c>
      <c r="J12" s="2">
        <v>471.93</v>
      </c>
      <c r="K12" s="1">
        <v>0.90383000000000002</v>
      </c>
      <c r="N12" s="3">
        <f t="shared" si="0"/>
        <v>471.93</v>
      </c>
      <c r="O12" s="21">
        <f t="shared" si="1"/>
        <v>10775.5</v>
      </c>
      <c r="P12" s="3">
        <f t="shared" si="2"/>
        <v>471.42899999999997</v>
      </c>
      <c r="Q12" s="17">
        <f t="shared" si="3"/>
        <v>-2.8535899999999995E-4</v>
      </c>
      <c r="R12" s="3">
        <f t="shared" si="4"/>
        <v>502.75900000000001</v>
      </c>
      <c r="S12" s="24">
        <f t="shared" si="4"/>
        <v>0.38166699999999998</v>
      </c>
      <c r="T12" s="3">
        <f t="shared" si="4"/>
        <v>471.93</v>
      </c>
      <c r="U12" s="24">
        <f t="shared" si="4"/>
        <v>0.90383000000000002</v>
      </c>
      <c r="V12" s="22">
        <f t="shared" si="5"/>
        <v>1.084959569190965</v>
      </c>
    </row>
    <row r="13" spans="1:22" x14ac:dyDescent="0.6">
      <c r="B13" s="2">
        <v>522.22199999999998</v>
      </c>
      <c r="C13" s="1">
        <v>6367.35</v>
      </c>
      <c r="D13" s="2"/>
      <c r="E13" s="1"/>
      <c r="F13" s="2">
        <v>520.40800000000002</v>
      </c>
      <c r="G13" s="1">
        <v>-290.23899999999998</v>
      </c>
      <c r="H13" s="2">
        <v>538.62099999999998</v>
      </c>
      <c r="I13" s="1">
        <v>0.36708299999999999</v>
      </c>
      <c r="J13" s="2">
        <v>523.39200000000005</v>
      </c>
      <c r="K13" s="1">
        <v>0.71489400000000003</v>
      </c>
      <c r="N13" s="3">
        <f t="shared" si="0"/>
        <v>522.22199999999998</v>
      </c>
      <c r="O13" s="21">
        <f t="shared" si="1"/>
        <v>6367.35</v>
      </c>
      <c r="P13" s="3">
        <f t="shared" si="2"/>
        <v>520.40800000000002</v>
      </c>
      <c r="Q13" s="17">
        <f t="shared" si="3"/>
        <v>-2.9023899999999997E-4</v>
      </c>
      <c r="R13" s="3">
        <f t="shared" si="4"/>
        <v>538.62099999999998</v>
      </c>
      <c r="S13" s="24">
        <f t="shared" si="4"/>
        <v>0.36708299999999999</v>
      </c>
      <c r="T13" s="3">
        <f t="shared" si="4"/>
        <v>523.39200000000005</v>
      </c>
      <c r="U13" s="24">
        <f t="shared" si="4"/>
        <v>0.71489400000000003</v>
      </c>
      <c r="V13" s="22">
        <f t="shared" si="5"/>
        <v>0.76477391886850465</v>
      </c>
    </row>
    <row r="14" spans="1:22" x14ac:dyDescent="0.6">
      <c r="B14" s="2">
        <v>569.00599999999997</v>
      </c>
      <c r="C14" s="1">
        <v>7248.98</v>
      </c>
      <c r="D14" s="2"/>
      <c r="E14" s="1"/>
      <c r="F14" s="2">
        <v>568.22199999999998</v>
      </c>
      <c r="G14" s="1">
        <v>-295.12</v>
      </c>
      <c r="H14" s="2">
        <v>581.37900000000002</v>
      </c>
      <c r="I14" s="1">
        <v>0.35249999999999998</v>
      </c>
      <c r="J14" s="2">
        <v>572.51499999999999</v>
      </c>
      <c r="K14" s="1">
        <v>0.96</v>
      </c>
      <c r="N14" s="3">
        <f t="shared" si="0"/>
        <v>569.00599999999997</v>
      </c>
      <c r="O14" s="21">
        <f t="shared" si="1"/>
        <v>7248.98</v>
      </c>
      <c r="P14" s="3">
        <f t="shared" si="2"/>
        <v>568.22199999999998</v>
      </c>
      <c r="Q14" s="17">
        <f t="shared" si="3"/>
        <v>-2.9512000000000001E-4</v>
      </c>
      <c r="R14" s="3">
        <f t="shared" si="4"/>
        <v>581.37900000000002</v>
      </c>
      <c r="S14" s="24">
        <f t="shared" si="4"/>
        <v>0.35249999999999998</v>
      </c>
      <c r="T14" s="3">
        <f t="shared" si="4"/>
        <v>572.51499999999999</v>
      </c>
      <c r="U14" s="24">
        <f t="shared" si="4"/>
        <v>0.96</v>
      </c>
      <c r="V14" s="22">
        <f t="shared" si="5"/>
        <v>1.0254203556891666</v>
      </c>
    </row>
    <row r="15" spans="1:22" x14ac:dyDescent="0.6">
      <c r="B15" s="2">
        <v>616.95899999999995</v>
      </c>
      <c r="C15" s="1">
        <v>7248.98</v>
      </c>
      <c r="D15" s="2"/>
      <c r="E15" s="1"/>
      <c r="F15" s="2">
        <v>617.20100000000002</v>
      </c>
      <c r="G15" s="1">
        <v>-295.12</v>
      </c>
      <c r="H15" s="2">
        <v>621.37900000000002</v>
      </c>
      <c r="I15" s="1">
        <v>0.346667</v>
      </c>
      <c r="J15" s="2">
        <v>622.80700000000002</v>
      </c>
      <c r="K15" s="1">
        <v>1.1131899999999999</v>
      </c>
      <c r="N15" s="3">
        <f t="shared" si="0"/>
        <v>616.95899999999995</v>
      </c>
      <c r="O15" s="21">
        <f t="shared" si="1"/>
        <v>7248.98</v>
      </c>
      <c r="P15" s="3">
        <f t="shared" si="2"/>
        <v>617.20100000000002</v>
      </c>
      <c r="Q15" s="17">
        <f t="shared" si="3"/>
        <v>-2.9512000000000001E-4</v>
      </c>
      <c r="R15" s="3">
        <f t="shared" si="4"/>
        <v>621.37900000000002</v>
      </c>
      <c r="S15" s="24">
        <f t="shared" si="4"/>
        <v>0.346667</v>
      </c>
      <c r="T15" s="3">
        <f t="shared" si="4"/>
        <v>622.80700000000002</v>
      </c>
      <c r="U15" s="24">
        <f t="shared" si="4"/>
        <v>1.1131899999999999</v>
      </c>
      <c r="V15" s="22">
        <f t="shared" si="5"/>
        <v>1.1342666654523339</v>
      </c>
    </row>
    <row r="16" spans="1:22" x14ac:dyDescent="0.6">
      <c r="B16" s="2">
        <v>668.42100000000005</v>
      </c>
      <c r="C16" s="1">
        <v>6661.22</v>
      </c>
      <c r="D16" s="2"/>
      <c r="E16" s="1"/>
      <c r="F16" s="2">
        <v>668.51300000000003</v>
      </c>
      <c r="G16" s="1">
        <v>-290.23899999999998</v>
      </c>
      <c r="H16" s="2">
        <v>661.37900000000002</v>
      </c>
      <c r="I16" s="1">
        <v>0.34375</v>
      </c>
      <c r="J16" s="2">
        <v>662.57299999999998</v>
      </c>
      <c r="K16" s="1">
        <v>1.03149</v>
      </c>
      <c r="N16" s="3">
        <f t="shared" si="0"/>
        <v>668.42100000000005</v>
      </c>
      <c r="O16" s="21">
        <f t="shared" si="1"/>
        <v>6661.22</v>
      </c>
      <c r="P16" s="3">
        <f t="shared" si="2"/>
        <v>668.51300000000003</v>
      </c>
      <c r="Q16" s="17">
        <f t="shared" si="3"/>
        <v>-2.9023899999999997E-4</v>
      </c>
      <c r="R16" s="3">
        <f t="shared" si="4"/>
        <v>661.37900000000002</v>
      </c>
      <c r="S16" s="24">
        <f t="shared" si="4"/>
        <v>0.34375</v>
      </c>
      <c r="T16" s="3">
        <f t="shared" si="4"/>
        <v>662.57299999999998</v>
      </c>
      <c r="U16" s="24">
        <f t="shared" si="4"/>
        <v>1.03149</v>
      </c>
      <c r="V16" s="22">
        <f t="shared" si="5"/>
        <v>1.0815742594916493</v>
      </c>
    </row>
    <row r="17" spans="15:22" x14ac:dyDescent="0.6">
      <c r="V17"/>
    </row>
    <row r="18" spans="15:22" x14ac:dyDescent="0.6">
      <c r="O18"/>
      <c r="Q18"/>
      <c r="S18"/>
      <c r="U18"/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V2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4">
        <v>298.78399999999999</v>
      </c>
      <c r="C9" s="34">
        <v>28.002099999999999</v>
      </c>
      <c r="D9" s="3"/>
      <c r="E9" s="4"/>
      <c r="F9" s="34">
        <v>299.58999999999997</v>
      </c>
      <c r="G9" s="34">
        <v>-109.065</v>
      </c>
      <c r="H9" s="34">
        <v>295.82799999999997</v>
      </c>
      <c r="I9" s="34">
        <v>5.0028499999999996</v>
      </c>
      <c r="J9" s="34">
        <v>308.661</v>
      </c>
      <c r="K9" s="34">
        <v>0.20247899999999999</v>
      </c>
      <c r="N9" s="3">
        <f>B9</f>
        <v>298.78399999999999</v>
      </c>
      <c r="O9" s="21">
        <f>C9*10000</f>
        <v>280021</v>
      </c>
      <c r="P9" s="3">
        <f>F9</f>
        <v>299.58999999999997</v>
      </c>
      <c r="Q9" s="17">
        <f>G9*0.000001</f>
        <v>-1.0906499999999999E-4</v>
      </c>
      <c r="R9" s="3">
        <f>H9</f>
        <v>295.82799999999997</v>
      </c>
      <c r="S9" s="24">
        <f>I9</f>
        <v>5.0028499999999996</v>
      </c>
      <c r="T9" s="3">
        <f>J9</f>
        <v>308.661</v>
      </c>
      <c r="U9" s="24">
        <f>K9</f>
        <v>0.20247899999999999</v>
      </c>
      <c r="V9" s="22">
        <f>((O9*(Q9)^2)/S9)*T9</f>
        <v>0.20550655868422268</v>
      </c>
    </row>
    <row r="10" spans="1:22" x14ac:dyDescent="0.6">
      <c r="B10" s="3">
        <v>350.20699999999999</v>
      </c>
      <c r="C10" s="4">
        <v>24.996600000000001</v>
      </c>
      <c r="D10" s="3"/>
      <c r="E10" s="4"/>
      <c r="F10" s="3">
        <v>347.685</v>
      </c>
      <c r="G10" s="4">
        <v>-116.113</v>
      </c>
      <c r="H10" s="3">
        <v>346.58600000000001</v>
      </c>
      <c r="I10" s="4">
        <v>4.7536800000000001</v>
      </c>
      <c r="J10" s="3">
        <v>354.899</v>
      </c>
      <c r="K10" s="4">
        <v>0.23592299999999999</v>
      </c>
      <c r="N10" s="3">
        <f t="shared" ref="N10:N20" si="0">B10</f>
        <v>350.20699999999999</v>
      </c>
      <c r="O10" s="21">
        <f t="shared" ref="O10:O20" si="1">C10*10000</f>
        <v>249966</v>
      </c>
      <c r="P10" s="3">
        <f t="shared" ref="P10:P20" si="2">F10</f>
        <v>347.685</v>
      </c>
      <c r="Q10" s="17">
        <f t="shared" ref="Q10:Q20" si="3">G10*0.000001</f>
        <v>-1.1611299999999999E-4</v>
      </c>
      <c r="R10" s="3">
        <f t="shared" ref="R10:U20" si="4">H10</f>
        <v>346.58600000000001</v>
      </c>
      <c r="S10" s="24">
        <f t="shared" si="4"/>
        <v>4.7536800000000001</v>
      </c>
      <c r="T10" s="3">
        <f t="shared" si="4"/>
        <v>354.899</v>
      </c>
      <c r="U10" s="24">
        <f t="shared" si="4"/>
        <v>0.23592299999999999</v>
      </c>
      <c r="V10" s="22">
        <f t="shared" ref="V10:V20" si="5">((O10*(Q10)^2)/S10)*T10</f>
        <v>0.25160395583402001</v>
      </c>
    </row>
    <row r="11" spans="1:22" x14ac:dyDescent="0.6">
      <c r="B11" s="2">
        <v>398.92700000000002</v>
      </c>
      <c r="C11" s="1">
        <v>22.221900000000002</v>
      </c>
      <c r="D11" s="2"/>
      <c r="E11" s="1"/>
      <c r="F11" s="2">
        <v>395.7</v>
      </c>
      <c r="G11" s="1">
        <v>-120.464</v>
      </c>
      <c r="H11" s="2">
        <v>397.34300000000002</v>
      </c>
      <c r="I11" s="1">
        <v>4.5045000000000002</v>
      </c>
      <c r="J11" s="2">
        <v>401.18799999999999</v>
      </c>
      <c r="K11" s="1">
        <v>0.28869</v>
      </c>
      <c r="N11" s="3">
        <f t="shared" si="0"/>
        <v>398.92700000000002</v>
      </c>
      <c r="O11" s="21">
        <f t="shared" si="1"/>
        <v>222219.00000000003</v>
      </c>
      <c r="P11" s="3">
        <f t="shared" si="2"/>
        <v>395.7</v>
      </c>
      <c r="Q11" s="17">
        <f t="shared" si="3"/>
        <v>-1.2046399999999999E-4</v>
      </c>
      <c r="R11" s="3">
        <f t="shared" si="4"/>
        <v>397.34300000000002</v>
      </c>
      <c r="S11" s="24">
        <f t="shared" si="4"/>
        <v>4.5045000000000002</v>
      </c>
      <c r="T11" s="3">
        <f t="shared" si="4"/>
        <v>401.18799999999999</v>
      </c>
      <c r="U11" s="24">
        <f t="shared" si="4"/>
        <v>0.28869</v>
      </c>
      <c r="V11" s="22">
        <f t="shared" si="5"/>
        <v>0.28720836954347062</v>
      </c>
    </row>
    <row r="12" spans="1:22" x14ac:dyDescent="0.6">
      <c r="B12" s="2">
        <v>447.709</v>
      </c>
      <c r="C12" s="1">
        <v>20.595500000000001</v>
      </c>
      <c r="D12" s="2"/>
      <c r="E12" s="1"/>
      <c r="F12" s="2">
        <v>449.428</v>
      </c>
      <c r="G12" s="1">
        <v>-127.495</v>
      </c>
      <c r="H12" s="2">
        <v>445.34</v>
      </c>
      <c r="I12" s="1">
        <v>4.5148999999999999</v>
      </c>
      <c r="J12" s="2">
        <v>450.20299999999997</v>
      </c>
      <c r="K12" s="1">
        <v>0.34626699999999999</v>
      </c>
      <c r="N12" s="3">
        <f t="shared" si="0"/>
        <v>447.709</v>
      </c>
      <c r="O12" s="21">
        <f t="shared" si="1"/>
        <v>205955</v>
      </c>
      <c r="P12" s="3">
        <f t="shared" si="2"/>
        <v>449.428</v>
      </c>
      <c r="Q12" s="17">
        <f t="shared" si="3"/>
        <v>-1.2749500000000001E-4</v>
      </c>
      <c r="R12" s="3">
        <f t="shared" si="4"/>
        <v>445.34</v>
      </c>
      <c r="S12" s="24">
        <f t="shared" si="4"/>
        <v>4.5148999999999999</v>
      </c>
      <c r="T12" s="3">
        <f t="shared" si="4"/>
        <v>450.20299999999997</v>
      </c>
      <c r="U12" s="24">
        <f t="shared" si="4"/>
        <v>0.34626699999999999</v>
      </c>
      <c r="V12" s="22">
        <f t="shared" si="5"/>
        <v>0.3338250290437535</v>
      </c>
    </row>
    <row r="13" spans="1:22" x14ac:dyDescent="0.6">
      <c r="B13" s="2">
        <v>507.33800000000002</v>
      </c>
      <c r="C13" s="1">
        <v>18.735299999999999</v>
      </c>
      <c r="D13" s="2"/>
      <c r="E13" s="1"/>
      <c r="F13" s="2">
        <v>497.44299999999998</v>
      </c>
      <c r="G13" s="1">
        <v>-131.846</v>
      </c>
      <c r="H13" s="2">
        <v>496.09699999999998</v>
      </c>
      <c r="I13" s="1">
        <v>4.2657299999999996</v>
      </c>
      <c r="J13" s="2">
        <v>504.64800000000002</v>
      </c>
      <c r="K13" s="1">
        <v>0.40379900000000002</v>
      </c>
      <c r="N13" s="3">
        <f t="shared" si="0"/>
        <v>507.33800000000002</v>
      </c>
      <c r="O13" s="21">
        <f t="shared" si="1"/>
        <v>187353</v>
      </c>
      <c r="P13" s="3">
        <f t="shared" si="2"/>
        <v>497.44299999999998</v>
      </c>
      <c r="Q13" s="17">
        <f t="shared" si="3"/>
        <v>-1.31846E-4</v>
      </c>
      <c r="R13" s="3">
        <f t="shared" si="4"/>
        <v>496.09699999999998</v>
      </c>
      <c r="S13" s="24">
        <f t="shared" si="4"/>
        <v>4.2657299999999996</v>
      </c>
      <c r="T13" s="3">
        <f t="shared" si="4"/>
        <v>504.64800000000002</v>
      </c>
      <c r="U13" s="24">
        <f t="shared" si="4"/>
        <v>0.40379900000000002</v>
      </c>
      <c r="V13" s="22">
        <f t="shared" si="5"/>
        <v>0.38529179613385656</v>
      </c>
    </row>
    <row r="14" spans="1:22" x14ac:dyDescent="0.6">
      <c r="B14" s="2">
        <v>556.12</v>
      </c>
      <c r="C14" s="1">
        <v>17.108899999999998</v>
      </c>
      <c r="D14" s="2"/>
      <c r="E14" s="1"/>
      <c r="F14" s="2">
        <v>545.56500000000005</v>
      </c>
      <c r="G14" s="1">
        <v>-139.79300000000001</v>
      </c>
      <c r="H14" s="2">
        <v>549.56799999999998</v>
      </c>
      <c r="I14" s="1">
        <v>3.8870499999999999</v>
      </c>
      <c r="J14" s="2">
        <v>548.23299999999995</v>
      </c>
      <c r="K14" s="1">
        <v>0.46141900000000002</v>
      </c>
      <c r="N14" s="3">
        <f t="shared" si="0"/>
        <v>556.12</v>
      </c>
      <c r="O14" s="21">
        <f t="shared" si="1"/>
        <v>171088.99999999997</v>
      </c>
      <c r="P14" s="3">
        <f t="shared" si="2"/>
        <v>545.56500000000005</v>
      </c>
      <c r="Q14" s="17">
        <f t="shared" si="3"/>
        <v>-1.3979300000000001E-4</v>
      </c>
      <c r="R14" s="3">
        <f t="shared" si="4"/>
        <v>549.56799999999998</v>
      </c>
      <c r="S14" s="24">
        <f t="shared" si="4"/>
        <v>3.8870499999999999</v>
      </c>
      <c r="T14" s="3">
        <f t="shared" si="4"/>
        <v>548.23299999999995</v>
      </c>
      <c r="U14" s="24">
        <f t="shared" si="4"/>
        <v>0.46141900000000002</v>
      </c>
      <c r="V14" s="22">
        <f t="shared" si="5"/>
        <v>0.47156111357711578</v>
      </c>
    </row>
    <row r="15" spans="1:22" x14ac:dyDescent="0.6">
      <c r="B15" s="2">
        <v>604.91399999999999</v>
      </c>
      <c r="C15" s="1">
        <v>15.7121</v>
      </c>
      <c r="D15" s="2"/>
      <c r="E15" s="1"/>
      <c r="F15" s="2">
        <v>596.423</v>
      </c>
      <c r="G15" s="1">
        <v>-145.035</v>
      </c>
      <c r="H15" s="2">
        <v>600.32600000000002</v>
      </c>
      <c r="I15" s="1">
        <v>3.6378699999999999</v>
      </c>
      <c r="J15" s="2">
        <v>599.98800000000006</v>
      </c>
      <c r="K15" s="1">
        <v>0.52863499999999997</v>
      </c>
      <c r="N15" s="3">
        <f t="shared" si="0"/>
        <v>604.91399999999999</v>
      </c>
      <c r="O15" s="21">
        <f t="shared" si="1"/>
        <v>157121</v>
      </c>
      <c r="P15" s="3">
        <f t="shared" si="2"/>
        <v>596.423</v>
      </c>
      <c r="Q15" s="17">
        <f t="shared" si="3"/>
        <v>-1.4503499999999998E-4</v>
      </c>
      <c r="R15" s="3">
        <f t="shared" si="4"/>
        <v>600.32600000000002</v>
      </c>
      <c r="S15" s="24">
        <f t="shared" si="4"/>
        <v>3.6378699999999999</v>
      </c>
      <c r="T15" s="3">
        <f t="shared" si="4"/>
        <v>599.98800000000006</v>
      </c>
      <c r="U15" s="24">
        <f t="shared" si="4"/>
        <v>0.52863499999999997</v>
      </c>
      <c r="V15" s="22">
        <f t="shared" si="5"/>
        <v>0.54509884536995201</v>
      </c>
    </row>
    <row r="16" spans="1:22" x14ac:dyDescent="0.6">
      <c r="B16" s="2">
        <v>648.31500000000005</v>
      </c>
      <c r="C16" s="1">
        <v>15.006500000000001</v>
      </c>
      <c r="D16" s="2"/>
      <c r="E16" s="1"/>
      <c r="F16" s="2">
        <v>647.30799999999999</v>
      </c>
      <c r="G16" s="1">
        <v>-151.17500000000001</v>
      </c>
      <c r="H16" s="2">
        <v>640.346</v>
      </c>
      <c r="I16" s="1">
        <v>3.5815000000000001</v>
      </c>
      <c r="J16" s="2">
        <v>651.755</v>
      </c>
      <c r="K16" s="1">
        <v>0.60068200000000005</v>
      </c>
      <c r="N16" s="3">
        <f t="shared" si="0"/>
        <v>648.31500000000005</v>
      </c>
      <c r="O16" s="21">
        <f t="shared" si="1"/>
        <v>150065</v>
      </c>
      <c r="P16" s="3">
        <f t="shared" si="2"/>
        <v>647.30799999999999</v>
      </c>
      <c r="Q16" s="17">
        <f t="shared" si="3"/>
        <v>-1.51175E-4</v>
      </c>
      <c r="R16" s="3">
        <f t="shared" si="4"/>
        <v>640.346</v>
      </c>
      <c r="S16" s="24">
        <f t="shared" si="4"/>
        <v>3.5815000000000001</v>
      </c>
      <c r="T16" s="3">
        <f t="shared" si="4"/>
        <v>651.755</v>
      </c>
      <c r="U16" s="24">
        <f t="shared" si="4"/>
        <v>0.60068200000000005</v>
      </c>
      <c r="V16" s="22">
        <f t="shared" si="5"/>
        <v>0.62410661134297629</v>
      </c>
    </row>
    <row r="17" spans="2:22" x14ac:dyDescent="0.6">
      <c r="B17" s="2">
        <v>699.86099999999999</v>
      </c>
      <c r="C17" s="1">
        <v>14.297700000000001</v>
      </c>
      <c r="D17" s="2"/>
      <c r="E17" s="1"/>
      <c r="F17" s="2">
        <v>692.53300000000002</v>
      </c>
      <c r="G17" s="1">
        <v>-156.434</v>
      </c>
      <c r="H17" s="2">
        <v>696.38900000000001</v>
      </c>
      <c r="I17" s="1">
        <v>3.4635600000000002</v>
      </c>
      <c r="J17" s="2">
        <v>706.26099999999997</v>
      </c>
      <c r="K17" s="1">
        <v>0.682369</v>
      </c>
      <c r="N17" s="3">
        <f t="shared" si="0"/>
        <v>699.86099999999999</v>
      </c>
      <c r="O17" s="21">
        <f t="shared" si="1"/>
        <v>142977</v>
      </c>
      <c r="P17" s="3">
        <f t="shared" si="2"/>
        <v>692.53300000000002</v>
      </c>
      <c r="Q17" s="17">
        <f t="shared" si="3"/>
        <v>-1.56434E-4</v>
      </c>
      <c r="R17" s="3">
        <f t="shared" si="4"/>
        <v>696.38900000000001</v>
      </c>
      <c r="S17" s="24">
        <f t="shared" si="4"/>
        <v>3.4635600000000002</v>
      </c>
      <c r="T17" s="3">
        <f t="shared" si="4"/>
        <v>706.26099999999997</v>
      </c>
      <c r="U17" s="24">
        <f t="shared" si="4"/>
        <v>0.682369</v>
      </c>
      <c r="V17" s="22">
        <f t="shared" si="5"/>
        <v>0.71346223585421387</v>
      </c>
    </row>
    <row r="18" spans="2:22" x14ac:dyDescent="0.6">
      <c r="B18" s="2">
        <v>751.40700000000004</v>
      </c>
      <c r="C18" s="1">
        <v>13.589</v>
      </c>
      <c r="D18" s="2"/>
      <c r="E18" s="1"/>
      <c r="F18" s="2">
        <v>746.20799999999997</v>
      </c>
      <c r="G18" s="1">
        <v>-161.667</v>
      </c>
      <c r="H18" s="2">
        <v>747.07600000000002</v>
      </c>
      <c r="I18" s="1">
        <v>3.4095</v>
      </c>
      <c r="J18" s="2">
        <v>755.33799999999997</v>
      </c>
      <c r="K18" s="1">
        <v>0.76409899999999997</v>
      </c>
      <c r="N18" s="3">
        <f t="shared" si="0"/>
        <v>751.40700000000004</v>
      </c>
      <c r="O18" s="21">
        <f t="shared" si="1"/>
        <v>135890</v>
      </c>
      <c r="P18" s="3">
        <f t="shared" si="2"/>
        <v>746.20799999999997</v>
      </c>
      <c r="Q18" s="17">
        <f t="shared" si="3"/>
        <v>-1.61667E-4</v>
      </c>
      <c r="R18" s="3">
        <f t="shared" si="4"/>
        <v>747.07600000000002</v>
      </c>
      <c r="S18" s="24">
        <f t="shared" si="4"/>
        <v>3.4095</v>
      </c>
      <c r="T18" s="3">
        <f t="shared" si="4"/>
        <v>755.33799999999997</v>
      </c>
      <c r="U18" s="24">
        <f t="shared" si="4"/>
        <v>0.76409899999999997</v>
      </c>
      <c r="V18" s="22">
        <f t="shared" si="5"/>
        <v>0.78682997521896447</v>
      </c>
    </row>
    <row r="19" spans="2:22" x14ac:dyDescent="0.6">
      <c r="B19" s="2">
        <v>797.52300000000002</v>
      </c>
      <c r="C19" s="1">
        <v>12.882300000000001</v>
      </c>
      <c r="D19" s="2"/>
      <c r="E19" s="1"/>
      <c r="F19" s="2">
        <v>802.779</v>
      </c>
      <c r="G19" s="1">
        <v>-169.589</v>
      </c>
      <c r="H19" s="2">
        <v>800.33399999999995</v>
      </c>
      <c r="I19" s="1">
        <v>3.61619</v>
      </c>
      <c r="J19" s="2">
        <v>804.41399999999999</v>
      </c>
      <c r="K19" s="1">
        <v>0.84582900000000005</v>
      </c>
      <c r="N19" s="3">
        <f t="shared" si="0"/>
        <v>797.52300000000002</v>
      </c>
      <c r="O19" s="21">
        <f t="shared" si="1"/>
        <v>128823.00000000001</v>
      </c>
      <c r="P19" s="3">
        <f t="shared" si="2"/>
        <v>802.779</v>
      </c>
      <c r="Q19" s="17">
        <f t="shared" si="3"/>
        <v>-1.6958899999999999E-4</v>
      </c>
      <c r="R19" s="3">
        <f t="shared" si="4"/>
        <v>800.33399999999995</v>
      </c>
      <c r="S19" s="24">
        <f t="shared" si="4"/>
        <v>3.61619</v>
      </c>
      <c r="T19" s="3">
        <f t="shared" si="4"/>
        <v>804.41399999999999</v>
      </c>
      <c r="U19" s="24">
        <f t="shared" si="4"/>
        <v>0.84582900000000005</v>
      </c>
      <c r="V19" s="22">
        <f t="shared" si="5"/>
        <v>0.82417065442130832</v>
      </c>
    </row>
    <row r="20" spans="2:22" x14ac:dyDescent="0.6">
      <c r="B20" s="33">
        <v>846.36599999999999</v>
      </c>
      <c r="C20" s="33">
        <v>12.404299999999999</v>
      </c>
      <c r="D20" s="2"/>
      <c r="E20" s="1"/>
      <c r="F20" s="33">
        <v>848.03099999999995</v>
      </c>
      <c r="G20" s="33">
        <v>-175.74600000000001</v>
      </c>
      <c r="H20" s="33">
        <v>848.33</v>
      </c>
      <c r="I20" s="33">
        <v>3.6265900000000002</v>
      </c>
      <c r="J20" s="33">
        <v>858.85900000000004</v>
      </c>
      <c r="K20" s="33">
        <v>0.903362</v>
      </c>
      <c r="N20" s="3">
        <f t="shared" si="0"/>
        <v>846.36599999999999</v>
      </c>
      <c r="O20" s="21">
        <f t="shared" si="1"/>
        <v>124042.99999999999</v>
      </c>
      <c r="P20" s="3">
        <f t="shared" si="2"/>
        <v>848.03099999999995</v>
      </c>
      <c r="Q20" s="17">
        <f t="shared" si="3"/>
        <v>-1.7574600000000001E-4</v>
      </c>
      <c r="R20" s="3">
        <f t="shared" si="4"/>
        <v>848.33</v>
      </c>
      <c r="S20" s="24">
        <f t="shared" si="4"/>
        <v>3.6265900000000002</v>
      </c>
      <c r="T20" s="3">
        <f t="shared" si="4"/>
        <v>858.85900000000004</v>
      </c>
      <c r="U20" s="24">
        <f t="shared" si="4"/>
        <v>0.903362</v>
      </c>
      <c r="V20" s="22">
        <f t="shared" si="5"/>
        <v>0.9073327164972228</v>
      </c>
    </row>
    <row r="21" spans="2:22" x14ac:dyDescent="0.6">
      <c r="V21"/>
    </row>
    <row r="22" spans="2:22" x14ac:dyDescent="0.6"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W60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49" t="s">
        <v>4</v>
      </c>
      <c r="C8" s="36" t="s">
        <v>10</v>
      </c>
      <c r="D8" s="11" t="s">
        <v>4</v>
      </c>
      <c r="E8" s="10" t="s">
        <v>11</v>
      </c>
      <c r="F8" s="35" t="s">
        <v>4</v>
      </c>
      <c r="G8" s="38" t="s">
        <v>13</v>
      </c>
      <c r="H8" s="35" t="s">
        <v>4</v>
      </c>
      <c r="I8" s="36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3">
        <v>289.44099378881901</v>
      </c>
      <c r="C9" s="33">
        <v>23.771271729185699</v>
      </c>
      <c r="D9" s="45"/>
      <c r="E9" s="47"/>
      <c r="F9" s="33">
        <v>290.666666666666</v>
      </c>
      <c r="G9" s="33">
        <v>-92.255434782608603</v>
      </c>
      <c r="H9" s="33">
        <v>297.05882352941097</v>
      </c>
      <c r="I9" s="33">
        <v>4.9756592292089197</v>
      </c>
      <c r="J9" s="33">
        <v>288.43338213762797</v>
      </c>
      <c r="K9" s="33">
        <v>0.11635150166852</v>
      </c>
      <c r="N9" s="3">
        <f>B9</f>
        <v>289.44099378881901</v>
      </c>
      <c r="O9" s="21">
        <f>C9*10000</f>
        <v>237712.717291857</v>
      </c>
      <c r="P9" s="3">
        <f>F9</f>
        <v>290.666666666666</v>
      </c>
      <c r="Q9" s="17">
        <f>G9*0.000001</f>
        <v>-9.2255434782608601E-5</v>
      </c>
      <c r="R9" s="3">
        <f>H9</f>
        <v>297.05882352941097</v>
      </c>
      <c r="S9" s="24">
        <f>I9</f>
        <v>4.9756592292089197</v>
      </c>
      <c r="T9" s="3">
        <f>J9</f>
        <v>288.43338213762797</v>
      </c>
      <c r="U9" s="50">
        <f>K9</f>
        <v>0.11635150166852</v>
      </c>
      <c r="V9" s="51">
        <f>((O9*(Q9)^2)/S9)*T9</f>
        <v>0.11728196396855062</v>
      </c>
    </row>
    <row r="10" spans="1:22" x14ac:dyDescent="0.6">
      <c r="B10" s="33">
        <v>309.86887508626597</v>
      </c>
      <c r="C10" s="33">
        <v>23.35956084172</v>
      </c>
      <c r="D10" s="45"/>
      <c r="E10" s="47"/>
      <c r="F10" s="33">
        <v>310.81481481481501</v>
      </c>
      <c r="G10" s="33">
        <v>-96.657608695652101</v>
      </c>
      <c r="H10" s="33">
        <v>374.11764705882302</v>
      </c>
      <c r="I10" s="33">
        <v>4.7363083164300201</v>
      </c>
      <c r="J10" s="33">
        <v>308.93118594436299</v>
      </c>
      <c r="K10" s="33">
        <v>0.13592880978865299</v>
      </c>
      <c r="N10" s="3">
        <f t="shared" ref="N10:N15" si="0">B10</f>
        <v>309.86887508626597</v>
      </c>
      <c r="O10" s="21">
        <f t="shared" ref="O10:O15" si="1">C10*10000</f>
        <v>233595.60841720001</v>
      </c>
      <c r="P10" s="3">
        <f t="shared" ref="P10:P15" si="2">F10</f>
        <v>310.81481481481501</v>
      </c>
      <c r="Q10" s="17">
        <f t="shared" ref="Q10:Q15" si="3">G10*0.000001</f>
        <v>-9.6657608695652103E-5</v>
      </c>
      <c r="R10" s="3">
        <f t="shared" ref="R10:U15" si="4">H10</f>
        <v>374.11764705882302</v>
      </c>
      <c r="S10" s="24">
        <f t="shared" si="4"/>
        <v>4.7363083164300201</v>
      </c>
      <c r="T10" s="3">
        <f t="shared" si="4"/>
        <v>308.93118594436299</v>
      </c>
      <c r="U10" s="50">
        <f t="shared" si="4"/>
        <v>0.13592880978865299</v>
      </c>
      <c r="V10" s="51"/>
    </row>
    <row r="11" spans="1:22" x14ac:dyDescent="0.6">
      <c r="B11" s="33">
        <v>329.74465148378101</v>
      </c>
      <c r="C11" s="33">
        <v>22.947849954254298</v>
      </c>
      <c r="D11" s="46"/>
      <c r="E11" s="48"/>
      <c r="F11" s="33">
        <v>331.55555555555497</v>
      </c>
      <c r="G11" s="33">
        <v>-100.896739130434</v>
      </c>
      <c r="H11" s="33">
        <v>474.11764705882302</v>
      </c>
      <c r="I11" s="33">
        <v>4.4823529411764698</v>
      </c>
      <c r="J11" s="33">
        <v>329.42898975109699</v>
      </c>
      <c r="K11" s="33">
        <v>0.157285873192436</v>
      </c>
      <c r="N11" s="3">
        <f t="shared" si="0"/>
        <v>329.74465148378101</v>
      </c>
      <c r="O11" s="21">
        <f t="shared" si="1"/>
        <v>229478.499542543</v>
      </c>
      <c r="P11" s="3">
        <f t="shared" si="2"/>
        <v>331.55555555555497</v>
      </c>
      <c r="Q11" s="17">
        <f t="shared" si="3"/>
        <v>-1.00896739130434E-4</v>
      </c>
      <c r="R11" s="3">
        <f t="shared" si="4"/>
        <v>474.11764705882302</v>
      </c>
      <c r="S11" s="24">
        <f t="shared" si="4"/>
        <v>4.4823529411764698</v>
      </c>
      <c r="T11" s="3">
        <f t="shared" si="4"/>
        <v>329.42898975109699</v>
      </c>
      <c r="U11" s="50">
        <f t="shared" si="4"/>
        <v>0.157285873192436</v>
      </c>
      <c r="V11" s="51"/>
    </row>
    <row r="12" spans="1:22" x14ac:dyDescent="0.6">
      <c r="B12" s="33">
        <v>350.17253278122803</v>
      </c>
      <c r="C12" s="33">
        <v>22.545288197621201</v>
      </c>
      <c r="D12" s="46"/>
      <c r="E12" s="48"/>
      <c r="F12" s="33">
        <v>351.11111111111097</v>
      </c>
      <c r="G12" s="33">
        <v>-105.054347826086</v>
      </c>
      <c r="H12" s="33">
        <v>573.52941176470597</v>
      </c>
      <c r="I12" s="33">
        <v>4.2965517241379301</v>
      </c>
      <c r="J12" s="33">
        <v>349.34114202049699</v>
      </c>
      <c r="K12" s="33">
        <v>0.17953281423804199</v>
      </c>
      <c r="N12" s="3">
        <f t="shared" si="0"/>
        <v>350.17253278122803</v>
      </c>
      <c r="O12" s="21">
        <f t="shared" si="1"/>
        <v>225452.881976212</v>
      </c>
      <c r="P12" s="3">
        <f t="shared" si="2"/>
        <v>351.11111111111097</v>
      </c>
      <c r="Q12" s="17">
        <f t="shared" si="3"/>
        <v>-1.05054347826086E-4</v>
      </c>
      <c r="R12" s="3">
        <f t="shared" si="4"/>
        <v>573.52941176470597</v>
      </c>
      <c r="S12" s="24">
        <f t="shared" si="4"/>
        <v>4.2965517241379301</v>
      </c>
      <c r="T12" s="3">
        <f t="shared" si="4"/>
        <v>349.34114202049699</v>
      </c>
      <c r="U12" s="50">
        <f t="shared" si="4"/>
        <v>0.17953281423804199</v>
      </c>
      <c r="V12" s="51"/>
    </row>
    <row r="13" spans="1:22" x14ac:dyDescent="0.6">
      <c r="B13" s="33">
        <v>369.496204278812</v>
      </c>
      <c r="C13" s="33">
        <v>22.161024702653201</v>
      </c>
      <c r="D13" s="46"/>
      <c r="E13" s="48"/>
      <c r="F13" s="33">
        <v>371.85185185185099</v>
      </c>
      <c r="G13" s="33">
        <v>-109.048913043478</v>
      </c>
      <c r="H13" s="33">
        <v>672.94117647058795</v>
      </c>
      <c r="I13" s="33">
        <v>4.1740365111561797</v>
      </c>
      <c r="J13" s="33">
        <v>368.66764275256099</v>
      </c>
      <c r="K13" s="33">
        <v>0.20355951056729599</v>
      </c>
      <c r="N13" s="3">
        <f t="shared" si="0"/>
        <v>369.496204278812</v>
      </c>
      <c r="O13" s="21">
        <f t="shared" si="1"/>
        <v>221610.24702653202</v>
      </c>
      <c r="P13" s="3">
        <f t="shared" si="2"/>
        <v>371.85185185185099</v>
      </c>
      <c r="Q13" s="17">
        <f t="shared" si="3"/>
        <v>-1.0904891304347799E-4</v>
      </c>
      <c r="R13" s="3">
        <f t="shared" si="4"/>
        <v>672.94117647058795</v>
      </c>
      <c r="S13" s="24">
        <f t="shared" si="4"/>
        <v>4.1740365111561797</v>
      </c>
      <c r="T13" s="3">
        <f t="shared" si="4"/>
        <v>368.66764275256099</v>
      </c>
      <c r="U13" s="50">
        <f t="shared" si="4"/>
        <v>0.20355951056729599</v>
      </c>
      <c r="V13" s="51"/>
    </row>
    <row r="14" spans="1:22" x14ac:dyDescent="0.6">
      <c r="B14" s="33">
        <v>389.92408557625902</v>
      </c>
      <c r="C14" s="33">
        <v>21.776761207685201</v>
      </c>
      <c r="D14" s="46"/>
      <c r="E14" s="48"/>
      <c r="F14" s="33">
        <v>390.81481481481399</v>
      </c>
      <c r="G14" s="33">
        <v>-113.04347826086899</v>
      </c>
      <c r="H14" s="33">
        <v>773.52941176470495</v>
      </c>
      <c r="I14" s="33">
        <v>4.1204868154158198</v>
      </c>
      <c r="J14" s="33">
        <v>389.16544655929698</v>
      </c>
      <c r="K14" s="33">
        <v>0.2293659621802</v>
      </c>
      <c r="N14" s="3">
        <f t="shared" si="0"/>
        <v>389.92408557625902</v>
      </c>
      <c r="O14" s="21">
        <f t="shared" si="1"/>
        <v>217767.612076852</v>
      </c>
      <c r="P14" s="3">
        <f t="shared" si="2"/>
        <v>390.81481481481399</v>
      </c>
      <c r="Q14" s="17">
        <f t="shared" si="3"/>
        <v>-1.1304347826086899E-4</v>
      </c>
      <c r="R14" s="3">
        <f t="shared" si="4"/>
        <v>773.52941176470495</v>
      </c>
      <c r="S14" s="24">
        <f t="shared" si="4"/>
        <v>4.1204868154158198</v>
      </c>
      <c r="T14" s="3">
        <f t="shared" si="4"/>
        <v>389.16544655929698</v>
      </c>
      <c r="U14" s="50">
        <f t="shared" si="4"/>
        <v>0.2293659621802</v>
      </c>
      <c r="V14" s="51">
        <f>((O14*(Q14)^2)/S10)*T14</f>
        <v>0.22865390361073171</v>
      </c>
    </row>
    <row r="15" spans="1:22" x14ac:dyDescent="0.6">
      <c r="B15" s="33">
        <v>409.79986197377502</v>
      </c>
      <c r="C15" s="33">
        <v>21.410795974382399</v>
      </c>
      <c r="D15" s="46"/>
      <c r="E15" s="48"/>
      <c r="F15" s="33">
        <v>410.37037037036998</v>
      </c>
      <c r="G15" s="33">
        <v>-116.79347826086899</v>
      </c>
      <c r="H15" s="33">
        <v>872.35294117647004</v>
      </c>
      <c r="I15" s="33">
        <v>4.1318458417849904</v>
      </c>
      <c r="J15" s="33">
        <v>409.663250366032</v>
      </c>
      <c r="K15" s="33">
        <v>0.25606229143492698</v>
      </c>
      <c r="N15" s="3">
        <f t="shared" si="0"/>
        <v>409.79986197377502</v>
      </c>
      <c r="O15" s="21">
        <f t="shared" si="1"/>
        <v>214107.959743824</v>
      </c>
      <c r="P15" s="3">
        <f t="shared" si="2"/>
        <v>410.37037037036998</v>
      </c>
      <c r="Q15" s="17">
        <f t="shared" si="3"/>
        <v>-1.1679347826086898E-4</v>
      </c>
      <c r="R15" s="3">
        <f t="shared" si="4"/>
        <v>872.35294117647004</v>
      </c>
      <c r="S15" s="24">
        <f t="shared" si="4"/>
        <v>4.1318458417849904</v>
      </c>
      <c r="T15" s="3">
        <f t="shared" si="4"/>
        <v>409.663250366032</v>
      </c>
      <c r="U15" s="50">
        <f t="shared" si="4"/>
        <v>0.25606229143492698</v>
      </c>
      <c r="V15" s="51"/>
    </row>
    <row r="16" spans="1:22" x14ac:dyDescent="0.6">
      <c r="B16" s="33">
        <v>430.22774327122102</v>
      </c>
      <c r="C16" s="33">
        <v>21.044830741079501</v>
      </c>
      <c r="D16" s="46"/>
      <c r="E16" s="48"/>
      <c r="F16" s="33">
        <v>430.51851851851802</v>
      </c>
      <c r="G16" s="33">
        <v>-120.38043478260801</v>
      </c>
      <c r="H16" s="33">
        <v>972.35294117647004</v>
      </c>
      <c r="I16" s="33">
        <v>4.2105476673427997</v>
      </c>
      <c r="J16" s="33">
        <v>428.98975109809601</v>
      </c>
      <c r="K16" s="33">
        <v>0.28275862068965502</v>
      </c>
      <c r="N16" s="3">
        <f t="shared" ref="N16:N48" si="5">B16</f>
        <v>430.22774327122102</v>
      </c>
      <c r="O16" s="21">
        <f t="shared" ref="O16:O48" si="6">C16*10000</f>
        <v>210448.30741079501</v>
      </c>
      <c r="P16" s="3">
        <f t="shared" ref="P16:P48" si="7">F16</f>
        <v>430.51851851851802</v>
      </c>
      <c r="Q16" s="17">
        <f t="shared" ref="Q16:Q48" si="8">G16*0.000001</f>
        <v>-1.20380434782608E-4</v>
      </c>
      <c r="R16" s="3">
        <f t="shared" ref="R16:R17" si="9">H16</f>
        <v>972.35294117647004</v>
      </c>
      <c r="S16" s="24">
        <f t="shared" ref="S16:S17" si="10">I16</f>
        <v>4.2105476673427997</v>
      </c>
      <c r="T16" s="3">
        <f t="shared" ref="T16:T49" si="11">J16</f>
        <v>428.98975109809601</v>
      </c>
      <c r="U16" s="50">
        <f t="shared" ref="U16:U49" si="12">K16</f>
        <v>0.28275862068965502</v>
      </c>
      <c r="V16" s="51"/>
    </row>
    <row r="17" spans="2:22" x14ac:dyDescent="0.6">
      <c r="B17" s="33">
        <v>449.55141476880601</v>
      </c>
      <c r="C17" s="33">
        <v>20.6971637694419</v>
      </c>
      <c r="D17" s="46"/>
      <c r="E17" s="48"/>
      <c r="F17" s="33">
        <v>451.25925925925901</v>
      </c>
      <c r="G17" s="33">
        <v>-123.804347826086</v>
      </c>
      <c r="H17" s="33">
        <v>1072.35294117647</v>
      </c>
      <c r="I17" s="33">
        <v>4.3541582150101403</v>
      </c>
      <c r="J17" s="33">
        <v>449.48755490483097</v>
      </c>
      <c r="K17" s="33">
        <v>0.31301446051167903</v>
      </c>
      <c r="N17" s="3">
        <f t="shared" si="5"/>
        <v>449.55141476880601</v>
      </c>
      <c r="O17" s="21">
        <f t="shared" si="6"/>
        <v>206971.63769441901</v>
      </c>
      <c r="P17" s="3">
        <f t="shared" si="7"/>
        <v>451.25925925925901</v>
      </c>
      <c r="Q17" s="17">
        <f t="shared" si="8"/>
        <v>-1.23804347826086E-4</v>
      </c>
      <c r="R17" s="3">
        <f t="shared" si="9"/>
        <v>1072.35294117647</v>
      </c>
      <c r="S17" s="24">
        <f t="shared" si="10"/>
        <v>4.3541582150101403</v>
      </c>
      <c r="T17" s="3">
        <f t="shared" si="11"/>
        <v>449.48755490483097</v>
      </c>
      <c r="U17" s="50">
        <f t="shared" si="12"/>
        <v>0.31301446051167903</v>
      </c>
      <c r="V17" s="51"/>
    </row>
    <row r="18" spans="2:22" x14ac:dyDescent="0.6">
      <c r="B18" s="33">
        <v>469.979296066252</v>
      </c>
      <c r="C18" s="33">
        <v>20.3494967978042</v>
      </c>
      <c r="D18" s="46"/>
      <c r="E18" s="48"/>
      <c r="F18" s="33">
        <v>470.222222222222</v>
      </c>
      <c r="G18" s="33">
        <v>-127.22826086956501</v>
      </c>
      <c r="H18" s="46"/>
      <c r="I18" s="1"/>
      <c r="J18" s="33">
        <v>468.81405563689498</v>
      </c>
      <c r="K18" s="33">
        <v>0.34327030033370398</v>
      </c>
      <c r="N18" s="3">
        <f t="shared" si="5"/>
        <v>469.979296066252</v>
      </c>
      <c r="O18" s="21">
        <f t="shared" si="6"/>
        <v>203494.967978042</v>
      </c>
      <c r="P18" s="3">
        <f t="shared" si="7"/>
        <v>470.222222222222</v>
      </c>
      <c r="Q18" s="17">
        <f t="shared" si="8"/>
        <v>-1.27228260869565E-4</v>
      </c>
      <c r="R18" s="32"/>
      <c r="S18" s="32"/>
      <c r="T18" s="3">
        <f t="shared" si="11"/>
        <v>468.81405563689498</v>
      </c>
      <c r="U18" s="50">
        <f t="shared" si="12"/>
        <v>0.34327030033370398</v>
      </c>
      <c r="V18" s="51"/>
    </row>
    <row r="19" spans="2:22" x14ac:dyDescent="0.6">
      <c r="B19" s="33">
        <v>489.85507246376801</v>
      </c>
      <c r="C19" s="33">
        <v>20.029277218664198</v>
      </c>
      <c r="D19" s="46"/>
      <c r="E19" s="48"/>
      <c r="F19" s="33">
        <v>490.37037037036998</v>
      </c>
      <c r="G19" s="33">
        <v>-130.489130434782</v>
      </c>
      <c r="H19" s="46"/>
      <c r="I19" s="1"/>
      <c r="J19" s="33">
        <v>488.72620790629497</v>
      </c>
      <c r="K19" s="33">
        <v>0.37441601779755201</v>
      </c>
      <c r="N19" s="3">
        <f t="shared" si="5"/>
        <v>489.85507246376801</v>
      </c>
      <c r="O19" s="21">
        <f t="shared" si="6"/>
        <v>200292.77218664199</v>
      </c>
      <c r="P19" s="3">
        <f t="shared" si="7"/>
        <v>490.37037037036998</v>
      </c>
      <c r="Q19" s="17">
        <f t="shared" si="8"/>
        <v>-1.30489130434782E-4</v>
      </c>
      <c r="R19" s="32"/>
      <c r="S19" s="32"/>
      <c r="T19" s="3">
        <f t="shared" si="11"/>
        <v>488.72620790629497</v>
      </c>
      <c r="U19" s="50">
        <f t="shared" si="12"/>
        <v>0.37441601779755201</v>
      </c>
      <c r="V19" s="51">
        <f>((O19*(Q19)^2)/S11)*T19</f>
        <v>0.37185491856054431</v>
      </c>
    </row>
    <row r="20" spans="2:22" x14ac:dyDescent="0.6">
      <c r="B20" s="33">
        <v>509.73084886128299</v>
      </c>
      <c r="C20" s="33">
        <v>19.7090576395242</v>
      </c>
      <c r="D20" s="46"/>
      <c r="E20" s="48"/>
      <c r="F20" s="33">
        <v>510.51851851851802</v>
      </c>
      <c r="G20" s="33">
        <v>-133.58695652173901</v>
      </c>
      <c r="H20" s="46"/>
      <c r="I20" s="1"/>
      <c r="J20" s="33">
        <v>509.22401171303</v>
      </c>
      <c r="K20" s="33">
        <v>0.40467185761957702</v>
      </c>
      <c r="N20" s="3">
        <f t="shared" si="5"/>
        <v>509.73084886128299</v>
      </c>
      <c r="O20" s="21">
        <f t="shared" si="6"/>
        <v>197090.57639524201</v>
      </c>
      <c r="P20" s="3">
        <f t="shared" si="7"/>
        <v>510.51851851851802</v>
      </c>
      <c r="Q20" s="17">
        <f t="shared" si="8"/>
        <v>-1.33586956521739E-4</v>
      </c>
      <c r="R20" s="32"/>
      <c r="S20" s="32"/>
      <c r="T20" s="3">
        <f t="shared" si="11"/>
        <v>509.22401171303</v>
      </c>
      <c r="U20" s="50">
        <f t="shared" si="12"/>
        <v>0.40467185761957702</v>
      </c>
      <c r="V20" s="51"/>
    </row>
    <row r="21" spans="2:22" x14ac:dyDescent="0.6">
      <c r="B21" s="33">
        <v>529.606625258799</v>
      </c>
      <c r="C21" s="33">
        <v>19.388838060384199</v>
      </c>
      <c r="D21" s="46"/>
      <c r="E21" s="48"/>
      <c r="F21" s="33">
        <v>530.074074074073</v>
      </c>
      <c r="G21" s="33">
        <v>-136.684782608695</v>
      </c>
      <c r="H21" s="46"/>
      <c r="I21" s="1"/>
      <c r="J21" s="33">
        <v>529.13616398243005</v>
      </c>
      <c r="K21" s="33">
        <v>0.43670745272525002</v>
      </c>
      <c r="N21" s="3">
        <f t="shared" si="5"/>
        <v>529.606625258799</v>
      </c>
      <c r="O21" s="21">
        <f t="shared" si="6"/>
        <v>193888.380603842</v>
      </c>
      <c r="P21" s="3">
        <f t="shared" si="7"/>
        <v>530.074074074073</v>
      </c>
      <c r="Q21" s="17">
        <f t="shared" si="8"/>
        <v>-1.3668478260869501E-4</v>
      </c>
      <c r="R21" s="32"/>
      <c r="S21" s="32"/>
      <c r="T21" s="3">
        <f t="shared" si="11"/>
        <v>529.13616398243005</v>
      </c>
      <c r="U21" s="50">
        <f t="shared" si="12"/>
        <v>0.43670745272525002</v>
      </c>
      <c r="V21" s="51"/>
    </row>
    <row r="22" spans="2:22" x14ac:dyDescent="0.6">
      <c r="B22" s="33">
        <v>550.03450655624499</v>
      </c>
      <c r="C22" s="33">
        <v>19.086916742909398</v>
      </c>
      <c r="D22" s="46"/>
      <c r="E22" s="48"/>
      <c r="F22" s="33">
        <v>550.22222222222194</v>
      </c>
      <c r="G22" s="33">
        <v>-139.53804347825999</v>
      </c>
      <c r="H22" s="46"/>
      <c r="I22" s="1"/>
      <c r="J22" s="33">
        <v>548.46266471449405</v>
      </c>
      <c r="K22" s="33">
        <v>0.47052280311457101</v>
      </c>
      <c r="N22" s="3">
        <f t="shared" si="5"/>
        <v>550.03450655624499</v>
      </c>
      <c r="O22" s="21">
        <f t="shared" si="6"/>
        <v>190869.16742909397</v>
      </c>
      <c r="P22" s="3">
        <f t="shared" si="7"/>
        <v>550.22222222222194</v>
      </c>
      <c r="Q22" s="17">
        <f t="shared" si="8"/>
        <v>-1.3953804347825998E-4</v>
      </c>
      <c r="R22" s="32"/>
      <c r="S22" s="32"/>
      <c r="T22" s="3">
        <f t="shared" si="11"/>
        <v>548.46266471449405</v>
      </c>
      <c r="U22" s="50">
        <f t="shared" si="12"/>
        <v>0.47052280311457101</v>
      </c>
      <c r="V22" s="51"/>
    </row>
    <row r="23" spans="2:22" x14ac:dyDescent="0.6">
      <c r="B23" s="33">
        <v>569.910282953761</v>
      </c>
      <c r="C23" s="33">
        <v>18.8032936870997</v>
      </c>
      <c r="D23" s="46"/>
      <c r="E23" s="48"/>
      <c r="F23" s="33">
        <v>570.37037037036998</v>
      </c>
      <c r="G23" s="33">
        <v>-142.309782608695</v>
      </c>
      <c r="H23" s="46"/>
      <c r="I23" s="1"/>
      <c r="J23" s="33">
        <v>568.96046852122902</v>
      </c>
      <c r="K23" s="33">
        <v>0.50344827586206897</v>
      </c>
      <c r="N23" s="3">
        <f t="shared" si="5"/>
        <v>569.910282953761</v>
      </c>
      <c r="O23" s="21">
        <f t="shared" si="6"/>
        <v>188032.93687099699</v>
      </c>
      <c r="P23" s="3">
        <f t="shared" si="7"/>
        <v>570.37037037036998</v>
      </c>
      <c r="Q23" s="17">
        <f t="shared" si="8"/>
        <v>-1.4230978260869499E-4</v>
      </c>
      <c r="R23" s="32"/>
      <c r="S23" s="32"/>
      <c r="T23" s="3">
        <f t="shared" si="11"/>
        <v>568.96046852122902</v>
      </c>
      <c r="U23" s="50">
        <f t="shared" si="12"/>
        <v>0.50344827586206897</v>
      </c>
      <c r="V23" s="51"/>
    </row>
    <row r="24" spans="2:22" x14ac:dyDescent="0.6">
      <c r="B24" s="33">
        <v>589.78605935127598</v>
      </c>
      <c r="C24" s="33">
        <v>18.528819762122499</v>
      </c>
      <c r="D24" s="46"/>
      <c r="E24" s="48"/>
      <c r="F24" s="33">
        <v>590.51851851851802</v>
      </c>
      <c r="G24" s="33">
        <v>-144.83695652173901</v>
      </c>
      <c r="H24" s="46"/>
      <c r="I24" s="1"/>
      <c r="J24" s="33">
        <v>589.45827232796398</v>
      </c>
      <c r="K24" s="33">
        <v>0.53726362625139001</v>
      </c>
      <c r="N24" s="3">
        <f t="shared" si="5"/>
        <v>589.78605935127598</v>
      </c>
      <c r="O24" s="21">
        <f t="shared" si="6"/>
        <v>185288.197621225</v>
      </c>
      <c r="P24" s="3">
        <f t="shared" si="7"/>
        <v>590.51851851851802</v>
      </c>
      <c r="Q24" s="17">
        <f t="shared" si="8"/>
        <v>-1.4483695652173901E-4</v>
      </c>
      <c r="R24" s="32"/>
      <c r="S24" s="32"/>
      <c r="T24" s="3">
        <f t="shared" si="11"/>
        <v>589.45827232796398</v>
      </c>
      <c r="U24" s="50">
        <f t="shared" si="12"/>
        <v>0.53726362625139001</v>
      </c>
      <c r="V24" s="51">
        <f>((O24*(Q24)^2)/S12)*T24</f>
        <v>0.53326067727125126</v>
      </c>
    </row>
    <row r="25" spans="2:22" x14ac:dyDescent="0.6">
      <c r="B25" s="33">
        <v>609.66183574879199</v>
      </c>
      <c r="C25" s="33">
        <v>18.254345837145401</v>
      </c>
      <c r="D25" s="46"/>
      <c r="E25" s="48"/>
      <c r="F25" s="33">
        <v>610.66666666666595</v>
      </c>
      <c r="G25" s="33">
        <v>-147.364130434782</v>
      </c>
      <c r="H25" s="46"/>
      <c r="I25" s="1"/>
      <c r="J25" s="33">
        <v>608.78477306002901</v>
      </c>
      <c r="K25" s="33">
        <v>0.57018909899888703</v>
      </c>
      <c r="N25" s="3">
        <f t="shared" si="5"/>
        <v>609.66183574879199</v>
      </c>
      <c r="O25" s="21">
        <f t="shared" si="6"/>
        <v>182543.45837145401</v>
      </c>
      <c r="P25" s="3">
        <f t="shared" si="7"/>
        <v>610.66666666666595</v>
      </c>
      <c r="Q25" s="17">
        <f t="shared" si="8"/>
        <v>-1.4736413043478199E-4</v>
      </c>
      <c r="R25" s="32"/>
      <c r="S25" s="32"/>
      <c r="T25" s="3">
        <f t="shared" si="11"/>
        <v>608.78477306002901</v>
      </c>
      <c r="U25" s="50">
        <f t="shared" si="12"/>
        <v>0.57018909899888703</v>
      </c>
      <c r="V25" s="51"/>
    </row>
    <row r="26" spans="2:22" x14ac:dyDescent="0.6">
      <c r="B26" s="33">
        <v>630.08971704623798</v>
      </c>
      <c r="C26" s="33">
        <v>17.998170173833401</v>
      </c>
      <c r="F26" s="33">
        <v>630.22222222222194</v>
      </c>
      <c r="G26" s="33">
        <v>-149.809782608695</v>
      </c>
      <c r="J26" s="54">
        <v>629.28257686676397</v>
      </c>
      <c r="K26" s="54">
        <v>0.60489432703003299</v>
      </c>
      <c r="N26" s="3">
        <f t="shared" si="5"/>
        <v>630.08971704623798</v>
      </c>
      <c r="O26" s="21">
        <f t="shared" si="6"/>
        <v>179981.701738334</v>
      </c>
      <c r="P26" s="3">
        <f t="shared" si="7"/>
        <v>630.22222222222194</v>
      </c>
      <c r="Q26" s="17">
        <f t="shared" si="8"/>
        <v>-1.4980978260869499E-4</v>
      </c>
      <c r="R26" s="32"/>
      <c r="S26" s="32"/>
      <c r="T26" s="3">
        <f t="shared" si="11"/>
        <v>629.28257686676397</v>
      </c>
      <c r="U26" s="50">
        <f t="shared" si="12"/>
        <v>0.60489432703003299</v>
      </c>
      <c r="V26" s="51"/>
    </row>
    <row r="27" spans="2:22" x14ac:dyDescent="0.6">
      <c r="B27" s="33">
        <v>649.41338854382298</v>
      </c>
      <c r="C27" s="33">
        <v>17.741994510521501</v>
      </c>
      <c r="F27" s="33">
        <v>650.37037037036998</v>
      </c>
      <c r="G27" s="33">
        <v>-152.01086956521701</v>
      </c>
      <c r="J27" s="54">
        <v>649.78038067349905</v>
      </c>
      <c r="K27" s="54">
        <v>0.63781979977753001</v>
      </c>
      <c r="N27" s="3">
        <f t="shared" si="5"/>
        <v>649.41338854382298</v>
      </c>
      <c r="O27" s="21">
        <f t="shared" si="6"/>
        <v>177419.94510521501</v>
      </c>
      <c r="P27" s="3">
        <f t="shared" si="7"/>
        <v>650.37037037036998</v>
      </c>
      <c r="Q27" s="17">
        <f t="shared" si="8"/>
        <v>-1.5201086956521701E-4</v>
      </c>
      <c r="R27" s="32"/>
      <c r="S27" s="32"/>
      <c r="T27" s="3">
        <f t="shared" si="11"/>
        <v>649.78038067349905</v>
      </c>
      <c r="U27" s="50">
        <f t="shared" si="12"/>
        <v>0.63781979977753001</v>
      </c>
      <c r="V27" s="51"/>
    </row>
    <row r="28" spans="2:22" x14ac:dyDescent="0.6">
      <c r="B28" s="33">
        <v>669.84126984126897</v>
      </c>
      <c r="C28" s="33">
        <v>17.504117108874599</v>
      </c>
      <c r="F28" s="33">
        <v>670.51851851851802</v>
      </c>
      <c r="G28" s="33">
        <v>-154.21195652173901</v>
      </c>
      <c r="J28" s="54">
        <v>669.69253294289797</v>
      </c>
      <c r="K28" s="54">
        <v>0.67074527252502703</v>
      </c>
      <c r="N28" s="3">
        <f t="shared" si="5"/>
        <v>669.84126984126897</v>
      </c>
      <c r="O28" s="21">
        <f t="shared" si="6"/>
        <v>175041.17108874599</v>
      </c>
      <c r="P28" s="3">
        <f t="shared" si="7"/>
        <v>670.51851851851802</v>
      </c>
      <c r="Q28" s="17">
        <f t="shared" si="8"/>
        <v>-1.54211956521739E-4</v>
      </c>
      <c r="R28" s="32"/>
      <c r="S28" s="32"/>
      <c r="T28" s="3">
        <f t="shared" si="11"/>
        <v>669.69253294289797</v>
      </c>
      <c r="U28" s="50">
        <f t="shared" si="12"/>
        <v>0.67074527252502703</v>
      </c>
      <c r="V28" s="51"/>
    </row>
    <row r="29" spans="2:22" x14ac:dyDescent="0.6">
      <c r="B29" s="33">
        <v>689.71704623878497</v>
      </c>
      <c r="C29" s="33">
        <v>17.2662397072278</v>
      </c>
      <c r="F29" s="33">
        <v>690.07407407407402</v>
      </c>
      <c r="G29" s="33">
        <v>-156.08695652173901</v>
      </c>
      <c r="J29" s="54">
        <v>688.43338213762797</v>
      </c>
      <c r="K29" s="54">
        <v>0.70278086763070002</v>
      </c>
      <c r="N29" s="3">
        <f t="shared" si="5"/>
        <v>689.71704623878497</v>
      </c>
      <c r="O29" s="21">
        <f t="shared" si="6"/>
        <v>172662.39707227799</v>
      </c>
      <c r="P29" s="3">
        <f t="shared" si="7"/>
        <v>690.07407407407402</v>
      </c>
      <c r="Q29" s="17">
        <f t="shared" si="8"/>
        <v>-1.5608695652173901E-4</v>
      </c>
      <c r="R29" s="32"/>
      <c r="S29" s="32"/>
      <c r="T29" s="3">
        <f t="shared" si="11"/>
        <v>688.43338213762797</v>
      </c>
      <c r="U29" s="50">
        <f t="shared" si="12"/>
        <v>0.70278086763070002</v>
      </c>
      <c r="V29" s="51">
        <f>((O29*(Q29)^2)/S13)*T29</f>
        <v>0.69380379102357081</v>
      </c>
    </row>
    <row r="30" spans="2:22" x14ac:dyDescent="0.6">
      <c r="B30" s="33">
        <v>710.14492753623097</v>
      </c>
      <c r="C30" s="33">
        <v>17.037511436413499</v>
      </c>
      <c r="F30" s="33">
        <v>710.81481481481399</v>
      </c>
      <c r="G30" s="33">
        <v>-158.04347826086899</v>
      </c>
      <c r="J30" s="54">
        <v>709.51683748169796</v>
      </c>
      <c r="K30" s="54">
        <v>0.733926585094549</v>
      </c>
      <c r="N30" s="3">
        <f t="shared" si="5"/>
        <v>710.14492753623097</v>
      </c>
      <c r="O30" s="21">
        <f t="shared" si="6"/>
        <v>170375.11436413499</v>
      </c>
      <c r="P30" s="3">
        <f t="shared" si="7"/>
        <v>710.81481481481399</v>
      </c>
      <c r="Q30" s="17">
        <f t="shared" si="8"/>
        <v>-1.58043478260869E-4</v>
      </c>
      <c r="R30" s="32"/>
      <c r="S30" s="32"/>
      <c r="T30" s="3">
        <f t="shared" si="11"/>
        <v>709.51683748169796</v>
      </c>
      <c r="U30" s="50">
        <f t="shared" si="12"/>
        <v>0.733926585094549</v>
      </c>
    </row>
    <row r="31" spans="2:22" x14ac:dyDescent="0.6">
      <c r="B31" s="33">
        <v>730.02070393374697</v>
      </c>
      <c r="C31" s="33">
        <v>16.836230558096901</v>
      </c>
      <c r="F31" s="33">
        <v>729.77777777777703</v>
      </c>
      <c r="G31" s="33">
        <v>-159.75543478260801</v>
      </c>
      <c r="J31" s="54">
        <v>729.42898975109802</v>
      </c>
      <c r="K31" s="54">
        <v>0.76418242491657395</v>
      </c>
      <c r="N31" s="3">
        <f t="shared" si="5"/>
        <v>730.02070393374697</v>
      </c>
      <c r="O31" s="21">
        <f t="shared" si="6"/>
        <v>168362.305580969</v>
      </c>
      <c r="P31" s="3">
        <f t="shared" si="7"/>
        <v>729.77777777777703</v>
      </c>
      <c r="Q31" s="17">
        <f t="shared" si="8"/>
        <v>-1.5975543478260801E-4</v>
      </c>
      <c r="R31" s="32"/>
      <c r="S31" s="32"/>
      <c r="T31" s="3">
        <f t="shared" si="11"/>
        <v>729.42898975109802</v>
      </c>
      <c r="U31" s="50">
        <f t="shared" si="12"/>
        <v>0.76418242491657395</v>
      </c>
    </row>
    <row r="32" spans="2:22" x14ac:dyDescent="0.6">
      <c r="B32" s="33">
        <v>750.44858523119296</v>
      </c>
      <c r="C32" s="33">
        <v>16.634949679780402</v>
      </c>
      <c r="F32" s="33">
        <v>749.92592592592496</v>
      </c>
      <c r="G32" s="33">
        <v>-161.38586956521701</v>
      </c>
      <c r="J32" s="54">
        <v>748.75549048316202</v>
      </c>
      <c r="K32" s="54">
        <v>0.793548387096774</v>
      </c>
      <c r="N32" s="3">
        <f t="shared" si="5"/>
        <v>750.44858523119296</v>
      </c>
      <c r="O32" s="21">
        <f t="shared" si="6"/>
        <v>166349.49679780402</v>
      </c>
      <c r="P32" s="3">
        <f t="shared" si="7"/>
        <v>749.92592592592496</v>
      </c>
      <c r="Q32" s="17">
        <f t="shared" si="8"/>
        <v>-1.6138586956521701E-4</v>
      </c>
      <c r="R32" s="32"/>
      <c r="S32" s="32"/>
      <c r="T32" s="3">
        <f t="shared" si="11"/>
        <v>748.75549048316202</v>
      </c>
      <c r="U32" s="50">
        <f t="shared" si="12"/>
        <v>0.793548387096774</v>
      </c>
    </row>
    <row r="33" spans="2:22" x14ac:dyDescent="0.6">
      <c r="B33" s="33">
        <v>769.77225672877796</v>
      </c>
      <c r="C33" s="33">
        <v>16.451967063129</v>
      </c>
      <c r="F33" s="33">
        <v>770.07407407407402</v>
      </c>
      <c r="G33" s="33">
        <v>-162.85326086956499</v>
      </c>
      <c r="J33" s="54">
        <v>769.25329428989698</v>
      </c>
      <c r="K33" s="54">
        <v>0.82202447163515002</v>
      </c>
      <c r="N33" s="3">
        <f t="shared" si="5"/>
        <v>769.77225672877796</v>
      </c>
      <c r="O33" s="21">
        <f t="shared" si="6"/>
        <v>164519.67063129001</v>
      </c>
      <c r="P33" s="3">
        <f t="shared" si="7"/>
        <v>770.07407407407402</v>
      </c>
      <c r="Q33" s="17">
        <f t="shared" si="8"/>
        <v>-1.6285326086956498E-4</v>
      </c>
      <c r="R33" s="32"/>
      <c r="S33" s="32"/>
      <c r="T33" s="3">
        <f t="shared" si="11"/>
        <v>769.25329428989698</v>
      </c>
      <c r="U33" s="50">
        <f t="shared" si="12"/>
        <v>0.82202447163515002</v>
      </c>
    </row>
    <row r="34" spans="2:22" x14ac:dyDescent="0.6">
      <c r="B34" s="33">
        <v>790.20013802622498</v>
      </c>
      <c r="C34" s="33">
        <v>16.259835315644999</v>
      </c>
      <c r="F34" s="33">
        <v>789.62962962962899</v>
      </c>
      <c r="G34" s="33">
        <v>-164.15760869565199</v>
      </c>
      <c r="J34" s="54">
        <v>789.75109809663195</v>
      </c>
      <c r="K34" s="54">
        <v>0.84783092324805298</v>
      </c>
      <c r="N34" s="3">
        <f t="shared" si="5"/>
        <v>790.20013802622498</v>
      </c>
      <c r="O34" s="21">
        <f t="shared" si="6"/>
        <v>162598.35315645</v>
      </c>
      <c r="P34" s="3">
        <f t="shared" si="7"/>
        <v>789.62962962962899</v>
      </c>
      <c r="Q34" s="17">
        <f t="shared" si="8"/>
        <v>-1.6415760869565197E-4</v>
      </c>
      <c r="R34" s="32"/>
      <c r="S34" s="32"/>
      <c r="T34" s="3">
        <f t="shared" si="11"/>
        <v>789.75109809663195</v>
      </c>
      <c r="U34" s="50">
        <f t="shared" si="12"/>
        <v>0.84783092324805298</v>
      </c>
    </row>
    <row r="35" spans="2:22" x14ac:dyDescent="0.6">
      <c r="B35" s="33">
        <v>810.07591442373996</v>
      </c>
      <c r="C35" s="33">
        <v>16.0951509606587</v>
      </c>
      <c r="F35" s="33">
        <v>810.37037037036998</v>
      </c>
      <c r="G35" s="33">
        <v>-165.46195652173901</v>
      </c>
      <c r="J35" s="54">
        <v>809.07759882869595</v>
      </c>
      <c r="K35" s="54">
        <v>0.87274749721913203</v>
      </c>
      <c r="N35" s="3">
        <f t="shared" si="5"/>
        <v>810.07591442373996</v>
      </c>
      <c r="O35" s="21">
        <f t="shared" si="6"/>
        <v>160951.509606587</v>
      </c>
      <c r="P35" s="3">
        <f t="shared" si="7"/>
        <v>810.37037037036998</v>
      </c>
      <c r="Q35" s="17">
        <f t="shared" si="8"/>
        <v>-1.6546195652173901E-4</v>
      </c>
      <c r="R35" s="32"/>
      <c r="S35" s="32"/>
      <c r="T35" s="3">
        <f t="shared" si="11"/>
        <v>809.07759882869595</v>
      </c>
      <c r="U35" s="50">
        <f t="shared" si="12"/>
        <v>0.87274749721913203</v>
      </c>
    </row>
    <row r="36" spans="2:22" x14ac:dyDescent="0.6">
      <c r="B36" s="33">
        <v>830.50379572118698</v>
      </c>
      <c r="C36" s="33">
        <v>15.939615736505001</v>
      </c>
      <c r="F36" s="33">
        <v>831.11111111111097</v>
      </c>
      <c r="G36" s="33">
        <v>-166.60326086956499</v>
      </c>
      <c r="J36" s="54">
        <v>829.57540263543103</v>
      </c>
      <c r="K36" s="54">
        <v>0.89588431590656203</v>
      </c>
      <c r="N36" s="3">
        <f t="shared" si="5"/>
        <v>830.50379572118698</v>
      </c>
      <c r="O36" s="21">
        <f t="shared" si="6"/>
        <v>159396.15736505002</v>
      </c>
      <c r="P36" s="3">
        <f t="shared" si="7"/>
        <v>831.11111111111097</v>
      </c>
      <c r="Q36" s="17">
        <f t="shared" si="8"/>
        <v>-1.6660326086956499E-4</v>
      </c>
      <c r="R36" s="32"/>
      <c r="S36" s="32"/>
      <c r="T36" s="3">
        <f t="shared" si="11"/>
        <v>829.57540263543103</v>
      </c>
      <c r="U36" s="50">
        <f t="shared" si="12"/>
        <v>0.89588431590656203</v>
      </c>
    </row>
    <row r="37" spans="2:22" x14ac:dyDescent="0.6">
      <c r="B37" s="33">
        <v>850.37957211870196</v>
      </c>
      <c r="C37" s="33">
        <v>15.7749313815187</v>
      </c>
      <c r="F37" s="33">
        <v>850.66666666666595</v>
      </c>
      <c r="G37" s="33">
        <v>-167.49999999999901</v>
      </c>
      <c r="J37" s="54">
        <v>849.48755490483097</v>
      </c>
      <c r="K37" s="54">
        <v>0.917241379310344</v>
      </c>
      <c r="N37" s="3">
        <f t="shared" si="5"/>
        <v>850.37957211870196</v>
      </c>
      <c r="O37" s="21">
        <f t="shared" si="6"/>
        <v>157749.31381518699</v>
      </c>
      <c r="P37" s="3">
        <f t="shared" si="7"/>
        <v>850.66666666666595</v>
      </c>
      <c r="Q37" s="17">
        <f t="shared" si="8"/>
        <v>-1.67499999999999E-4</v>
      </c>
      <c r="R37" s="32"/>
      <c r="S37" s="32"/>
      <c r="T37" s="3">
        <f t="shared" si="11"/>
        <v>849.48755490483097</v>
      </c>
      <c r="U37" s="50">
        <f t="shared" si="12"/>
        <v>0.917241379310344</v>
      </c>
    </row>
    <row r="38" spans="2:22" x14ac:dyDescent="0.6">
      <c r="B38" s="33">
        <v>869.70324361628695</v>
      </c>
      <c r="C38" s="33">
        <v>15.637694419030099</v>
      </c>
      <c r="F38" s="33">
        <v>869.62962962962899</v>
      </c>
      <c r="G38" s="33">
        <v>-168.39673913043401</v>
      </c>
      <c r="J38" s="54">
        <v>869.39970717423103</v>
      </c>
      <c r="K38" s="54">
        <v>0.93681868743047803</v>
      </c>
      <c r="N38" s="3">
        <f t="shared" si="5"/>
        <v>869.70324361628695</v>
      </c>
      <c r="O38" s="21">
        <f t="shared" si="6"/>
        <v>156376.944190301</v>
      </c>
      <c r="P38" s="3">
        <f t="shared" si="7"/>
        <v>869.62962962962899</v>
      </c>
      <c r="Q38" s="17">
        <f t="shared" si="8"/>
        <v>-1.6839673913043401E-4</v>
      </c>
      <c r="R38" s="32"/>
      <c r="S38" s="32"/>
      <c r="T38" s="3">
        <f t="shared" si="11"/>
        <v>869.39970717423103</v>
      </c>
      <c r="U38" s="50">
        <f t="shared" si="12"/>
        <v>0.93681868743047803</v>
      </c>
    </row>
    <row r="39" spans="2:22" x14ac:dyDescent="0.6">
      <c r="B39" s="33">
        <v>890.13112491373295</v>
      </c>
      <c r="C39" s="33">
        <v>15.5004574565416</v>
      </c>
      <c r="F39" s="33">
        <v>890.37037037036998</v>
      </c>
      <c r="G39" s="33">
        <v>-169.13043478260801</v>
      </c>
      <c r="J39" s="54">
        <v>889.89751098096599</v>
      </c>
      <c r="K39" s="54">
        <v>0.95372636262513899</v>
      </c>
      <c r="N39" s="3">
        <f t="shared" si="5"/>
        <v>890.13112491373295</v>
      </c>
      <c r="O39" s="21">
        <f t="shared" si="6"/>
        <v>155004.574565416</v>
      </c>
      <c r="P39" s="3">
        <f t="shared" si="7"/>
        <v>890.37037037036998</v>
      </c>
      <c r="Q39" s="17">
        <f t="shared" si="8"/>
        <v>-1.69130434782608E-4</v>
      </c>
      <c r="R39" s="32"/>
      <c r="S39" s="32"/>
      <c r="T39" s="3">
        <f t="shared" si="11"/>
        <v>889.89751098096599</v>
      </c>
      <c r="U39" s="50">
        <f t="shared" si="12"/>
        <v>0.95372636262513899</v>
      </c>
    </row>
    <row r="40" spans="2:22" x14ac:dyDescent="0.6">
      <c r="B40" s="33">
        <v>910.00690131124895</v>
      </c>
      <c r="C40" s="33">
        <v>15.381518755718201</v>
      </c>
      <c r="F40" s="33">
        <v>909.33333333333303</v>
      </c>
      <c r="G40" s="33">
        <v>-169.78260869565199</v>
      </c>
      <c r="J40" s="54">
        <v>889.89751098096599</v>
      </c>
      <c r="K40" s="54">
        <v>0.95283648498331397</v>
      </c>
      <c r="N40" s="3">
        <f t="shared" si="5"/>
        <v>910.00690131124895</v>
      </c>
      <c r="O40" s="21">
        <f t="shared" si="6"/>
        <v>153815.18755718201</v>
      </c>
      <c r="P40" s="3">
        <f t="shared" si="7"/>
        <v>909.33333333333303</v>
      </c>
      <c r="Q40" s="17">
        <f t="shared" si="8"/>
        <v>-1.6978260869565198E-4</v>
      </c>
      <c r="R40" s="32"/>
      <c r="S40" s="32"/>
      <c r="T40" s="3">
        <f t="shared" si="11"/>
        <v>889.89751098096599</v>
      </c>
      <c r="U40" s="50">
        <f t="shared" si="12"/>
        <v>0.95283648498331397</v>
      </c>
    </row>
    <row r="41" spans="2:22" x14ac:dyDescent="0.6">
      <c r="B41" s="33">
        <v>929.88267770876405</v>
      </c>
      <c r="C41" s="33">
        <v>15.271729185727301</v>
      </c>
      <c r="F41" s="33">
        <v>929.48148148148096</v>
      </c>
      <c r="G41" s="33">
        <v>-170.190217391304</v>
      </c>
      <c r="J41" s="54">
        <v>908.63836017569497</v>
      </c>
      <c r="K41" s="54">
        <v>0.967964404894327</v>
      </c>
      <c r="N41" s="3">
        <f t="shared" si="5"/>
        <v>929.88267770876405</v>
      </c>
      <c r="O41" s="21">
        <f t="shared" si="6"/>
        <v>152717.291857273</v>
      </c>
      <c r="P41" s="3">
        <f t="shared" si="7"/>
        <v>929.48148148148096</v>
      </c>
      <c r="Q41" s="17">
        <f t="shared" si="8"/>
        <v>-1.7019021739130398E-4</v>
      </c>
      <c r="R41" s="32"/>
      <c r="S41" s="32"/>
      <c r="T41" s="3">
        <f t="shared" si="11"/>
        <v>908.63836017569497</v>
      </c>
      <c r="U41" s="50">
        <f t="shared" si="12"/>
        <v>0.967964404894327</v>
      </c>
    </row>
    <row r="42" spans="2:22" x14ac:dyDescent="0.6">
      <c r="B42" s="33">
        <v>950.31055900621095</v>
      </c>
      <c r="C42" s="33">
        <v>15.171088746569</v>
      </c>
      <c r="F42" s="33">
        <v>950.22222222222194</v>
      </c>
      <c r="G42" s="33">
        <v>-170.59782608695599</v>
      </c>
      <c r="J42" s="54">
        <v>929.72181551976496</v>
      </c>
      <c r="K42" s="54">
        <v>0.98042269187986597</v>
      </c>
      <c r="N42" s="3">
        <f t="shared" si="5"/>
        <v>950.31055900621095</v>
      </c>
      <c r="O42" s="21">
        <f t="shared" si="6"/>
        <v>151710.88746569</v>
      </c>
      <c r="P42" s="3">
        <f t="shared" si="7"/>
        <v>950.22222222222194</v>
      </c>
      <c r="Q42" s="17">
        <f t="shared" si="8"/>
        <v>-1.7059782608695598E-4</v>
      </c>
      <c r="R42" s="32"/>
      <c r="S42" s="32"/>
      <c r="T42" s="3">
        <f t="shared" si="11"/>
        <v>929.72181551976496</v>
      </c>
      <c r="U42" s="50">
        <f t="shared" si="12"/>
        <v>0.98042269187986597</v>
      </c>
    </row>
    <row r="43" spans="2:22" x14ac:dyDescent="0.6">
      <c r="B43" s="33">
        <v>970.18633540372605</v>
      </c>
      <c r="C43" s="33">
        <v>15.079597438243299</v>
      </c>
      <c r="F43" s="33">
        <v>970.96296296296305</v>
      </c>
      <c r="G43" s="33">
        <v>-170.84239130434699</v>
      </c>
      <c r="J43" s="54">
        <v>949.04831625182999</v>
      </c>
      <c r="K43" s="54">
        <v>0.99021134593993299</v>
      </c>
      <c r="N43" s="3">
        <f t="shared" si="5"/>
        <v>970.18633540372605</v>
      </c>
      <c r="O43" s="21">
        <f t="shared" si="6"/>
        <v>150795.97438243299</v>
      </c>
      <c r="P43" s="3">
        <f t="shared" si="7"/>
        <v>970.96296296296305</v>
      </c>
      <c r="Q43" s="17">
        <f t="shared" si="8"/>
        <v>-1.7084239130434699E-4</v>
      </c>
      <c r="R43" s="32"/>
      <c r="S43" s="32"/>
      <c r="T43" s="3">
        <f t="shared" si="11"/>
        <v>949.04831625182999</v>
      </c>
      <c r="U43" s="50">
        <f t="shared" si="12"/>
        <v>0.99021134593993299</v>
      </c>
    </row>
    <row r="44" spans="2:22" x14ac:dyDescent="0.6">
      <c r="B44" s="33">
        <v>989.51000690131104</v>
      </c>
      <c r="C44" s="33">
        <v>14.997255260750199</v>
      </c>
      <c r="F44" s="33">
        <v>989.92592592592598</v>
      </c>
      <c r="G44" s="33">
        <v>-170.923913043478</v>
      </c>
      <c r="J44" s="54">
        <v>970.13177159589998</v>
      </c>
      <c r="K44" s="54">
        <v>0.99822024471635096</v>
      </c>
      <c r="N44" s="3">
        <f t="shared" si="5"/>
        <v>989.51000690131104</v>
      </c>
      <c r="O44" s="21">
        <f t="shared" si="6"/>
        <v>149972.552607502</v>
      </c>
      <c r="P44" s="3">
        <f t="shared" si="7"/>
        <v>989.92592592592598</v>
      </c>
      <c r="Q44" s="17">
        <f t="shared" si="8"/>
        <v>-1.70923913043478E-4</v>
      </c>
      <c r="R44" s="32"/>
      <c r="S44" s="32"/>
      <c r="T44" s="3">
        <f t="shared" si="11"/>
        <v>970.13177159589998</v>
      </c>
      <c r="U44" s="50">
        <f t="shared" si="12"/>
        <v>0.99822024471635096</v>
      </c>
    </row>
    <row r="45" spans="2:22" x14ac:dyDescent="0.6">
      <c r="B45" s="33">
        <v>1009.38578329882</v>
      </c>
      <c r="C45" s="33">
        <v>14.9240622140896</v>
      </c>
      <c r="F45" s="33">
        <v>1010.07407407407</v>
      </c>
      <c r="G45" s="33">
        <v>-170.923913043478</v>
      </c>
      <c r="J45" s="54">
        <v>988.87262079062896</v>
      </c>
      <c r="K45" s="54">
        <v>1.0044493882091201</v>
      </c>
      <c r="N45" s="3">
        <f t="shared" si="5"/>
        <v>1009.38578329882</v>
      </c>
      <c r="O45" s="21">
        <f t="shared" si="6"/>
        <v>149240.62214089601</v>
      </c>
      <c r="P45" s="3">
        <f t="shared" si="7"/>
        <v>1010.07407407407</v>
      </c>
      <c r="Q45" s="17">
        <f t="shared" si="8"/>
        <v>-1.70923913043478E-4</v>
      </c>
      <c r="R45" s="32"/>
      <c r="S45" s="32"/>
      <c r="T45" s="3">
        <f t="shared" si="11"/>
        <v>988.87262079062896</v>
      </c>
      <c r="U45" s="50">
        <f t="shared" si="12"/>
        <v>1.0044493882091201</v>
      </c>
    </row>
    <row r="46" spans="2:22" x14ac:dyDescent="0.6">
      <c r="B46" s="33">
        <v>1029.81366459627</v>
      </c>
      <c r="C46" s="33">
        <v>14.8600182982616</v>
      </c>
      <c r="F46" s="33">
        <v>1030.81481481481</v>
      </c>
      <c r="G46" s="33">
        <v>-170.76086956521701</v>
      </c>
      <c r="J46" s="54">
        <v>1009.3704245973601</v>
      </c>
      <c r="K46" s="54">
        <v>1.00711902113459</v>
      </c>
      <c r="N46" s="3">
        <f t="shared" si="5"/>
        <v>1029.81366459627</v>
      </c>
      <c r="O46" s="21">
        <f t="shared" si="6"/>
        <v>148600.18298261601</v>
      </c>
      <c r="P46" s="3">
        <f t="shared" si="7"/>
        <v>1030.81481481481</v>
      </c>
      <c r="Q46" s="17">
        <f t="shared" si="8"/>
        <v>-1.70760869565217E-4</v>
      </c>
      <c r="R46" s="32"/>
      <c r="S46" s="32"/>
      <c r="T46" s="3">
        <f t="shared" si="11"/>
        <v>1009.3704245973601</v>
      </c>
      <c r="U46" s="50">
        <f t="shared" si="12"/>
        <v>1.00711902113459</v>
      </c>
      <c r="V46" s="51">
        <f>((O45*(Q45)^2)/S16)*T46</f>
        <v>1.0452127321874842</v>
      </c>
    </row>
    <row r="47" spans="2:22" x14ac:dyDescent="0.6">
      <c r="B47" s="33">
        <v>1049.68944099378</v>
      </c>
      <c r="C47" s="33">
        <v>14.8142726440988</v>
      </c>
      <c r="F47" s="33">
        <v>1049.7777777777701</v>
      </c>
      <c r="G47" s="33">
        <v>-170.434782608695</v>
      </c>
      <c r="J47" s="54">
        <v>1029.2825768667601</v>
      </c>
      <c r="K47" s="54">
        <v>1.00711902113459</v>
      </c>
      <c r="N47" s="3">
        <f t="shared" si="5"/>
        <v>1049.68944099378</v>
      </c>
      <c r="O47" s="21">
        <f t="shared" si="6"/>
        <v>148142.72644098799</v>
      </c>
      <c r="P47" s="3">
        <f t="shared" si="7"/>
        <v>1049.7777777777701</v>
      </c>
      <c r="Q47" s="17">
        <f t="shared" si="8"/>
        <v>-1.7043478260869499E-4</v>
      </c>
      <c r="R47" s="32"/>
      <c r="S47" s="32"/>
      <c r="T47" s="3">
        <f t="shared" si="11"/>
        <v>1029.2825768667601</v>
      </c>
      <c r="U47" s="50">
        <f t="shared" si="12"/>
        <v>1.00711902113459</v>
      </c>
    </row>
    <row r="48" spans="2:22" x14ac:dyDescent="0.6">
      <c r="B48" s="33">
        <v>1070.6694271911599</v>
      </c>
      <c r="C48" s="33">
        <v>14.7685269899359</v>
      </c>
      <c r="F48" s="33">
        <v>1070.5185185185101</v>
      </c>
      <c r="G48" s="33">
        <v>-170.02717391304299</v>
      </c>
      <c r="J48" s="54">
        <v>1049.19472913616</v>
      </c>
      <c r="K48" s="54">
        <v>1.0062291434927599</v>
      </c>
      <c r="N48" s="3">
        <f t="shared" si="5"/>
        <v>1070.6694271911599</v>
      </c>
      <c r="O48" s="21">
        <f t="shared" si="6"/>
        <v>147685.269899359</v>
      </c>
      <c r="P48" s="3">
        <f t="shared" si="7"/>
        <v>1070.5185185185101</v>
      </c>
      <c r="Q48" s="17">
        <f t="shared" si="8"/>
        <v>-1.7002717391304299E-4</v>
      </c>
      <c r="R48" s="32"/>
      <c r="S48" s="32"/>
      <c r="T48" s="3">
        <f t="shared" si="11"/>
        <v>1049.19472913616</v>
      </c>
      <c r="U48" s="50">
        <f t="shared" si="12"/>
        <v>1.0062291434927599</v>
      </c>
    </row>
    <row r="49" spans="10:23" x14ac:dyDescent="0.6">
      <c r="J49" s="54">
        <v>1069.10688140556</v>
      </c>
      <c r="K49" s="54">
        <v>1</v>
      </c>
      <c r="N49" s="32"/>
      <c r="O49" s="32"/>
      <c r="P49" s="32"/>
      <c r="Q49" s="32"/>
      <c r="R49" s="32"/>
      <c r="S49" s="32"/>
      <c r="T49" s="3">
        <f t="shared" si="11"/>
        <v>1069.10688140556</v>
      </c>
      <c r="U49" s="50">
        <f t="shared" si="12"/>
        <v>1</v>
      </c>
      <c r="V49" s="51">
        <f>((O48*(Q48)^2)/S17)*T49</f>
        <v>1.0483125205025505</v>
      </c>
    </row>
    <row r="50" spans="10:23" x14ac:dyDescent="0.6"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 spans="10:23" x14ac:dyDescent="0.6"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</row>
    <row r="52" spans="10:23" x14ac:dyDescent="0.6"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0:23" x14ac:dyDescent="0.6"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0:23" x14ac:dyDescent="0.6"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</row>
    <row r="55" spans="10:23" x14ac:dyDescent="0.6"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</row>
    <row r="56" spans="10:23" x14ac:dyDescent="0.6"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0:23" x14ac:dyDescent="0.6"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</row>
    <row r="58" spans="10:23" x14ac:dyDescent="0.6"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</row>
    <row r="59" spans="10:23" x14ac:dyDescent="0.6"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</row>
    <row r="60" spans="10:23" x14ac:dyDescent="0.6"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V20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36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4">
        <v>298.89800000000002</v>
      </c>
      <c r="C9" s="34">
        <v>2.0664500000000001</v>
      </c>
      <c r="D9" s="3"/>
      <c r="E9" s="4"/>
      <c r="F9" s="34">
        <v>297.70999999999998</v>
      </c>
      <c r="G9" s="34">
        <v>-136.65</v>
      </c>
      <c r="H9" s="34">
        <v>298.79599999999999</v>
      </c>
      <c r="I9" s="34">
        <v>3.00346</v>
      </c>
      <c r="J9" s="34">
        <v>297.988</v>
      </c>
      <c r="K9" s="34">
        <v>0.40517900000000001</v>
      </c>
      <c r="N9" s="3">
        <f>B9</f>
        <v>298.89800000000002</v>
      </c>
      <c r="O9" s="21">
        <f>C9*100000</f>
        <v>206645</v>
      </c>
      <c r="P9" s="3">
        <f>F9</f>
        <v>297.70999999999998</v>
      </c>
      <c r="Q9" s="17">
        <f>G9*0.000001</f>
        <v>-1.3664999999999999E-4</v>
      </c>
      <c r="R9" s="3">
        <f>H9</f>
        <v>298.79599999999999</v>
      </c>
      <c r="S9" s="24">
        <f>I9</f>
        <v>3.00346</v>
      </c>
      <c r="T9" s="3">
        <f>J9</f>
        <v>297.988</v>
      </c>
      <c r="U9" s="24">
        <f>K9</f>
        <v>0.40517900000000001</v>
      </c>
      <c r="V9" s="22">
        <f>((O9*(Q9)^2)/S9)*T9</f>
        <v>0.38284334007776455</v>
      </c>
    </row>
    <row r="10" spans="1:22" x14ac:dyDescent="0.6">
      <c r="B10" s="3">
        <v>348.83699999999999</v>
      </c>
      <c r="C10" s="4">
        <v>1.93286</v>
      </c>
      <c r="D10" s="3"/>
      <c r="E10" s="4"/>
      <c r="F10" s="3">
        <v>348.09199999999998</v>
      </c>
      <c r="G10" s="4">
        <v>-147.291</v>
      </c>
      <c r="H10" s="3">
        <v>350.28800000000001</v>
      </c>
      <c r="I10" s="4">
        <v>2.9283000000000001</v>
      </c>
      <c r="J10" s="3">
        <v>346.03399999999999</v>
      </c>
      <c r="K10" s="4">
        <v>0.51080800000000004</v>
      </c>
      <c r="N10" s="3">
        <f t="shared" ref="N10:N20" si="0">B10</f>
        <v>348.83699999999999</v>
      </c>
      <c r="O10" s="21">
        <f t="shared" ref="O10:O20" si="1">C10*100000</f>
        <v>193286</v>
      </c>
      <c r="P10" s="3">
        <f t="shared" ref="P10:P20" si="2">F10</f>
        <v>348.09199999999998</v>
      </c>
      <c r="Q10" s="17">
        <f t="shared" ref="Q10:Q20" si="3">G10*0.000001</f>
        <v>-1.47291E-4</v>
      </c>
      <c r="R10" s="3">
        <f t="shared" ref="R10:U20" si="4">H10</f>
        <v>350.28800000000001</v>
      </c>
      <c r="S10" s="24">
        <f t="shared" si="4"/>
        <v>2.9283000000000001</v>
      </c>
      <c r="T10" s="3">
        <f t="shared" si="4"/>
        <v>346.03399999999999</v>
      </c>
      <c r="U10" s="24">
        <f t="shared" si="4"/>
        <v>0.51080800000000004</v>
      </c>
      <c r="V10" s="22">
        <f t="shared" ref="V10:V20" si="5">((O10*(Q10)^2)/S10)*T10</f>
        <v>0.49551410978479871</v>
      </c>
    </row>
    <row r="11" spans="1:22" x14ac:dyDescent="0.6">
      <c r="B11" s="2">
        <v>398.81</v>
      </c>
      <c r="C11" s="1">
        <v>1.76346</v>
      </c>
      <c r="D11" s="2"/>
      <c r="E11" s="1"/>
      <c r="F11" s="2">
        <v>398.47300000000001</v>
      </c>
      <c r="G11" s="1">
        <v>-156.15799999999999</v>
      </c>
      <c r="H11" s="2">
        <v>401.80399999999997</v>
      </c>
      <c r="I11" s="1">
        <v>2.8628999999999998</v>
      </c>
      <c r="J11" s="2">
        <v>400.92500000000001</v>
      </c>
      <c r="K11" s="1">
        <v>0.61636199999999997</v>
      </c>
      <c r="N11" s="3">
        <f t="shared" si="0"/>
        <v>398.81</v>
      </c>
      <c r="O11" s="21">
        <f t="shared" si="1"/>
        <v>176346</v>
      </c>
      <c r="P11" s="3">
        <f t="shared" si="2"/>
        <v>398.47300000000001</v>
      </c>
      <c r="Q11" s="17">
        <f t="shared" si="3"/>
        <v>-1.5615799999999999E-4</v>
      </c>
      <c r="R11" s="3">
        <f t="shared" si="4"/>
        <v>401.80399999999997</v>
      </c>
      <c r="S11" s="24">
        <f t="shared" si="4"/>
        <v>2.8628999999999998</v>
      </c>
      <c r="T11" s="3">
        <f t="shared" si="4"/>
        <v>400.92500000000001</v>
      </c>
      <c r="U11" s="24">
        <f t="shared" si="4"/>
        <v>0.61636199999999997</v>
      </c>
      <c r="V11" s="22">
        <f t="shared" si="5"/>
        <v>0.60221427889969315</v>
      </c>
    </row>
    <row r="12" spans="1:22" x14ac:dyDescent="0.6">
      <c r="B12" s="2">
        <v>446.44099999999997</v>
      </c>
      <c r="C12" s="1">
        <v>1.67462</v>
      </c>
      <c r="D12" s="2"/>
      <c r="E12" s="1"/>
      <c r="F12" s="2">
        <v>448.85500000000002</v>
      </c>
      <c r="G12" s="1">
        <v>-165.02500000000001</v>
      </c>
      <c r="H12" s="2">
        <v>453.34500000000003</v>
      </c>
      <c r="I12" s="1">
        <v>2.8072699999999999</v>
      </c>
      <c r="J12" s="2">
        <v>451.27100000000002</v>
      </c>
      <c r="K12" s="1">
        <v>0.735236</v>
      </c>
      <c r="N12" s="3">
        <f t="shared" si="0"/>
        <v>446.44099999999997</v>
      </c>
      <c r="O12" s="21">
        <f t="shared" si="1"/>
        <v>167462</v>
      </c>
      <c r="P12" s="3">
        <f t="shared" si="2"/>
        <v>448.85500000000002</v>
      </c>
      <c r="Q12" s="17">
        <f t="shared" si="3"/>
        <v>-1.6502499999999999E-4</v>
      </c>
      <c r="R12" s="3">
        <f t="shared" si="4"/>
        <v>453.34500000000003</v>
      </c>
      <c r="S12" s="24">
        <f t="shared" si="4"/>
        <v>2.8072699999999999</v>
      </c>
      <c r="T12" s="3">
        <f t="shared" si="4"/>
        <v>451.27100000000002</v>
      </c>
      <c r="U12" s="24">
        <f t="shared" si="4"/>
        <v>0.735236</v>
      </c>
      <c r="V12" s="22">
        <f t="shared" si="5"/>
        <v>0.73310975316618332</v>
      </c>
    </row>
    <row r="13" spans="1:22" x14ac:dyDescent="0.6">
      <c r="B13" s="2">
        <v>498.60199999999998</v>
      </c>
      <c r="C13" s="1">
        <v>1.5858399999999999</v>
      </c>
      <c r="D13" s="2"/>
      <c r="E13" s="1"/>
      <c r="F13" s="2">
        <v>501.52699999999999</v>
      </c>
      <c r="G13" s="1">
        <v>-173.3</v>
      </c>
      <c r="H13" s="2">
        <v>498.18799999999999</v>
      </c>
      <c r="I13" s="1">
        <v>2.76796</v>
      </c>
      <c r="J13" s="2">
        <v>499.33499999999998</v>
      </c>
      <c r="K13" s="1">
        <v>0.85413600000000001</v>
      </c>
      <c r="N13" s="3">
        <f t="shared" si="0"/>
        <v>498.60199999999998</v>
      </c>
      <c r="O13" s="21">
        <f t="shared" si="1"/>
        <v>158584</v>
      </c>
      <c r="P13" s="3">
        <f t="shared" si="2"/>
        <v>501.52699999999999</v>
      </c>
      <c r="Q13" s="17">
        <f t="shared" si="3"/>
        <v>-1.7330000000000001E-4</v>
      </c>
      <c r="R13" s="3">
        <f t="shared" si="4"/>
        <v>498.18799999999999</v>
      </c>
      <c r="S13" s="24">
        <f t="shared" si="4"/>
        <v>2.76796</v>
      </c>
      <c r="T13" s="3">
        <f t="shared" si="4"/>
        <v>499.33499999999998</v>
      </c>
      <c r="U13" s="24">
        <f t="shared" si="4"/>
        <v>0.85413600000000001</v>
      </c>
      <c r="V13" s="22">
        <f t="shared" si="5"/>
        <v>0.8591889675264599</v>
      </c>
    </row>
    <row r="14" spans="1:22" x14ac:dyDescent="0.6">
      <c r="B14" s="2">
        <v>548.49800000000005</v>
      </c>
      <c r="C14" s="1">
        <v>1.4970300000000001</v>
      </c>
      <c r="D14" s="2"/>
      <c r="E14" s="1"/>
      <c r="F14" s="2">
        <v>551.90800000000002</v>
      </c>
      <c r="G14" s="1">
        <v>-179.21199999999999</v>
      </c>
      <c r="H14" s="2">
        <v>549.80499999999995</v>
      </c>
      <c r="I14" s="1">
        <v>2.7416299999999998</v>
      </c>
      <c r="J14" s="2">
        <v>549.67999999999995</v>
      </c>
      <c r="K14" s="1">
        <v>0.97301000000000004</v>
      </c>
      <c r="N14" s="3">
        <f t="shared" si="0"/>
        <v>548.49800000000005</v>
      </c>
      <c r="O14" s="21">
        <f t="shared" si="1"/>
        <v>149703</v>
      </c>
      <c r="P14" s="3">
        <f t="shared" si="2"/>
        <v>551.90800000000002</v>
      </c>
      <c r="Q14" s="17">
        <f t="shared" si="3"/>
        <v>-1.7921199999999999E-4</v>
      </c>
      <c r="R14" s="3">
        <f t="shared" si="4"/>
        <v>549.80499999999995</v>
      </c>
      <c r="S14" s="24">
        <f t="shared" si="4"/>
        <v>2.7416299999999998</v>
      </c>
      <c r="T14" s="3">
        <f t="shared" si="4"/>
        <v>549.67999999999995</v>
      </c>
      <c r="U14" s="24">
        <f t="shared" si="4"/>
        <v>0.97301000000000004</v>
      </c>
      <c r="V14" s="22">
        <f t="shared" si="5"/>
        <v>0.96397499473143822</v>
      </c>
    </row>
    <row r="15" spans="1:22" x14ac:dyDescent="0.6">
      <c r="B15" s="2">
        <v>598.37699999999995</v>
      </c>
      <c r="C15" s="1">
        <v>1.4261299999999999</v>
      </c>
      <c r="D15" s="2"/>
      <c r="E15" s="1"/>
      <c r="F15" s="2">
        <v>604.58000000000004</v>
      </c>
      <c r="G15" s="1">
        <v>-185.714</v>
      </c>
      <c r="H15" s="2">
        <v>599.21699999999998</v>
      </c>
      <c r="I15" s="1">
        <v>2.7315999999999998</v>
      </c>
      <c r="J15" s="2">
        <v>600.02599999999995</v>
      </c>
      <c r="K15" s="1">
        <v>1.09188</v>
      </c>
      <c r="N15" s="3">
        <f t="shared" si="0"/>
        <v>598.37699999999995</v>
      </c>
      <c r="O15" s="21">
        <f t="shared" si="1"/>
        <v>142613</v>
      </c>
      <c r="P15" s="3">
        <f t="shared" si="2"/>
        <v>604.58000000000004</v>
      </c>
      <c r="Q15" s="17">
        <f t="shared" si="3"/>
        <v>-1.8571399999999999E-4</v>
      </c>
      <c r="R15" s="3">
        <f t="shared" si="4"/>
        <v>599.21699999999998</v>
      </c>
      <c r="S15" s="24">
        <f t="shared" si="4"/>
        <v>2.7315999999999998</v>
      </c>
      <c r="T15" s="3">
        <f t="shared" si="4"/>
        <v>600.02599999999995</v>
      </c>
      <c r="U15" s="24">
        <f t="shared" si="4"/>
        <v>1.09188</v>
      </c>
      <c r="V15" s="22">
        <f t="shared" si="5"/>
        <v>1.0804417792347236</v>
      </c>
    </row>
    <row r="16" spans="1:22" x14ac:dyDescent="0.6">
      <c r="B16" s="2">
        <v>650.51099999999997</v>
      </c>
      <c r="C16" s="1">
        <v>1.36422</v>
      </c>
      <c r="D16" s="2"/>
      <c r="E16" s="1"/>
      <c r="F16" s="2">
        <v>652.67200000000003</v>
      </c>
      <c r="G16" s="1">
        <v>-191.03399999999999</v>
      </c>
      <c r="H16" s="2">
        <v>650.94399999999996</v>
      </c>
      <c r="I16" s="1">
        <v>2.7475999999999998</v>
      </c>
      <c r="J16" s="2">
        <v>650.32799999999997</v>
      </c>
      <c r="K16" s="1">
        <v>1.1775800000000001</v>
      </c>
      <c r="N16" s="3">
        <f t="shared" si="0"/>
        <v>650.51099999999997</v>
      </c>
      <c r="O16" s="21">
        <f t="shared" si="1"/>
        <v>136422</v>
      </c>
      <c r="P16" s="3">
        <f t="shared" si="2"/>
        <v>652.67200000000003</v>
      </c>
      <c r="Q16" s="17">
        <f t="shared" si="3"/>
        <v>-1.9103399999999997E-4</v>
      </c>
      <c r="R16" s="3">
        <f t="shared" si="4"/>
        <v>650.94399999999996</v>
      </c>
      <c r="S16" s="24">
        <f t="shared" si="4"/>
        <v>2.7475999999999998</v>
      </c>
      <c r="T16" s="3">
        <f t="shared" si="4"/>
        <v>650.32799999999997</v>
      </c>
      <c r="U16" s="24">
        <f t="shared" si="4"/>
        <v>1.1775800000000001</v>
      </c>
      <c r="V16" s="22">
        <f t="shared" si="5"/>
        <v>1.1783781910890101</v>
      </c>
    </row>
    <row r="17" spans="2:22" x14ac:dyDescent="0.6">
      <c r="B17" s="2">
        <v>698.1</v>
      </c>
      <c r="C17" s="1">
        <v>1.32016</v>
      </c>
      <c r="D17" s="2"/>
      <c r="E17" s="1"/>
      <c r="F17" s="2">
        <v>703.053</v>
      </c>
      <c r="G17" s="1">
        <v>-195.76400000000001</v>
      </c>
      <c r="H17" s="2">
        <v>700.46600000000001</v>
      </c>
      <c r="I17" s="1">
        <v>2.77989</v>
      </c>
      <c r="J17" s="2">
        <v>698.36599999999999</v>
      </c>
      <c r="K17" s="1">
        <v>1.27658</v>
      </c>
      <c r="N17" s="3">
        <f t="shared" si="0"/>
        <v>698.1</v>
      </c>
      <c r="O17" s="21">
        <f t="shared" si="1"/>
        <v>132016</v>
      </c>
      <c r="P17" s="3">
        <f t="shared" si="2"/>
        <v>703.053</v>
      </c>
      <c r="Q17" s="17">
        <f t="shared" si="3"/>
        <v>-1.9576399999999999E-4</v>
      </c>
      <c r="R17" s="3">
        <f t="shared" si="4"/>
        <v>700.46600000000001</v>
      </c>
      <c r="S17" s="24">
        <f t="shared" si="4"/>
        <v>2.77989</v>
      </c>
      <c r="T17" s="3">
        <f t="shared" si="4"/>
        <v>698.36599999999999</v>
      </c>
      <c r="U17" s="24">
        <f t="shared" si="4"/>
        <v>1.27658</v>
      </c>
      <c r="V17" s="22">
        <f t="shared" si="5"/>
        <v>1.2710063098814577</v>
      </c>
    </row>
    <row r="18" spans="2:22" x14ac:dyDescent="0.6">
      <c r="B18" s="2">
        <v>754.73800000000006</v>
      </c>
      <c r="C18" s="1">
        <v>1.28518</v>
      </c>
      <c r="D18" s="2"/>
      <c r="E18" s="1"/>
      <c r="F18" s="2">
        <v>751.14499999999998</v>
      </c>
      <c r="G18" s="1">
        <v>-199.90100000000001</v>
      </c>
      <c r="H18" s="2">
        <v>750.06299999999999</v>
      </c>
      <c r="I18" s="1">
        <v>2.8414799999999998</v>
      </c>
      <c r="J18" s="2">
        <v>753.20500000000004</v>
      </c>
      <c r="K18" s="1">
        <v>1.34232</v>
      </c>
      <c r="N18" s="3">
        <f t="shared" si="0"/>
        <v>754.73800000000006</v>
      </c>
      <c r="O18" s="21">
        <f t="shared" si="1"/>
        <v>128518</v>
      </c>
      <c r="P18" s="3">
        <f t="shared" si="2"/>
        <v>751.14499999999998</v>
      </c>
      <c r="Q18" s="17">
        <f t="shared" si="3"/>
        <v>-1.99901E-4</v>
      </c>
      <c r="R18" s="3">
        <f t="shared" si="4"/>
        <v>750.06299999999999</v>
      </c>
      <c r="S18" s="24">
        <f t="shared" si="4"/>
        <v>2.8414799999999998</v>
      </c>
      <c r="T18" s="3">
        <f t="shared" si="4"/>
        <v>753.20500000000004</v>
      </c>
      <c r="U18" s="24">
        <f t="shared" si="4"/>
        <v>1.34232</v>
      </c>
      <c r="V18" s="22">
        <f t="shared" si="5"/>
        <v>1.3613270762043719</v>
      </c>
    </row>
    <row r="19" spans="2:22" x14ac:dyDescent="0.6">
      <c r="B19" s="2">
        <v>797.79899999999998</v>
      </c>
      <c r="C19" s="1">
        <v>1.24105</v>
      </c>
      <c r="D19" s="2"/>
      <c r="E19" s="1"/>
      <c r="F19" s="2">
        <v>801.52700000000004</v>
      </c>
      <c r="G19" s="1">
        <v>-204.03899999999999</v>
      </c>
      <c r="H19" s="2">
        <v>801.96699999999998</v>
      </c>
      <c r="I19" s="1">
        <v>2.9258500000000001</v>
      </c>
      <c r="J19" s="2">
        <v>803.48099999999999</v>
      </c>
      <c r="K19" s="1">
        <v>1.40812</v>
      </c>
      <c r="N19" s="3">
        <f t="shared" si="0"/>
        <v>797.79899999999998</v>
      </c>
      <c r="O19" s="21">
        <f t="shared" si="1"/>
        <v>124105</v>
      </c>
      <c r="P19" s="3">
        <f t="shared" si="2"/>
        <v>801.52700000000004</v>
      </c>
      <c r="Q19" s="17">
        <f t="shared" si="3"/>
        <v>-2.0403899999999999E-4</v>
      </c>
      <c r="R19" s="3">
        <f t="shared" si="4"/>
        <v>801.96699999999998</v>
      </c>
      <c r="S19" s="24">
        <f t="shared" si="4"/>
        <v>2.9258500000000001</v>
      </c>
      <c r="T19" s="3">
        <f t="shared" si="4"/>
        <v>803.48099999999999</v>
      </c>
      <c r="U19" s="24">
        <f t="shared" si="4"/>
        <v>1.40812</v>
      </c>
      <c r="V19" s="22">
        <f t="shared" si="5"/>
        <v>1.4188588903639536</v>
      </c>
    </row>
    <row r="20" spans="2:22" x14ac:dyDescent="0.6">
      <c r="B20" s="2">
        <v>849.89</v>
      </c>
      <c r="C20" s="33">
        <v>1.2239100000000001</v>
      </c>
      <c r="D20" s="2"/>
      <c r="E20" s="1"/>
      <c r="F20" s="33">
        <v>856.48900000000003</v>
      </c>
      <c r="G20" s="33">
        <v>-206.995</v>
      </c>
      <c r="H20" s="33">
        <v>853.93700000000001</v>
      </c>
      <c r="I20" s="33">
        <v>3.03627</v>
      </c>
      <c r="J20" s="33">
        <v>851.44100000000003</v>
      </c>
      <c r="K20" s="33">
        <v>1.4474</v>
      </c>
      <c r="N20" s="3">
        <f t="shared" si="0"/>
        <v>849.89</v>
      </c>
      <c r="O20" s="21">
        <f t="shared" si="1"/>
        <v>122391</v>
      </c>
      <c r="P20" s="3">
        <f t="shared" si="2"/>
        <v>856.48900000000003</v>
      </c>
      <c r="Q20" s="17">
        <f t="shared" si="3"/>
        <v>-2.0699499999999999E-4</v>
      </c>
      <c r="R20" s="3">
        <f t="shared" si="4"/>
        <v>853.93700000000001</v>
      </c>
      <c r="S20" s="24">
        <f t="shared" si="4"/>
        <v>3.03627</v>
      </c>
      <c r="T20" s="3">
        <f t="shared" si="4"/>
        <v>851.44100000000003</v>
      </c>
      <c r="U20" s="24">
        <f t="shared" si="4"/>
        <v>1.4474</v>
      </c>
      <c r="V20" s="22">
        <f t="shared" si="5"/>
        <v>1.4705620837630364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V20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45</v>
      </c>
      <c r="C8" s="10" t="s">
        <v>44</v>
      </c>
      <c r="D8" s="11" t="s">
        <v>4</v>
      </c>
      <c r="E8" s="10" t="s">
        <v>11</v>
      </c>
      <c r="F8" s="11" t="s">
        <v>43</v>
      </c>
      <c r="G8" s="27" t="s">
        <v>51</v>
      </c>
      <c r="H8" s="11" t="s">
        <v>43</v>
      </c>
      <c r="I8" s="10" t="s">
        <v>15</v>
      </c>
      <c r="J8" s="11" t="s">
        <v>43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4">
        <v>45.976999999999997</v>
      </c>
      <c r="C9" s="34">
        <v>8.34483</v>
      </c>
      <c r="D9" s="3"/>
      <c r="E9" s="4"/>
      <c r="F9" s="34">
        <v>43.956600000000002</v>
      </c>
      <c r="G9" s="34">
        <v>-1.1109199999999999</v>
      </c>
      <c r="H9" s="34">
        <v>40.741500000000002</v>
      </c>
      <c r="I9" s="34">
        <v>2.3634900000000001</v>
      </c>
      <c r="J9" s="3">
        <v>43.103400000000001</v>
      </c>
      <c r="K9" s="4">
        <v>0.143066</v>
      </c>
      <c r="N9" s="3">
        <f>B9+273</f>
        <v>318.97699999999998</v>
      </c>
      <c r="O9" s="21">
        <f>C9*10000</f>
        <v>83448.3</v>
      </c>
      <c r="P9" s="3">
        <f>F9+273</f>
        <v>316.95659999999998</v>
      </c>
      <c r="Q9" s="17">
        <f>G9*0.0001</f>
        <v>-1.11092E-4</v>
      </c>
      <c r="R9" s="3">
        <f>H9+273</f>
        <v>313.74149999999997</v>
      </c>
      <c r="S9" s="24">
        <f>I9</f>
        <v>2.3634900000000001</v>
      </c>
      <c r="T9" s="3">
        <f>J9+273</f>
        <v>316.10340000000002</v>
      </c>
      <c r="U9" s="24">
        <f>K9</f>
        <v>0.143066</v>
      </c>
      <c r="V9" s="22">
        <f>((O9*(Q9)^2)/S9)*T9</f>
        <v>0.13773948747987985</v>
      </c>
    </row>
    <row r="10" spans="1:22" x14ac:dyDescent="0.6">
      <c r="B10" s="3">
        <v>201.149</v>
      </c>
      <c r="C10" s="4">
        <v>7.47126</v>
      </c>
      <c r="D10" s="3"/>
      <c r="E10" s="4"/>
      <c r="F10" s="3">
        <v>199.00299999999999</v>
      </c>
      <c r="G10" s="4">
        <v>-1.4779599999999999</v>
      </c>
      <c r="H10" s="3">
        <v>201.71799999999999</v>
      </c>
      <c r="I10" s="4">
        <v>2.4691100000000001</v>
      </c>
      <c r="J10" s="34">
        <v>201.149</v>
      </c>
      <c r="K10" s="34">
        <v>0.332117</v>
      </c>
      <c r="N10" s="3">
        <f t="shared" ref="N10:N20" si="0">B10+273</f>
        <v>474.149</v>
      </c>
      <c r="O10" s="21">
        <f t="shared" ref="O10:O20" si="1">C10*10000</f>
        <v>74712.600000000006</v>
      </c>
      <c r="P10" s="3">
        <f t="shared" ref="P10:P20" si="2">F10+273</f>
        <v>472.00299999999999</v>
      </c>
      <c r="Q10" s="17">
        <f t="shared" ref="Q10:Q20" si="3">G10*0.0001</f>
        <v>-1.4779600000000001E-4</v>
      </c>
      <c r="R10" s="3">
        <f t="shared" ref="R10:R20" si="4">H10+273</f>
        <v>474.71799999999996</v>
      </c>
      <c r="S10" s="24">
        <f t="shared" ref="S10:U20" si="5">I10</f>
        <v>2.4691100000000001</v>
      </c>
      <c r="T10" s="3">
        <f t="shared" ref="T10:T20" si="6">J10+273</f>
        <v>474.149</v>
      </c>
      <c r="U10" s="24">
        <f t="shared" si="5"/>
        <v>0.332117</v>
      </c>
      <c r="V10" s="22">
        <f t="shared" ref="V10:V20" si="7">((O10*(Q10)^2)/S10)*T10</f>
        <v>0.31339611709004334</v>
      </c>
    </row>
    <row r="11" spans="1:22" x14ac:dyDescent="0.6">
      <c r="B11" s="2">
        <v>298.851</v>
      </c>
      <c r="C11" s="1">
        <v>6.8735600000000003</v>
      </c>
      <c r="D11" s="2"/>
      <c r="E11" s="1"/>
      <c r="F11" s="2">
        <v>299.51100000000002</v>
      </c>
      <c r="G11" s="1">
        <v>-1.7321299999999999</v>
      </c>
      <c r="H11" s="2">
        <v>305.18099999999998</v>
      </c>
      <c r="I11" s="1">
        <v>2.4984000000000002</v>
      </c>
      <c r="J11" s="2">
        <v>298.851</v>
      </c>
      <c r="K11" s="1">
        <v>0.49051099999999997</v>
      </c>
      <c r="N11" s="3">
        <f t="shared" si="0"/>
        <v>571.851</v>
      </c>
      <c r="O11" s="21">
        <f t="shared" si="1"/>
        <v>68735.600000000006</v>
      </c>
      <c r="P11" s="3">
        <f t="shared" si="2"/>
        <v>572.51099999999997</v>
      </c>
      <c r="Q11" s="17">
        <f t="shared" si="3"/>
        <v>-1.73213E-4</v>
      </c>
      <c r="R11" s="3">
        <f t="shared" si="4"/>
        <v>578.18100000000004</v>
      </c>
      <c r="S11" s="24">
        <f t="shared" si="5"/>
        <v>2.4984000000000002</v>
      </c>
      <c r="T11" s="3">
        <f t="shared" si="6"/>
        <v>571.851</v>
      </c>
      <c r="U11" s="24">
        <f t="shared" si="5"/>
        <v>0.49051099999999997</v>
      </c>
      <c r="V11" s="22">
        <f t="shared" si="7"/>
        <v>0.47202348709607872</v>
      </c>
    </row>
    <row r="12" spans="1:22" x14ac:dyDescent="0.6">
      <c r="B12" s="2">
        <v>399.42500000000001</v>
      </c>
      <c r="C12" s="1">
        <v>6.0919499999999998</v>
      </c>
      <c r="D12" s="2"/>
      <c r="E12" s="1"/>
      <c r="F12" s="2">
        <v>397.161</v>
      </c>
      <c r="G12" s="1">
        <v>-1.9957800000000001</v>
      </c>
      <c r="H12" s="2">
        <v>400.02499999999998</v>
      </c>
      <c r="I12" s="1">
        <v>2.5278299999999998</v>
      </c>
      <c r="J12" s="2">
        <v>402.29899999999998</v>
      </c>
      <c r="K12" s="1">
        <v>0.66934300000000002</v>
      </c>
      <c r="N12" s="3">
        <f t="shared" si="0"/>
        <v>672.42499999999995</v>
      </c>
      <c r="O12" s="21">
        <f t="shared" si="1"/>
        <v>60919.5</v>
      </c>
      <c r="P12" s="3">
        <f t="shared" si="2"/>
        <v>670.16100000000006</v>
      </c>
      <c r="Q12" s="17">
        <f t="shared" si="3"/>
        <v>-1.9957800000000003E-4</v>
      </c>
      <c r="R12" s="3">
        <f t="shared" si="4"/>
        <v>673.02499999999998</v>
      </c>
      <c r="S12" s="24">
        <f t="shared" si="5"/>
        <v>2.5278299999999998</v>
      </c>
      <c r="T12" s="3">
        <f t="shared" si="6"/>
        <v>675.29899999999998</v>
      </c>
      <c r="U12" s="24">
        <f t="shared" si="5"/>
        <v>0.66934300000000002</v>
      </c>
      <c r="V12" s="22">
        <f t="shared" si="7"/>
        <v>0.64823116304719086</v>
      </c>
    </row>
    <row r="13" spans="1:22" x14ac:dyDescent="0.6">
      <c r="B13" s="2">
        <v>500</v>
      </c>
      <c r="C13" s="1">
        <v>4.8965500000000004</v>
      </c>
      <c r="D13" s="2"/>
      <c r="E13" s="1"/>
      <c r="F13" s="2">
        <v>497.75900000000001</v>
      </c>
      <c r="G13" s="1">
        <v>-2.3538800000000002</v>
      </c>
      <c r="H13" s="2">
        <v>503.45600000000002</v>
      </c>
      <c r="I13" s="1">
        <v>2.4953400000000001</v>
      </c>
      <c r="J13" s="2">
        <v>500</v>
      </c>
      <c r="K13" s="1">
        <v>0.87883199999999995</v>
      </c>
      <c r="N13" s="3">
        <f t="shared" si="0"/>
        <v>773</v>
      </c>
      <c r="O13" s="21">
        <f t="shared" si="1"/>
        <v>48965.500000000007</v>
      </c>
      <c r="P13" s="3">
        <f t="shared" si="2"/>
        <v>770.75900000000001</v>
      </c>
      <c r="Q13" s="17">
        <f t="shared" si="3"/>
        <v>-2.3538800000000003E-4</v>
      </c>
      <c r="R13" s="3">
        <f t="shared" si="4"/>
        <v>776.45600000000002</v>
      </c>
      <c r="S13" s="24">
        <f t="shared" si="5"/>
        <v>2.4953400000000001</v>
      </c>
      <c r="T13" s="3">
        <f t="shared" si="6"/>
        <v>773</v>
      </c>
      <c r="U13" s="24">
        <f t="shared" si="5"/>
        <v>0.87883199999999995</v>
      </c>
      <c r="V13" s="22">
        <f t="shared" si="7"/>
        <v>0.84044364362377322</v>
      </c>
    </row>
    <row r="14" spans="1:22" x14ac:dyDescent="0.6">
      <c r="B14" s="2">
        <v>600.57500000000005</v>
      </c>
      <c r="C14" s="1">
        <v>4.2988499999999998</v>
      </c>
      <c r="D14" s="2"/>
      <c r="E14" s="1"/>
      <c r="F14" s="2">
        <v>595.37599999999998</v>
      </c>
      <c r="G14" s="1">
        <v>-2.5797400000000001</v>
      </c>
      <c r="H14" s="2">
        <v>601.09799999999996</v>
      </c>
      <c r="I14" s="1">
        <v>2.3857200000000001</v>
      </c>
      <c r="J14" s="2">
        <v>603.44799999999998</v>
      </c>
      <c r="K14" s="1">
        <v>1.0781000000000001</v>
      </c>
      <c r="N14" s="3">
        <f t="shared" si="0"/>
        <v>873.57500000000005</v>
      </c>
      <c r="O14" s="21">
        <f t="shared" si="1"/>
        <v>42988.5</v>
      </c>
      <c r="P14" s="3">
        <f t="shared" si="2"/>
        <v>868.37599999999998</v>
      </c>
      <c r="Q14" s="17">
        <f t="shared" si="3"/>
        <v>-2.5797400000000001E-4</v>
      </c>
      <c r="R14" s="3">
        <f t="shared" si="4"/>
        <v>874.09799999999996</v>
      </c>
      <c r="S14" s="24">
        <f t="shared" si="5"/>
        <v>2.3857200000000001</v>
      </c>
      <c r="T14" s="3">
        <f t="shared" si="6"/>
        <v>876.44799999999998</v>
      </c>
      <c r="U14" s="24">
        <f t="shared" si="5"/>
        <v>1.0781000000000001</v>
      </c>
      <c r="V14" s="22">
        <f t="shared" si="7"/>
        <v>1.0510196840283552</v>
      </c>
    </row>
    <row r="15" spans="1:22" x14ac:dyDescent="0.6">
      <c r="B15" s="2">
        <v>646.55200000000002</v>
      </c>
      <c r="C15" s="1">
        <v>4.2069000000000001</v>
      </c>
      <c r="D15" s="2"/>
      <c r="E15" s="1"/>
      <c r="F15" s="2">
        <v>649.87400000000002</v>
      </c>
      <c r="G15" s="1">
        <v>-2.6453600000000002</v>
      </c>
      <c r="H15" s="2">
        <v>652.83000000000004</v>
      </c>
      <c r="I15" s="1">
        <v>2.4003700000000001</v>
      </c>
      <c r="J15" s="2">
        <v>652.29899999999998</v>
      </c>
      <c r="K15" s="1">
        <v>1.10876</v>
      </c>
      <c r="N15" s="3">
        <f t="shared" si="0"/>
        <v>919.55200000000002</v>
      </c>
      <c r="O15" s="21">
        <f t="shared" si="1"/>
        <v>42069</v>
      </c>
      <c r="P15" s="3">
        <f t="shared" si="2"/>
        <v>922.87400000000002</v>
      </c>
      <c r="Q15" s="17">
        <f t="shared" si="3"/>
        <v>-2.64536E-4</v>
      </c>
      <c r="R15" s="3">
        <f t="shared" si="4"/>
        <v>925.83</v>
      </c>
      <c r="S15" s="24">
        <f t="shared" si="5"/>
        <v>2.4003700000000001</v>
      </c>
      <c r="T15" s="3">
        <f t="shared" si="6"/>
        <v>925.29899999999998</v>
      </c>
      <c r="U15" s="24">
        <f t="shared" si="5"/>
        <v>1.10876</v>
      </c>
      <c r="V15" s="22">
        <f t="shared" si="7"/>
        <v>1.1348426677991457</v>
      </c>
    </row>
    <row r="16" spans="1:22" x14ac:dyDescent="0.6">
      <c r="B16" s="2">
        <v>701.149</v>
      </c>
      <c r="C16" s="1">
        <v>4.2988499999999998</v>
      </c>
      <c r="D16" s="2"/>
      <c r="E16" s="1"/>
      <c r="F16" s="2">
        <v>695.66200000000003</v>
      </c>
      <c r="G16" s="1">
        <v>-2.5787900000000001</v>
      </c>
      <c r="H16" s="2">
        <v>701.68</v>
      </c>
      <c r="I16" s="1">
        <v>2.39961</v>
      </c>
      <c r="J16" s="2">
        <v>695.40200000000004</v>
      </c>
      <c r="K16" s="1">
        <v>1.14453</v>
      </c>
      <c r="N16" s="3">
        <f t="shared" si="0"/>
        <v>974.149</v>
      </c>
      <c r="O16" s="21">
        <f t="shared" si="1"/>
        <v>42988.5</v>
      </c>
      <c r="P16" s="3">
        <f t="shared" si="2"/>
        <v>968.66200000000003</v>
      </c>
      <c r="Q16" s="17">
        <f t="shared" si="3"/>
        <v>-2.5787900000000003E-4</v>
      </c>
      <c r="R16" s="3">
        <f t="shared" si="4"/>
        <v>974.68</v>
      </c>
      <c r="S16" s="24">
        <f t="shared" si="5"/>
        <v>2.39961</v>
      </c>
      <c r="T16" s="3">
        <f t="shared" si="6"/>
        <v>968.40200000000004</v>
      </c>
      <c r="U16" s="24">
        <f t="shared" si="5"/>
        <v>1.14453</v>
      </c>
      <c r="V16" s="22">
        <f t="shared" si="7"/>
        <v>1.1537169175954192</v>
      </c>
    </row>
    <row r="17" spans="2:22" x14ac:dyDescent="0.6">
      <c r="B17" s="2">
        <v>750</v>
      </c>
      <c r="C17" s="1">
        <v>4.8045999999999998</v>
      </c>
      <c r="D17" s="2"/>
      <c r="E17" s="1"/>
      <c r="F17" s="2">
        <v>750.00400000000002</v>
      </c>
      <c r="G17" s="1">
        <v>-2.46489</v>
      </c>
      <c r="H17" s="2">
        <v>750.59699999999998</v>
      </c>
      <c r="I17" s="1">
        <v>2.5224099999999998</v>
      </c>
      <c r="J17" s="2">
        <v>752.87400000000002</v>
      </c>
      <c r="K17" s="1">
        <v>1.2211700000000001</v>
      </c>
      <c r="N17" s="3">
        <f t="shared" si="0"/>
        <v>1023</v>
      </c>
      <c r="O17" s="21">
        <f t="shared" si="1"/>
        <v>48046</v>
      </c>
      <c r="P17" s="3">
        <f t="shared" si="2"/>
        <v>1023.004</v>
      </c>
      <c r="Q17" s="17">
        <f t="shared" si="3"/>
        <v>-2.4648900000000002E-4</v>
      </c>
      <c r="R17" s="3">
        <f t="shared" si="4"/>
        <v>1023.597</v>
      </c>
      <c r="S17" s="24">
        <f t="shared" si="5"/>
        <v>2.5224099999999998</v>
      </c>
      <c r="T17" s="3">
        <f t="shared" si="6"/>
        <v>1025.874</v>
      </c>
      <c r="U17" s="24">
        <f t="shared" si="5"/>
        <v>1.2211700000000001</v>
      </c>
      <c r="V17" s="22">
        <f t="shared" si="7"/>
        <v>1.187218529830921</v>
      </c>
    </row>
    <row r="18" spans="2:22" x14ac:dyDescent="0.6">
      <c r="B18" s="2">
        <v>801.72400000000005</v>
      </c>
      <c r="C18" s="1">
        <v>5.2183900000000003</v>
      </c>
      <c r="D18" s="2"/>
      <c r="E18" s="1"/>
      <c r="F18" s="2">
        <v>798.70600000000002</v>
      </c>
      <c r="G18" s="1">
        <v>-2.4549799999999999</v>
      </c>
      <c r="H18" s="2">
        <v>796.61500000000001</v>
      </c>
      <c r="I18" s="1">
        <v>2.5989200000000001</v>
      </c>
      <c r="J18" s="2">
        <v>798.851</v>
      </c>
      <c r="K18" s="1">
        <v>1.2569300000000001</v>
      </c>
      <c r="N18" s="3">
        <f t="shared" si="0"/>
        <v>1074.7240000000002</v>
      </c>
      <c r="O18" s="21">
        <f t="shared" si="1"/>
        <v>52183.9</v>
      </c>
      <c r="P18" s="3">
        <f t="shared" si="2"/>
        <v>1071.7060000000001</v>
      </c>
      <c r="Q18" s="17">
        <f t="shared" si="3"/>
        <v>-2.4549800000000003E-4</v>
      </c>
      <c r="R18" s="3">
        <f t="shared" si="4"/>
        <v>1069.615</v>
      </c>
      <c r="S18" s="24">
        <f t="shared" si="5"/>
        <v>2.5989200000000001</v>
      </c>
      <c r="T18" s="3">
        <f t="shared" si="6"/>
        <v>1071.8510000000001</v>
      </c>
      <c r="U18" s="24">
        <f t="shared" si="5"/>
        <v>1.2569300000000001</v>
      </c>
      <c r="V18" s="22">
        <f t="shared" si="7"/>
        <v>1.2971014843057751</v>
      </c>
    </row>
    <row r="19" spans="2:22" x14ac:dyDescent="0.6">
      <c r="B19" s="2">
        <v>853.44799999999998</v>
      </c>
      <c r="C19" s="1">
        <v>5.2183900000000003</v>
      </c>
      <c r="D19" s="2"/>
      <c r="E19" s="1"/>
      <c r="F19" s="2">
        <v>853.13</v>
      </c>
      <c r="G19" s="1">
        <v>-2.4355699999999998</v>
      </c>
      <c r="H19" s="2">
        <v>848.38800000000003</v>
      </c>
      <c r="I19" s="1">
        <v>2.6907899999999998</v>
      </c>
      <c r="J19" s="2">
        <v>847.70100000000002</v>
      </c>
      <c r="K19" s="1">
        <v>1.3029200000000001</v>
      </c>
      <c r="N19" s="3">
        <f t="shared" si="0"/>
        <v>1126.4479999999999</v>
      </c>
      <c r="O19" s="21">
        <f t="shared" si="1"/>
        <v>52183.9</v>
      </c>
      <c r="P19" s="3">
        <f t="shared" si="2"/>
        <v>1126.1300000000001</v>
      </c>
      <c r="Q19" s="17">
        <f t="shared" si="3"/>
        <v>-2.4355699999999999E-4</v>
      </c>
      <c r="R19" s="3">
        <f t="shared" si="4"/>
        <v>1121.3879999999999</v>
      </c>
      <c r="S19" s="24">
        <f t="shared" si="5"/>
        <v>2.6907899999999998</v>
      </c>
      <c r="T19" s="3">
        <f t="shared" si="6"/>
        <v>1120.701</v>
      </c>
      <c r="U19" s="24">
        <f t="shared" si="5"/>
        <v>1.3029200000000001</v>
      </c>
      <c r="V19" s="22">
        <f t="shared" si="7"/>
        <v>1.2892814072912751</v>
      </c>
    </row>
    <row r="20" spans="2:22" x14ac:dyDescent="0.6">
      <c r="B20" s="33">
        <v>899.42499999999995</v>
      </c>
      <c r="C20" s="33">
        <v>5.63218</v>
      </c>
      <c r="D20" s="2"/>
      <c r="E20" s="1"/>
      <c r="F20" s="33">
        <v>893.21199999999999</v>
      </c>
      <c r="G20" s="33">
        <v>-2.3973900000000001</v>
      </c>
      <c r="H20" s="33">
        <v>903.09199999999998</v>
      </c>
      <c r="I20" s="33">
        <v>2.89072</v>
      </c>
      <c r="J20" s="33">
        <v>896.55200000000002</v>
      </c>
      <c r="K20" s="33">
        <v>1.32847</v>
      </c>
      <c r="N20" s="3">
        <f t="shared" si="0"/>
        <v>1172.425</v>
      </c>
      <c r="O20" s="21">
        <f t="shared" si="1"/>
        <v>56321.8</v>
      </c>
      <c r="P20" s="3">
        <f t="shared" si="2"/>
        <v>1166.212</v>
      </c>
      <c r="Q20" s="17">
        <f t="shared" si="3"/>
        <v>-2.3973900000000002E-4</v>
      </c>
      <c r="R20" s="3">
        <f t="shared" si="4"/>
        <v>1176.0920000000001</v>
      </c>
      <c r="S20" s="24">
        <f t="shared" si="5"/>
        <v>2.89072</v>
      </c>
      <c r="T20" s="3">
        <f t="shared" si="6"/>
        <v>1169.5520000000001</v>
      </c>
      <c r="U20" s="24">
        <f t="shared" si="5"/>
        <v>1.32847</v>
      </c>
      <c r="V20" s="22">
        <f t="shared" si="7"/>
        <v>1.3096866894221968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V50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9</v>
      </c>
      <c r="M5" s="13"/>
      <c r="N5" s="63" t="s">
        <v>12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1" ht="17.25" thickBot="1" x14ac:dyDescent="0.65">
      <c r="B8" s="9" t="s">
        <v>4</v>
      </c>
      <c r="C8" s="10" t="s">
        <v>10</v>
      </c>
      <c r="D8" s="35" t="s">
        <v>4</v>
      </c>
      <c r="E8" s="36" t="s">
        <v>50</v>
      </c>
      <c r="F8" s="35" t="s">
        <v>4</v>
      </c>
      <c r="G8" s="38" t="s">
        <v>13</v>
      </c>
      <c r="H8" s="35" t="s">
        <v>4</v>
      </c>
      <c r="I8" s="36" t="s">
        <v>15</v>
      </c>
      <c r="J8" s="35" t="s">
        <v>4</v>
      </c>
      <c r="K8" s="37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1" x14ac:dyDescent="0.6">
      <c r="B9" s="3"/>
      <c r="C9" s="47"/>
      <c r="D9" s="33">
        <v>345.37444933920699</v>
      </c>
      <c r="E9" s="33">
        <v>2.2997711670480498</v>
      </c>
      <c r="F9" s="33">
        <v>344.63937621832298</v>
      </c>
      <c r="G9" s="33">
        <v>68.011126564673106</v>
      </c>
      <c r="H9" s="33">
        <v>482.784571966133</v>
      </c>
      <c r="I9" s="33">
        <v>0.75033921302577999</v>
      </c>
      <c r="J9" s="33">
        <v>310.43643263757099</v>
      </c>
      <c r="K9" s="33">
        <v>5.1492537313432202E-2</v>
      </c>
      <c r="N9" s="3">
        <f>D9</f>
        <v>345.37444933920699</v>
      </c>
      <c r="O9" s="21">
        <f>1/E9*100000</f>
        <v>43482.587064676714</v>
      </c>
      <c r="P9" s="3">
        <f>F9</f>
        <v>344.63937621832298</v>
      </c>
      <c r="Q9" s="17">
        <f>G9*0.000001</f>
        <v>6.8011126564673099E-5</v>
      </c>
      <c r="R9" s="3">
        <f>H9</f>
        <v>482.784571966133</v>
      </c>
      <c r="S9" s="24">
        <f>I9</f>
        <v>0.75033921302577999</v>
      </c>
      <c r="T9" s="3">
        <f>J9</f>
        <v>310.43643263757099</v>
      </c>
      <c r="U9" s="24">
        <f>K9</f>
        <v>5.1492537313432202E-2</v>
      </c>
    </row>
    <row r="10" spans="1:21" x14ac:dyDescent="0.6">
      <c r="B10" s="3"/>
      <c r="C10" s="47"/>
      <c r="D10" s="33">
        <v>392.95154185022</v>
      </c>
      <c r="E10" s="33">
        <v>2.60869565217391</v>
      </c>
      <c r="F10" s="33">
        <v>363.35282651071998</v>
      </c>
      <c r="G10" s="33">
        <v>73.574408901251701</v>
      </c>
      <c r="H10" s="33">
        <v>586.64158043273699</v>
      </c>
      <c r="I10" s="33">
        <v>0.67218453188602401</v>
      </c>
      <c r="J10" s="33">
        <v>359.77229601518002</v>
      </c>
      <c r="K10" s="33">
        <v>9.1791044776119199E-2</v>
      </c>
      <c r="N10" s="3">
        <f t="shared" ref="N10:N29" si="0">D10</f>
        <v>392.95154185022</v>
      </c>
      <c r="O10" s="21">
        <f t="shared" ref="O10:O29" si="1">1/E10*100000</f>
        <v>38333.333333333379</v>
      </c>
      <c r="P10" s="3">
        <f t="shared" ref="P10:P43" si="2">F10</f>
        <v>363.35282651071998</v>
      </c>
      <c r="Q10" s="17">
        <f t="shared" ref="Q10:Q43" si="3">G10*0.000001</f>
        <v>7.3574408901251696E-5</v>
      </c>
      <c r="R10" s="3">
        <f t="shared" ref="R10:R16" si="4">H10</f>
        <v>586.64158043273699</v>
      </c>
      <c r="S10" s="24">
        <f t="shared" ref="S10:S16" si="5">I10</f>
        <v>0.67218453188602401</v>
      </c>
      <c r="T10" s="3">
        <f t="shared" ref="T10:T28" si="6">J10</f>
        <v>359.77229601518002</v>
      </c>
      <c r="U10" s="24">
        <f t="shared" ref="U10:U28" si="7">K10</f>
        <v>9.1791044776119199E-2</v>
      </c>
    </row>
    <row r="11" spans="1:21" x14ac:dyDescent="0.6">
      <c r="B11" s="2"/>
      <c r="C11" s="48"/>
      <c r="D11" s="33">
        <v>436.12334801762103</v>
      </c>
      <c r="E11" s="33">
        <v>3.0205949656750501</v>
      </c>
      <c r="F11" s="33">
        <v>382.066276803118</v>
      </c>
      <c r="G11" s="33">
        <v>79.4158553546593</v>
      </c>
      <c r="H11" s="33">
        <v>690.49858889934103</v>
      </c>
      <c r="I11" s="33">
        <v>0.65101763907734</v>
      </c>
      <c r="J11" s="33">
        <v>409.86717267552098</v>
      </c>
      <c r="K11" s="33">
        <v>0.141044776119402</v>
      </c>
      <c r="N11" s="3">
        <f t="shared" si="0"/>
        <v>436.12334801762103</v>
      </c>
      <c r="O11" s="21">
        <f t="shared" si="1"/>
        <v>33106.060606060681</v>
      </c>
      <c r="P11" s="3">
        <f t="shared" si="2"/>
        <v>382.066276803118</v>
      </c>
      <c r="Q11" s="17">
        <f t="shared" si="3"/>
        <v>7.9415855354659292E-5</v>
      </c>
      <c r="R11" s="3">
        <f t="shared" si="4"/>
        <v>690.49858889934103</v>
      </c>
      <c r="S11" s="24">
        <f t="shared" si="5"/>
        <v>0.65101763907734</v>
      </c>
      <c r="T11" s="3">
        <f t="shared" si="6"/>
        <v>409.86717267552098</v>
      </c>
      <c r="U11" s="24">
        <f t="shared" si="7"/>
        <v>0.141044776119402</v>
      </c>
    </row>
    <row r="12" spans="1:21" x14ac:dyDescent="0.6">
      <c r="B12" s="2"/>
      <c r="C12" s="48"/>
      <c r="D12" s="33">
        <v>478.414096916299</v>
      </c>
      <c r="E12" s="33">
        <v>3.4324942791762001</v>
      </c>
      <c r="F12" s="33">
        <v>399.99999999999898</v>
      </c>
      <c r="G12" s="33">
        <v>84.144645340750998</v>
      </c>
      <c r="H12" s="33">
        <v>790.59266227657497</v>
      </c>
      <c r="I12" s="33">
        <v>0.58426051560379899</v>
      </c>
      <c r="J12" s="33">
        <v>460.721062618595</v>
      </c>
      <c r="K12" s="33">
        <v>0.19776119402985001</v>
      </c>
      <c r="N12" s="3">
        <f t="shared" si="0"/>
        <v>478.414096916299</v>
      </c>
      <c r="O12" s="21">
        <f t="shared" si="1"/>
        <v>29133.333333333343</v>
      </c>
      <c r="P12" s="3">
        <f t="shared" si="2"/>
        <v>399.99999999999898</v>
      </c>
      <c r="Q12" s="17">
        <f t="shared" si="3"/>
        <v>8.4144645340750998E-5</v>
      </c>
      <c r="R12" s="3">
        <f t="shared" si="4"/>
        <v>790.59266227657497</v>
      </c>
      <c r="S12" s="24">
        <f t="shared" si="5"/>
        <v>0.58426051560379899</v>
      </c>
      <c r="T12" s="3">
        <f t="shared" si="6"/>
        <v>460.721062618595</v>
      </c>
      <c r="U12" s="24">
        <f t="shared" si="7"/>
        <v>0.19776119402985001</v>
      </c>
    </row>
    <row r="13" spans="1:21" x14ac:dyDescent="0.6">
      <c r="B13" s="2"/>
      <c r="C13" s="48"/>
      <c r="D13" s="33">
        <v>520.70484581497794</v>
      </c>
      <c r="E13" s="33">
        <v>3.9816933638443901</v>
      </c>
      <c r="F13" s="33">
        <v>410.13645224171501</v>
      </c>
      <c r="G13" s="33">
        <v>87.760778859527093</v>
      </c>
      <c r="H13" s="33">
        <v>889.934148635935</v>
      </c>
      <c r="I13" s="33">
        <v>0.58100407055630898</v>
      </c>
      <c r="J13" s="33">
        <v>510.81593927893698</v>
      </c>
      <c r="K13" s="33">
        <v>0.258955223880596</v>
      </c>
      <c r="N13" s="3">
        <f t="shared" si="0"/>
        <v>520.70484581497794</v>
      </c>
      <c r="O13" s="21">
        <f t="shared" si="1"/>
        <v>25114.942528735657</v>
      </c>
      <c r="P13" s="3">
        <f t="shared" si="2"/>
        <v>410.13645224171501</v>
      </c>
      <c r="Q13" s="17">
        <f t="shared" si="3"/>
        <v>8.7760778859527085E-5</v>
      </c>
      <c r="R13" s="3">
        <f t="shared" si="4"/>
        <v>889.934148635935</v>
      </c>
      <c r="S13" s="24">
        <f t="shared" si="5"/>
        <v>0.58100407055630898</v>
      </c>
      <c r="T13" s="3">
        <f t="shared" si="6"/>
        <v>510.81593927893698</v>
      </c>
      <c r="U13" s="24">
        <f t="shared" si="7"/>
        <v>0.258955223880596</v>
      </c>
    </row>
    <row r="14" spans="1:21" x14ac:dyDescent="0.6">
      <c r="B14" s="2"/>
      <c r="C14" s="48"/>
      <c r="D14" s="33">
        <v>571.80616740088101</v>
      </c>
      <c r="E14" s="33">
        <v>4.5308924485125797</v>
      </c>
      <c r="F14" s="33">
        <v>425.730994152047</v>
      </c>
      <c r="G14" s="33">
        <v>93.045897079276997</v>
      </c>
      <c r="H14" s="33">
        <v>988.52304797742204</v>
      </c>
      <c r="I14" s="33">
        <v>0.55088195386702798</v>
      </c>
      <c r="J14" s="33">
        <v>560.910815939278</v>
      </c>
      <c r="K14" s="33">
        <v>0.32611940298507403</v>
      </c>
      <c r="N14" s="3">
        <f t="shared" si="0"/>
        <v>571.80616740088101</v>
      </c>
      <c r="O14" s="21">
        <f t="shared" si="1"/>
        <v>22070.707070707103</v>
      </c>
      <c r="P14" s="3">
        <f t="shared" si="2"/>
        <v>425.730994152047</v>
      </c>
      <c r="Q14" s="17">
        <f t="shared" si="3"/>
        <v>9.3045897079276993E-5</v>
      </c>
      <c r="R14" s="3">
        <f t="shared" si="4"/>
        <v>988.52304797742204</v>
      </c>
      <c r="S14" s="24">
        <f t="shared" si="5"/>
        <v>0.55088195386702798</v>
      </c>
      <c r="T14" s="3">
        <f t="shared" si="6"/>
        <v>560.910815939278</v>
      </c>
      <c r="U14" s="24">
        <f t="shared" si="7"/>
        <v>0.32611940298507403</v>
      </c>
    </row>
    <row r="15" spans="1:21" x14ac:dyDescent="0.6">
      <c r="B15" s="2"/>
      <c r="C15" s="48"/>
      <c r="D15" s="33">
        <v>618.50220264317102</v>
      </c>
      <c r="E15" s="33">
        <v>5.1315789473684097</v>
      </c>
      <c r="F15" s="33">
        <v>450.68226120857599</v>
      </c>
      <c r="G15" s="33">
        <v>100.27816411682799</v>
      </c>
      <c r="H15" s="33">
        <v>1086.3593603010299</v>
      </c>
      <c r="I15" s="33">
        <v>0.54762550881953798</v>
      </c>
      <c r="J15" s="33">
        <v>610.24667931688805</v>
      </c>
      <c r="K15" s="33">
        <v>0.40522388059701397</v>
      </c>
      <c r="N15" s="3">
        <f t="shared" si="0"/>
        <v>618.50220264317102</v>
      </c>
      <c r="O15" s="21">
        <f t="shared" si="1"/>
        <v>19487.179487179528</v>
      </c>
      <c r="P15" s="3">
        <f t="shared" si="2"/>
        <v>450.68226120857599</v>
      </c>
      <c r="Q15" s="17">
        <f t="shared" si="3"/>
        <v>1.0027816411682799E-4</v>
      </c>
      <c r="R15" s="3">
        <f t="shared" si="4"/>
        <v>1086.3593603010299</v>
      </c>
      <c r="S15" s="24">
        <f t="shared" si="5"/>
        <v>0.54762550881953798</v>
      </c>
      <c r="T15" s="3">
        <f t="shared" si="6"/>
        <v>610.24667931688805</v>
      </c>
      <c r="U15" s="24">
        <f t="shared" si="7"/>
        <v>0.40522388059701397</v>
      </c>
    </row>
    <row r="16" spans="1:21" x14ac:dyDescent="0.6">
      <c r="B16" s="2"/>
      <c r="C16" s="48"/>
      <c r="D16" s="33">
        <v>665.19823788546205</v>
      </c>
      <c r="E16" s="33">
        <v>5.7837528604118997</v>
      </c>
      <c r="F16" s="33">
        <v>483.43079922027198</v>
      </c>
      <c r="G16" s="33">
        <v>110.29207232266999</v>
      </c>
      <c r="H16" s="33">
        <v>1184.94825964252</v>
      </c>
      <c r="I16" s="33">
        <v>0.50447761194029805</v>
      </c>
      <c r="J16" s="33">
        <v>660.34155597722895</v>
      </c>
      <c r="K16" s="33">
        <v>0.48731343283582002</v>
      </c>
      <c r="N16" s="3">
        <f t="shared" si="0"/>
        <v>665.19823788546205</v>
      </c>
      <c r="O16" s="21">
        <f t="shared" si="1"/>
        <v>17289.812067260136</v>
      </c>
      <c r="P16" s="3">
        <f t="shared" si="2"/>
        <v>483.43079922027198</v>
      </c>
      <c r="Q16" s="17">
        <f t="shared" si="3"/>
        <v>1.1029207232267E-4</v>
      </c>
      <c r="R16" s="3">
        <f t="shared" si="4"/>
        <v>1184.94825964252</v>
      </c>
      <c r="S16" s="24">
        <f t="shared" si="5"/>
        <v>0.50447761194029805</v>
      </c>
      <c r="T16" s="3">
        <f t="shared" si="6"/>
        <v>660.34155597722895</v>
      </c>
      <c r="U16" s="24">
        <f t="shared" si="7"/>
        <v>0.48731343283582002</v>
      </c>
    </row>
    <row r="17" spans="2:22" x14ac:dyDescent="0.6">
      <c r="B17" s="2"/>
      <c r="C17" s="48"/>
      <c r="D17" s="33">
        <v>711.89427312775297</v>
      </c>
      <c r="E17" s="33">
        <v>6.4874141876430098</v>
      </c>
      <c r="F17" s="33">
        <v>524.75633528264996</v>
      </c>
      <c r="G17" s="33">
        <v>124.200278164116</v>
      </c>
      <c r="H17" s="46"/>
      <c r="I17" s="48"/>
      <c r="J17" s="33">
        <v>710.43643263757099</v>
      </c>
      <c r="K17" s="33">
        <v>0.57537313432835802</v>
      </c>
      <c r="N17" s="3">
        <f t="shared" si="0"/>
        <v>711.89427312775297</v>
      </c>
      <c r="O17" s="21">
        <f t="shared" si="1"/>
        <v>15414.462081128775</v>
      </c>
      <c r="P17" s="3">
        <f t="shared" si="2"/>
        <v>524.75633528264996</v>
      </c>
      <c r="Q17" s="17">
        <f t="shared" si="3"/>
        <v>1.2420027816411599E-4</v>
      </c>
      <c r="R17" s="32"/>
      <c r="S17" s="32"/>
      <c r="T17" s="3">
        <f t="shared" si="6"/>
        <v>710.43643263757099</v>
      </c>
      <c r="U17" s="24">
        <f t="shared" si="7"/>
        <v>0.57537313432835802</v>
      </c>
      <c r="V17"/>
    </row>
    <row r="18" spans="2:22" x14ac:dyDescent="0.6">
      <c r="B18" s="2"/>
      <c r="C18" s="48"/>
      <c r="D18" s="33">
        <v>758.590308370044</v>
      </c>
      <c r="E18" s="33">
        <v>7.1910755148741403</v>
      </c>
      <c r="F18" s="33">
        <v>563.74269005847896</v>
      </c>
      <c r="G18" s="33">
        <v>136.717663421418</v>
      </c>
      <c r="H18" s="46"/>
      <c r="I18" s="48"/>
      <c r="J18" s="33">
        <v>760.531309297912</v>
      </c>
      <c r="K18" s="33">
        <v>0.66791044776119302</v>
      </c>
      <c r="N18" s="3">
        <f t="shared" si="0"/>
        <v>758.590308370044</v>
      </c>
      <c r="O18" s="21">
        <f t="shared" si="1"/>
        <v>13906.125696101832</v>
      </c>
      <c r="P18" s="3">
        <f t="shared" si="2"/>
        <v>563.74269005847896</v>
      </c>
      <c r="Q18" s="17">
        <f t="shared" si="3"/>
        <v>1.3671766342141799E-4</v>
      </c>
      <c r="R18" s="32"/>
      <c r="S18" s="32"/>
      <c r="T18" s="3">
        <f t="shared" si="6"/>
        <v>760.531309297912</v>
      </c>
      <c r="U18" s="24">
        <f t="shared" si="7"/>
        <v>0.66791044776119302</v>
      </c>
      <c r="V18"/>
    </row>
    <row r="19" spans="2:22" x14ac:dyDescent="0.6">
      <c r="B19" s="2"/>
      <c r="C19" s="48"/>
      <c r="D19" s="33">
        <v>805.28634361233401</v>
      </c>
      <c r="E19" s="33">
        <v>8.06636155606407</v>
      </c>
      <c r="F19" s="33">
        <v>598.05068226120795</v>
      </c>
      <c r="G19" s="33">
        <v>147.28789986091701</v>
      </c>
      <c r="H19" s="46"/>
      <c r="I19" s="48"/>
      <c r="J19" s="33">
        <v>809.86717267552103</v>
      </c>
      <c r="K19" s="33">
        <v>0.76044776119402901</v>
      </c>
      <c r="N19" s="3">
        <f t="shared" si="0"/>
        <v>805.28634361233401</v>
      </c>
      <c r="O19" s="21">
        <f t="shared" si="1"/>
        <v>12397.16312056738</v>
      </c>
      <c r="P19" s="3">
        <f t="shared" si="2"/>
        <v>598.05068226120795</v>
      </c>
      <c r="Q19" s="17">
        <f t="shared" si="3"/>
        <v>1.47287899860917E-4</v>
      </c>
      <c r="R19" s="32"/>
      <c r="S19" s="32"/>
      <c r="T19" s="3">
        <f t="shared" si="6"/>
        <v>809.86717267552103</v>
      </c>
      <c r="U19" s="24">
        <f t="shared" si="7"/>
        <v>0.76044776119402901</v>
      </c>
      <c r="V19" s="22">
        <f>T19*O19*Q25^2/S12</f>
        <v>0.74095427527661617</v>
      </c>
    </row>
    <row r="20" spans="2:22" x14ac:dyDescent="0.6">
      <c r="B20" s="2"/>
      <c r="C20" s="48"/>
      <c r="D20" s="33">
        <v>851.98237885462504</v>
      </c>
      <c r="E20" s="33">
        <v>8.56407322654462</v>
      </c>
      <c r="F20" s="33">
        <v>634.69785575048695</v>
      </c>
      <c r="G20" s="33">
        <v>158.97079276773201</v>
      </c>
      <c r="H20" s="46"/>
      <c r="I20" s="48"/>
      <c r="J20" s="33">
        <v>859.96204933586296</v>
      </c>
      <c r="K20" s="33">
        <v>0.85298507462686501</v>
      </c>
      <c r="N20" s="3">
        <f t="shared" si="0"/>
        <v>851.98237885462504</v>
      </c>
      <c r="O20" s="21">
        <f t="shared" si="1"/>
        <v>11676.68670674683</v>
      </c>
      <c r="P20" s="3">
        <f t="shared" si="2"/>
        <v>634.69785575048695</v>
      </c>
      <c r="Q20" s="17">
        <f t="shared" si="3"/>
        <v>1.58970792767732E-4</v>
      </c>
      <c r="R20" s="32"/>
      <c r="S20" s="32"/>
      <c r="T20" s="3">
        <f t="shared" si="6"/>
        <v>859.96204933586296</v>
      </c>
      <c r="U20" s="24">
        <f t="shared" si="7"/>
        <v>0.85298507462686501</v>
      </c>
      <c r="V20"/>
    </row>
    <row r="21" spans="2:22" x14ac:dyDescent="0.6">
      <c r="B21" s="2"/>
      <c r="C21" s="48"/>
      <c r="D21" s="33">
        <v>897.79735682819296</v>
      </c>
      <c r="E21" s="33">
        <v>9.4908466819221893</v>
      </c>
      <c r="F21" s="33">
        <v>666.66666666666595</v>
      </c>
      <c r="G21" s="33">
        <v>168.706536856745</v>
      </c>
      <c r="H21" s="46"/>
      <c r="I21" s="48"/>
      <c r="J21" s="33">
        <v>910.056925996205</v>
      </c>
      <c r="K21" s="33">
        <v>0.94104477611940296</v>
      </c>
      <c r="N21" s="3">
        <f t="shared" si="0"/>
        <v>897.79735682819296</v>
      </c>
      <c r="O21" s="21">
        <f t="shared" si="1"/>
        <v>10536.467751657634</v>
      </c>
      <c r="P21" s="3">
        <f t="shared" si="2"/>
        <v>666.66666666666595</v>
      </c>
      <c r="Q21" s="17">
        <f t="shared" si="3"/>
        <v>1.6870653685674501E-4</v>
      </c>
      <c r="R21" s="32"/>
      <c r="S21" s="32"/>
      <c r="T21" s="3">
        <f t="shared" si="6"/>
        <v>910.056925996205</v>
      </c>
      <c r="U21" s="24">
        <f t="shared" si="7"/>
        <v>0.94104477611940296</v>
      </c>
      <c r="V21"/>
    </row>
    <row r="22" spans="2:22" x14ac:dyDescent="0.6">
      <c r="B22" s="2"/>
      <c r="C22" s="48"/>
      <c r="D22" s="33">
        <v>944.49339207048399</v>
      </c>
      <c r="E22" s="33">
        <v>10.005720823798599</v>
      </c>
      <c r="F22" s="33">
        <v>703.31384015594494</v>
      </c>
      <c r="G22" s="33">
        <v>179.55493741307299</v>
      </c>
      <c r="H22" s="46"/>
      <c r="I22" s="48"/>
      <c r="J22" s="33">
        <v>960.15180265654601</v>
      </c>
      <c r="K22" s="33">
        <v>1.0231343283582</v>
      </c>
      <c r="N22" s="3">
        <f t="shared" si="0"/>
        <v>944.49339207048399</v>
      </c>
      <c r="O22" s="21">
        <f t="shared" si="1"/>
        <v>9994.2824471126642</v>
      </c>
      <c r="P22" s="3">
        <f t="shared" si="2"/>
        <v>703.31384015594494</v>
      </c>
      <c r="Q22" s="17">
        <f t="shared" si="3"/>
        <v>1.7955493741307298E-4</v>
      </c>
      <c r="R22" s="32"/>
      <c r="S22" s="32"/>
      <c r="T22" s="3">
        <f t="shared" si="6"/>
        <v>960.15180265654601</v>
      </c>
      <c r="U22" s="24">
        <f t="shared" si="7"/>
        <v>1.0231343283582</v>
      </c>
      <c r="V22"/>
    </row>
    <row r="23" spans="2:22" x14ac:dyDescent="0.6">
      <c r="B23" s="2"/>
      <c r="C23" s="48"/>
      <c r="D23" s="33">
        <v>990.30837004405203</v>
      </c>
      <c r="E23" s="33">
        <v>10.6064073226544</v>
      </c>
      <c r="F23" s="33">
        <v>730.60428849902496</v>
      </c>
      <c r="G23" s="33">
        <v>188.45618915159901</v>
      </c>
      <c r="H23" s="46"/>
      <c r="I23" s="48"/>
      <c r="J23" s="33">
        <v>1010.24667931688</v>
      </c>
      <c r="K23" s="33">
        <v>1.0947761194029799</v>
      </c>
      <c r="N23" s="3">
        <f t="shared" si="0"/>
        <v>990.30837004405203</v>
      </c>
      <c r="O23" s="21">
        <f t="shared" si="1"/>
        <v>9428.2632146710366</v>
      </c>
      <c r="P23" s="3">
        <f t="shared" si="2"/>
        <v>730.60428849902496</v>
      </c>
      <c r="Q23" s="17">
        <f t="shared" si="3"/>
        <v>1.8845618915159899E-4</v>
      </c>
      <c r="R23" s="32"/>
      <c r="S23" s="32"/>
      <c r="T23" s="3">
        <f t="shared" si="6"/>
        <v>1010.24667931688</v>
      </c>
      <c r="U23" s="24">
        <f t="shared" si="7"/>
        <v>1.0947761194029799</v>
      </c>
      <c r="V23"/>
    </row>
    <row r="24" spans="2:22" x14ac:dyDescent="0.6">
      <c r="D24" s="33">
        <v>1037.00440528634</v>
      </c>
      <c r="E24" s="33">
        <v>11.1384439359267</v>
      </c>
      <c r="F24" s="33">
        <v>764.91228070175396</v>
      </c>
      <c r="G24" s="33">
        <v>197.913769123783</v>
      </c>
      <c r="J24" s="33">
        <v>1060.34155597722</v>
      </c>
      <c r="K24" s="33">
        <v>1.15597014925373</v>
      </c>
      <c r="N24" s="3">
        <f t="shared" si="0"/>
        <v>1037.00440528634</v>
      </c>
      <c r="O24" s="21">
        <f t="shared" si="1"/>
        <v>8977.9147406266638</v>
      </c>
      <c r="P24" s="3">
        <f t="shared" si="2"/>
        <v>764.91228070175396</v>
      </c>
      <c r="Q24" s="17">
        <f t="shared" si="3"/>
        <v>1.97913769123783E-4</v>
      </c>
      <c r="R24" s="32"/>
      <c r="S24" s="32"/>
      <c r="T24" s="3">
        <f t="shared" si="6"/>
        <v>1060.34155597722</v>
      </c>
      <c r="U24" s="24">
        <f t="shared" si="7"/>
        <v>1.15597014925373</v>
      </c>
    </row>
    <row r="25" spans="2:22" x14ac:dyDescent="0.6">
      <c r="D25" s="33">
        <v>1084.58149779735</v>
      </c>
      <c r="E25" s="33">
        <v>11.3272311212814</v>
      </c>
      <c r="F25" s="33">
        <v>799.22027290448295</v>
      </c>
      <c r="G25" s="33">
        <v>207.649513212795</v>
      </c>
      <c r="J25" s="33">
        <v>1109.6774193548299</v>
      </c>
      <c r="K25" s="33">
        <v>1.2037313432835799</v>
      </c>
      <c r="N25" s="3">
        <f t="shared" si="0"/>
        <v>1084.58149779735</v>
      </c>
      <c r="O25" s="21">
        <f t="shared" si="1"/>
        <v>8828.2828282828777</v>
      </c>
      <c r="P25" s="3">
        <f t="shared" si="2"/>
        <v>799.22027290448295</v>
      </c>
      <c r="Q25" s="17">
        <f t="shared" si="3"/>
        <v>2.0764951321279498E-4</v>
      </c>
      <c r="R25" s="32"/>
      <c r="S25" s="32"/>
      <c r="T25" s="3">
        <f t="shared" si="6"/>
        <v>1109.6774193548299</v>
      </c>
      <c r="U25" s="24">
        <f t="shared" si="7"/>
        <v>1.2037313432835799</v>
      </c>
    </row>
    <row r="26" spans="2:22" x14ac:dyDescent="0.6">
      <c r="D26" s="33">
        <v>1131.27753303964</v>
      </c>
      <c r="E26" s="33">
        <v>11.533180778031999</v>
      </c>
      <c r="F26" s="33">
        <v>825.73099415204604</v>
      </c>
      <c r="G26" s="33">
        <v>215.438108484005</v>
      </c>
      <c r="J26" s="33">
        <v>1160.53130929791</v>
      </c>
      <c r="K26" s="33">
        <v>1.2410447761193999</v>
      </c>
      <c r="N26" s="3">
        <f t="shared" si="0"/>
        <v>1131.27753303964</v>
      </c>
      <c r="O26" s="21">
        <f t="shared" si="1"/>
        <v>8670.6349206349478</v>
      </c>
      <c r="P26" s="3">
        <f t="shared" si="2"/>
        <v>825.73099415204604</v>
      </c>
      <c r="Q26" s="17">
        <f t="shared" si="3"/>
        <v>2.1543810848400499E-4</v>
      </c>
      <c r="R26" s="32"/>
      <c r="S26" s="32"/>
      <c r="T26" s="3">
        <f t="shared" si="6"/>
        <v>1160.53130929791</v>
      </c>
      <c r="U26" s="24">
        <f t="shared" si="7"/>
        <v>1.2410447761193999</v>
      </c>
      <c r="V26" s="22">
        <f>T26*O27*Q39^2/S16</f>
        <v>1.2549877112964671</v>
      </c>
    </row>
    <row r="27" spans="2:22" x14ac:dyDescent="0.6">
      <c r="D27" s="33">
        <v>1176.21145374449</v>
      </c>
      <c r="E27" s="33">
        <v>11.121281464530799</v>
      </c>
      <c r="F27" s="33">
        <v>857.69980506822606</v>
      </c>
      <c r="G27" s="33">
        <v>224.33936022253101</v>
      </c>
      <c r="J27" s="33">
        <v>1210.6261859582501</v>
      </c>
      <c r="K27" s="33">
        <v>1.26940298507462</v>
      </c>
      <c r="N27" s="3">
        <f t="shared" si="0"/>
        <v>1176.21145374449</v>
      </c>
      <c r="O27" s="21">
        <f t="shared" si="1"/>
        <v>8991.769547325177</v>
      </c>
      <c r="P27" s="3">
        <f t="shared" si="2"/>
        <v>857.69980506822606</v>
      </c>
      <c r="Q27" s="17">
        <f t="shared" si="3"/>
        <v>2.24339360222531E-4</v>
      </c>
      <c r="R27" s="32"/>
      <c r="S27" s="32"/>
      <c r="T27" s="3">
        <f t="shared" si="6"/>
        <v>1210.6261859582501</v>
      </c>
      <c r="U27" s="24">
        <f t="shared" si="7"/>
        <v>1.26940298507462</v>
      </c>
    </row>
    <row r="28" spans="2:22" x14ac:dyDescent="0.6">
      <c r="D28" s="33">
        <v>1222.0264317180599</v>
      </c>
      <c r="E28" s="33">
        <v>10.4176201372997</v>
      </c>
      <c r="F28" s="33">
        <v>888.888888888888</v>
      </c>
      <c r="G28" s="33">
        <v>232.68428372739899</v>
      </c>
      <c r="J28" s="33">
        <v>1259.96204933586</v>
      </c>
      <c r="K28" s="33">
        <v>1.30522388059701</v>
      </c>
      <c r="N28" s="3">
        <f t="shared" si="0"/>
        <v>1222.0264317180599</v>
      </c>
      <c r="O28" s="21">
        <f t="shared" si="1"/>
        <v>9599.1213618891379</v>
      </c>
      <c r="P28" s="3">
        <f t="shared" si="2"/>
        <v>888.888888888888</v>
      </c>
      <c r="Q28" s="17">
        <f t="shared" si="3"/>
        <v>2.3268428372739898E-4</v>
      </c>
      <c r="R28" s="32"/>
      <c r="S28" s="32"/>
      <c r="T28" s="3">
        <f t="shared" si="6"/>
        <v>1259.96204933586</v>
      </c>
      <c r="U28" s="24">
        <f t="shared" si="7"/>
        <v>1.30522388059701</v>
      </c>
    </row>
    <row r="29" spans="2:22" x14ac:dyDescent="0.6">
      <c r="D29" s="33">
        <v>1266.9603524229001</v>
      </c>
      <c r="E29" s="33">
        <v>9.0961098398169309</v>
      </c>
      <c r="F29" s="33">
        <v>916.17933723196802</v>
      </c>
      <c r="G29" s="33">
        <v>238.803894297635</v>
      </c>
      <c r="N29" s="3">
        <f t="shared" si="0"/>
        <v>1266.9603524229001</v>
      </c>
      <c r="O29" s="21">
        <f t="shared" si="1"/>
        <v>10993.710691823904</v>
      </c>
      <c r="P29" s="3">
        <f t="shared" si="2"/>
        <v>916.17933723196802</v>
      </c>
      <c r="Q29" s="17">
        <f t="shared" si="3"/>
        <v>2.3880389429763499E-4</v>
      </c>
      <c r="R29" s="32"/>
      <c r="S29" s="32"/>
      <c r="T29" s="32"/>
      <c r="U29" s="32"/>
      <c r="V29" s="32"/>
    </row>
    <row r="30" spans="2:22" x14ac:dyDescent="0.6">
      <c r="F30" s="33">
        <v>948.92787524366395</v>
      </c>
      <c r="G30" s="33">
        <v>245.75799721835801</v>
      </c>
      <c r="N30" s="32"/>
      <c r="O30" s="32"/>
      <c r="P30" s="3">
        <f t="shared" si="2"/>
        <v>948.92787524366395</v>
      </c>
      <c r="Q30" s="17">
        <f t="shared" si="3"/>
        <v>2.4575799721835801E-4</v>
      </c>
      <c r="R30" s="32"/>
      <c r="S30" s="32"/>
      <c r="T30" s="32"/>
      <c r="U30" s="32"/>
      <c r="V30" s="32"/>
    </row>
    <row r="31" spans="2:22" x14ac:dyDescent="0.6">
      <c r="F31" s="33">
        <v>973.87914230019396</v>
      </c>
      <c r="G31" s="33">
        <v>249.65229485396301</v>
      </c>
      <c r="M31" s="32"/>
      <c r="N31" s="32"/>
      <c r="O31" s="32"/>
      <c r="P31" s="3">
        <f t="shared" si="2"/>
        <v>973.87914230019396</v>
      </c>
      <c r="Q31" s="17">
        <f t="shared" si="3"/>
        <v>2.4965229485396302E-4</v>
      </c>
      <c r="R31" s="32"/>
      <c r="S31" s="32"/>
      <c r="T31" s="32"/>
      <c r="U31" s="32"/>
      <c r="V31" s="32"/>
    </row>
    <row r="32" spans="2:22" x14ac:dyDescent="0.6">
      <c r="F32" s="33">
        <v>999.61013645224102</v>
      </c>
      <c r="G32" s="33">
        <v>253.54659248956801</v>
      </c>
      <c r="M32" s="32"/>
      <c r="N32" s="32"/>
      <c r="O32" s="32"/>
      <c r="P32" s="3">
        <f t="shared" si="2"/>
        <v>999.61013645224102</v>
      </c>
      <c r="Q32" s="17">
        <f t="shared" si="3"/>
        <v>2.5354659248956799E-4</v>
      </c>
      <c r="R32" s="32"/>
      <c r="S32" s="32"/>
      <c r="T32" s="32"/>
      <c r="U32" s="32"/>
      <c r="V32" s="32"/>
    </row>
    <row r="33" spans="6:22" x14ac:dyDescent="0.6">
      <c r="F33" s="33">
        <v>1032.3586744639299</v>
      </c>
      <c r="G33" s="33">
        <v>256.60639777468703</v>
      </c>
      <c r="M33" s="32"/>
      <c r="N33" s="32"/>
      <c r="O33" s="32"/>
      <c r="P33" s="3">
        <f t="shared" si="2"/>
        <v>1032.3586744639299</v>
      </c>
      <c r="Q33" s="17">
        <f t="shared" si="3"/>
        <v>2.5660639777468704E-4</v>
      </c>
      <c r="R33" s="32"/>
      <c r="S33" s="32"/>
      <c r="T33" s="32"/>
      <c r="U33" s="32"/>
      <c r="V33" s="32"/>
    </row>
    <row r="34" spans="6:22" x14ac:dyDescent="0.6">
      <c r="F34" s="33">
        <v>1055.7504873294299</v>
      </c>
      <c r="G34" s="33">
        <v>256.884561891516</v>
      </c>
      <c r="M34" s="32"/>
      <c r="N34" s="32"/>
      <c r="O34" s="32"/>
      <c r="P34" s="3">
        <f t="shared" si="2"/>
        <v>1055.7504873294299</v>
      </c>
      <c r="Q34" s="17">
        <f t="shared" si="3"/>
        <v>2.5688456189151598E-4</v>
      </c>
      <c r="R34" s="32"/>
      <c r="S34" s="32"/>
      <c r="T34" s="32"/>
      <c r="U34" s="32"/>
      <c r="V34" s="32"/>
    </row>
    <row r="35" spans="6:22" x14ac:dyDescent="0.6">
      <c r="F35" s="33">
        <v>1083.8206627680299</v>
      </c>
      <c r="G35" s="33">
        <v>255.21557719054201</v>
      </c>
      <c r="M35" s="32"/>
      <c r="N35" s="32"/>
      <c r="O35" s="32"/>
      <c r="P35" s="3">
        <f t="shared" si="2"/>
        <v>1083.8206627680299</v>
      </c>
      <c r="Q35" s="17">
        <f t="shared" si="3"/>
        <v>2.5521557719054199E-4</v>
      </c>
      <c r="R35" s="32"/>
      <c r="S35" s="32"/>
      <c r="T35" s="32"/>
      <c r="U35" s="32"/>
      <c r="V35" s="32"/>
    </row>
    <row r="36" spans="6:22" x14ac:dyDescent="0.6">
      <c r="F36" s="33">
        <v>1107.2124756335199</v>
      </c>
      <c r="G36" s="33">
        <v>256.05006954102902</v>
      </c>
      <c r="M36" s="32"/>
      <c r="N36" s="32"/>
      <c r="O36" s="32"/>
      <c r="P36" s="3">
        <f t="shared" si="2"/>
        <v>1107.2124756335199</v>
      </c>
      <c r="Q36" s="17">
        <f t="shared" si="3"/>
        <v>2.5605006954102899E-4</v>
      </c>
      <c r="R36" s="32"/>
      <c r="S36" s="32"/>
      <c r="T36" s="32"/>
      <c r="U36" s="32"/>
      <c r="V36" s="32"/>
    </row>
    <row r="37" spans="6:22" x14ac:dyDescent="0.6">
      <c r="F37" s="33">
        <v>1132.94346978557</v>
      </c>
      <c r="G37" s="33">
        <v>253.26842837273901</v>
      </c>
      <c r="M37" s="32"/>
      <c r="N37" s="32"/>
      <c r="O37" s="32"/>
      <c r="P37" s="3">
        <f t="shared" si="2"/>
        <v>1132.94346978557</v>
      </c>
      <c r="Q37" s="17">
        <f t="shared" si="3"/>
        <v>2.5326842837273899E-4</v>
      </c>
      <c r="R37" s="32"/>
      <c r="S37" s="32"/>
      <c r="T37" s="32"/>
      <c r="U37" s="32"/>
      <c r="V37" s="32"/>
    </row>
    <row r="38" spans="6:22" x14ac:dyDescent="0.6">
      <c r="F38" s="33">
        <v>1156.33528265107</v>
      </c>
      <c r="G38" s="33">
        <v>249.93045897079199</v>
      </c>
      <c r="M38" s="32"/>
      <c r="N38" s="32"/>
      <c r="O38" s="32"/>
      <c r="P38" s="3">
        <f t="shared" si="2"/>
        <v>1156.33528265107</v>
      </c>
      <c r="Q38" s="17">
        <f t="shared" si="3"/>
        <v>2.4993045897079197E-4</v>
      </c>
      <c r="R38" s="32"/>
      <c r="S38" s="32"/>
      <c r="T38" s="32"/>
      <c r="U38" s="32"/>
      <c r="V38" s="32"/>
    </row>
    <row r="39" spans="6:22" x14ac:dyDescent="0.6">
      <c r="F39" s="33">
        <v>1182.84600389863</v>
      </c>
      <c r="G39" s="33">
        <v>246.31432545201599</v>
      </c>
      <c r="M39" s="32"/>
      <c r="N39" s="32"/>
      <c r="O39" s="32"/>
      <c r="P39" s="3">
        <f t="shared" si="2"/>
        <v>1182.84600389863</v>
      </c>
      <c r="Q39" s="17">
        <f t="shared" si="3"/>
        <v>2.46314325452016E-4</v>
      </c>
      <c r="R39" s="32"/>
      <c r="S39" s="32"/>
      <c r="T39" s="32"/>
      <c r="U39" s="32"/>
      <c r="V39" s="32"/>
    </row>
    <row r="40" spans="6:22" x14ac:dyDescent="0.6">
      <c r="F40" s="33">
        <v>1204.67836257309</v>
      </c>
      <c r="G40" s="33">
        <v>244.08901251738499</v>
      </c>
      <c r="M40" s="32"/>
      <c r="N40" s="32"/>
      <c r="O40" s="32"/>
      <c r="P40" s="3">
        <f t="shared" si="2"/>
        <v>1204.67836257309</v>
      </c>
      <c r="Q40" s="17">
        <f t="shared" si="3"/>
        <v>2.4408901251738498E-4</v>
      </c>
      <c r="R40" s="32"/>
      <c r="S40" s="32"/>
      <c r="T40" s="32"/>
      <c r="U40" s="32"/>
      <c r="V40" s="32"/>
    </row>
    <row r="41" spans="6:22" x14ac:dyDescent="0.6">
      <c r="F41" s="33">
        <v>1226.51072124756</v>
      </c>
      <c r="G41" s="33">
        <v>242.42002781641099</v>
      </c>
      <c r="M41" s="32"/>
      <c r="N41" s="32"/>
      <c r="O41" s="32"/>
      <c r="P41" s="3">
        <f t="shared" si="2"/>
        <v>1226.51072124756</v>
      </c>
      <c r="Q41" s="17">
        <f t="shared" si="3"/>
        <v>2.4242002781641099E-4</v>
      </c>
      <c r="R41" s="32"/>
      <c r="S41" s="32"/>
      <c r="T41" s="32"/>
      <c r="U41" s="32"/>
      <c r="V41" s="32"/>
    </row>
    <row r="42" spans="6:22" x14ac:dyDescent="0.6">
      <c r="F42" s="33">
        <v>1248.34307992202</v>
      </c>
      <c r="G42" s="33">
        <v>241.029207232267</v>
      </c>
      <c r="M42" s="32"/>
      <c r="N42" s="32"/>
      <c r="O42" s="32"/>
      <c r="P42" s="3">
        <f t="shared" si="2"/>
        <v>1248.34307992202</v>
      </c>
      <c r="Q42" s="17">
        <f t="shared" si="3"/>
        <v>2.4102920723226699E-4</v>
      </c>
      <c r="R42" s="32"/>
      <c r="S42" s="32"/>
      <c r="T42" s="32"/>
      <c r="U42" s="32"/>
      <c r="V42" s="32"/>
    </row>
    <row r="43" spans="6:22" x14ac:dyDescent="0.6">
      <c r="F43" s="33">
        <v>1271.73489278752</v>
      </c>
      <c r="G43" s="33">
        <v>239.082058414464</v>
      </c>
      <c r="M43" s="32"/>
      <c r="N43" s="32"/>
      <c r="O43" s="32"/>
      <c r="P43" s="3">
        <f t="shared" si="2"/>
        <v>1271.73489278752</v>
      </c>
      <c r="Q43" s="17">
        <f t="shared" si="3"/>
        <v>2.3908205841446399E-4</v>
      </c>
      <c r="R43" s="32"/>
      <c r="S43" s="32"/>
      <c r="T43" s="32"/>
      <c r="U43" s="32"/>
      <c r="V43" s="32"/>
    </row>
    <row r="44" spans="6:22" x14ac:dyDescent="0.6"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spans="6:22" x14ac:dyDescent="0.6"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spans="6:22" x14ac:dyDescent="0.6"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spans="6:22" x14ac:dyDescent="0.6"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6:22" x14ac:dyDescent="0.6">
      <c r="M48" s="32"/>
      <c r="N48" s="32"/>
      <c r="O48" s="32"/>
      <c r="P48" s="32"/>
      <c r="Q48" s="32"/>
      <c r="T48" s="32"/>
      <c r="U48" s="32"/>
      <c r="V48" s="32"/>
    </row>
    <row r="49" spans="16:17" x14ac:dyDescent="0.6">
      <c r="P49" s="32"/>
      <c r="Q49" s="32"/>
    </row>
    <row r="50" spans="16:17" x14ac:dyDescent="0.6">
      <c r="P50" s="32"/>
      <c r="Q50" s="32"/>
    </row>
  </sheetData>
  <sortState xmlns:xlrd2="http://schemas.microsoft.com/office/spreadsheetml/2017/richdata2" ref="D9:E29">
    <sortCondition ref="D9:D29"/>
  </sortState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W7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3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49" t="s">
        <v>4</v>
      </c>
      <c r="C8" s="36" t="s">
        <v>10</v>
      </c>
      <c r="D8" s="11" t="s">
        <v>4</v>
      </c>
      <c r="E8" s="10" t="s">
        <v>11</v>
      </c>
      <c r="F8" s="35" t="s">
        <v>4</v>
      </c>
      <c r="G8" s="38" t="s">
        <v>13</v>
      </c>
      <c r="H8" s="35" t="s">
        <v>4</v>
      </c>
      <c r="I8" s="36" t="s">
        <v>15</v>
      </c>
      <c r="J8" s="35" t="s">
        <v>4</v>
      </c>
      <c r="K8" s="37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3">
        <v>4.7082632057070803</v>
      </c>
      <c r="C9" s="33">
        <v>6500.13666434065</v>
      </c>
      <c r="D9" s="45"/>
      <c r="E9" s="47"/>
      <c r="F9" s="33">
        <v>21.748466360478702</v>
      </c>
      <c r="G9" s="33">
        <v>10.9106539767375</v>
      </c>
      <c r="H9" s="33">
        <v>4.5954438334642997</v>
      </c>
      <c r="I9" s="33">
        <v>1.97821782178217</v>
      </c>
      <c r="J9" s="33">
        <v>17.9470363529304</v>
      </c>
      <c r="K9" s="33">
        <v>1.6963139406369601E-3</v>
      </c>
      <c r="N9" s="3">
        <f>B9</f>
        <v>4.7082632057070803</v>
      </c>
      <c r="O9" s="21">
        <f>C9*100</f>
        <v>650013.66643406497</v>
      </c>
      <c r="P9" s="3">
        <f>F9</f>
        <v>21.748466360478702</v>
      </c>
      <c r="Q9" s="17">
        <f>G9*0.000001</f>
        <v>1.0910653976737498E-5</v>
      </c>
      <c r="R9" s="3">
        <f>H9</f>
        <v>4.5954438334642997</v>
      </c>
      <c r="S9" s="24">
        <f>I9</f>
        <v>1.97821782178217</v>
      </c>
      <c r="T9" s="3">
        <f>J9</f>
        <v>17.9470363529304</v>
      </c>
      <c r="U9" s="50">
        <f>K9</f>
        <v>1.6963139406369601E-3</v>
      </c>
      <c r="V9" s="51"/>
      <c r="W9" s="41"/>
    </row>
    <row r="10" spans="1:23" x14ac:dyDescent="0.6">
      <c r="B10" s="33">
        <v>12.328700802095801</v>
      </c>
      <c r="C10" s="33">
        <v>6890.8546848117503</v>
      </c>
      <c r="D10" s="45"/>
      <c r="E10" s="47"/>
      <c r="F10" s="33">
        <v>26.3859733010983</v>
      </c>
      <c r="G10" s="33">
        <v>14.0769171471566</v>
      </c>
      <c r="H10" s="33">
        <v>5.69520816967795</v>
      </c>
      <c r="I10" s="33">
        <v>2.7069306930693</v>
      </c>
      <c r="J10" s="33">
        <v>24.9856879298727</v>
      </c>
      <c r="K10" s="33">
        <v>1.7660359188023101E-3</v>
      </c>
      <c r="N10" s="3">
        <f t="shared" ref="N10:N48" si="0">B10</f>
        <v>12.328700802095801</v>
      </c>
      <c r="O10" s="21">
        <f t="shared" ref="O10:O48" si="1">C10*100</f>
        <v>689085.46848117502</v>
      </c>
      <c r="P10" s="3">
        <f t="shared" ref="P10:P15" si="2">F10</f>
        <v>26.3859733010983</v>
      </c>
      <c r="Q10" s="17">
        <f t="shared" ref="Q10:Q15" si="3">G10*0.000001</f>
        <v>1.40769171471566E-5</v>
      </c>
      <c r="R10" s="3">
        <f t="shared" ref="R10:U15" si="4">H10</f>
        <v>5.69520816967795</v>
      </c>
      <c r="S10" s="24">
        <f t="shared" si="4"/>
        <v>2.7069306930693</v>
      </c>
      <c r="T10" s="3">
        <f t="shared" si="4"/>
        <v>24.9856879298727</v>
      </c>
      <c r="U10" s="50">
        <f t="shared" si="4"/>
        <v>1.7660359188023101E-3</v>
      </c>
      <c r="V10" s="51"/>
      <c r="W10" s="41"/>
    </row>
    <row r="11" spans="1:23" x14ac:dyDescent="0.6">
      <c r="B11" s="33">
        <v>19.9491383984846</v>
      </c>
      <c r="C11" s="33">
        <v>6633.0791648268996</v>
      </c>
      <c r="D11" s="46"/>
      <c r="E11" s="48"/>
      <c r="F11" s="33">
        <v>31.208935831248802</v>
      </c>
      <c r="G11" s="33">
        <v>17.393890914128399</v>
      </c>
      <c r="H11" s="33">
        <v>6.4807541241162996</v>
      </c>
      <c r="I11" s="33">
        <v>3.3524752475247501</v>
      </c>
      <c r="J11" s="33">
        <v>30.262388860170901</v>
      </c>
      <c r="K11" s="33">
        <v>4.41852142561849E-3</v>
      </c>
      <c r="N11" s="3">
        <f t="shared" si="0"/>
        <v>19.9491383984846</v>
      </c>
      <c r="O11" s="21">
        <f t="shared" si="1"/>
        <v>663307.91648268991</v>
      </c>
      <c r="P11" s="3">
        <f t="shared" si="2"/>
        <v>31.208935831248802</v>
      </c>
      <c r="Q11" s="17">
        <f t="shared" si="3"/>
        <v>1.7393890914128398E-5</v>
      </c>
      <c r="R11" s="3">
        <f t="shared" si="4"/>
        <v>6.4807541241162996</v>
      </c>
      <c r="S11" s="24">
        <f t="shared" si="4"/>
        <v>3.3524752475247501</v>
      </c>
      <c r="T11" s="3">
        <f t="shared" si="4"/>
        <v>30.262388860170901</v>
      </c>
      <c r="U11" s="50">
        <f t="shared" si="4"/>
        <v>4.41852142561849E-3</v>
      </c>
      <c r="V11" s="51"/>
      <c r="W11" s="41"/>
    </row>
    <row r="12" spans="1:23" x14ac:dyDescent="0.6">
      <c r="B12" s="33">
        <v>25.491274832222</v>
      </c>
      <c r="C12" s="33">
        <v>6384.1227020354299</v>
      </c>
      <c r="D12" s="46"/>
      <c r="E12" s="48"/>
      <c r="F12" s="33">
        <v>34.916371818347301</v>
      </c>
      <c r="G12" s="33">
        <v>21.3103554602705</v>
      </c>
      <c r="H12" s="33">
        <v>7.1091908876669798</v>
      </c>
      <c r="I12" s="33">
        <v>3.8633663366336601</v>
      </c>
      <c r="J12" s="33">
        <v>36.5948875270104</v>
      </c>
      <c r="K12" s="33">
        <v>7.0814652291590896E-3</v>
      </c>
      <c r="N12" s="3">
        <f t="shared" si="0"/>
        <v>25.491274832222</v>
      </c>
      <c r="O12" s="21">
        <f t="shared" si="1"/>
        <v>638412.27020354301</v>
      </c>
      <c r="P12" s="3">
        <f t="shared" si="2"/>
        <v>34.916371818347301</v>
      </c>
      <c r="Q12" s="17">
        <f t="shared" si="3"/>
        <v>2.1310355460270499E-5</v>
      </c>
      <c r="R12" s="3">
        <f t="shared" si="4"/>
        <v>7.1091908876669798</v>
      </c>
      <c r="S12" s="24">
        <f t="shared" si="4"/>
        <v>3.8633663366336601</v>
      </c>
      <c r="T12" s="3">
        <f t="shared" si="4"/>
        <v>36.5948875270104</v>
      </c>
      <c r="U12" s="50">
        <f t="shared" si="4"/>
        <v>7.0814652291590896E-3</v>
      </c>
      <c r="V12" s="51"/>
      <c r="W12" s="41"/>
    </row>
    <row r="13" spans="1:23" x14ac:dyDescent="0.6">
      <c r="B13" s="33">
        <v>35.1900135912623</v>
      </c>
      <c r="C13" s="33">
        <v>5941.9826368030699</v>
      </c>
      <c r="D13" s="46"/>
      <c r="E13" s="48"/>
      <c r="F13" s="33">
        <v>41.407876053102797</v>
      </c>
      <c r="G13" s="33">
        <v>26.284475467912198</v>
      </c>
      <c r="H13" s="33">
        <v>7.7376276512175997</v>
      </c>
      <c r="I13" s="33">
        <v>3.9306930693069302</v>
      </c>
      <c r="J13" s="33">
        <v>40.112688147209198</v>
      </c>
      <c r="K13" s="33">
        <v>8.8497889003700207E-3</v>
      </c>
      <c r="N13" s="3">
        <f t="shared" si="0"/>
        <v>35.1900135912623</v>
      </c>
      <c r="O13" s="21">
        <f t="shared" si="1"/>
        <v>594198.26368030696</v>
      </c>
      <c r="P13" s="3">
        <f t="shared" si="2"/>
        <v>41.407876053102797</v>
      </c>
      <c r="Q13" s="17">
        <f t="shared" si="3"/>
        <v>2.6284475467912198E-5</v>
      </c>
      <c r="R13" s="3">
        <f t="shared" ref="R13:R38" si="5">H13</f>
        <v>7.7376276512175997</v>
      </c>
      <c r="S13" s="24">
        <f t="shared" ref="S13:S38" si="6">I13</f>
        <v>3.9306930693069302</v>
      </c>
      <c r="T13" s="3">
        <f t="shared" si="4"/>
        <v>40.112688147209198</v>
      </c>
      <c r="U13" s="50">
        <f t="shared" si="4"/>
        <v>8.8497889003700207E-3</v>
      </c>
      <c r="V13" s="51">
        <f>((O14*(Q13)^2)/S28)*T13</f>
        <v>4.877155537335383E-3</v>
      </c>
      <c r="W13" s="53">
        <f t="shared" ref="W13:W34" si="7">U13/V13-1</f>
        <v>0.81453899360467652</v>
      </c>
    </row>
    <row r="14" spans="1:23" x14ac:dyDescent="0.6">
      <c r="B14" s="33">
        <v>40.212574734336698</v>
      </c>
      <c r="C14" s="33">
        <v>5718.7802983381798</v>
      </c>
      <c r="D14" s="46"/>
      <c r="E14" s="48"/>
      <c r="F14" s="33">
        <v>44.560621075128502</v>
      </c>
      <c r="G14" s="33">
        <v>28.846555609305302</v>
      </c>
      <c r="H14" s="33">
        <v>7.8947368421052602</v>
      </c>
      <c r="I14" s="33">
        <v>4.0851485148514799</v>
      </c>
      <c r="J14" s="33">
        <v>46.268457940489</v>
      </c>
      <c r="K14" s="33">
        <v>1.2377720995520701E-2</v>
      </c>
      <c r="N14" s="3">
        <f t="shared" si="0"/>
        <v>40.212574734336698</v>
      </c>
      <c r="O14" s="21">
        <f t="shared" si="1"/>
        <v>571878.02983381797</v>
      </c>
      <c r="P14" s="3">
        <f t="shared" si="2"/>
        <v>44.560621075128502</v>
      </c>
      <c r="Q14" s="17">
        <f t="shared" si="3"/>
        <v>2.88465556093053E-5</v>
      </c>
      <c r="R14" s="3">
        <f t="shared" si="5"/>
        <v>7.8947368421052602</v>
      </c>
      <c r="S14" s="24">
        <f t="shared" si="6"/>
        <v>4.0851485148514799</v>
      </c>
      <c r="T14" s="3">
        <f t="shared" si="4"/>
        <v>46.268457940489</v>
      </c>
      <c r="U14" s="50">
        <f t="shared" si="4"/>
        <v>1.2377720995520701E-2</v>
      </c>
      <c r="V14" s="51">
        <f>((O15*(Q14)^2)/S29)*T14</f>
        <v>6.561490866136656E-3</v>
      </c>
      <c r="W14" s="53">
        <f t="shared" si="7"/>
        <v>0.88641899349447484</v>
      </c>
    </row>
    <row r="15" spans="1:23" x14ac:dyDescent="0.6">
      <c r="B15" s="33">
        <v>49.045354675605502</v>
      </c>
      <c r="C15" s="33">
        <v>5220.6972680969302</v>
      </c>
      <c r="D15" s="46"/>
      <c r="E15" s="48"/>
      <c r="F15" s="33">
        <v>48.084556576802598</v>
      </c>
      <c r="G15" s="33">
        <v>31.559681507954899</v>
      </c>
      <c r="H15" s="33">
        <v>8.3660644147683101</v>
      </c>
      <c r="I15" s="33">
        <v>4.26336633663366</v>
      </c>
      <c r="J15" s="33">
        <v>49.782445640006898</v>
      </c>
      <c r="K15" s="33">
        <v>1.8479701372052099E-2</v>
      </c>
      <c r="N15" s="3">
        <f t="shared" si="0"/>
        <v>49.045354675605502</v>
      </c>
      <c r="O15" s="21">
        <f t="shared" si="1"/>
        <v>522069.72680969303</v>
      </c>
      <c r="P15" s="3">
        <f t="shared" si="2"/>
        <v>48.084556576802598</v>
      </c>
      <c r="Q15" s="17">
        <f t="shared" si="3"/>
        <v>3.1559681507954894E-5</v>
      </c>
      <c r="R15" s="3">
        <f t="shared" si="5"/>
        <v>8.3660644147683101</v>
      </c>
      <c r="S15" s="24">
        <f t="shared" si="6"/>
        <v>4.26336633663366</v>
      </c>
      <c r="T15" s="3">
        <f t="shared" si="4"/>
        <v>49.782445640006898</v>
      </c>
      <c r="U15" s="50">
        <f t="shared" si="4"/>
        <v>1.8479701372052099E-2</v>
      </c>
      <c r="V15" s="51">
        <f>((O16*(Q15)^2)/S30)*T15</f>
        <v>8.6420852825663183E-3</v>
      </c>
      <c r="W15" s="53">
        <f t="shared" si="7"/>
        <v>1.1383382329414413</v>
      </c>
    </row>
    <row r="16" spans="1:23" x14ac:dyDescent="0.6">
      <c r="B16" s="33">
        <v>54.933874636451399</v>
      </c>
      <c r="C16" s="33">
        <v>4952.6497850170199</v>
      </c>
      <c r="F16" s="33">
        <v>52.535490725544697</v>
      </c>
      <c r="G16" s="33">
        <v>35.1767358252159</v>
      </c>
      <c r="H16" s="33">
        <v>8.9945011783189699</v>
      </c>
      <c r="I16" s="33">
        <v>4.4059405940594001</v>
      </c>
      <c r="J16" s="33">
        <v>57.517336533281501</v>
      </c>
      <c r="K16" s="33">
        <v>2.7223708958674799E-2</v>
      </c>
      <c r="N16" s="3">
        <f t="shared" si="0"/>
        <v>54.933874636451399</v>
      </c>
      <c r="O16" s="21">
        <f t="shared" si="1"/>
        <v>495264.97850170196</v>
      </c>
      <c r="P16" s="3">
        <f t="shared" ref="P16:P65" si="8">F16</f>
        <v>52.535490725544697</v>
      </c>
      <c r="Q16" s="17">
        <f t="shared" ref="Q16:Q65" si="9">G16*0.000001</f>
        <v>3.51767358252159E-5</v>
      </c>
      <c r="R16" s="3">
        <f t="shared" si="5"/>
        <v>8.9945011783189699</v>
      </c>
      <c r="S16" s="24">
        <f t="shared" si="6"/>
        <v>4.4059405940594001</v>
      </c>
      <c r="T16" s="3">
        <f t="shared" ref="T16:T34" si="10">J16</f>
        <v>57.517336533281501</v>
      </c>
      <c r="U16" s="50">
        <f t="shared" ref="U16:U34" si="11">K16</f>
        <v>2.7223708958674799E-2</v>
      </c>
      <c r="V16" s="51">
        <f>((O16*(Q17)^2)/S31)*T16</f>
        <v>1.6090977316546542E-2</v>
      </c>
      <c r="W16" s="53">
        <f t="shared" si="7"/>
        <v>0.69186174482269247</v>
      </c>
    </row>
    <row r="17" spans="2:23" x14ac:dyDescent="0.6">
      <c r="B17" s="33">
        <v>60.649202833742997</v>
      </c>
      <c r="C17" s="33">
        <v>4721.0378547103301</v>
      </c>
      <c r="F17" s="33">
        <v>56.6152343946383</v>
      </c>
      <c r="G17" s="33">
        <v>38.642744385220198</v>
      </c>
      <c r="H17" s="33">
        <v>11.0369206598586</v>
      </c>
      <c r="I17" s="33">
        <v>4.6712871287128701</v>
      </c>
      <c r="J17" s="33">
        <v>66.302687074144401</v>
      </c>
      <c r="K17" s="33">
        <v>4.2045294229471099E-2</v>
      </c>
      <c r="N17" s="3">
        <f t="shared" si="0"/>
        <v>60.649202833742997</v>
      </c>
      <c r="O17" s="21">
        <f t="shared" si="1"/>
        <v>472103.78547103301</v>
      </c>
      <c r="P17" s="3">
        <f t="shared" si="8"/>
        <v>56.6152343946383</v>
      </c>
      <c r="Q17" s="17">
        <f t="shared" si="9"/>
        <v>3.8642744385220199E-5</v>
      </c>
      <c r="R17" s="3">
        <f t="shared" si="5"/>
        <v>11.0369206598586</v>
      </c>
      <c r="S17" s="24">
        <f t="shared" si="6"/>
        <v>4.6712871287128701</v>
      </c>
      <c r="T17" s="3">
        <f t="shared" si="10"/>
        <v>66.302687074144401</v>
      </c>
      <c r="U17" s="50">
        <f t="shared" si="11"/>
        <v>4.2045294229471099E-2</v>
      </c>
      <c r="V17" s="51">
        <f>((O18*(Q19)^2)/S32)*T17</f>
        <v>2.5470072830337993E-2</v>
      </c>
      <c r="W17" s="53">
        <f t="shared" si="7"/>
        <v>0.65077243828647302</v>
      </c>
    </row>
    <row r="18" spans="2:23" x14ac:dyDescent="0.6">
      <c r="B18" s="33">
        <v>66.710914558143202</v>
      </c>
      <c r="C18" s="33">
        <v>4457.1354856469297</v>
      </c>
      <c r="F18" s="33">
        <v>60.880433653262799</v>
      </c>
      <c r="G18" s="33">
        <v>42.259463541777102</v>
      </c>
      <c r="H18" s="33">
        <v>12.450903377847601</v>
      </c>
      <c r="I18" s="33">
        <v>4.7702970297029701</v>
      </c>
      <c r="J18" s="33">
        <v>74.368158190453201</v>
      </c>
      <c r="K18" s="33">
        <v>7.5061265464797494E-2</v>
      </c>
      <c r="N18" s="3">
        <f t="shared" si="0"/>
        <v>66.710914558143202</v>
      </c>
      <c r="O18" s="21">
        <f t="shared" si="1"/>
        <v>445713.54856469296</v>
      </c>
      <c r="P18" s="3">
        <f t="shared" si="8"/>
        <v>60.880433653262799</v>
      </c>
      <c r="Q18" s="17">
        <f t="shared" si="9"/>
        <v>4.2259463541777103E-5</v>
      </c>
      <c r="R18" s="3">
        <f t="shared" si="5"/>
        <v>12.450903377847601</v>
      </c>
      <c r="S18" s="24">
        <f t="shared" si="6"/>
        <v>4.7702970297029701</v>
      </c>
      <c r="T18" s="3">
        <f t="shared" si="10"/>
        <v>74.368158190453201</v>
      </c>
      <c r="U18" s="50">
        <f t="shared" si="11"/>
        <v>7.5061265464797494E-2</v>
      </c>
      <c r="V18" s="51">
        <f>((O19*(Q21)^2)/S33)*T18</f>
        <v>4.4065751974210331E-2</v>
      </c>
      <c r="W18" s="53">
        <f t="shared" si="7"/>
        <v>0.70339236486256773</v>
      </c>
    </row>
    <row r="19" spans="2:23" x14ac:dyDescent="0.6">
      <c r="B19" s="33">
        <v>73.292201573206299</v>
      </c>
      <c r="C19" s="33">
        <v>4228.47361972011</v>
      </c>
      <c r="F19" s="33">
        <v>64.588986842707897</v>
      </c>
      <c r="G19" s="33">
        <v>45.574426344525001</v>
      </c>
      <c r="H19" s="33">
        <v>15.907305577376301</v>
      </c>
      <c r="I19" s="33">
        <v>4.7267326732673203</v>
      </c>
      <c r="J19" s="33">
        <v>79.630370022163902</v>
      </c>
      <c r="K19" s="33">
        <v>9.4181646451832093E-2</v>
      </c>
      <c r="N19" s="3">
        <f t="shared" si="0"/>
        <v>73.292201573206299</v>
      </c>
      <c r="O19" s="21">
        <f t="shared" si="1"/>
        <v>422847.36197201099</v>
      </c>
      <c r="P19" s="3">
        <f t="shared" si="8"/>
        <v>64.588986842707897</v>
      </c>
      <c r="Q19" s="17">
        <f t="shared" si="9"/>
        <v>4.5574426344525E-5</v>
      </c>
      <c r="R19" s="3">
        <f t="shared" si="5"/>
        <v>15.907305577376301</v>
      </c>
      <c r="S19" s="24">
        <f t="shared" si="6"/>
        <v>4.7267326732673203</v>
      </c>
      <c r="T19" s="3">
        <f t="shared" si="10"/>
        <v>79.630370022163902</v>
      </c>
      <c r="U19" s="50">
        <f t="shared" si="11"/>
        <v>9.4181646451832093E-2</v>
      </c>
      <c r="V19" s="51">
        <f>((O20*(Q23)^2)/S34)*T19</f>
        <v>5.8213685298504868E-2</v>
      </c>
      <c r="W19" s="53">
        <f t="shared" si="7"/>
        <v>0.61786091996912296</v>
      </c>
    </row>
    <row r="20" spans="2:23" x14ac:dyDescent="0.6">
      <c r="B20" s="33">
        <v>82.298173278029495</v>
      </c>
      <c r="C20" s="33">
        <v>3973.6164832208801</v>
      </c>
      <c r="F20" s="33">
        <v>68.669568413561393</v>
      </c>
      <c r="G20" s="33">
        <v>48.589308596983699</v>
      </c>
      <c r="H20" s="33">
        <v>17.478397486252899</v>
      </c>
      <c r="I20" s="33">
        <v>4.5722772277227701</v>
      </c>
      <c r="J20" s="33">
        <v>86.293448912037505</v>
      </c>
      <c r="K20" s="33">
        <v>0.121116553904076</v>
      </c>
      <c r="N20" s="3">
        <f t="shared" si="0"/>
        <v>82.298173278029495</v>
      </c>
      <c r="O20" s="21">
        <f t="shared" si="1"/>
        <v>397361.648322088</v>
      </c>
      <c r="P20" s="3">
        <f t="shared" si="8"/>
        <v>68.669568413561393</v>
      </c>
      <c r="Q20" s="17">
        <f t="shared" si="9"/>
        <v>4.8589308596983699E-5</v>
      </c>
      <c r="R20" s="3">
        <f t="shared" si="5"/>
        <v>17.478397486252899</v>
      </c>
      <c r="S20" s="24">
        <f t="shared" si="6"/>
        <v>4.5722772277227701</v>
      </c>
      <c r="T20" s="3">
        <f t="shared" si="10"/>
        <v>86.293448912037505</v>
      </c>
      <c r="U20" s="50">
        <f t="shared" si="11"/>
        <v>0.121116553904076</v>
      </c>
      <c r="V20" s="51">
        <f>((O21*(Q25)^2)/S35)*T20</f>
        <v>8.1062465649980597E-2</v>
      </c>
      <c r="W20" s="53">
        <f t="shared" si="7"/>
        <v>0.49411386555949144</v>
      </c>
    </row>
    <row r="21" spans="2:23" x14ac:dyDescent="0.6">
      <c r="B21" s="33">
        <v>89.918610874418206</v>
      </c>
      <c r="C21" s="33">
        <v>3788.2373881518602</v>
      </c>
      <c r="F21" s="33">
        <v>72.555477475524896</v>
      </c>
      <c r="G21" s="33">
        <v>56.415869635892498</v>
      </c>
      <c r="H21" s="33">
        <v>19.6779261586803</v>
      </c>
      <c r="I21" s="33">
        <v>4.46138613861386</v>
      </c>
      <c r="J21" s="33">
        <v>92.777511175942806</v>
      </c>
      <c r="K21" s="33">
        <v>0.151516643671123</v>
      </c>
      <c r="N21" s="3">
        <f t="shared" si="0"/>
        <v>89.918610874418206</v>
      </c>
      <c r="O21" s="21">
        <f t="shared" si="1"/>
        <v>378823.73881518602</v>
      </c>
      <c r="P21" s="3">
        <f t="shared" si="8"/>
        <v>72.555477475524896</v>
      </c>
      <c r="Q21" s="17">
        <f t="shared" si="9"/>
        <v>5.6415869635892494E-5</v>
      </c>
      <c r="R21" s="3">
        <f t="shared" si="5"/>
        <v>19.6779261586803</v>
      </c>
      <c r="S21" s="24">
        <f t="shared" si="6"/>
        <v>4.46138613861386</v>
      </c>
      <c r="T21" s="3">
        <f t="shared" si="10"/>
        <v>92.777511175942806</v>
      </c>
      <c r="U21" s="50">
        <f t="shared" si="11"/>
        <v>0.151516643671123</v>
      </c>
      <c r="V21" s="51">
        <f>((O21*(Q26)^2)/S36)*T21</f>
        <v>0.10100528267730806</v>
      </c>
      <c r="W21" s="53">
        <f t="shared" si="7"/>
        <v>0.5000863287041013</v>
      </c>
    </row>
    <row r="22" spans="2:23" x14ac:dyDescent="0.6">
      <c r="B22" s="33">
        <v>97.539048470807003</v>
      </c>
      <c r="C22" s="33">
        <v>3611.50668908022</v>
      </c>
      <c r="E22" s="32"/>
      <c r="F22" s="33">
        <v>75.519415300979901</v>
      </c>
      <c r="G22" s="33">
        <v>60.6317444109159</v>
      </c>
      <c r="H22" s="33">
        <v>21.406127258444599</v>
      </c>
      <c r="I22" s="33">
        <v>4.2871287128712803</v>
      </c>
      <c r="J22" s="33">
        <v>101.715950482143</v>
      </c>
      <c r="K22" s="33">
        <v>0.192341912223297</v>
      </c>
      <c r="N22" s="3">
        <f t="shared" si="0"/>
        <v>97.539048470807003</v>
      </c>
      <c r="O22" s="21">
        <f t="shared" si="1"/>
        <v>361150.66890802199</v>
      </c>
      <c r="P22" s="3">
        <f t="shared" si="8"/>
        <v>75.519415300979901</v>
      </c>
      <c r="Q22" s="17">
        <f t="shared" si="9"/>
        <v>6.0631744410915894E-5</v>
      </c>
      <c r="R22" s="3">
        <f t="shared" si="5"/>
        <v>21.406127258444599</v>
      </c>
      <c r="S22" s="24">
        <f t="shared" si="6"/>
        <v>4.2871287128712803</v>
      </c>
      <c r="T22" s="3">
        <f t="shared" si="10"/>
        <v>101.715950482143</v>
      </c>
      <c r="U22" s="50">
        <f t="shared" si="11"/>
        <v>0.192341912223297</v>
      </c>
      <c r="V22" s="51">
        <f>((O22*(Q28)^2)/S37)*T22</f>
        <v>0.1333991920612034</v>
      </c>
      <c r="W22" s="53">
        <f t="shared" si="7"/>
        <v>0.4418521525606447</v>
      </c>
    </row>
    <row r="23" spans="2:23" x14ac:dyDescent="0.6">
      <c r="B23" s="33">
        <v>105.852253121413</v>
      </c>
      <c r="C23" s="33">
        <v>3393.6891913322302</v>
      </c>
      <c r="E23" s="32"/>
      <c r="F23" s="33">
        <v>79.229644293944801</v>
      </c>
      <c r="G23" s="33">
        <v>63.044454598572401</v>
      </c>
      <c r="H23" s="33">
        <v>24.548311076197901</v>
      </c>
      <c r="I23" s="33">
        <v>4.1366336633663296</v>
      </c>
      <c r="J23" s="33">
        <v>112.55036459692199</v>
      </c>
      <c r="K23" s="33">
        <v>0.27825638405480102</v>
      </c>
      <c r="N23" s="3">
        <f t="shared" si="0"/>
        <v>105.852253121413</v>
      </c>
      <c r="O23" s="21">
        <f t="shared" si="1"/>
        <v>339368.91913322301</v>
      </c>
      <c r="P23" s="3">
        <f t="shared" si="8"/>
        <v>79.229644293944801</v>
      </c>
      <c r="Q23" s="17">
        <f t="shared" si="9"/>
        <v>6.3044454598572397E-5</v>
      </c>
      <c r="R23" s="3">
        <f t="shared" si="5"/>
        <v>24.548311076197901</v>
      </c>
      <c r="S23" s="24">
        <f t="shared" si="6"/>
        <v>4.1366336633663296</v>
      </c>
      <c r="T23" s="3">
        <f t="shared" si="10"/>
        <v>112.55036459692199</v>
      </c>
      <c r="U23" s="50">
        <f t="shared" si="11"/>
        <v>0.27825638405480102</v>
      </c>
      <c r="V23" s="51">
        <f>((O23*(Q31)^2)/S38)*T23</f>
        <v>0.18969187461180681</v>
      </c>
      <c r="W23" s="53">
        <f t="shared" si="7"/>
        <v>0.46688615220992591</v>
      </c>
    </row>
    <row r="24" spans="2:23" x14ac:dyDescent="0.6">
      <c r="B24" s="33">
        <v>115.550991880453</v>
      </c>
      <c r="C24" s="33">
        <v>3204.70822774728</v>
      </c>
      <c r="E24" s="32"/>
      <c r="F24" s="33">
        <v>83.494005650809498</v>
      </c>
      <c r="G24" s="33">
        <v>67.112300062675004</v>
      </c>
      <c r="H24" s="33">
        <v>27.2191673212883</v>
      </c>
      <c r="I24" s="33">
        <v>3.9465346534653398</v>
      </c>
      <c r="J24" s="33">
        <v>124.11838465070601</v>
      </c>
      <c r="K24" s="33">
        <v>0.33037530578262098</v>
      </c>
      <c r="N24" s="3">
        <f t="shared" si="0"/>
        <v>115.550991880453</v>
      </c>
      <c r="O24" s="21">
        <f t="shared" si="1"/>
        <v>320470.822774728</v>
      </c>
      <c r="P24" s="3">
        <f t="shared" si="8"/>
        <v>83.494005650809498</v>
      </c>
      <c r="Q24" s="17">
        <f t="shared" si="9"/>
        <v>6.7112300062675001E-5</v>
      </c>
      <c r="R24" s="3">
        <f t="shared" si="5"/>
        <v>27.2191673212883</v>
      </c>
      <c r="S24" s="24">
        <f t="shared" si="6"/>
        <v>3.9465346534653398</v>
      </c>
      <c r="T24" s="3">
        <f t="shared" si="10"/>
        <v>124.11838465070601</v>
      </c>
      <c r="U24" s="50">
        <f t="shared" si="11"/>
        <v>0.33037530578262098</v>
      </c>
      <c r="V24" s="51">
        <f>((O25*(Q33)^2)/S39)*T24</f>
        <v>0.22958585697026437</v>
      </c>
      <c r="W24" s="53">
        <f t="shared" si="7"/>
        <v>0.43900547769983378</v>
      </c>
    </row>
    <row r="25" spans="2:23" x14ac:dyDescent="0.6">
      <c r="B25" s="33">
        <v>125.94249769371</v>
      </c>
      <c r="C25" s="33">
        <v>3026.38103563805</v>
      </c>
      <c r="E25" s="32"/>
      <c r="F25" s="33">
        <v>88.871938446619495</v>
      </c>
      <c r="G25" s="33">
        <v>71.6332827985471</v>
      </c>
      <c r="H25" s="33">
        <v>30.989787902592301</v>
      </c>
      <c r="I25" s="33">
        <v>3.7603960396039602</v>
      </c>
      <c r="J25" s="33">
        <v>136.886140196735</v>
      </c>
      <c r="K25" s="33">
        <v>0.418909145181312</v>
      </c>
      <c r="N25" s="3">
        <f t="shared" si="0"/>
        <v>125.94249769371</v>
      </c>
      <c r="O25" s="21">
        <f t="shared" si="1"/>
        <v>302638.10356380499</v>
      </c>
      <c r="P25" s="3">
        <f t="shared" si="8"/>
        <v>88.871938446619495</v>
      </c>
      <c r="Q25" s="17">
        <f t="shared" si="9"/>
        <v>7.1633282798547096E-5</v>
      </c>
      <c r="R25" s="3">
        <f t="shared" si="5"/>
        <v>30.989787902592301</v>
      </c>
      <c r="S25" s="24">
        <f t="shared" si="6"/>
        <v>3.7603960396039602</v>
      </c>
      <c r="T25" s="3">
        <f t="shared" si="10"/>
        <v>136.886140196735</v>
      </c>
      <c r="U25" s="50">
        <f t="shared" si="11"/>
        <v>0.418909145181312</v>
      </c>
      <c r="V25" s="51">
        <f>((O26*(Q36)^2)/S40)*T25</f>
        <v>0.30326965637475939</v>
      </c>
      <c r="W25" s="53">
        <f t="shared" si="7"/>
        <v>0.38130912993040567</v>
      </c>
    </row>
    <row r="26" spans="2:23" x14ac:dyDescent="0.6">
      <c r="B26" s="33">
        <v>134.25570234431601</v>
      </c>
      <c r="C26" s="33">
        <v>2857.6081396402501</v>
      </c>
      <c r="E26" s="32"/>
      <c r="F26" s="33">
        <v>92.950844213953104</v>
      </c>
      <c r="G26" s="33">
        <v>75.550417666097204</v>
      </c>
      <c r="H26" s="33">
        <v>34.131971720345597</v>
      </c>
      <c r="I26" s="33">
        <v>3.5742574257425699</v>
      </c>
      <c r="J26" s="33">
        <v>149.47259136438799</v>
      </c>
      <c r="K26" s="33">
        <v>0.51350836091799801</v>
      </c>
      <c r="N26" s="3">
        <f t="shared" si="0"/>
        <v>134.25570234431601</v>
      </c>
      <c r="O26" s="21">
        <f t="shared" si="1"/>
        <v>285760.813964025</v>
      </c>
      <c r="P26" s="3">
        <f t="shared" si="8"/>
        <v>92.950844213953104</v>
      </c>
      <c r="Q26" s="17">
        <f t="shared" si="9"/>
        <v>7.5550417666097203E-5</v>
      </c>
      <c r="R26" s="3">
        <f t="shared" si="5"/>
        <v>34.131971720345597</v>
      </c>
      <c r="S26" s="24">
        <f t="shared" si="6"/>
        <v>3.5742574257425699</v>
      </c>
      <c r="T26" s="3">
        <f t="shared" si="10"/>
        <v>149.47259136438799</v>
      </c>
      <c r="U26" s="50">
        <f t="shared" si="11"/>
        <v>0.51350836091799801</v>
      </c>
      <c r="V26" s="51">
        <f>((O27*(Q39)^2)/S41)*T26</f>
        <v>0.38102720387879191</v>
      </c>
      <c r="W26" s="53">
        <f t="shared" si="7"/>
        <v>0.34769474643954701</v>
      </c>
    </row>
    <row r="27" spans="2:23" x14ac:dyDescent="0.6">
      <c r="B27" s="33">
        <v>143.954441103357</v>
      </c>
      <c r="C27" s="33">
        <v>2711.5307264457601</v>
      </c>
      <c r="E27" s="32"/>
      <c r="F27" s="33">
        <v>97.030587883046707</v>
      </c>
      <c r="G27" s="33">
        <v>79.016426226101601</v>
      </c>
      <c r="H27" s="33">
        <v>37.431264728986598</v>
      </c>
      <c r="I27" s="33">
        <v>3.41980198019801</v>
      </c>
      <c r="J27" s="33">
        <v>167.32430470029601</v>
      </c>
      <c r="K27" s="33">
        <v>0.62376103227746205</v>
      </c>
      <c r="N27" s="3">
        <f t="shared" si="0"/>
        <v>143.954441103357</v>
      </c>
      <c r="O27" s="21">
        <f t="shared" si="1"/>
        <v>271153.07264457602</v>
      </c>
      <c r="P27" s="3">
        <f t="shared" si="8"/>
        <v>97.030587883046707</v>
      </c>
      <c r="Q27" s="17">
        <f t="shared" si="9"/>
        <v>7.9016426226101604E-5</v>
      </c>
      <c r="R27" s="3">
        <f t="shared" si="5"/>
        <v>37.431264728986598</v>
      </c>
      <c r="S27" s="24">
        <f t="shared" si="6"/>
        <v>3.41980198019801</v>
      </c>
      <c r="T27" s="3">
        <f t="shared" si="10"/>
        <v>167.32430470029601</v>
      </c>
      <c r="U27" s="50">
        <f t="shared" si="11"/>
        <v>0.62376103227746205</v>
      </c>
      <c r="V27" s="51">
        <f>((O29*(Q42)^2)/S42)*T27</f>
        <v>0.47576722601011306</v>
      </c>
      <c r="W27" s="53">
        <f t="shared" si="7"/>
        <v>0.31106347427177172</v>
      </c>
    </row>
    <row r="28" spans="2:23" x14ac:dyDescent="0.6">
      <c r="B28" s="33">
        <v>152.96041280818</v>
      </c>
      <c r="C28" s="33">
        <v>2548.1022606162001</v>
      </c>
      <c r="E28" s="32"/>
      <c r="F28" s="33">
        <v>100.738303170731</v>
      </c>
      <c r="G28" s="33">
        <v>82.782515336395093</v>
      </c>
      <c r="H28" s="33">
        <v>41.516103692065997</v>
      </c>
      <c r="I28" s="33">
        <v>3.24950495049504</v>
      </c>
      <c r="J28" s="33">
        <v>185.18898196651901</v>
      </c>
      <c r="K28" s="33">
        <v>0.71927927083883703</v>
      </c>
      <c r="N28" s="3">
        <f t="shared" si="0"/>
        <v>152.96041280818</v>
      </c>
      <c r="O28" s="21">
        <f t="shared" si="1"/>
        <v>254810.22606161999</v>
      </c>
      <c r="P28" s="3">
        <f t="shared" si="8"/>
        <v>100.738303170731</v>
      </c>
      <c r="Q28" s="17">
        <f t="shared" si="9"/>
        <v>8.2782515336395093E-5</v>
      </c>
      <c r="R28" s="3">
        <f t="shared" si="5"/>
        <v>41.516103692065997</v>
      </c>
      <c r="S28" s="24">
        <f t="shared" si="6"/>
        <v>3.24950495049504</v>
      </c>
      <c r="T28" s="3">
        <f t="shared" si="10"/>
        <v>185.18898196651901</v>
      </c>
      <c r="U28" s="50">
        <f t="shared" si="11"/>
        <v>0.71927927083883703</v>
      </c>
      <c r="V28" s="51">
        <f>((O31*(Q46)^2)/S43)*T28</f>
        <v>0.54940839347873616</v>
      </c>
      <c r="W28" s="53">
        <f t="shared" si="7"/>
        <v>0.30918871895005995</v>
      </c>
    </row>
    <row r="29" spans="2:23" x14ac:dyDescent="0.6">
      <c r="B29" s="33">
        <v>163.35191862143699</v>
      </c>
      <c r="C29" s="33">
        <v>2383.2034184121799</v>
      </c>
      <c r="E29" s="32"/>
      <c r="F29" s="33">
        <v>105.744207585133</v>
      </c>
      <c r="G29" s="33">
        <v>87.603578622556498</v>
      </c>
      <c r="H29" s="33">
        <v>45.915161036920701</v>
      </c>
      <c r="I29" s="33">
        <v>3.0633663366336599</v>
      </c>
      <c r="J29" s="33">
        <v>202.73756810829499</v>
      </c>
      <c r="K29" s="33">
        <v>0.77405765027128903</v>
      </c>
      <c r="N29" s="3">
        <f t="shared" si="0"/>
        <v>163.35191862143699</v>
      </c>
      <c r="O29" s="21">
        <f t="shared" si="1"/>
        <v>238320.34184121797</v>
      </c>
      <c r="P29" s="3">
        <f t="shared" si="8"/>
        <v>105.744207585133</v>
      </c>
      <c r="Q29" s="17">
        <f t="shared" si="9"/>
        <v>8.7603578622556493E-5</v>
      </c>
      <c r="R29" s="3">
        <f t="shared" si="5"/>
        <v>45.915161036920701</v>
      </c>
      <c r="S29" s="24">
        <f t="shared" si="6"/>
        <v>3.0633663366336599</v>
      </c>
      <c r="T29" s="3">
        <f t="shared" si="10"/>
        <v>202.73756810829499</v>
      </c>
      <c r="U29" s="50">
        <f t="shared" si="11"/>
        <v>0.77405765027128903</v>
      </c>
      <c r="V29" s="51">
        <f>((O33*(Q49)^2)/S44)*T29</f>
        <v>0.59852163577616579</v>
      </c>
      <c r="W29" s="53">
        <f t="shared" si="7"/>
        <v>0.29328265513323881</v>
      </c>
    </row>
    <row r="30" spans="2:23" x14ac:dyDescent="0.6">
      <c r="B30" s="33">
        <v>173.74342443469499</v>
      </c>
      <c r="C30" s="33">
        <v>2228.97590152367</v>
      </c>
      <c r="E30" s="32"/>
      <c r="F30" s="33">
        <v>109.638216364109</v>
      </c>
      <c r="G30" s="33">
        <v>91.069252021856897</v>
      </c>
      <c r="H30" s="33">
        <v>51.099764336213603</v>
      </c>
      <c r="I30" s="33">
        <v>2.8415841584158401</v>
      </c>
      <c r="J30" s="33">
        <v>223.28596959577001</v>
      </c>
      <c r="K30" s="33">
        <v>0.81933161679275601</v>
      </c>
      <c r="N30" s="3">
        <f t="shared" si="0"/>
        <v>173.74342443469499</v>
      </c>
      <c r="O30" s="21">
        <f t="shared" si="1"/>
        <v>222897.59015236699</v>
      </c>
      <c r="P30" s="3">
        <f t="shared" si="8"/>
        <v>109.638216364109</v>
      </c>
      <c r="Q30" s="17">
        <f t="shared" si="9"/>
        <v>9.1069252021856893E-5</v>
      </c>
      <c r="R30" s="3">
        <f t="shared" si="5"/>
        <v>51.099764336213603</v>
      </c>
      <c r="S30" s="24">
        <f t="shared" si="6"/>
        <v>2.8415841584158401</v>
      </c>
      <c r="T30" s="3">
        <f t="shared" si="10"/>
        <v>223.28596959577001</v>
      </c>
      <c r="U30" s="50">
        <f t="shared" si="11"/>
        <v>0.81933161679275601</v>
      </c>
      <c r="V30" s="51">
        <f>((O35*(Q53)^2)/S45)*T30</f>
        <v>0.67647029010511872</v>
      </c>
      <c r="W30" s="53">
        <f t="shared" si="7"/>
        <v>0.21118640208934769</v>
      </c>
    </row>
    <row r="31" spans="2:23" x14ac:dyDescent="0.6">
      <c r="B31" s="33">
        <v>183.44216319373501</v>
      </c>
      <c r="C31" s="33">
        <v>2094.7219208238298</v>
      </c>
      <c r="E31" s="32"/>
      <c r="F31" s="33">
        <v>114.089988414611</v>
      </c>
      <c r="G31" s="33">
        <v>94.235180031572</v>
      </c>
      <c r="H31" s="33">
        <v>58.483896307934003</v>
      </c>
      <c r="I31" s="33">
        <v>2.6435643564356401</v>
      </c>
      <c r="J31" s="33">
        <v>240.726459436243</v>
      </c>
      <c r="K31" s="33">
        <v>0.79696916382104699</v>
      </c>
      <c r="N31" s="3">
        <f t="shared" si="0"/>
        <v>183.44216319373501</v>
      </c>
      <c r="O31" s="21">
        <f t="shared" si="1"/>
        <v>209472.19208238297</v>
      </c>
      <c r="P31" s="3">
        <f t="shared" si="8"/>
        <v>114.089988414611</v>
      </c>
      <c r="Q31" s="17">
        <f t="shared" si="9"/>
        <v>9.4235180031572002E-5</v>
      </c>
      <c r="R31" s="3">
        <f t="shared" si="5"/>
        <v>58.483896307934003</v>
      </c>
      <c r="S31" s="24">
        <f t="shared" si="6"/>
        <v>2.6435643564356401</v>
      </c>
      <c r="T31" s="3">
        <f t="shared" si="10"/>
        <v>240.726459436243</v>
      </c>
      <c r="U31" s="50">
        <f t="shared" si="11"/>
        <v>0.79696916382104699</v>
      </c>
      <c r="V31" s="51">
        <f>((O38*(Q58)^2)/S46)*T31</f>
        <v>0.65377065061195261</v>
      </c>
      <c r="W31" s="53">
        <f t="shared" si="7"/>
        <v>0.21903478394916553</v>
      </c>
    </row>
    <row r="32" spans="2:23" x14ac:dyDescent="0.6">
      <c r="B32" s="33">
        <v>193.14090195277501</v>
      </c>
      <c r="C32" s="33">
        <v>1959.0790309916999</v>
      </c>
      <c r="E32" s="32"/>
      <c r="F32" s="33">
        <v>118.539805361007</v>
      </c>
      <c r="G32" s="33">
        <v>98.453736092227203</v>
      </c>
      <c r="H32" s="33">
        <v>66.810683424980297</v>
      </c>
      <c r="I32" s="33">
        <v>2.4099009900990001</v>
      </c>
      <c r="J32" s="33">
        <v>260.993086085399</v>
      </c>
      <c r="K32" s="33">
        <v>0.76250036086570705</v>
      </c>
      <c r="N32" s="3">
        <f t="shared" si="0"/>
        <v>193.14090195277501</v>
      </c>
      <c r="O32" s="21">
        <f t="shared" si="1"/>
        <v>195907.90309916998</v>
      </c>
      <c r="P32" s="3">
        <f t="shared" si="8"/>
        <v>118.539805361007</v>
      </c>
      <c r="Q32" s="17">
        <f t="shared" si="9"/>
        <v>9.8453736092227198E-5</v>
      </c>
      <c r="R32" s="3">
        <f t="shared" si="5"/>
        <v>66.810683424980297</v>
      </c>
      <c r="S32" s="24">
        <f t="shared" si="6"/>
        <v>2.4099009900990001</v>
      </c>
      <c r="T32" s="3">
        <f t="shared" si="10"/>
        <v>260.993086085399</v>
      </c>
      <c r="U32" s="50">
        <f t="shared" si="11"/>
        <v>0.76250036086570705</v>
      </c>
      <c r="V32" s="51">
        <f>((O39*(Q59)^2)/S47)*T32</f>
        <v>0.66923788485533919</v>
      </c>
      <c r="W32" s="53">
        <f t="shared" si="7"/>
        <v>0.13935624106296252</v>
      </c>
    </row>
    <row r="33" spans="2:23" x14ac:dyDescent="0.6">
      <c r="B33" s="33">
        <v>202.839640711816</v>
      </c>
      <c r="C33" s="33">
        <v>1849.98576341685</v>
      </c>
      <c r="E33" s="32"/>
      <c r="F33" s="33">
        <v>123.361092087637</v>
      </c>
      <c r="G33" s="33">
        <v>102.67296247429</v>
      </c>
      <c r="H33" s="33">
        <v>73.723487824037704</v>
      </c>
      <c r="I33" s="33">
        <v>2.2712871287128702</v>
      </c>
      <c r="J33" s="33">
        <v>280.93447060047498</v>
      </c>
      <c r="K33" s="33">
        <v>0.69769247487421404</v>
      </c>
      <c r="N33" s="3">
        <f t="shared" si="0"/>
        <v>202.839640711816</v>
      </c>
      <c r="O33" s="21">
        <f t="shared" si="1"/>
        <v>184998.57634168499</v>
      </c>
      <c r="P33" s="3">
        <f t="shared" si="8"/>
        <v>123.361092087637</v>
      </c>
      <c r="Q33" s="17">
        <f t="shared" si="9"/>
        <v>1.0267296247429E-4</v>
      </c>
      <c r="R33" s="3">
        <f t="shared" si="5"/>
        <v>73.723487824037704</v>
      </c>
      <c r="S33" s="24">
        <f t="shared" si="6"/>
        <v>2.2712871287128702</v>
      </c>
      <c r="T33" s="3">
        <f t="shared" si="10"/>
        <v>280.93447060047498</v>
      </c>
      <c r="U33" s="50">
        <f t="shared" si="11"/>
        <v>0.69769247487421404</v>
      </c>
      <c r="V33" s="51">
        <f>((O41*(Q62)^2)/S48)*T33</f>
        <v>0.61950773782163127</v>
      </c>
      <c r="W33" s="53">
        <f t="shared" si="7"/>
        <v>0.12620461743948996</v>
      </c>
    </row>
    <row r="34" spans="2:23" x14ac:dyDescent="0.6">
      <c r="B34" s="33">
        <v>211.152845362422</v>
      </c>
      <c r="C34" s="33">
        <v>1746.8171765238501</v>
      </c>
      <c r="E34" s="32"/>
      <c r="F34" s="33">
        <v>128.183216716028</v>
      </c>
      <c r="G34" s="33">
        <v>106.441062548807</v>
      </c>
      <c r="H34" s="33">
        <v>79.536527886881402</v>
      </c>
      <c r="I34" s="33">
        <v>2.1603960396039601</v>
      </c>
      <c r="J34" s="33">
        <v>294.014694996304</v>
      </c>
      <c r="K34" s="33">
        <v>0.63108314727188197</v>
      </c>
      <c r="N34" s="3">
        <f t="shared" si="0"/>
        <v>211.152845362422</v>
      </c>
      <c r="O34" s="21">
        <f t="shared" si="1"/>
        <v>174681.71765238501</v>
      </c>
      <c r="P34" s="3">
        <f t="shared" si="8"/>
        <v>128.183216716028</v>
      </c>
      <c r="Q34" s="17">
        <f t="shared" si="9"/>
        <v>1.0644106254880699E-4</v>
      </c>
      <c r="R34" s="3">
        <f t="shared" si="5"/>
        <v>79.536527886881402</v>
      </c>
      <c r="S34" s="24">
        <f t="shared" si="6"/>
        <v>2.1603960396039601</v>
      </c>
      <c r="T34" s="3">
        <f t="shared" si="10"/>
        <v>294.014694996304</v>
      </c>
      <c r="U34" s="50">
        <f t="shared" si="11"/>
        <v>0.63108314727188197</v>
      </c>
      <c r="V34" s="51">
        <f>((O43*(Q65)^2)/S49)*T34</f>
        <v>0.56851353664608861</v>
      </c>
      <c r="W34" s="53">
        <f t="shared" si="7"/>
        <v>0.11005825999310237</v>
      </c>
    </row>
    <row r="35" spans="2:23" x14ac:dyDescent="0.6">
      <c r="B35" s="33">
        <v>220.851584121462</v>
      </c>
      <c r="C35" s="33">
        <v>1665.53872692664</v>
      </c>
      <c r="E35" s="32"/>
      <c r="F35" s="33">
        <v>132.634430165357</v>
      </c>
      <c r="G35" s="33">
        <v>109.90774143022</v>
      </c>
      <c r="H35" s="33">
        <v>86.920659858601695</v>
      </c>
      <c r="I35" s="33">
        <v>2.06930693069306</v>
      </c>
      <c r="N35" s="3">
        <f t="shared" si="0"/>
        <v>220.851584121462</v>
      </c>
      <c r="O35" s="21">
        <f t="shared" si="1"/>
        <v>166553.87269266401</v>
      </c>
      <c r="P35" s="3">
        <f t="shared" si="8"/>
        <v>132.634430165357</v>
      </c>
      <c r="Q35" s="17">
        <f t="shared" si="9"/>
        <v>1.0990774143022E-4</v>
      </c>
      <c r="R35" s="3">
        <f t="shared" si="5"/>
        <v>86.920659858601695</v>
      </c>
      <c r="S35" s="24">
        <f t="shared" si="6"/>
        <v>2.06930693069306</v>
      </c>
      <c r="T35" s="32"/>
      <c r="U35" s="32"/>
    </row>
    <row r="36" spans="2:23" x14ac:dyDescent="0.6">
      <c r="B36" s="33">
        <v>230.55032288050199</v>
      </c>
      <c r="C36" s="33">
        <v>1565.2212654651701</v>
      </c>
      <c r="E36" s="32"/>
      <c r="F36" s="33">
        <v>135.97151357456701</v>
      </c>
      <c r="G36" s="33">
        <v>113.22203391156</v>
      </c>
      <c r="H36" s="33">
        <v>93.676355066771393</v>
      </c>
      <c r="I36" s="33">
        <v>1.9861386138613799</v>
      </c>
      <c r="N36" s="3">
        <f t="shared" si="0"/>
        <v>230.55032288050199</v>
      </c>
      <c r="O36" s="21">
        <f t="shared" si="1"/>
        <v>156522.12654651701</v>
      </c>
      <c r="P36" s="3">
        <f t="shared" si="8"/>
        <v>135.97151357456701</v>
      </c>
      <c r="Q36" s="17">
        <f t="shared" si="9"/>
        <v>1.1322203391156E-4</v>
      </c>
      <c r="R36" s="3">
        <f t="shared" si="5"/>
        <v>93.676355066771393</v>
      </c>
      <c r="S36" s="24">
        <f t="shared" si="6"/>
        <v>1.9861386138613799</v>
      </c>
      <c r="T36" s="32"/>
      <c r="U36" s="32"/>
    </row>
    <row r="37" spans="2:23" x14ac:dyDescent="0.6">
      <c r="B37" s="33">
        <v>240.24906163954199</v>
      </c>
      <c r="C37" s="33">
        <v>1463.86598123207</v>
      </c>
      <c r="E37" s="32"/>
      <c r="F37" s="33">
        <v>139.49600767741401</v>
      </c>
      <c r="G37" s="33">
        <v>115.634408938512</v>
      </c>
      <c r="H37" s="33">
        <v>103.102906520031</v>
      </c>
      <c r="I37" s="33">
        <v>1.8871287128712799</v>
      </c>
      <c r="N37" s="3">
        <f t="shared" si="0"/>
        <v>240.24906163954199</v>
      </c>
      <c r="O37" s="21">
        <f t="shared" si="1"/>
        <v>146386.59812320699</v>
      </c>
      <c r="P37" s="3">
        <f t="shared" si="8"/>
        <v>139.49600767741401</v>
      </c>
      <c r="Q37" s="17">
        <f t="shared" si="9"/>
        <v>1.1563440893851198E-4</v>
      </c>
      <c r="R37" s="3">
        <f t="shared" si="5"/>
        <v>103.102906520031</v>
      </c>
      <c r="S37" s="24">
        <f t="shared" si="6"/>
        <v>1.8871287128712799</v>
      </c>
      <c r="T37" s="32"/>
      <c r="U37" s="32"/>
    </row>
    <row r="38" spans="2:23" x14ac:dyDescent="0.6">
      <c r="B38" s="33">
        <v>249.25503334436601</v>
      </c>
      <c r="C38" s="33">
        <v>1422.8909644520099</v>
      </c>
      <c r="E38" s="32"/>
      <c r="F38" s="33">
        <v>144.68960208604</v>
      </c>
      <c r="G38" s="33">
        <v>119.403179334437</v>
      </c>
      <c r="H38" s="33">
        <v>113.31500392772899</v>
      </c>
      <c r="I38" s="33">
        <v>1.7881188118811799</v>
      </c>
      <c r="N38" s="3">
        <f t="shared" si="0"/>
        <v>249.25503334436601</v>
      </c>
      <c r="O38" s="21">
        <f t="shared" si="1"/>
        <v>142289.09644520099</v>
      </c>
      <c r="P38" s="3">
        <f t="shared" si="8"/>
        <v>144.68960208604</v>
      </c>
      <c r="Q38" s="17">
        <f t="shared" si="9"/>
        <v>1.19403179334437E-4</v>
      </c>
      <c r="R38" s="3">
        <f t="shared" si="5"/>
        <v>113.31500392772899</v>
      </c>
      <c r="S38" s="24">
        <f t="shared" si="6"/>
        <v>1.7881188118811799</v>
      </c>
      <c r="U38" s="32"/>
    </row>
    <row r="39" spans="2:23" x14ac:dyDescent="0.6">
      <c r="B39" s="33">
        <v>258.95377210340598</v>
      </c>
      <c r="C39" s="33">
        <v>1356.68462466396</v>
      </c>
      <c r="E39" s="32"/>
      <c r="F39" s="33">
        <v>149.141374136542</v>
      </c>
      <c r="G39" s="33">
        <v>122.569107344153</v>
      </c>
      <c r="H39" s="33">
        <v>125.41241162608</v>
      </c>
      <c r="I39" s="33">
        <v>1.7247524752475201</v>
      </c>
      <c r="N39" s="3">
        <f t="shared" si="0"/>
        <v>258.95377210340598</v>
      </c>
      <c r="O39" s="21">
        <f t="shared" si="1"/>
        <v>135668.46246639601</v>
      </c>
      <c r="P39" s="3">
        <f t="shared" si="8"/>
        <v>149.141374136542</v>
      </c>
      <c r="Q39" s="17">
        <f t="shared" si="9"/>
        <v>1.2256910734415299E-4</v>
      </c>
      <c r="R39" s="3">
        <f t="shared" ref="R39:R49" si="12">H39</f>
        <v>125.41241162608</v>
      </c>
      <c r="S39" s="24">
        <f t="shared" ref="S39:S49" si="13">I39</f>
        <v>1.7247524752475201</v>
      </c>
    </row>
    <row r="40" spans="2:23" x14ac:dyDescent="0.6">
      <c r="B40" s="33">
        <v>268.65251086244598</v>
      </c>
      <c r="C40" s="33">
        <v>1312.4188577100999</v>
      </c>
      <c r="E40" s="32"/>
      <c r="F40" s="33">
        <v>154.89133531376001</v>
      </c>
      <c r="G40" s="33">
        <v>126.790009529736</v>
      </c>
      <c r="H40" s="33">
        <v>137.981146897093</v>
      </c>
      <c r="I40" s="33">
        <v>1.65346534653465</v>
      </c>
      <c r="N40" s="3">
        <f t="shared" si="0"/>
        <v>268.65251086244598</v>
      </c>
      <c r="O40" s="21">
        <f t="shared" si="1"/>
        <v>131241.88577100998</v>
      </c>
      <c r="P40" s="3">
        <f t="shared" si="8"/>
        <v>154.89133531376001</v>
      </c>
      <c r="Q40" s="17">
        <f t="shared" si="9"/>
        <v>1.2679000952973599E-4</v>
      </c>
      <c r="R40" s="3">
        <f t="shared" si="12"/>
        <v>137.981146897093</v>
      </c>
      <c r="S40" s="24">
        <f t="shared" si="13"/>
        <v>1.65346534653465</v>
      </c>
    </row>
    <row r="41" spans="2:23" x14ac:dyDescent="0.6">
      <c r="B41" s="33">
        <v>279.04401667570397</v>
      </c>
      <c r="C41" s="33">
        <v>1227.4864931546899</v>
      </c>
      <c r="E41" s="32"/>
      <c r="F41" s="33">
        <v>162.310396796757</v>
      </c>
      <c r="G41" s="33">
        <v>132.36730708429101</v>
      </c>
      <c r="H41" s="33">
        <v>151.33542812254501</v>
      </c>
      <c r="I41" s="33">
        <v>1.5980198019801899</v>
      </c>
      <c r="N41" s="3">
        <f t="shared" si="0"/>
        <v>279.04401667570397</v>
      </c>
      <c r="O41" s="21">
        <f t="shared" si="1"/>
        <v>122748.649315469</v>
      </c>
      <c r="P41" s="3">
        <f t="shared" si="8"/>
        <v>162.310396796757</v>
      </c>
      <c r="Q41" s="17">
        <f t="shared" si="9"/>
        <v>1.3236730708429101E-4</v>
      </c>
      <c r="R41" s="3">
        <f t="shared" si="12"/>
        <v>151.33542812254501</v>
      </c>
      <c r="S41" s="24">
        <f t="shared" si="13"/>
        <v>1.5980198019801899</v>
      </c>
    </row>
    <row r="42" spans="2:23" x14ac:dyDescent="0.6">
      <c r="B42" s="33">
        <v>288.74275543474403</v>
      </c>
      <c r="C42" s="33">
        <v>1153.55346056844</v>
      </c>
      <c r="E42" s="32"/>
      <c r="F42" s="33">
        <v>168.24748936702599</v>
      </c>
      <c r="G42" s="33">
        <v>135.836667251335</v>
      </c>
      <c r="H42" s="33">
        <v>167.989002356637</v>
      </c>
      <c r="I42" s="33">
        <v>1.5465346534653399</v>
      </c>
      <c r="N42" s="3">
        <f t="shared" si="0"/>
        <v>288.74275543474403</v>
      </c>
      <c r="O42" s="21">
        <f t="shared" si="1"/>
        <v>115355.34605684399</v>
      </c>
      <c r="P42" s="3">
        <f t="shared" si="8"/>
        <v>168.24748936702599</v>
      </c>
      <c r="Q42" s="17">
        <f t="shared" si="9"/>
        <v>1.3583666725133499E-4</v>
      </c>
      <c r="R42" s="3">
        <f t="shared" si="12"/>
        <v>167.989002356637</v>
      </c>
      <c r="S42" s="24">
        <f t="shared" si="13"/>
        <v>1.5465346534653399</v>
      </c>
    </row>
    <row r="43" spans="2:23" x14ac:dyDescent="0.6">
      <c r="B43" s="33">
        <v>296.36319303113299</v>
      </c>
      <c r="C43" s="33">
        <v>1137.51450718047</v>
      </c>
      <c r="E43" s="32"/>
      <c r="F43" s="33">
        <v>173.07352420363</v>
      </c>
      <c r="G43" s="33">
        <v>137.499511223973</v>
      </c>
      <c r="H43" s="33">
        <v>185.89945011783101</v>
      </c>
      <c r="I43" s="33">
        <v>1.5069306930693001</v>
      </c>
      <c r="N43" s="3">
        <f t="shared" si="0"/>
        <v>296.36319303113299</v>
      </c>
      <c r="O43" s="21">
        <f t="shared" si="1"/>
        <v>113751.450718047</v>
      </c>
      <c r="P43" s="3">
        <f t="shared" si="8"/>
        <v>173.07352420363</v>
      </c>
      <c r="Q43" s="17">
        <f t="shared" si="9"/>
        <v>1.37499511223973E-4</v>
      </c>
      <c r="R43" s="3">
        <f t="shared" si="12"/>
        <v>185.89945011783101</v>
      </c>
      <c r="S43" s="24">
        <f t="shared" si="13"/>
        <v>1.5069306930693001</v>
      </c>
    </row>
    <row r="44" spans="2:23" x14ac:dyDescent="0.6">
      <c r="B44" s="33">
        <v>305.36916473595602</v>
      </c>
      <c r="C44" s="33">
        <v>1100.35246722836</v>
      </c>
      <c r="E44" s="32"/>
      <c r="F44" s="33">
        <v>176.41451782105301</v>
      </c>
      <c r="G44" s="33">
        <v>138.708547603433</v>
      </c>
      <c r="H44" s="33">
        <v>205.066771406127</v>
      </c>
      <c r="I44" s="33">
        <v>1.4792079207920701</v>
      </c>
      <c r="N44" s="3">
        <f t="shared" si="0"/>
        <v>305.36916473595602</v>
      </c>
      <c r="O44" s="21">
        <f t="shared" si="1"/>
        <v>110035.24672283599</v>
      </c>
      <c r="P44" s="3">
        <f t="shared" si="8"/>
        <v>176.41451782105301</v>
      </c>
      <c r="Q44" s="17">
        <f t="shared" si="9"/>
        <v>1.38708547603433E-4</v>
      </c>
      <c r="R44" s="3">
        <f t="shared" si="12"/>
        <v>205.066771406127</v>
      </c>
      <c r="S44" s="24">
        <f t="shared" si="13"/>
        <v>1.4792079207920701</v>
      </c>
    </row>
    <row r="45" spans="2:23" x14ac:dyDescent="0.6">
      <c r="B45" s="33">
        <v>314.37513644077899</v>
      </c>
      <c r="C45" s="33">
        <v>1044.0588909590899</v>
      </c>
      <c r="E45" s="32"/>
      <c r="F45" s="33">
        <v>179.562794033692</v>
      </c>
      <c r="G45" s="33">
        <v>143.67663471840299</v>
      </c>
      <c r="H45" s="33">
        <v>224.54831107619799</v>
      </c>
      <c r="I45" s="33">
        <v>1.46336633663366</v>
      </c>
      <c r="N45" s="3">
        <f t="shared" si="0"/>
        <v>314.37513644077899</v>
      </c>
      <c r="O45" s="21">
        <f t="shared" si="1"/>
        <v>104405.88909590899</v>
      </c>
      <c r="P45" s="3">
        <f t="shared" si="8"/>
        <v>179.562794033692</v>
      </c>
      <c r="Q45" s="17">
        <f t="shared" si="9"/>
        <v>1.43676634718403E-4</v>
      </c>
      <c r="R45" s="3">
        <f t="shared" si="12"/>
        <v>224.54831107619799</v>
      </c>
      <c r="S45" s="24">
        <f t="shared" si="13"/>
        <v>1.46336633663366</v>
      </c>
    </row>
    <row r="46" spans="2:23" x14ac:dyDescent="0.6">
      <c r="B46" s="33">
        <v>325.45940930825401</v>
      </c>
      <c r="C46" s="33">
        <v>995.56504634730697</v>
      </c>
      <c r="E46" s="32"/>
      <c r="F46" s="33">
        <v>184.20169747724501</v>
      </c>
      <c r="G46" s="33">
        <v>146.091020709579</v>
      </c>
      <c r="H46" s="33">
        <v>242.14454045561601</v>
      </c>
      <c r="I46" s="33">
        <v>1.4554455445544501</v>
      </c>
      <c r="N46" s="3">
        <f t="shared" si="0"/>
        <v>325.45940930825401</v>
      </c>
      <c r="O46" s="21">
        <f t="shared" si="1"/>
        <v>99556.504634730692</v>
      </c>
      <c r="P46" s="3">
        <f t="shared" si="8"/>
        <v>184.20169747724501</v>
      </c>
      <c r="Q46" s="17">
        <f t="shared" si="9"/>
        <v>1.4609102070957898E-4</v>
      </c>
      <c r="R46" s="3">
        <f t="shared" si="12"/>
        <v>242.14454045561601</v>
      </c>
      <c r="S46" s="24">
        <f t="shared" si="13"/>
        <v>1.4554455445544501</v>
      </c>
    </row>
    <row r="47" spans="2:23" x14ac:dyDescent="0.6">
      <c r="B47" s="33">
        <v>332.90665514108798</v>
      </c>
      <c r="C47" s="33">
        <v>926.48646451805496</v>
      </c>
      <c r="E47" s="32"/>
      <c r="F47" s="33">
        <v>189.77318557959899</v>
      </c>
      <c r="G47" s="33">
        <v>146.40182640239601</v>
      </c>
      <c r="H47" s="33">
        <v>262.72584446190098</v>
      </c>
      <c r="I47" s="33">
        <v>1.45940594059405</v>
      </c>
      <c r="N47" s="3">
        <f t="shared" si="0"/>
        <v>332.90665514108798</v>
      </c>
      <c r="O47" s="21">
        <f t="shared" si="1"/>
        <v>92648.6464518055</v>
      </c>
      <c r="P47" s="3">
        <f t="shared" si="8"/>
        <v>189.77318557959899</v>
      </c>
      <c r="Q47" s="17">
        <f t="shared" si="9"/>
        <v>1.46401826402396E-4</v>
      </c>
      <c r="R47" s="3">
        <f t="shared" si="12"/>
        <v>262.72584446190098</v>
      </c>
      <c r="S47" s="24">
        <f t="shared" si="13"/>
        <v>1.45940594059405</v>
      </c>
    </row>
    <row r="48" spans="2:23" x14ac:dyDescent="0.6">
      <c r="B48" s="33">
        <v>339.31475039259698</v>
      </c>
      <c r="C48" s="33">
        <v>900.407962710373</v>
      </c>
      <c r="E48" s="32"/>
      <c r="F48" s="33">
        <v>194.96510418470399</v>
      </c>
      <c r="G48" s="33">
        <v>151.072849413412</v>
      </c>
      <c r="H48" s="33">
        <v>281.736056559308</v>
      </c>
      <c r="I48" s="33">
        <v>1.46732673267326</v>
      </c>
      <c r="N48" s="3">
        <f t="shared" si="0"/>
        <v>339.31475039259698</v>
      </c>
      <c r="O48" s="21">
        <f t="shared" si="1"/>
        <v>90040.796271037296</v>
      </c>
      <c r="P48" s="3">
        <f t="shared" si="8"/>
        <v>194.96510418470399</v>
      </c>
      <c r="Q48" s="17">
        <f t="shared" si="9"/>
        <v>1.5107284941341198E-4</v>
      </c>
      <c r="R48" s="3">
        <f t="shared" si="12"/>
        <v>281.736056559308</v>
      </c>
      <c r="S48" s="24">
        <f t="shared" si="13"/>
        <v>1.46732673267326</v>
      </c>
    </row>
    <row r="49" spans="5:20" x14ac:dyDescent="0.6">
      <c r="E49" s="32"/>
      <c r="F49" s="33">
        <v>200.71813766837599</v>
      </c>
      <c r="G49" s="33">
        <v>153.639621804661</v>
      </c>
      <c r="H49" s="33">
        <v>294.61901021209701</v>
      </c>
      <c r="I49" s="33">
        <v>1.46336633663366</v>
      </c>
      <c r="N49" s="32"/>
      <c r="O49" s="32"/>
      <c r="P49" s="3">
        <f t="shared" si="8"/>
        <v>200.71813766837599</v>
      </c>
      <c r="Q49" s="17">
        <f t="shared" si="9"/>
        <v>1.5363962180466099E-4</v>
      </c>
      <c r="R49" s="3">
        <f t="shared" si="12"/>
        <v>294.61901021209701</v>
      </c>
      <c r="S49" s="24">
        <f t="shared" si="13"/>
        <v>1.46336633663366</v>
      </c>
    </row>
    <row r="50" spans="5:20" x14ac:dyDescent="0.6">
      <c r="E50" s="32"/>
      <c r="F50" s="33">
        <v>207.77103608228401</v>
      </c>
      <c r="G50" s="33">
        <v>156.35911575668601</v>
      </c>
      <c r="P50" s="3">
        <f t="shared" si="8"/>
        <v>207.77103608228401</v>
      </c>
      <c r="Q50" s="17">
        <f t="shared" si="9"/>
        <v>1.5635911575668601E-4</v>
      </c>
    </row>
    <row r="51" spans="5:20" x14ac:dyDescent="0.6">
      <c r="E51" s="32"/>
      <c r="F51" s="33">
        <v>213.152320485133</v>
      </c>
      <c r="G51" s="33">
        <v>159.075593262376</v>
      </c>
      <c r="P51" s="3">
        <f t="shared" si="8"/>
        <v>213.152320485133</v>
      </c>
      <c r="Q51" s="17">
        <f t="shared" si="9"/>
        <v>1.59075593262376E-4</v>
      </c>
      <c r="R51" s="32"/>
      <c r="S51" s="32"/>
      <c r="T51" s="32"/>
    </row>
    <row r="52" spans="5:20" x14ac:dyDescent="0.6">
      <c r="E52" s="32"/>
      <c r="F52" s="33">
        <v>217.79457553572601</v>
      </c>
      <c r="G52" s="33">
        <v>159.68547402336901</v>
      </c>
      <c r="P52" s="3">
        <f t="shared" si="8"/>
        <v>217.79457553572601</v>
      </c>
      <c r="Q52" s="17">
        <f t="shared" si="9"/>
        <v>1.5968547402336899E-4</v>
      </c>
      <c r="R52" s="32"/>
      <c r="S52" s="32"/>
      <c r="T52" s="32"/>
    </row>
    <row r="53" spans="5:20" x14ac:dyDescent="0.6">
      <c r="E53" s="32"/>
      <c r="F53" s="33">
        <v>222.24578898505499</v>
      </c>
      <c r="G53" s="33">
        <v>163.15215290478201</v>
      </c>
      <c r="P53" s="3">
        <f t="shared" si="8"/>
        <v>222.24578898505499</v>
      </c>
      <c r="Q53" s="17">
        <f t="shared" si="9"/>
        <v>1.63152152904782E-4</v>
      </c>
      <c r="R53" s="32"/>
      <c r="S53" s="32"/>
      <c r="T53" s="32"/>
    </row>
    <row r="54" spans="5:20" x14ac:dyDescent="0.6">
      <c r="E54" s="32"/>
      <c r="F54" s="33">
        <v>230.78875602870301</v>
      </c>
      <c r="G54" s="33">
        <v>163.61869660471001</v>
      </c>
      <c r="P54" s="3">
        <f t="shared" si="8"/>
        <v>230.78875602870301</v>
      </c>
      <c r="Q54" s="17">
        <f t="shared" si="9"/>
        <v>1.6361869660471001E-4</v>
      </c>
      <c r="R54" s="32"/>
      <c r="S54" s="32"/>
      <c r="T54" s="32"/>
    </row>
    <row r="55" spans="5:20" x14ac:dyDescent="0.6">
      <c r="E55" s="32"/>
      <c r="F55" s="33">
        <v>237.472698367655</v>
      </c>
      <c r="G55" s="33">
        <v>164.98414131269001</v>
      </c>
      <c r="P55" s="3">
        <f t="shared" si="8"/>
        <v>237.472698367655</v>
      </c>
      <c r="Q55" s="17">
        <f t="shared" si="9"/>
        <v>1.6498414131269E-4</v>
      </c>
      <c r="R55" s="32"/>
      <c r="S55" s="32"/>
      <c r="T55" s="32"/>
    </row>
    <row r="56" spans="5:20" x14ac:dyDescent="0.6">
      <c r="E56" s="32"/>
      <c r="F56" s="33">
        <v>243.22880415777999</v>
      </c>
      <c r="G56" s="33">
        <v>165.89678390960401</v>
      </c>
      <c r="P56" s="3">
        <f t="shared" si="8"/>
        <v>243.22880415777999</v>
      </c>
      <c r="Q56" s="17">
        <f t="shared" si="9"/>
        <v>1.6589678390960399E-4</v>
      </c>
      <c r="R56" s="32"/>
      <c r="S56" s="32"/>
      <c r="T56" s="32"/>
    </row>
    <row r="57" spans="5:20" x14ac:dyDescent="0.6">
      <c r="E57" s="32"/>
      <c r="F57" s="33">
        <v>249.17064483802201</v>
      </c>
      <c r="G57" s="33">
        <v>166.809761667223</v>
      </c>
      <c r="P57" s="3">
        <f t="shared" si="8"/>
        <v>249.17064483802201</v>
      </c>
      <c r="Q57" s="17">
        <f t="shared" si="9"/>
        <v>1.6680976166722299E-4</v>
      </c>
      <c r="R57" s="32"/>
      <c r="S57" s="32"/>
      <c r="T57" s="32"/>
    </row>
    <row r="58" spans="5:20" x14ac:dyDescent="0.6">
      <c r="E58" s="32"/>
      <c r="F58" s="33">
        <v>256.22884996307602</v>
      </c>
      <c r="G58" s="33">
        <v>166.67212233812501</v>
      </c>
      <c r="P58" s="3">
        <f t="shared" si="8"/>
        <v>256.22884996307602</v>
      </c>
      <c r="Q58" s="17">
        <f t="shared" si="9"/>
        <v>1.6667212233812499E-4</v>
      </c>
      <c r="R58" s="32"/>
      <c r="S58" s="32"/>
      <c r="T58" s="32"/>
    </row>
    <row r="59" spans="5:20" x14ac:dyDescent="0.6">
      <c r="E59" s="32"/>
      <c r="F59" s="33">
        <v>262.91642320965502</v>
      </c>
      <c r="G59" s="33">
        <v>166.08268638007399</v>
      </c>
      <c r="P59" s="3">
        <f t="shared" si="8"/>
        <v>262.91642320965502</v>
      </c>
      <c r="Q59" s="17">
        <f t="shared" si="9"/>
        <v>1.6608268638007399E-4</v>
      </c>
    </row>
    <row r="60" spans="5:20" x14ac:dyDescent="0.6">
      <c r="E60" s="32"/>
      <c r="F60" s="33">
        <v>271.08847907424098</v>
      </c>
      <c r="G60" s="33">
        <v>166.24780888689699</v>
      </c>
      <c r="P60" s="3">
        <f t="shared" si="8"/>
        <v>271.08847907424098</v>
      </c>
      <c r="Q60" s="17">
        <f t="shared" si="9"/>
        <v>1.6624780888689698E-4</v>
      </c>
    </row>
    <row r="61" spans="5:20" x14ac:dyDescent="0.6">
      <c r="F61" s="33">
        <v>277.03506786445598</v>
      </c>
      <c r="G61" s="33">
        <v>164.60440423508999</v>
      </c>
      <c r="P61" s="3">
        <f t="shared" si="8"/>
        <v>277.03506786445598</v>
      </c>
      <c r="Q61" s="17">
        <f t="shared" si="9"/>
        <v>1.6460440423508998E-4</v>
      </c>
    </row>
    <row r="62" spans="5:20" x14ac:dyDescent="0.6">
      <c r="F62" s="33">
        <v>282.61130407678297</v>
      </c>
      <c r="G62" s="33">
        <v>162.35882751848101</v>
      </c>
      <c r="P62" s="3">
        <f t="shared" si="8"/>
        <v>282.61130407678297</v>
      </c>
      <c r="Q62" s="17">
        <f t="shared" si="9"/>
        <v>1.6235882751848099E-4</v>
      </c>
    </row>
    <row r="63" spans="5:20" x14ac:dyDescent="0.6">
      <c r="F63" s="33">
        <v>289.29971522512102</v>
      </c>
      <c r="G63" s="33">
        <v>161.318265252884</v>
      </c>
      <c r="P63" s="3">
        <f t="shared" si="8"/>
        <v>289.29971522512102</v>
      </c>
      <c r="Q63" s="17">
        <f t="shared" si="9"/>
        <v>1.61318265252884E-4</v>
      </c>
    </row>
    <row r="64" spans="5:20" x14ac:dyDescent="0.6">
      <c r="F64" s="33">
        <v>293.01776463451199</v>
      </c>
      <c r="G64" s="33">
        <v>159.52046323678101</v>
      </c>
      <c r="P64" s="3">
        <f t="shared" si="8"/>
        <v>293.01776463451199</v>
      </c>
      <c r="Q64" s="17">
        <f t="shared" si="9"/>
        <v>1.5952046323678101E-4</v>
      </c>
    </row>
    <row r="65" spans="6:17" x14ac:dyDescent="0.6">
      <c r="F65" s="33">
        <v>294.69273025260998</v>
      </c>
      <c r="G65" s="33">
        <v>157.718974452933</v>
      </c>
      <c r="P65" s="3">
        <f t="shared" si="8"/>
        <v>294.69273025260998</v>
      </c>
      <c r="Q65" s="17">
        <f t="shared" si="9"/>
        <v>1.57718974452933E-4</v>
      </c>
    </row>
    <row r="66" spans="6:17" x14ac:dyDescent="0.6">
      <c r="P66" s="32"/>
      <c r="Q66" s="32"/>
    </row>
    <row r="67" spans="6:17" x14ac:dyDescent="0.6">
      <c r="P67" s="32"/>
      <c r="Q67" s="32"/>
    </row>
    <row r="68" spans="6:17" x14ac:dyDescent="0.6">
      <c r="P68" s="32"/>
      <c r="Q68" s="32"/>
    </row>
    <row r="69" spans="6:17" x14ac:dyDescent="0.6">
      <c r="P69" s="32"/>
      <c r="Q69" s="32"/>
    </row>
    <row r="70" spans="6:17" x14ac:dyDescent="0.6">
      <c r="P70" s="32"/>
      <c r="Q70" s="32"/>
    </row>
    <row r="71" spans="6:17" x14ac:dyDescent="0.6">
      <c r="P71" s="32"/>
      <c r="Q71" s="32"/>
    </row>
    <row r="72" spans="6:17" x14ac:dyDescent="0.6">
      <c r="P72" s="32"/>
      <c r="Q72" s="32"/>
    </row>
    <row r="73" spans="6:17" x14ac:dyDescent="0.6">
      <c r="P73" s="32"/>
      <c r="Q73" s="32"/>
    </row>
    <row r="74" spans="6:17" x14ac:dyDescent="0.6">
      <c r="P74" s="32"/>
      <c r="Q74" s="32"/>
    </row>
    <row r="75" spans="6:17" x14ac:dyDescent="0.6">
      <c r="P75" s="32"/>
      <c r="Q75" s="32"/>
    </row>
    <row r="76" spans="6:17" x14ac:dyDescent="0.6">
      <c r="P76" s="32"/>
      <c r="Q76" s="32"/>
    </row>
    <row r="77" spans="6:17" x14ac:dyDescent="0.6">
      <c r="P77" s="32"/>
      <c r="Q77" s="32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W2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5" max="5" width="13.12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3" t="s">
        <v>66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5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4">
        <v>300.1794649919355</v>
      </c>
      <c r="C9" s="34">
        <v>45837.504506552861</v>
      </c>
      <c r="D9" s="3"/>
      <c r="E9" s="4"/>
      <c r="F9" s="34">
        <v>297.697</v>
      </c>
      <c r="G9" s="34">
        <v>-58.746200000000002</v>
      </c>
      <c r="H9" s="34">
        <v>298.37299999999999</v>
      </c>
      <c r="I9" s="34">
        <v>1.5097400000000001</v>
      </c>
      <c r="J9" s="3">
        <v>297.995</v>
      </c>
      <c r="K9" s="4">
        <v>3.9393400000000002E-2</v>
      </c>
      <c r="N9" s="3">
        <f>B9</f>
        <v>300.1794649919355</v>
      </c>
      <c r="O9" s="21">
        <f>C9</f>
        <v>45837.504506552861</v>
      </c>
      <c r="P9" s="3">
        <f>F9</f>
        <v>297.697</v>
      </c>
      <c r="Q9" s="17">
        <f>G9*0.000001</f>
        <v>-5.8746199999999997E-5</v>
      </c>
      <c r="R9" s="3">
        <f>H9</f>
        <v>298.37299999999999</v>
      </c>
      <c r="S9" s="24">
        <f>I9</f>
        <v>1.5097400000000001</v>
      </c>
      <c r="T9" s="3">
        <f>J9</f>
        <v>297.995</v>
      </c>
      <c r="U9" s="24">
        <f>K9</f>
        <v>3.9393400000000002E-2</v>
      </c>
      <c r="V9" s="22">
        <f>((O9*(Q9)^2)/S9)*T9</f>
        <v>3.1223913862586064E-2</v>
      </c>
      <c r="W9" s="39">
        <f>U9/V9-1</f>
        <v>0.26164196370023274</v>
      </c>
    </row>
    <row r="10" spans="1:23" x14ac:dyDescent="0.6">
      <c r="B10" s="3">
        <v>322.99638333812527</v>
      </c>
      <c r="C10" s="4">
        <v>45612.505016249022</v>
      </c>
      <c r="D10" s="3"/>
      <c r="E10" s="4"/>
      <c r="F10" s="3">
        <v>341.447</v>
      </c>
      <c r="G10" s="4">
        <v>-68.5321</v>
      </c>
      <c r="H10" s="3">
        <v>368.77199999999999</v>
      </c>
      <c r="I10" s="4">
        <v>1.4560999999999999</v>
      </c>
      <c r="J10" s="3">
        <v>345.86799999999999</v>
      </c>
      <c r="K10" s="4">
        <v>6.4372499999999999E-2</v>
      </c>
      <c r="N10" s="3">
        <f t="shared" ref="N10:N24" si="0">B10</f>
        <v>322.99638333812527</v>
      </c>
      <c r="O10" s="21">
        <f t="shared" ref="O10:O24" si="1">C10</f>
        <v>45612.505016249022</v>
      </c>
      <c r="P10" s="3">
        <f t="shared" ref="P10:P24" si="2">F10</f>
        <v>341.447</v>
      </c>
      <c r="Q10" s="17">
        <f t="shared" ref="Q10:Q24" si="3">G10*0.000001</f>
        <v>-6.8532099999999994E-5</v>
      </c>
      <c r="R10" s="3">
        <f t="shared" ref="R10:U24" si="4">H10</f>
        <v>368.77199999999999</v>
      </c>
      <c r="S10" s="24">
        <f t="shared" si="4"/>
        <v>1.4560999999999999</v>
      </c>
      <c r="T10" s="3">
        <f t="shared" si="4"/>
        <v>345.86799999999999</v>
      </c>
      <c r="U10" s="24">
        <f t="shared" si="4"/>
        <v>6.4372499999999999E-2</v>
      </c>
    </row>
    <row r="11" spans="1:23" x14ac:dyDescent="0.6">
      <c r="B11" s="2">
        <v>345.37620273635895</v>
      </c>
      <c r="C11" s="1">
        <v>45591.173240043659</v>
      </c>
      <c r="D11" s="2"/>
      <c r="E11" s="1"/>
      <c r="F11" s="2">
        <v>389.803</v>
      </c>
      <c r="G11" s="1">
        <v>-78.317999999999998</v>
      </c>
      <c r="H11" s="2">
        <v>436.96499999999997</v>
      </c>
      <c r="I11" s="1">
        <v>1.38426</v>
      </c>
      <c r="J11" s="2">
        <v>391.56700000000001</v>
      </c>
      <c r="K11" s="1">
        <v>8.9362700000000003E-2</v>
      </c>
      <c r="N11" s="3">
        <f t="shared" si="0"/>
        <v>345.37620273635895</v>
      </c>
      <c r="O11" s="21">
        <f t="shared" si="1"/>
        <v>45591.173240043659</v>
      </c>
      <c r="P11" s="3">
        <f t="shared" si="2"/>
        <v>389.803</v>
      </c>
      <c r="Q11" s="17">
        <f t="shared" si="3"/>
        <v>-7.8317999999999991E-5</v>
      </c>
      <c r="R11" s="3">
        <f t="shared" si="4"/>
        <v>436.96499999999997</v>
      </c>
      <c r="S11" s="24">
        <f t="shared" si="4"/>
        <v>1.38426</v>
      </c>
      <c r="T11" s="3">
        <f t="shared" si="4"/>
        <v>391.56700000000001</v>
      </c>
      <c r="U11" s="24">
        <f t="shared" si="4"/>
        <v>8.9362700000000003E-2</v>
      </c>
    </row>
    <row r="12" spans="1:23" x14ac:dyDescent="0.6">
      <c r="B12" s="2">
        <v>367.92665362213569</v>
      </c>
      <c r="C12" s="1">
        <v>45373.505072748616</v>
      </c>
      <c r="D12" s="2"/>
      <c r="E12" s="1"/>
      <c r="F12" s="2">
        <v>433.553</v>
      </c>
      <c r="G12" s="1">
        <v>-86.880700000000004</v>
      </c>
      <c r="H12" s="2">
        <v>502.863</v>
      </c>
      <c r="I12" s="1">
        <v>1.32148</v>
      </c>
      <c r="J12" s="2">
        <v>435.10500000000002</v>
      </c>
      <c r="K12" s="1">
        <v>0.121571</v>
      </c>
      <c r="N12" s="3">
        <f t="shared" si="0"/>
        <v>367.92665362213569</v>
      </c>
      <c r="O12" s="21">
        <f t="shared" si="1"/>
        <v>45373.505072748616</v>
      </c>
      <c r="P12" s="3">
        <f t="shared" si="2"/>
        <v>433.553</v>
      </c>
      <c r="Q12" s="17">
        <f t="shared" si="3"/>
        <v>-8.6880700000000003E-5</v>
      </c>
      <c r="R12" s="3">
        <f t="shared" si="4"/>
        <v>502.863</v>
      </c>
      <c r="S12" s="24">
        <f t="shared" si="4"/>
        <v>1.32148</v>
      </c>
      <c r="T12" s="3">
        <f t="shared" si="4"/>
        <v>435.10500000000002</v>
      </c>
      <c r="U12" s="24">
        <f t="shared" si="4"/>
        <v>0.121571</v>
      </c>
    </row>
    <row r="13" spans="1:23" x14ac:dyDescent="0.6">
      <c r="B13" s="2">
        <v>411.10842295622399</v>
      </c>
      <c r="C13" s="1">
        <v>45145.503299100041</v>
      </c>
      <c r="D13" s="2"/>
      <c r="E13" s="1"/>
      <c r="F13" s="2">
        <v>479.60500000000002</v>
      </c>
      <c r="G13" s="1">
        <v>-96.666700000000006</v>
      </c>
      <c r="H13" s="2">
        <v>573.29200000000003</v>
      </c>
      <c r="I13" s="1">
        <v>1.25875</v>
      </c>
      <c r="J13" s="2">
        <v>480.81799999999998</v>
      </c>
      <c r="K13" s="1">
        <v>0.15376899999999999</v>
      </c>
      <c r="N13" s="3">
        <f t="shared" si="0"/>
        <v>411.10842295622399</v>
      </c>
      <c r="O13" s="21">
        <f t="shared" si="1"/>
        <v>45145.503299100041</v>
      </c>
      <c r="P13" s="3">
        <f t="shared" si="2"/>
        <v>479.60500000000002</v>
      </c>
      <c r="Q13" s="17">
        <f t="shared" si="3"/>
        <v>-9.6666700000000007E-5</v>
      </c>
      <c r="R13" s="3">
        <f t="shared" si="4"/>
        <v>573.29200000000003</v>
      </c>
      <c r="S13" s="24">
        <f t="shared" si="4"/>
        <v>1.25875</v>
      </c>
      <c r="T13" s="3">
        <f t="shared" si="4"/>
        <v>480.81799999999998</v>
      </c>
      <c r="U13" s="24">
        <f t="shared" si="4"/>
        <v>0.15376899999999999</v>
      </c>
    </row>
    <row r="14" spans="1:23" x14ac:dyDescent="0.6">
      <c r="B14" s="2">
        <v>458.36282634144879</v>
      </c>
      <c r="C14" s="1">
        <v>45119.113127481673</v>
      </c>
      <c r="D14" s="2"/>
      <c r="E14" s="1"/>
      <c r="F14" s="2">
        <v>523.35500000000002</v>
      </c>
      <c r="G14" s="1">
        <v>-105.84099999999999</v>
      </c>
      <c r="H14" s="2">
        <v>641.42600000000004</v>
      </c>
      <c r="I14" s="1">
        <v>1.20509</v>
      </c>
      <c r="J14" s="2">
        <v>524.39700000000005</v>
      </c>
      <c r="K14" s="1">
        <v>0.20759900000000001</v>
      </c>
      <c r="N14" s="3">
        <f t="shared" si="0"/>
        <v>458.36282634144879</v>
      </c>
      <c r="O14" s="21">
        <f t="shared" si="1"/>
        <v>45119.113127481673</v>
      </c>
      <c r="P14" s="3">
        <f t="shared" si="2"/>
        <v>523.35500000000002</v>
      </c>
      <c r="Q14" s="17">
        <f t="shared" si="3"/>
        <v>-1.0584099999999999E-4</v>
      </c>
      <c r="R14" s="3">
        <f t="shared" si="4"/>
        <v>641.42600000000004</v>
      </c>
      <c r="S14" s="24">
        <f t="shared" si="4"/>
        <v>1.20509</v>
      </c>
      <c r="T14" s="3">
        <f t="shared" si="4"/>
        <v>524.39700000000005</v>
      </c>
      <c r="U14" s="24">
        <f t="shared" si="4"/>
        <v>0.20759900000000001</v>
      </c>
    </row>
    <row r="15" spans="1:23" x14ac:dyDescent="0.6">
      <c r="B15" s="2">
        <v>525.21982185215722</v>
      </c>
      <c r="C15" s="1">
        <v>43540.104563113797</v>
      </c>
      <c r="D15" s="2"/>
      <c r="E15" s="1"/>
      <c r="F15" s="2">
        <v>569.40800000000002</v>
      </c>
      <c r="G15" s="1">
        <v>-115.015</v>
      </c>
      <c r="H15" s="2">
        <v>707.26599999999996</v>
      </c>
      <c r="I15" s="1">
        <v>1.16049</v>
      </c>
      <c r="J15" s="2">
        <v>570.14300000000003</v>
      </c>
      <c r="K15" s="1">
        <v>0.25781399999999999</v>
      </c>
      <c r="N15" s="3">
        <f t="shared" si="0"/>
        <v>525.21982185215722</v>
      </c>
      <c r="O15" s="21">
        <f t="shared" si="1"/>
        <v>43540.104563113797</v>
      </c>
      <c r="P15" s="3">
        <f t="shared" si="2"/>
        <v>569.40800000000002</v>
      </c>
      <c r="Q15" s="17">
        <f t="shared" si="3"/>
        <v>-1.15015E-4</v>
      </c>
      <c r="R15" s="3">
        <f t="shared" si="4"/>
        <v>707.26599999999996</v>
      </c>
      <c r="S15" s="24">
        <f t="shared" si="4"/>
        <v>1.16049</v>
      </c>
      <c r="T15" s="3">
        <f t="shared" si="4"/>
        <v>570.14300000000003</v>
      </c>
      <c r="U15" s="24">
        <f t="shared" si="4"/>
        <v>0.25781399999999999</v>
      </c>
      <c r="V15" s="22">
        <f>((O18*(Q15)^2)/S13)*T15</f>
        <v>0.24732463270491548</v>
      </c>
      <c r="W15" s="39">
        <f>U15/V15-1</f>
        <v>4.2411332750666331E-2</v>
      </c>
    </row>
    <row r="16" spans="1:23" x14ac:dyDescent="0.6">
      <c r="B16" s="2">
        <v>571.53434845285119</v>
      </c>
      <c r="C16" s="1">
        <v>42769.9061150134</v>
      </c>
      <c r="D16" s="2"/>
      <c r="E16" s="1"/>
      <c r="F16" s="2">
        <v>608.553</v>
      </c>
      <c r="G16" s="1">
        <v>-125.413</v>
      </c>
      <c r="H16" s="2">
        <v>775.327</v>
      </c>
      <c r="I16" s="1">
        <v>1.1295500000000001</v>
      </c>
      <c r="J16" s="33">
        <v>615.923</v>
      </c>
      <c r="K16" s="33">
        <v>0.326048</v>
      </c>
      <c r="N16" s="3">
        <f t="shared" si="0"/>
        <v>571.53434845285119</v>
      </c>
      <c r="O16" s="21">
        <f t="shared" si="1"/>
        <v>42769.9061150134</v>
      </c>
      <c r="P16" s="3">
        <f t="shared" si="2"/>
        <v>608.553</v>
      </c>
      <c r="Q16" s="17">
        <f t="shared" si="3"/>
        <v>-1.25413E-4</v>
      </c>
      <c r="R16" s="3">
        <f t="shared" si="4"/>
        <v>775.327</v>
      </c>
      <c r="S16" s="24">
        <f t="shared" si="4"/>
        <v>1.1295500000000001</v>
      </c>
      <c r="T16" s="3">
        <f t="shared" si="4"/>
        <v>615.923</v>
      </c>
      <c r="U16" s="24">
        <f t="shared" si="4"/>
        <v>0.326048</v>
      </c>
    </row>
    <row r="17" spans="2:23" x14ac:dyDescent="0.6">
      <c r="B17" s="2">
        <v>616.37625786096851</v>
      </c>
      <c r="C17" s="1">
        <v>42200.072622880049</v>
      </c>
      <c r="D17" s="2"/>
      <c r="E17" s="1"/>
      <c r="F17" s="2">
        <v>659.21100000000001</v>
      </c>
      <c r="G17" s="1">
        <v>-136.422</v>
      </c>
      <c r="H17" s="2">
        <v>845.58</v>
      </c>
      <c r="I17" s="1">
        <v>1.12137</v>
      </c>
      <c r="J17" s="2">
        <v>661.71699999999998</v>
      </c>
      <c r="K17" s="1">
        <v>0.40148800000000001</v>
      </c>
      <c r="N17" s="3">
        <f t="shared" si="0"/>
        <v>616.37625786096851</v>
      </c>
      <c r="O17" s="21">
        <f t="shared" si="1"/>
        <v>42200.072622880049</v>
      </c>
      <c r="P17" s="3">
        <f t="shared" si="2"/>
        <v>659.21100000000001</v>
      </c>
      <c r="Q17" s="17">
        <f t="shared" si="3"/>
        <v>-1.36422E-4</v>
      </c>
      <c r="R17" s="3">
        <f t="shared" si="4"/>
        <v>845.58</v>
      </c>
      <c r="S17" s="24">
        <f t="shared" si="4"/>
        <v>1.12137</v>
      </c>
      <c r="T17" s="3">
        <f t="shared" si="4"/>
        <v>661.71699999999998</v>
      </c>
      <c r="U17" s="24">
        <f t="shared" si="4"/>
        <v>0.40148800000000001</v>
      </c>
      <c r="V17" s="22">
        <f>((O18*(Q17)^2)/S14)*T17</f>
        <v>0.42182831296645745</v>
      </c>
      <c r="W17" s="39">
        <f>U17/V17-1</f>
        <v>-4.821941140796504E-2</v>
      </c>
    </row>
    <row r="18" spans="2:23" x14ac:dyDescent="0.6">
      <c r="B18" s="2">
        <v>658.64909689054855</v>
      </c>
      <c r="C18" s="1">
        <v>41277.56711691981</v>
      </c>
      <c r="D18" s="2"/>
      <c r="E18" s="1"/>
      <c r="F18" s="2">
        <v>702.96100000000001</v>
      </c>
      <c r="G18" s="1">
        <v>-145.596</v>
      </c>
      <c r="H18" s="2">
        <v>915.745</v>
      </c>
      <c r="I18" s="1">
        <v>1.1404700000000001</v>
      </c>
      <c r="J18" s="2">
        <v>703.20299999999997</v>
      </c>
      <c r="K18" s="1">
        <v>0.49857299999999999</v>
      </c>
      <c r="N18" s="3">
        <f t="shared" si="0"/>
        <v>658.64909689054855</v>
      </c>
      <c r="O18" s="21">
        <f t="shared" si="1"/>
        <v>41277.56711691981</v>
      </c>
      <c r="P18" s="3">
        <f t="shared" si="2"/>
        <v>702.96100000000001</v>
      </c>
      <c r="Q18" s="17">
        <f t="shared" si="3"/>
        <v>-1.4559600000000001E-4</v>
      </c>
      <c r="R18" s="3">
        <f t="shared" si="4"/>
        <v>915.745</v>
      </c>
      <c r="S18" s="24">
        <f t="shared" si="4"/>
        <v>1.1404700000000001</v>
      </c>
      <c r="T18" s="3">
        <f t="shared" si="4"/>
        <v>703.20299999999997</v>
      </c>
      <c r="U18" s="24">
        <f t="shared" si="4"/>
        <v>0.49857299999999999</v>
      </c>
    </row>
    <row r="19" spans="2:23" x14ac:dyDescent="0.6">
      <c r="B19" s="2">
        <v>682.93377561711873</v>
      </c>
      <c r="C19" s="1">
        <v>40734.578199193747</v>
      </c>
      <c r="D19" s="2"/>
      <c r="E19" s="1"/>
      <c r="F19" s="2">
        <v>751.31600000000003</v>
      </c>
      <c r="G19" s="1">
        <v>-155.38200000000001</v>
      </c>
      <c r="H19" s="33">
        <v>949.68</v>
      </c>
      <c r="I19" s="33">
        <v>1.15455</v>
      </c>
      <c r="J19" s="2">
        <v>749.07100000000003</v>
      </c>
      <c r="K19" s="1">
        <v>0.613653</v>
      </c>
      <c r="N19" s="3">
        <f t="shared" si="0"/>
        <v>682.93377561711873</v>
      </c>
      <c r="O19" s="21">
        <f t="shared" si="1"/>
        <v>40734.578199193747</v>
      </c>
      <c r="P19" s="3">
        <f t="shared" si="2"/>
        <v>751.31600000000003</v>
      </c>
      <c r="Q19" s="17">
        <f t="shared" si="3"/>
        <v>-1.55382E-4</v>
      </c>
      <c r="R19" s="3">
        <f t="shared" si="4"/>
        <v>949.68</v>
      </c>
      <c r="S19" s="24">
        <f t="shared" si="4"/>
        <v>1.15455</v>
      </c>
      <c r="T19" s="3">
        <f t="shared" si="4"/>
        <v>749.07100000000003</v>
      </c>
      <c r="U19" s="24">
        <f t="shared" si="4"/>
        <v>0.613653</v>
      </c>
    </row>
    <row r="20" spans="2:23" x14ac:dyDescent="0.6">
      <c r="B20" s="2">
        <v>726.96802469629802</v>
      </c>
      <c r="C20" s="1">
        <v>39845.542564624302</v>
      </c>
      <c r="D20" s="2"/>
      <c r="E20" s="1"/>
      <c r="F20" s="2">
        <v>792.76300000000003</v>
      </c>
      <c r="G20" s="1">
        <v>-167.00299999999999</v>
      </c>
      <c r="H20" s="2"/>
      <c r="I20" s="1"/>
      <c r="J20" s="2">
        <v>792.75800000000004</v>
      </c>
      <c r="K20" s="1">
        <v>0.72514100000000004</v>
      </c>
      <c r="N20" s="3">
        <f t="shared" si="0"/>
        <v>726.96802469629802</v>
      </c>
      <c r="O20" s="21">
        <f t="shared" si="1"/>
        <v>39845.542564624302</v>
      </c>
      <c r="P20" s="3">
        <f t="shared" si="2"/>
        <v>792.76300000000003</v>
      </c>
      <c r="Q20" s="17">
        <f t="shared" si="3"/>
        <v>-1.6700299999999999E-4</v>
      </c>
      <c r="R20" s="3"/>
      <c r="S20" s="24"/>
      <c r="T20" s="3">
        <f t="shared" si="4"/>
        <v>792.75800000000004</v>
      </c>
      <c r="U20" s="24">
        <f t="shared" si="4"/>
        <v>0.72514100000000004</v>
      </c>
      <c r="V20"/>
    </row>
    <row r="21" spans="2:23" x14ac:dyDescent="0.6">
      <c r="B21" s="2">
        <v>813.57782886145469</v>
      </c>
      <c r="C21" s="1">
        <v>36337.753533184448</v>
      </c>
      <c r="D21" s="2"/>
      <c r="E21" s="1"/>
      <c r="F21" s="2">
        <v>838.81600000000003</v>
      </c>
      <c r="G21" s="1">
        <v>-176.78899999999999</v>
      </c>
      <c r="H21" s="2"/>
      <c r="I21" s="1"/>
      <c r="J21" s="2">
        <v>840.79300000000001</v>
      </c>
      <c r="K21" s="1">
        <v>0.83660699999999999</v>
      </c>
      <c r="N21" s="3">
        <f t="shared" si="0"/>
        <v>813.57782886145469</v>
      </c>
      <c r="O21" s="21">
        <f t="shared" si="1"/>
        <v>36337.753533184448</v>
      </c>
      <c r="P21" s="3">
        <f t="shared" si="2"/>
        <v>838.81600000000003</v>
      </c>
      <c r="Q21" s="17">
        <f t="shared" si="3"/>
        <v>-1.7678899999999998E-4</v>
      </c>
      <c r="R21" s="3"/>
      <c r="S21" s="24"/>
      <c r="T21" s="3">
        <f t="shared" si="4"/>
        <v>840.79300000000001</v>
      </c>
      <c r="U21" s="24">
        <f t="shared" si="4"/>
        <v>0.83660699999999999</v>
      </c>
      <c r="V21" s="22">
        <f>((O22*(Q21)^2)/S17)*T21</f>
        <v>0.80788544914625249</v>
      </c>
      <c r="W21" s="39">
        <f>U21/V21-1</f>
        <v>3.5551513997559292E-2</v>
      </c>
    </row>
    <row r="22" spans="2:23" x14ac:dyDescent="0.6">
      <c r="B22" s="2">
        <v>865.10293601242745</v>
      </c>
      <c r="C22" s="1">
        <v>34474.593462926801</v>
      </c>
      <c r="D22" s="2"/>
      <c r="E22" s="1"/>
      <c r="F22" s="2">
        <v>882.56600000000003</v>
      </c>
      <c r="G22" s="1">
        <v>-187.798</v>
      </c>
      <c r="H22" s="2"/>
      <c r="I22" s="1"/>
      <c r="J22" s="2">
        <v>884.46</v>
      </c>
      <c r="K22" s="1">
        <v>0.93728400000000001</v>
      </c>
      <c r="N22" s="3">
        <f t="shared" si="0"/>
        <v>865.10293601242745</v>
      </c>
      <c r="O22" s="21">
        <f t="shared" si="1"/>
        <v>34474.593462926801</v>
      </c>
      <c r="P22" s="3">
        <f t="shared" si="2"/>
        <v>882.56600000000003</v>
      </c>
      <c r="Q22" s="17">
        <f t="shared" si="3"/>
        <v>-1.8779800000000001E-4</v>
      </c>
      <c r="R22" s="3"/>
      <c r="S22" s="24"/>
      <c r="T22" s="3">
        <f t="shared" si="4"/>
        <v>884.46</v>
      </c>
      <c r="U22" s="24">
        <f t="shared" si="4"/>
        <v>0.93728400000000001</v>
      </c>
      <c r="V22"/>
    </row>
    <row r="23" spans="2:23" x14ac:dyDescent="0.6">
      <c r="B23" s="2">
        <v>904.28896649120827</v>
      </c>
      <c r="C23" s="1">
        <v>33285.767115380004</v>
      </c>
      <c r="D23" s="2"/>
      <c r="E23" s="1"/>
      <c r="F23" s="2">
        <v>930.92100000000005</v>
      </c>
      <c r="G23" s="1">
        <v>-195.749</v>
      </c>
      <c r="H23" s="2"/>
      <c r="I23" s="1"/>
      <c r="J23" s="2">
        <v>932.48099999999999</v>
      </c>
      <c r="K23" s="1">
        <v>1.0415399999999999</v>
      </c>
      <c r="N23" s="3">
        <f t="shared" si="0"/>
        <v>904.28896649120827</v>
      </c>
      <c r="O23" s="21">
        <f t="shared" si="1"/>
        <v>33285.767115380004</v>
      </c>
      <c r="P23" s="3">
        <f t="shared" si="2"/>
        <v>930.92100000000005</v>
      </c>
      <c r="Q23" s="17">
        <f t="shared" si="3"/>
        <v>-1.95749E-4</v>
      </c>
      <c r="R23" s="3"/>
      <c r="S23" s="24"/>
      <c r="T23" s="3">
        <f t="shared" si="4"/>
        <v>932.48099999999999</v>
      </c>
      <c r="U23" s="24">
        <f t="shared" si="4"/>
        <v>1.0415399999999999</v>
      </c>
      <c r="V23"/>
    </row>
    <row r="24" spans="2:23" x14ac:dyDescent="0.6">
      <c r="B24" s="33">
        <v>930.2179955359212</v>
      </c>
      <c r="C24" s="33">
        <v>32563.696182939093</v>
      </c>
      <c r="D24" s="2"/>
      <c r="E24" s="1"/>
      <c r="F24" s="33">
        <v>953.947</v>
      </c>
      <c r="G24" s="33">
        <v>-198.196</v>
      </c>
      <c r="H24" s="2"/>
      <c r="I24" s="1"/>
      <c r="J24" s="33">
        <v>949.96</v>
      </c>
      <c r="K24" s="33">
        <v>1.0883</v>
      </c>
      <c r="N24" s="3">
        <f t="shared" si="0"/>
        <v>930.2179955359212</v>
      </c>
      <c r="O24" s="21">
        <f t="shared" si="1"/>
        <v>32563.696182939093</v>
      </c>
      <c r="P24" s="3">
        <f t="shared" si="2"/>
        <v>953.947</v>
      </c>
      <c r="Q24" s="17">
        <f t="shared" si="3"/>
        <v>-1.9819599999999998E-4</v>
      </c>
      <c r="R24" s="3"/>
      <c r="S24" s="24"/>
      <c r="T24" s="3">
        <f t="shared" si="4"/>
        <v>949.96</v>
      </c>
      <c r="U24" s="24">
        <f t="shared" si="4"/>
        <v>1.0883</v>
      </c>
      <c r="V24" s="22">
        <f>((O24*(Q24)^2)/S19)*T24</f>
        <v>1.052485297936981</v>
      </c>
      <c r="W24" s="39">
        <f>U24/V24-1</f>
        <v>3.4028695824275035E-2</v>
      </c>
    </row>
  </sheetData>
  <sortState xmlns:xlrd2="http://schemas.microsoft.com/office/spreadsheetml/2017/richdata2" ref="B9:C24">
    <sortCondition ref="B9:B24"/>
  </sortState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V2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49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4">
        <v>291.375</v>
      </c>
      <c r="C9" s="34">
        <v>62.370800000000003</v>
      </c>
      <c r="D9" s="3"/>
      <c r="E9" s="4"/>
      <c r="F9" s="34">
        <v>300</v>
      </c>
      <c r="G9" s="34">
        <v>-158.904</v>
      </c>
      <c r="H9" s="34">
        <v>303.81599999999997</v>
      </c>
      <c r="I9" s="34">
        <v>2.9001899999999998</v>
      </c>
      <c r="J9" s="34">
        <v>303.76299999999998</v>
      </c>
      <c r="K9" s="34">
        <v>0.14954899999999999</v>
      </c>
      <c r="N9" s="3">
        <f>B9</f>
        <v>291.375</v>
      </c>
      <c r="O9" s="21">
        <f>C9*1000</f>
        <v>62370.8</v>
      </c>
      <c r="P9" s="3">
        <f>F9</f>
        <v>300</v>
      </c>
      <c r="Q9" s="17">
        <f>G9*0.000001</f>
        <v>-1.58904E-4</v>
      </c>
      <c r="R9" s="3">
        <f>H9</f>
        <v>303.81599999999997</v>
      </c>
      <c r="S9" s="24">
        <f>I9</f>
        <v>2.9001899999999998</v>
      </c>
      <c r="T9" s="3">
        <f>J9</f>
        <v>303.76299999999998</v>
      </c>
      <c r="U9" s="24">
        <f>K9</f>
        <v>0.14954899999999999</v>
      </c>
      <c r="V9" s="22">
        <f>((O9*(Q9)^2)/S9)*T9</f>
        <v>0.16495268773087227</v>
      </c>
    </row>
    <row r="10" spans="1:22" x14ac:dyDescent="0.6">
      <c r="B10" s="3">
        <v>311.048</v>
      </c>
      <c r="C10" s="4">
        <v>61.506399999999999</v>
      </c>
      <c r="D10" s="3"/>
      <c r="E10" s="4"/>
      <c r="F10" s="3">
        <v>323.423</v>
      </c>
      <c r="G10" s="4">
        <v>-164.749</v>
      </c>
      <c r="H10" s="3">
        <v>344.57900000000001</v>
      </c>
      <c r="I10" s="4">
        <v>2.7795899999999998</v>
      </c>
      <c r="J10" s="3">
        <v>323.13</v>
      </c>
      <c r="K10" s="4">
        <v>0.17752399999999999</v>
      </c>
      <c r="N10" s="3">
        <f t="shared" ref="N10:N29" si="0">B10</f>
        <v>311.048</v>
      </c>
      <c r="O10" s="21">
        <f t="shared" ref="O10:O29" si="1">C10*1000</f>
        <v>61506.400000000001</v>
      </c>
      <c r="P10" s="3">
        <f t="shared" ref="P10:P29" si="2">F10</f>
        <v>323.423</v>
      </c>
      <c r="Q10" s="17">
        <f t="shared" ref="Q10:Q29" si="3">G10*0.000001</f>
        <v>-1.6474899999999998E-4</v>
      </c>
      <c r="R10" s="3">
        <f t="shared" ref="R10:U27" si="4">H10</f>
        <v>344.57900000000001</v>
      </c>
      <c r="S10" s="24">
        <f t="shared" si="4"/>
        <v>2.7795899999999998</v>
      </c>
      <c r="T10" s="3">
        <f t="shared" si="4"/>
        <v>323.13</v>
      </c>
      <c r="U10" s="24">
        <f t="shared" si="4"/>
        <v>0.17752399999999999</v>
      </c>
    </row>
    <row r="11" spans="1:22" x14ac:dyDescent="0.6">
      <c r="B11" s="2">
        <v>332.47500000000002</v>
      </c>
      <c r="C11" s="1">
        <v>61.555100000000003</v>
      </c>
      <c r="D11" s="2"/>
      <c r="E11" s="1"/>
      <c r="F11" s="2">
        <v>343.24299999999999</v>
      </c>
      <c r="G11" s="1">
        <v>-171.32400000000001</v>
      </c>
      <c r="H11" s="2">
        <v>383.61200000000002</v>
      </c>
      <c r="I11" s="1">
        <v>2.7047500000000002</v>
      </c>
      <c r="J11" s="2">
        <v>340.77300000000002</v>
      </c>
      <c r="K11" s="1">
        <v>0.21801300000000001</v>
      </c>
      <c r="N11" s="3">
        <f t="shared" si="0"/>
        <v>332.47500000000002</v>
      </c>
      <c r="O11" s="21">
        <f t="shared" si="1"/>
        <v>61555.100000000006</v>
      </c>
      <c r="P11" s="3">
        <f t="shared" si="2"/>
        <v>343.24299999999999</v>
      </c>
      <c r="Q11" s="17">
        <f t="shared" si="3"/>
        <v>-1.7132400000000002E-4</v>
      </c>
      <c r="R11" s="3">
        <f t="shared" si="4"/>
        <v>383.61200000000002</v>
      </c>
      <c r="S11" s="24">
        <f t="shared" si="4"/>
        <v>2.7047500000000002</v>
      </c>
      <c r="T11" s="3">
        <f t="shared" si="4"/>
        <v>340.77300000000002</v>
      </c>
      <c r="U11" s="24">
        <f t="shared" si="4"/>
        <v>0.21801300000000001</v>
      </c>
    </row>
    <row r="12" spans="1:22" x14ac:dyDescent="0.6">
      <c r="B12" s="2">
        <v>352.18</v>
      </c>
      <c r="C12" s="1">
        <v>59.781700000000001</v>
      </c>
      <c r="D12" s="2"/>
      <c r="E12" s="1"/>
      <c r="F12" s="2">
        <v>364.86500000000001</v>
      </c>
      <c r="G12" s="1">
        <v>-179.36099999999999</v>
      </c>
      <c r="H12" s="2">
        <v>420.86700000000002</v>
      </c>
      <c r="I12" s="1">
        <v>2.6301999999999999</v>
      </c>
      <c r="J12" s="2">
        <v>360.15600000000001</v>
      </c>
      <c r="K12" s="1">
        <v>0.25223800000000002</v>
      </c>
      <c r="N12" s="3">
        <f t="shared" si="0"/>
        <v>352.18</v>
      </c>
      <c r="O12" s="21">
        <f t="shared" si="1"/>
        <v>59781.7</v>
      </c>
      <c r="P12" s="3">
        <f t="shared" si="2"/>
        <v>364.86500000000001</v>
      </c>
      <c r="Q12" s="17">
        <f t="shared" si="3"/>
        <v>-1.7936099999999998E-4</v>
      </c>
      <c r="R12" s="3">
        <f t="shared" si="4"/>
        <v>420.86700000000002</v>
      </c>
      <c r="S12" s="24">
        <f t="shared" si="4"/>
        <v>2.6301999999999999</v>
      </c>
      <c r="T12" s="3">
        <f t="shared" si="4"/>
        <v>360.15600000000001</v>
      </c>
      <c r="U12" s="24">
        <f t="shared" si="4"/>
        <v>0.25223800000000002</v>
      </c>
    </row>
    <row r="13" spans="1:22" x14ac:dyDescent="0.6">
      <c r="B13" s="2">
        <v>373.62299999999999</v>
      </c>
      <c r="C13" s="1">
        <v>59.375900000000001</v>
      </c>
      <c r="D13" s="2"/>
      <c r="E13" s="1"/>
      <c r="F13" s="2">
        <v>382.88299999999998</v>
      </c>
      <c r="G13" s="1">
        <v>-183.01400000000001</v>
      </c>
      <c r="H13" s="2">
        <v>463.45499999999998</v>
      </c>
      <c r="I13" s="1">
        <v>2.5547499999999999</v>
      </c>
      <c r="J13" s="2">
        <v>383.04700000000003</v>
      </c>
      <c r="K13" s="1">
        <v>0.286435</v>
      </c>
      <c r="N13" s="3">
        <f t="shared" si="0"/>
        <v>373.62299999999999</v>
      </c>
      <c r="O13" s="21">
        <f t="shared" si="1"/>
        <v>59375.9</v>
      </c>
      <c r="P13" s="3">
        <f t="shared" si="2"/>
        <v>382.88299999999998</v>
      </c>
      <c r="Q13" s="17">
        <f t="shared" si="3"/>
        <v>-1.8301400000000001E-4</v>
      </c>
      <c r="R13" s="3">
        <f t="shared" si="4"/>
        <v>463.45499999999998</v>
      </c>
      <c r="S13" s="24">
        <f t="shared" si="4"/>
        <v>2.5547499999999999</v>
      </c>
      <c r="T13" s="3">
        <f t="shared" si="4"/>
        <v>383.04700000000003</v>
      </c>
      <c r="U13" s="24">
        <f t="shared" si="4"/>
        <v>0.286435</v>
      </c>
    </row>
    <row r="14" spans="1:22" x14ac:dyDescent="0.6">
      <c r="B14" s="2">
        <v>391.52699999999999</v>
      </c>
      <c r="C14" s="1">
        <v>58.052900000000001</v>
      </c>
      <c r="D14" s="2"/>
      <c r="E14" s="1"/>
      <c r="F14" s="2">
        <v>409.91</v>
      </c>
      <c r="G14" s="1">
        <v>-187.39699999999999</v>
      </c>
      <c r="H14" s="2">
        <v>504.31299999999999</v>
      </c>
      <c r="I14" s="1">
        <v>2.5250599999999999</v>
      </c>
      <c r="J14" s="2">
        <v>400.68299999999999</v>
      </c>
      <c r="K14" s="1">
        <v>0.323799</v>
      </c>
      <c r="N14" s="3">
        <f t="shared" si="0"/>
        <v>391.52699999999999</v>
      </c>
      <c r="O14" s="21">
        <f t="shared" si="1"/>
        <v>58052.9</v>
      </c>
      <c r="P14" s="3">
        <f t="shared" si="2"/>
        <v>409.91</v>
      </c>
      <c r="Q14" s="17">
        <f t="shared" si="3"/>
        <v>-1.8739699999999998E-4</v>
      </c>
      <c r="R14" s="3">
        <f t="shared" si="4"/>
        <v>504.31299999999999</v>
      </c>
      <c r="S14" s="24">
        <f t="shared" si="4"/>
        <v>2.5250599999999999</v>
      </c>
      <c r="T14" s="3">
        <f t="shared" si="4"/>
        <v>400.68299999999999</v>
      </c>
      <c r="U14" s="24">
        <f t="shared" si="4"/>
        <v>0.323799</v>
      </c>
    </row>
    <row r="15" spans="1:22" x14ac:dyDescent="0.6">
      <c r="B15" s="2">
        <v>409.41399999999999</v>
      </c>
      <c r="C15" s="1">
        <v>57.1845</v>
      </c>
      <c r="D15" s="2"/>
      <c r="E15" s="1"/>
      <c r="F15" s="2">
        <v>426.12599999999998</v>
      </c>
      <c r="G15" s="1">
        <v>-192.511</v>
      </c>
      <c r="H15" s="2">
        <v>543.37</v>
      </c>
      <c r="I15" s="1">
        <v>2.4729399999999999</v>
      </c>
      <c r="J15" s="2">
        <v>423.58199999999999</v>
      </c>
      <c r="K15" s="1">
        <v>0.361122</v>
      </c>
      <c r="N15" s="3">
        <f t="shared" si="0"/>
        <v>409.41399999999999</v>
      </c>
      <c r="O15" s="21">
        <f t="shared" si="1"/>
        <v>57184.5</v>
      </c>
      <c r="P15" s="3">
        <f t="shared" si="2"/>
        <v>426.12599999999998</v>
      </c>
      <c r="Q15" s="17">
        <f t="shared" si="3"/>
        <v>-1.92511E-4</v>
      </c>
      <c r="R15" s="3">
        <f t="shared" si="4"/>
        <v>543.37</v>
      </c>
      <c r="S15" s="24">
        <f t="shared" si="4"/>
        <v>2.4729399999999999</v>
      </c>
      <c r="T15" s="3">
        <f t="shared" si="4"/>
        <v>423.58199999999999</v>
      </c>
      <c r="U15" s="24">
        <f t="shared" si="4"/>
        <v>0.361122</v>
      </c>
    </row>
    <row r="16" spans="1:22" x14ac:dyDescent="0.6">
      <c r="B16" s="2">
        <v>429.07100000000003</v>
      </c>
      <c r="C16" s="1">
        <v>56.7746</v>
      </c>
      <c r="D16" s="2"/>
      <c r="E16" s="1"/>
      <c r="F16" s="2">
        <v>444.14400000000001</v>
      </c>
      <c r="G16" s="1">
        <v>-196.89500000000001</v>
      </c>
      <c r="H16" s="2">
        <v>582.47400000000005</v>
      </c>
      <c r="I16" s="1">
        <v>2.4662700000000002</v>
      </c>
      <c r="J16" s="2">
        <v>442.98</v>
      </c>
      <c r="K16" s="1">
        <v>0.40159699999999998</v>
      </c>
      <c r="N16" s="3">
        <f t="shared" si="0"/>
        <v>429.07100000000003</v>
      </c>
      <c r="O16" s="21">
        <f t="shared" si="1"/>
        <v>56774.6</v>
      </c>
      <c r="P16" s="3">
        <f t="shared" si="2"/>
        <v>444.14400000000001</v>
      </c>
      <c r="Q16" s="17">
        <f t="shared" si="3"/>
        <v>-1.9689499999999999E-4</v>
      </c>
      <c r="R16" s="3">
        <f t="shared" si="4"/>
        <v>582.47400000000005</v>
      </c>
      <c r="S16" s="24">
        <f t="shared" si="4"/>
        <v>2.4662700000000002</v>
      </c>
      <c r="T16" s="3">
        <f t="shared" si="4"/>
        <v>442.98</v>
      </c>
      <c r="U16" s="24">
        <f t="shared" si="4"/>
        <v>0.40159699999999998</v>
      </c>
    </row>
    <row r="17" spans="2:22" x14ac:dyDescent="0.6">
      <c r="B17" s="2">
        <v>454.11700000000002</v>
      </c>
      <c r="C17" s="1">
        <v>55.4679</v>
      </c>
      <c r="D17" s="2"/>
      <c r="E17" s="1"/>
      <c r="F17" s="2">
        <v>467.56799999999998</v>
      </c>
      <c r="G17" s="1">
        <v>-202.00899999999999</v>
      </c>
      <c r="H17" s="2">
        <v>621.55499999999995</v>
      </c>
      <c r="I17" s="1">
        <v>2.4368799999999999</v>
      </c>
      <c r="J17" s="2">
        <v>462.37</v>
      </c>
      <c r="K17" s="1">
        <v>0.43894699999999998</v>
      </c>
      <c r="N17" s="3">
        <f t="shared" si="0"/>
        <v>454.11700000000002</v>
      </c>
      <c r="O17" s="21">
        <f t="shared" si="1"/>
        <v>55467.9</v>
      </c>
      <c r="P17" s="3">
        <f t="shared" si="2"/>
        <v>467.56799999999998</v>
      </c>
      <c r="Q17" s="17">
        <f t="shared" si="3"/>
        <v>-2.0200899999999998E-4</v>
      </c>
      <c r="R17" s="3">
        <f t="shared" si="4"/>
        <v>621.55499999999995</v>
      </c>
      <c r="S17" s="24">
        <f t="shared" si="4"/>
        <v>2.4368799999999999</v>
      </c>
      <c r="T17" s="3">
        <f t="shared" si="4"/>
        <v>462.37</v>
      </c>
      <c r="U17" s="24">
        <f t="shared" si="4"/>
        <v>0.43894699999999998</v>
      </c>
      <c r="V17"/>
    </row>
    <row r="18" spans="2:22" x14ac:dyDescent="0.6">
      <c r="B18" s="2">
        <v>470.18700000000001</v>
      </c>
      <c r="C18" s="1">
        <v>55.504399999999997</v>
      </c>
      <c r="D18" s="2"/>
      <c r="E18" s="1"/>
      <c r="F18" s="2">
        <v>483.78399999999999</v>
      </c>
      <c r="G18" s="1">
        <v>-202.74</v>
      </c>
      <c r="H18" s="2">
        <v>658.85799999999995</v>
      </c>
      <c r="I18" s="1">
        <v>2.4077899999999999</v>
      </c>
      <c r="J18" s="2">
        <v>481.76</v>
      </c>
      <c r="K18" s="1">
        <v>0.47629700000000003</v>
      </c>
      <c r="N18" s="3">
        <f t="shared" si="0"/>
        <v>470.18700000000001</v>
      </c>
      <c r="O18" s="21">
        <f t="shared" si="1"/>
        <v>55504.399999999994</v>
      </c>
      <c r="P18" s="3">
        <f t="shared" si="2"/>
        <v>483.78399999999999</v>
      </c>
      <c r="Q18" s="17">
        <f t="shared" si="3"/>
        <v>-2.0274E-4</v>
      </c>
      <c r="R18" s="3">
        <f t="shared" si="4"/>
        <v>658.85799999999995</v>
      </c>
      <c r="S18" s="24">
        <f t="shared" si="4"/>
        <v>2.4077899999999999</v>
      </c>
      <c r="T18" s="3">
        <f t="shared" si="4"/>
        <v>481.76</v>
      </c>
      <c r="U18" s="24">
        <f t="shared" si="4"/>
        <v>0.47629700000000003</v>
      </c>
      <c r="V18"/>
    </row>
    <row r="19" spans="2:22" x14ac:dyDescent="0.6">
      <c r="B19" s="2">
        <v>493.464</v>
      </c>
      <c r="C19" s="1">
        <v>53.739100000000001</v>
      </c>
      <c r="D19" s="2"/>
      <c r="E19" s="1"/>
      <c r="F19" s="2">
        <v>505.40499999999997</v>
      </c>
      <c r="G19" s="1">
        <v>-207.12299999999999</v>
      </c>
      <c r="H19" s="2">
        <v>703.29399999999998</v>
      </c>
      <c r="I19" s="1">
        <v>2.40022</v>
      </c>
      <c r="J19" s="2">
        <v>504.64400000000001</v>
      </c>
      <c r="K19" s="1">
        <v>0.50736999999999999</v>
      </c>
      <c r="N19" s="3">
        <f t="shared" si="0"/>
        <v>493.464</v>
      </c>
      <c r="O19" s="21">
        <f t="shared" si="1"/>
        <v>53739.1</v>
      </c>
      <c r="P19" s="3">
        <f t="shared" si="2"/>
        <v>505.40499999999997</v>
      </c>
      <c r="Q19" s="17">
        <f t="shared" si="3"/>
        <v>-2.0712299999999998E-4</v>
      </c>
      <c r="R19" s="3">
        <f t="shared" si="4"/>
        <v>703.29399999999998</v>
      </c>
      <c r="S19" s="24">
        <f t="shared" si="4"/>
        <v>2.40022</v>
      </c>
      <c r="T19" s="3">
        <f t="shared" si="4"/>
        <v>504.64400000000001</v>
      </c>
      <c r="U19" s="24">
        <f t="shared" si="4"/>
        <v>0.50736999999999999</v>
      </c>
      <c r="V19" s="22">
        <f>((O19*(Q19)^2)/S14)*T19</f>
        <v>0.46074481474235052</v>
      </c>
    </row>
    <row r="20" spans="2:22" x14ac:dyDescent="0.6">
      <c r="B20" s="2">
        <v>513.13699999999994</v>
      </c>
      <c r="C20" s="1">
        <v>52.8748</v>
      </c>
      <c r="D20" s="2"/>
      <c r="E20" s="1"/>
      <c r="F20" s="2">
        <v>525.22500000000002</v>
      </c>
      <c r="G20" s="1">
        <v>-207.85400000000001</v>
      </c>
      <c r="H20" s="2"/>
      <c r="I20" s="1"/>
      <c r="J20" s="2">
        <v>522.279</v>
      </c>
      <c r="K20" s="1">
        <v>0.54473300000000002</v>
      </c>
      <c r="N20" s="3">
        <f t="shared" si="0"/>
        <v>513.13699999999994</v>
      </c>
      <c r="O20" s="21">
        <f t="shared" si="1"/>
        <v>52874.8</v>
      </c>
      <c r="P20" s="3">
        <f t="shared" si="2"/>
        <v>525.22500000000002</v>
      </c>
      <c r="Q20" s="17">
        <f t="shared" si="3"/>
        <v>-2.0785399999999999E-4</v>
      </c>
      <c r="R20" s="3"/>
      <c r="S20" s="24"/>
      <c r="T20" s="3">
        <f t="shared" si="4"/>
        <v>522.279</v>
      </c>
      <c r="U20" s="24">
        <f t="shared" si="4"/>
        <v>0.54473300000000002</v>
      </c>
      <c r="V20"/>
    </row>
    <row r="21" spans="2:22" x14ac:dyDescent="0.6">
      <c r="B21" s="2">
        <v>536.39700000000005</v>
      </c>
      <c r="C21" s="1">
        <v>51.564</v>
      </c>
      <c r="D21" s="2"/>
      <c r="E21" s="1"/>
      <c r="F21" s="2">
        <v>541.44100000000003</v>
      </c>
      <c r="G21" s="1">
        <v>-212.23699999999999</v>
      </c>
      <c r="H21" s="2"/>
      <c r="I21" s="1"/>
      <c r="J21" s="2">
        <v>543.40899999999999</v>
      </c>
      <c r="K21" s="1">
        <v>0.57582</v>
      </c>
      <c r="N21" s="3">
        <f t="shared" si="0"/>
        <v>536.39700000000005</v>
      </c>
      <c r="O21" s="21">
        <f t="shared" si="1"/>
        <v>51564</v>
      </c>
      <c r="P21" s="3">
        <f t="shared" si="2"/>
        <v>541.44100000000003</v>
      </c>
      <c r="Q21" s="17">
        <f t="shared" si="3"/>
        <v>-2.1223699999999999E-4</v>
      </c>
      <c r="R21" s="3"/>
      <c r="S21" s="24"/>
      <c r="T21" s="3">
        <f t="shared" si="4"/>
        <v>543.40899999999999</v>
      </c>
      <c r="U21" s="24">
        <f t="shared" si="4"/>
        <v>0.57582</v>
      </c>
      <c r="V21"/>
    </row>
    <row r="22" spans="2:22" x14ac:dyDescent="0.6">
      <c r="B22" s="2">
        <v>554.23699999999997</v>
      </c>
      <c r="C22" s="1">
        <v>52.059100000000001</v>
      </c>
      <c r="D22" s="2"/>
      <c r="E22" s="1"/>
      <c r="F22" s="2">
        <v>563.06299999999999</v>
      </c>
      <c r="G22" s="1">
        <v>-213.69900000000001</v>
      </c>
      <c r="H22" s="2"/>
      <c r="I22" s="1"/>
      <c r="J22" s="2">
        <v>568.04700000000003</v>
      </c>
      <c r="K22" s="1">
        <v>0.60687800000000003</v>
      </c>
      <c r="N22" s="3">
        <f t="shared" si="0"/>
        <v>554.23699999999997</v>
      </c>
      <c r="O22" s="21">
        <f t="shared" si="1"/>
        <v>52059.1</v>
      </c>
      <c r="P22" s="3">
        <f t="shared" si="2"/>
        <v>563.06299999999999</v>
      </c>
      <c r="Q22" s="17">
        <f t="shared" si="3"/>
        <v>-2.13699E-4</v>
      </c>
      <c r="R22" s="3"/>
      <c r="S22" s="24"/>
      <c r="T22" s="3">
        <f t="shared" si="4"/>
        <v>568.04700000000003</v>
      </c>
      <c r="U22" s="24">
        <f t="shared" si="4"/>
        <v>0.60687800000000003</v>
      </c>
      <c r="V22"/>
    </row>
    <row r="23" spans="2:22" x14ac:dyDescent="0.6">
      <c r="B23" s="2">
        <v>568.553</v>
      </c>
      <c r="C23" s="1">
        <v>51.182499999999997</v>
      </c>
      <c r="D23" s="2"/>
      <c r="E23" s="1"/>
      <c r="F23" s="2">
        <v>586.48699999999997</v>
      </c>
      <c r="G23" s="1">
        <v>-213.69900000000001</v>
      </c>
      <c r="H23" s="2"/>
      <c r="I23" s="1"/>
      <c r="J23" s="2">
        <v>585.64400000000001</v>
      </c>
      <c r="K23" s="1">
        <v>0.62861699999999998</v>
      </c>
      <c r="N23" s="3">
        <f t="shared" si="0"/>
        <v>568.553</v>
      </c>
      <c r="O23" s="21">
        <f t="shared" si="1"/>
        <v>51182.5</v>
      </c>
      <c r="P23" s="3">
        <f t="shared" si="2"/>
        <v>586.48699999999997</v>
      </c>
      <c r="Q23" s="17">
        <f t="shared" si="3"/>
        <v>-2.13699E-4</v>
      </c>
      <c r="R23" s="3"/>
      <c r="S23" s="24"/>
      <c r="T23" s="3">
        <f t="shared" si="4"/>
        <v>585.64400000000001</v>
      </c>
      <c r="U23" s="24">
        <f t="shared" si="4"/>
        <v>0.62861699999999998</v>
      </c>
      <c r="V23"/>
    </row>
    <row r="24" spans="2:22" x14ac:dyDescent="0.6">
      <c r="B24" s="2">
        <v>591.78200000000004</v>
      </c>
      <c r="C24" s="1">
        <v>50.780799999999999</v>
      </c>
      <c r="D24" s="2"/>
      <c r="E24" s="1"/>
      <c r="F24" s="2">
        <v>604.505</v>
      </c>
      <c r="G24" s="1">
        <v>-215.16</v>
      </c>
      <c r="H24" s="2"/>
      <c r="I24" s="1"/>
      <c r="J24" s="2">
        <v>605.00300000000004</v>
      </c>
      <c r="K24" s="1">
        <v>0.65346700000000002</v>
      </c>
      <c r="N24" s="3">
        <f t="shared" si="0"/>
        <v>591.78200000000004</v>
      </c>
      <c r="O24" s="21">
        <f t="shared" si="1"/>
        <v>50780.800000000003</v>
      </c>
      <c r="P24" s="3">
        <f t="shared" si="2"/>
        <v>604.505</v>
      </c>
      <c r="Q24" s="17">
        <f t="shared" si="3"/>
        <v>-2.1515999999999999E-4</v>
      </c>
      <c r="R24" s="3"/>
      <c r="S24" s="24"/>
      <c r="T24" s="3">
        <f t="shared" si="4"/>
        <v>605.00300000000004</v>
      </c>
      <c r="U24" s="24">
        <f t="shared" si="4"/>
        <v>0.65346700000000002</v>
      </c>
      <c r="V24" s="22">
        <f>((O25*(Q24)^2)/S17)*T24</f>
        <v>0.5789301483181688</v>
      </c>
    </row>
    <row r="25" spans="2:22" x14ac:dyDescent="0.6">
      <c r="B25" s="2">
        <v>611.43899999999996</v>
      </c>
      <c r="C25" s="1">
        <v>50.370899999999999</v>
      </c>
      <c r="D25" s="2"/>
      <c r="E25" s="1"/>
      <c r="F25" s="2">
        <v>622.52300000000002</v>
      </c>
      <c r="G25" s="1">
        <v>-213.69900000000001</v>
      </c>
      <c r="H25" s="2"/>
      <c r="I25" s="1"/>
      <c r="J25" s="2">
        <v>624.35500000000002</v>
      </c>
      <c r="K25" s="1">
        <v>0.67519099999999999</v>
      </c>
      <c r="N25" s="3">
        <f t="shared" si="0"/>
        <v>611.43899999999996</v>
      </c>
      <c r="O25" s="21">
        <f t="shared" si="1"/>
        <v>50370.9</v>
      </c>
      <c r="P25" s="3">
        <f t="shared" si="2"/>
        <v>622.52300000000002</v>
      </c>
      <c r="Q25" s="17">
        <f t="shared" si="3"/>
        <v>-2.13699E-4</v>
      </c>
      <c r="R25" s="3"/>
      <c r="S25" s="24"/>
      <c r="T25" s="3">
        <f t="shared" si="4"/>
        <v>624.35500000000002</v>
      </c>
      <c r="U25" s="24">
        <f t="shared" si="4"/>
        <v>0.67519099999999999</v>
      </c>
      <c r="V25"/>
    </row>
    <row r="26" spans="2:22" x14ac:dyDescent="0.6">
      <c r="B26" s="2">
        <v>631.08000000000004</v>
      </c>
      <c r="C26" s="1">
        <v>50.415599999999998</v>
      </c>
      <c r="D26" s="2"/>
      <c r="E26" s="1"/>
      <c r="F26" s="2">
        <v>642.34199999999998</v>
      </c>
      <c r="G26" s="1">
        <v>-214.429</v>
      </c>
      <c r="H26" s="2"/>
      <c r="I26" s="1"/>
      <c r="J26" s="2">
        <v>643.67600000000004</v>
      </c>
      <c r="K26" s="1">
        <v>0.68441600000000002</v>
      </c>
      <c r="N26" s="3">
        <f t="shared" si="0"/>
        <v>631.08000000000004</v>
      </c>
      <c r="O26" s="21">
        <f t="shared" si="1"/>
        <v>50415.6</v>
      </c>
      <c r="P26" s="3">
        <f t="shared" si="2"/>
        <v>642.34199999999998</v>
      </c>
      <c r="Q26" s="17">
        <f t="shared" si="3"/>
        <v>-2.14429E-4</v>
      </c>
      <c r="R26" s="3"/>
      <c r="S26" s="24"/>
      <c r="T26" s="3">
        <f t="shared" si="4"/>
        <v>643.67600000000004</v>
      </c>
      <c r="U26" s="24">
        <f t="shared" si="4"/>
        <v>0.68441600000000002</v>
      </c>
      <c r="V26"/>
    </row>
    <row r="27" spans="2:22" x14ac:dyDescent="0.6">
      <c r="B27" s="2">
        <v>648.98400000000004</v>
      </c>
      <c r="C27" s="1">
        <v>49.092599999999997</v>
      </c>
      <c r="D27" s="2"/>
      <c r="E27" s="1"/>
      <c r="F27" s="2">
        <v>663.96400000000006</v>
      </c>
      <c r="G27" s="1">
        <v>-210.77600000000001</v>
      </c>
      <c r="H27" s="2"/>
      <c r="I27" s="1"/>
      <c r="J27" s="2">
        <v>663.005</v>
      </c>
      <c r="K27" s="1">
        <v>0.69676499999999997</v>
      </c>
      <c r="N27" s="3">
        <f t="shared" si="0"/>
        <v>648.98400000000004</v>
      </c>
      <c r="O27" s="21">
        <f t="shared" si="1"/>
        <v>49092.6</v>
      </c>
      <c r="P27" s="3">
        <f t="shared" si="2"/>
        <v>663.96400000000006</v>
      </c>
      <c r="Q27" s="17">
        <f t="shared" si="3"/>
        <v>-2.10776E-4</v>
      </c>
      <c r="R27" s="3"/>
      <c r="S27" s="24"/>
      <c r="T27" s="3">
        <f t="shared" si="4"/>
        <v>663.005</v>
      </c>
      <c r="U27" s="24">
        <f t="shared" si="4"/>
        <v>0.69676499999999997</v>
      </c>
      <c r="V27"/>
    </row>
    <row r="28" spans="2:22" x14ac:dyDescent="0.6">
      <c r="B28" s="2">
        <v>672.19600000000003</v>
      </c>
      <c r="C28" s="1">
        <v>49.145400000000002</v>
      </c>
      <c r="D28" s="2"/>
      <c r="E28" s="1"/>
      <c r="F28" s="2">
        <v>681.98199999999997</v>
      </c>
      <c r="G28" s="1">
        <v>-207.85400000000001</v>
      </c>
      <c r="H28" s="2"/>
      <c r="I28" s="1"/>
      <c r="J28" s="2">
        <v>687.58900000000006</v>
      </c>
      <c r="K28" s="1">
        <v>0.70594900000000005</v>
      </c>
      <c r="N28" s="3">
        <f t="shared" si="0"/>
        <v>672.19600000000003</v>
      </c>
      <c r="O28" s="21">
        <f t="shared" si="1"/>
        <v>49145.4</v>
      </c>
      <c r="P28" s="3">
        <f t="shared" si="2"/>
        <v>681.98199999999997</v>
      </c>
      <c r="Q28" s="17">
        <f t="shared" si="3"/>
        <v>-2.0785399999999999E-4</v>
      </c>
      <c r="R28" s="3"/>
      <c r="S28" s="24"/>
      <c r="T28" s="3">
        <f t="shared" ref="T28:U29" si="5">J28</f>
        <v>687.58900000000006</v>
      </c>
      <c r="U28" s="24">
        <f t="shared" si="5"/>
        <v>0.70594900000000005</v>
      </c>
      <c r="V28" s="22">
        <f>((O29*(Q28)^2)/S19)*T28</f>
        <v>0.60869529621518792</v>
      </c>
    </row>
    <row r="29" spans="2:22" x14ac:dyDescent="0.6">
      <c r="B29" s="33">
        <v>688.26599999999996</v>
      </c>
      <c r="C29" s="33">
        <v>49.181899999999999</v>
      </c>
      <c r="D29" s="2"/>
      <c r="E29" s="1"/>
      <c r="F29" s="33">
        <v>700</v>
      </c>
      <c r="G29" s="33">
        <v>-204.93199999999999</v>
      </c>
      <c r="H29" s="2"/>
      <c r="I29" s="1"/>
      <c r="J29" s="33">
        <v>703.39300000000003</v>
      </c>
      <c r="K29" s="33">
        <v>0.71207500000000001</v>
      </c>
      <c r="N29" s="3">
        <f t="shared" si="0"/>
        <v>688.26599999999996</v>
      </c>
      <c r="O29" s="21">
        <f t="shared" si="1"/>
        <v>49181.9</v>
      </c>
      <c r="P29" s="3">
        <f t="shared" si="2"/>
        <v>700</v>
      </c>
      <c r="Q29" s="17">
        <f t="shared" si="3"/>
        <v>-2.0493199999999998E-4</v>
      </c>
      <c r="R29" s="3"/>
      <c r="S29" s="24"/>
      <c r="T29" s="3">
        <f t="shared" si="5"/>
        <v>703.39300000000003</v>
      </c>
      <c r="U29" s="24">
        <f t="shared" si="5"/>
        <v>0.71207500000000001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">
    <tabColor theme="3"/>
  </sheetPr>
  <dimension ref="A1:W4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3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35" t="s">
        <v>43</v>
      </c>
      <c r="E8" s="36" t="s">
        <v>48</v>
      </c>
      <c r="F8" s="35" t="s">
        <v>43</v>
      </c>
      <c r="G8" s="38" t="s">
        <v>27</v>
      </c>
      <c r="H8" s="35" t="s">
        <v>43</v>
      </c>
      <c r="I8" s="36" t="s">
        <v>28</v>
      </c>
      <c r="J8" s="35" t="s">
        <v>45</v>
      </c>
      <c r="K8" s="37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33">
        <v>52.953156822810598</v>
      </c>
      <c r="E9" s="33">
        <v>10.2235099337748</v>
      </c>
      <c r="F9" s="33">
        <v>53.704624564893003</v>
      </c>
      <c r="G9" s="33">
        <v>-141.950207468879</v>
      </c>
      <c r="H9" s="33">
        <v>53.023255813953497</v>
      </c>
      <c r="I9" s="33">
        <v>2.0230215827338101</v>
      </c>
      <c r="J9" s="33">
        <v>52.563270603504201</v>
      </c>
      <c r="K9" s="33">
        <v>0.30870616686819802</v>
      </c>
      <c r="N9" s="3">
        <f>D9+273.15</f>
        <v>326.10315682281055</v>
      </c>
      <c r="O9" s="21">
        <f>1/(E9*0.000001)</f>
        <v>97813.765182186573</v>
      </c>
      <c r="P9" s="3">
        <f>F9+273.15</f>
        <v>326.85462456489296</v>
      </c>
      <c r="Q9" s="17">
        <f>G9*0.000001</f>
        <v>-1.41950207468879E-4</v>
      </c>
      <c r="R9" s="3">
        <f>H9+273.15</f>
        <v>326.17325581395346</v>
      </c>
      <c r="S9" s="24">
        <f>I9</f>
        <v>2.0230215827338101</v>
      </c>
      <c r="T9" s="3">
        <f>J9+273.15</f>
        <v>325.71327060350416</v>
      </c>
      <c r="U9" s="24">
        <f>K9</f>
        <v>0.30870616686819802</v>
      </c>
      <c r="V9" s="22">
        <f>((O9*(Q9)^2)/S9)*T9</f>
        <v>0.31732696445680658</v>
      </c>
      <c r="W9" s="52">
        <f>U9/V9-1</f>
        <v>-2.7166924195570541E-2</v>
      </c>
    </row>
    <row r="10" spans="1:23" x14ac:dyDescent="0.6">
      <c r="B10" s="3"/>
      <c r="C10" s="4"/>
      <c r="D10" s="33">
        <v>100.560081466395</v>
      </c>
      <c r="E10" s="33">
        <v>10.3228476821192</v>
      </c>
      <c r="F10" s="33">
        <v>100.44753853804001</v>
      </c>
      <c r="G10" s="33">
        <v>-149.502074688796</v>
      </c>
      <c r="H10" s="33">
        <v>100.116279069767</v>
      </c>
      <c r="I10" s="33">
        <v>2.0172661870503599</v>
      </c>
      <c r="J10" s="33">
        <v>100.06489292667</v>
      </c>
      <c r="K10" s="33">
        <v>0.39467956469165599</v>
      </c>
      <c r="N10" s="3">
        <f t="shared" ref="N10:N17" si="0">D10+273.15</f>
        <v>373.71008146639497</v>
      </c>
      <c r="O10" s="21">
        <f t="shared" ref="O10:O17" si="1">1/(E10*0.000001)</f>
        <v>96872.493985565408</v>
      </c>
      <c r="P10" s="3">
        <f t="shared" ref="P10:P17" si="2">F10+273.15</f>
        <v>373.59753853804</v>
      </c>
      <c r="Q10" s="17">
        <f t="shared" ref="Q10:Q17" si="3">G10*0.000001</f>
        <v>-1.4950207468879598E-4</v>
      </c>
      <c r="R10" s="3">
        <f t="shared" ref="R10:R19" si="4">H10+273.15</f>
        <v>373.26627906976699</v>
      </c>
      <c r="S10" s="24">
        <f t="shared" ref="S10:U19" si="5">I10</f>
        <v>2.0172661870503599</v>
      </c>
      <c r="T10" s="3">
        <f t="shared" ref="T10:T19" si="6">J10+273.15</f>
        <v>373.21489292666996</v>
      </c>
      <c r="U10" s="24">
        <f t="shared" si="5"/>
        <v>0.39467956469165599</v>
      </c>
      <c r="V10" s="22">
        <f t="shared" ref="V10:V17" si="7">((O10*(Q10)^2)/S10)*T10</f>
        <v>0.40058130454523327</v>
      </c>
      <c r="W10" s="52">
        <f t="shared" ref="W10:W17" si="8">U10/V10-1</f>
        <v>-1.4732938823186825E-2</v>
      </c>
    </row>
    <row r="11" spans="1:23" x14ac:dyDescent="0.6">
      <c r="B11" s="2"/>
      <c r="C11" s="1"/>
      <c r="D11" s="33">
        <v>149.94908350305499</v>
      </c>
      <c r="E11" s="33">
        <v>10.447019867549599</v>
      </c>
      <c r="F11" s="33">
        <v>149.925410243659</v>
      </c>
      <c r="G11" s="33">
        <v>-163.94190871369199</v>
      </c>
      <c r="H11" s="33">
        <v>151.04651162790699</v>
      </c>
      <c r="I11" s="33">
        <v>2.0287769784172598</v>
      </c>
      <c r="J11" s="33">
        <v>149.51330304996699</v>
      </c>
      <c r="K11" s="33">
        <v>0.52853688029020496</v>
      </c>
      <c r="N11" s="3">
        <f t="shared" si="0"/>
        <v>423.099083503055</v>
      </c>
      <c r="O11" s="21">
        <f t="shared" si="1"/>
        <v>95721.077654517285</v>
      </c>
      <c r="P11" s="3">
        <f t="shared" si="2"/>
        <v>423.07541024365901</v>
      </c>
      <c r="Q11" s="17">
        <f t="shared" si="3"/>
        <v>-1.6394190871369199E-4</v>
      </c>
      <c r="R11" s="3">
        <f t="shared" si="4"/>
        <v>424.19651162790694</v>
      </c>
      <c r="S11" s="24">
        <f t="shared" si="5"/>
        <v>2.0287769784172598</v>
      </c>
      <c r="T11" s="3">
        <f t="shared" si="6"/>
        <v>422.663303049967</v>
      </c>
      <c r="U11" s="24">
        <f t="shared" si="5"/>
        <v>0.52853688029020496</v>
      </c>
      <c r="V11" s="22">
        <f t="shared" si="7"/>
        <v>0.53597901739491816</v>
      </c>
      <c r="W11" s="52">
        <f t="shared" si="8"/>
        <v>-1.3885127706836586E-2</v>
      </c>
    </row>
    <row r="12" spans="1:23" x14ac:dyDescent="0.6">
      <c r="B12" s="2"/>
      <c r="C12" s="1"/>
      <c r="D12" s="33">
        <v>200.10183299388899</v>
      </c>
      <c r="E12" s="33">
        <v>10.5711920529801</v>
      </c>
      <c r="F12" s="33">
        <v>200.39781203381301</v>
      </c>
      <c r="G12" s="33">
        <v>-169.75103734439799</v>
      </c>
      <c r="H12" s="33">
        <v>199.18604651162701</v>
      </c>
      <c r="I12" s="33">
        <v>2.0517985611510698</v>
      </c>
      <c r="J12" s="33">
        <v>198.961713173264</v>
      </c>
      <c r="K12" s="33">
        <v>0.61777509068923797</v>
      </c>
      <c r="N12" s="3">
        <f t="shared" si="0"/>
        <v>473.25183299388897</v>
      </c>
      <c r="O12" s="21">
        <f t="shared" si="1"/>
        <v>94596.711041503819</v>
      </c>
      <c r="P12" s="3">
        <f t="shared" si="2"/>
        <v>473.54781203381299</v>
      </c>
      <c r="Q12" s="17">
        <f t="shared" si="3"/>
        <v>-1.6975103734439797E-4</v>
      </c>
      <c r="R12" s="3">
        <f t="shared" si="4"/>
        <v>472.33604651162699</v>
      </c>
      <c r="S12" s="24">
        <f t="shared" si="5"/>
        <v>2.0517985611510698</v>
      </c>
      <c r="T12" s="3">
        <f t="shared" si="6"/>
        <v>472.11171317326398</v>
      </c>
      <c r="U12" s="24">
        <f t="shared" si="5"/>
        <v>0.61777509068923797</v>
      </c>
      <c r="V12" s="22">
        <f t="shared" si="7"/>
        <v>0.62720709927869334</v>
      </c>
      <c r="W12" s="52">
        <f t="shared" si="8"/>
        <v>-1.5038108784646176E-2</v>
      </c>
    </row>
    <row r="13" spans="1:23" x14ac:dyDescent="0.6">
      <c r="B13" s="2"/>
      <c r="C13" s="1"/>
      <c r="D13" s="33">
        <v>250.50916496944899</v>
      </c>
      <c r="E13" s="33">
        <v>10.720198675496601</v>
      </c>
      <c r="F13" s="33">
        <v>250.62158130283399</v>
      </c>
      <c r="G13" s="33">
        <v>-175.64315352697</v>
      </c>
      <c r="H13" s="33">
        <v>250.11627906976699</v>
      </c>
      <c r="I13" s="33">
        <v>2.1035971223021499</v>
      </c>
      <c r="J13" s="33">
        <v>249.578195976638</v>
      </c>
      <c r="K13" s="33">
        <v>0.70592503022974595</v>
      </c>
      <c r="N13" s="3">
        <f t="shared" si="0"/>
        <v>523.65916496944897</v>
      </c>
      <c r="O13" s="21">
        <f t="shared" si="1"/>
        <v>93281.853281854041</v>
      </c>
      <c r="P13" s="3">
        <f t="shared" si="2"/>
        <v>523.77158130283397</v>
      </c>
      <c r="Q13" s="17">
        <f t="shared" si="3"/>
        <v>-1.7564315352696999E-4</v>
      </c>
      <c r="R13" s="3">
        <f t="shared" si="4"/>
        <v>523.26627906976694</v>
      </c>
      <c r="S13" s="24">
        <f t="shared" si="5"/>
        <v>2.1035971223021499</v>
      </c>
      <c r="T13" s="3">
        <f t="shared" si="6"/>
        <v>522.72819597663795</v>
      </c>
      <c r="U13" s="24">
        <f t="shared" si="5"/>
        <v>0.70592503022974595</v>
      </c>
      <c r="V13" s="22">
        <f t="shared" si="7"/>
        <v>0.71511020586699225</v>
      </c>
      <c r="W13" s="52">
        <f t="shared" si="8"/>
        <v>-1.2844419729837742E-2</v>
      </c>
    </row>
    <row r="14" spans="1:23" x14ac:dyDescent="0.6">
      <c r="B14" s="2"/>
      <c r="C14" s="1"/>
      <c r="D14" s="33">
        <v>300.91649694501001</v>
      </c>
      <c r="E14" s="33">
        <v>10.869205298013201</v>
      </c>
      <c r="F14" s="33">
        <v>301.09398309298803</v>
      </c>
      <c r="G14" s="33">
        <v>-182.448132780083</v>
      </c>
      <c r="H14" s="33">
        <v>300</v>
      </c>
      <c r="I14" s="33">
        <v>2.1323741007194199</v>
      </c>
      <c r="J14" s="33">
        <v>299.80532121998698</v>
      </c>
      <c r="K14" s="33">
        <v>0.80495767835550103</v>
      </c>
      <c r="N14" s="3">
        <f t="shared" si="0"/>
        <v>574.06649694500993</v>
      </c>
      <c r="O14" s="21">
        <f t="shared" si="1"/>
        <v>92003.046458492376</v>
      </c>
      <c r="P14" s="3">
        <f t="shared" si="2"/>
        <v>574.24398309298795</v>
      </c>
      <c r="Q14" s="17">
        <f t="shared" si="3"/>
        <v>-1.82448132780083E-4</v>
      </c>
      <c r="R14" s="3">
        <f t="shared" si="4"/>
        <v>573.15</v>
      </c>
      <c r="S14" s="24">
        <f t="shared" si="5"/>
        <v>2.1323741007194199</v>
      </c>
      <c r="T14" s="3">
        <f t="shared" si="6"/>
        <v>572.9553212199869</v>
      </c>
      <c r="U14" s="24">
        <f t="shared" si="5"/>
        <v>0.80495767835550103</v>
      </c>
      <c r="V14" s="22">
        <f t="shared" si="7"/>
        <v>0.82288361039632951</v>
      </c>
      <c r="W14" s="52">
        <f t="shared" si="8"/>
        <v>-2.1784286154629684E-2</v>
      </c>
    </row>
    <row r="15" spans="1:23" x14ac:dyDescent="0.6">
      <c r="B15" s="2"/>
      <c r="C15" s="1"/>
      <c r="D15" s="33">
        <v>351.83299389002002</v>
      </c>
      <c r="E15" s="33">
        <v>11.092715231788</v>
      </c>
      <c r="F15" s="33">
        <v>351.81501740427598</v>
      </c>
      <c r="G15" s="33">
        <v>-188.589211618257</v>
      </c>
      <c r="H15" s="33">
        <v>350.23255813953398</v>
      </c>
      <c r="I15" s="33">
        <v>2.1726618705035898</v>
      </c>
      <c r="J15" s="33">
        <v>351.58987670343902</v>
      </c>
      <c r="K15" s="33">
        <v>0.90507859733978202</v>
      </c>
      <c r="N15" s="3">
        <f t="shared" si="0"/>
        <v>624.98299389002</v>
      </c>
      <c r="O15" s="21">
        <f t="shared" si="1"/>
        <v>90149.253731343924</v>
      </c>
      <c r="P15" s="3">
        <f t="shared" si="2"/>
        <v>624.96501740427595</v>
      </c>
      <c r="Q15" s="17">
        <f t="shared" si="3"/>
        <v>-1.8858921161825698E-4</v>
      </c>
      <c r="R15" s="3">
        <f t="shared" si="4"/>
        <v>623.38255813953401</v>
      </c>
      <c r="S15" s="24">
        <f t="shared" si="5"/>
        <v>2.1726618705035898</v>
      </c>
      <c r="T15" s="3">
        <f t="shared" si="6"/>
        <v>624.73987670343899</v>
      </c>
      <c r="U15" s="24">
        <f t="shared" si="5"/>
        <v>0.90507859733978202</v>
      </c>
      <c r="V15" s="22">
        <f t="shared" si="7"/>
        <v>0.92194053644939677</v>
      </c>
      <c r="W15" s="52">
        <f t="shared" si="8"/>
        <v>-1.828961678434704E-2</v>
      </c>
    </row>
    <row r="16" spans="1:23" x14ac:dyDescent="0.6">
      <c r="B16" s="2"/>
      <c r="C16" s="1"/>
      <c r="D16" s="33">
        <v>402.24032586558002</v>
      </c>
      <c r="E16" s="33">
        <v>11.539735099337699</v>
      </c>
      <c r="F16" s="33">
        <v>402.53605171556399</v>
      </c>
      <c r="G16" s="33">
        <v>-196.39004149377499</v>
      </c>
      <c r="H16" s="33">
        <v>401.16279069767398</v>
      </c>
      <c r="I16" s="33">
        <v>2.2302158273381201</v>
      </c>
      <c r="J16" s="33">
        <v>401.03828682673497</v>
      </c>
      <c r="K16" s="33">
        <v>0.99214026602176497</v>
      </c>
      <c r="N16" s="3">
        <f t="shared" si="0"/>
        <v>675.39032586558005</v>
      </c>
      <c r="O16" s="21">
        <f t="shared" si="1"/>
        <v>86657.101865136661</v>
      </c>
      <c r="P16" s="3">
        <f t="shared" si="2"/>
        <v>675.68605171556396</v>
      </c>
      <c r="Q16" s="17">
        <f t="shared" si="3"/>
        <v>-1.9639004149377498E-4</v>
      </c>
      <c r="R16" s="3">
        <f t="shared" si="4"/>
        <v>674.31279069767402</v>
      </c>
      <c r="S16" s="24">
        <f t="shared" si="5"/>
        <v>2.2302158273381201</v>
      </c>
      <c r="T16" s="3">
        <f t="shared" si="6"/>
        <v>674.18828682673495</v>
      </c>
      <c r="U16" s="24">
        <f t="shared" si="5"/>
        <v>0.99214026602176497</v>
      </c>
      <c r="V16" s="22">
        <f t="shared" si="7"/>
        <v>1.0103629067160622</v>
      </c>
      <c r="W16" s="52">
        <f t="shared" si="8"/>
        <v>-1.8035738023603254E-2</v>
      </c>
    </row>
    <row r="17" spans="2:23" x14ac:dyDescent="0.6">
      <c r="B17" s="2"/>
      <c r="C17" s="1"/>
      <c r="D17" s="33">
        <v>452.64765784114002</v>
      </c>
      <c r="E17" s="33">
        <v>11.639072847682099</v>
      </c>
      <c r="F17" s="33">
        <v>453.00845350571802</v>
      </c>
      <c r="G17" s="33">
        <v>-198.381742738589</v>
      </c>
      <c r="H17" s="33">
        <v>452.09302325581399</v>
      </c>
      <c r="I17" s="33">
        <v>2.3050359712230102</v>
      </c>
      <c r="J17" s="33">
        <v>452.04412719013601</v>
      </c>
      <c r="K17" s="33">
        <v>1.0356711003627499</v>
      </c>
      <c r="N17" s="3">
        <f t="shared" si="0"/>
        <v>725.79765784113999</v>
      </c>
      <c r="O17" s="21">
        <f t="shared" si="1"/>
        <v>85917.496443812386</v>
      </c>
      <c r="P17" s="3">
        <f t="shared" si="2"/>
        <v>726.15845350571794</v>
      </c>
      <c r="Q17" s="17">
        <f t="shared" si="3"/>
        <v>-1.98381742738589E-4</v>
      </c>
      <c r="R17" s="3">
        <f t="shared" si="4"/>
        <v>725.24302325581402</v>
      </c>
      <c r="S17" s="24">
        <f t="shared" si="5"/>
        <v>2.3050359712230102</v>
      </c>
      <c r="T17" s="3">
        <f t="shared" si="6"/>
        <v>725.19412719013599</v>
      </c>
      <c r="U17" s="24">
        <f t="shared" si="5"/>
        <v>1.0356711003627499</v>
      </c>
      <c r="V17" s="22">
        <f t="shared" si="7"/>
        <v>1.0638039219077553</v>
      </c>
      <c r="W17" s="52">
        <f t="shared" si="8"/>
        <v>-2.6445495232386262E-2</v>
      </c>
    </row>
    <row r="18" spans="2:23" x14ac:dyDescent="0.6">
      <c r="B18" s="2"/>
      <c r="C18" s="1"/>
      <c r="D18" s="2"/>
      <c r="E18" s="1"/>
      <c r="F18" s="2"/>
      <c r="G18" s="1"/>
      <c r="H18" s="33">
        <v>499.53488372093</v>
      </c>
      <c r="I18" s="33">
        <v>2.3971223021582699</v>
      </c>
      <c r="J18" s="33">
        <v>499.54574951330301</v>
      </c>
      <c r="K18" s="33">
        <v>1.07702539298669</v>
      </c>
      <c r="N18" s="3"/>
      <c r="O18" s="21"/>
      <c r="P18" s="3"/>
      <c r="Q18" s="17"/>
      <c r="R18" s="3">
        <f t="shared" si="4"/>
        <v>772.68488372092997</v>
      </c>
      <c r="S18" s="24">
        <f t="shared" ref="S18:S19" si="9">I18</f>
        <v>2.3971223021582699</v>
      </c>
      <c r="T18" s="3">
        <f t="shared" si="6"/>
        <v>772.69574951330299</v>
      </c>
      <c r="U18" s="24">
        <f t="shared" si="5"/>
        <v>1.07702539298669</v>
      </c>
      <c r="V18"/>
    </row>
    <row r="19" spans="2:23" x14ac:dyDescent="0.6">
      <c r="B19" s="2"/>
      <c r="C19" s="1"/>
      <c r="D19" s="2"/>
      <c r="E19" s="1"/>
      <c r="F19" s="2"/>
      <c r="G19" s="1"/>
      <c r="H19" s="33">
        <v>546.62790697674404</v>
      </c>
      <c r="I19" s="33">
        <v>2.5007194244604301</v>
      </c>
      <c r="J19" s="33">
        <v>546.26865671641804</v>
      </c>
      <c r="K19" s="33">
        <v>1.0966142684401401</v>
      </c>
      <c r="N19" s="3"/>
      <c r="O19" s="21"/>
      <c r="P19" s="3"/>
      <c r="Q19" s="17"/>
      <c r="R19" s="3">
        <f t="shared" si="4"/>
        <v>819.77790697674402</v>
      </c>
      <c r="S19" s="24">
        <f t="shared" si="9"/>
        <v>2.5007194244604301</v>
      </c>
      <c r="T19" s="3">
        <f t="shared" si="6"/>
        <v>819.41865671641801</v>
      </c>
      <c r="U19" s="24">
        <f t="shared" si="5"/>
        <v>1.0966142684401401</v>
      </c>
      <c r="V19"/>
    </row>
    <row r="23" spans="2:23" x14ac:dyDescent="0.6">
      <c r="D23" s="34">
        <v>50.387599999999999</v>
      </c>
      <c r="E23" s="34">
        <v>10.558999999999999</v>
      </c>
      <c r="F23" s="34">
        <v>50.916400000000003</v>
      </c>
      <c r="G23" s="34">
        <v>-141.54599999999999</v>
      </c>
      <c r="H23" s="34">
        <v>52.066099999999999</v>
      </c>
      <c r="I23" s="34">
        <v>2.0206200000000001</v>
      </c>
      <c r="J23" s="34">
        <v>53.476300000000002</v>
      </c>
      <c r="K23" s="34">
        <v>0.31847999999999999</v>
      </c>
    </row>
    <row r="24" spans="2:23" x14ac:dyDescent="0.6">
      <c r="D24" s="3">
        <v>100.77500000000001</v>
      </c>
      <c r="E24" s="4">
        <v>10.558999999999999</v>
      </c>
      <c r="F24" s="3">
        <v>99.073999999999998</v>
      </c>
      <c r="G24" s="4">
        <v>-148.58000000000001</v>
      </c>
      <c r="H24" s="3">
        <v>96.694199999999995</v>
      </c>
      <c r="I24" s="4">
        <v>1.9793799999999999</v>
      </c>
      <c r="J24" s="3">
        <v>97.876000000000005</v>
      </c>
      <c r="K24" s="4">
        <v>0.39536500000000002</v>
      </c>
    </row>
    <row r="25" spans="2:23" x14ac:dyDescent="0.6">
      <c r="D25" s="2">
        <v>147.28700000000001</v>
      </c>
      <c r="E25" s="1">
        <v>10.7453</v>
      </c>
      <c r="F25" s="2">
        <v>147.32</v>
      </c>
      <c r="G25" s="1">
        <v>-163.35599999999999</v>
      </c>
      <c r="H25" s="2">
        <v>146.28100000000001</v>
      </c>
      <c r="I25" s="1">
        <v>2.0618599999999998</v>
      </c>
      <c r="J25" s="2">
        <v>151.98699999999999</v>
      </c>
      <c r="K25" s="1">
        <v>0.541439</v>
      </c>
    </row>
    <row r="26" spans="2:23" x14ac:dyDescent="0.6">
      <c r="D26" s="2">
        <v>199.61199999999999</v>
      </c>
      <c r="E26" s="1">
        <v>10.558999999999999</v>
      </c>
      <c r="F26" s="2">
        <v>197.386</v>
      </c>
      <c r="G26" s="1">
        <v>-169.09800000000001</v>
      </c>
      <c r="H26" s="2">
        <v>198.34700000000001</v>
      </c>
      <c r="I26" s="1">
        <v>2.0618599999999998</v>
      </c>
      <c r="J26" s="2">
        <v>198.86600000000001</v>
      </c>
      <c r="K26" s="1">
        <v>0.61838000000000004</v>
      </c>
    </row>
    <row r="27" spans="2:23" x14ac:dyDescent="0.6">
      <c r="D27" s="2">
        <v>251.93799999999999</v>
      </c>
      <c r="E27" s="1">
        <v>11.118</v>
      </c>
      <c r="F27" s="2">
        <v>247.452</v>
      </c>
      <c r="G27" s="1">
        <v>-174.84</v>
      </c>
      <c r="H27" s="2">
        <v>250.41300000000001</v>
      </c>
      <c r="I27" s="1">
        <v>2.1030899999999999</v>
      </c>
      <c r="J27" s="2">
        <v>250.62200000000001</v>
      </c>
      <c r="K27" s="1">
        <v>0.72302100000000002</v>
      </c>
    </row>
    <row r="28" spans="2:23" x14ac:dyDescent="0.6">
      <c r="D28" s="2">
        <v>302.32600000000002</v>
      </c>
      <c r="E28" s="1">
        <v>11.3043</v>
      </c>
      <c r="F28" s="2">
        <v>299.45600000000002</v>
      </c>
      <c r="G28" s="1">
        <v>-181.869</v>
      </c>
      <c r="H28" s="2">
        <v>297.52100000000002</v>
      </c>
      <c r="I28" s="1">
        <v>2.1443300000000001</v>
      </c>
      <c r="J28" s="2">
        <v>299.93900000000002</v>
      </c>
      <c r="K28" s="1">
        <v>0.81381099999999995</v>
      </c>
    </row>
    <row r="29" spans="2:23" x14ac:dyDescent="0.6">
      <c r="D29" s="2">
        <v>352.71300000000002</v>
      </c>
      <c r="E29" s="1">
        <v>11.3043</v>
      </c>
      <c r="F29" s="2">
        <v>349.52100000000002</v>
      </c>
      <c r="G29" s="1">
        <v>-187.61099999999999</v>
      </c>
      <c r="H29" s="2">
        <v>349.58699999999999</v>
      </c>
      <c r="I29" s="1">
        <v>2.2267999999999999</v>
      </c>
      <c r="J29" s="2">
        <v>349.21499999999997</v>
      </c>
      <c r="K29" s="1">
        <v>0.91839499999999996</v>
      </c>
    </row>
    <row r="30" spans="2:23" x14ac:dyDescent="0.6">
      <c r="D30" s="2">
        <v>401.16300000000001</v>
      </c>
      <c r="E30" s="1">
        <v>11.8634</v>
      </c>
      <c r="F30" s="2">
        <v>399.60199999999998</v>
      </c>
      <c r="G30" s="1">
        <v>-194.643</v>
      </c>
      <c r="H30" s="2">
        <v>401.65300000000002</v>
      </c>
      <c r="I30" s="1">
        <v>2.2267999999999999</v>
      </c>
      <c r="J30" s="2">
        <v>398.53199999999998</v>
      </c>
      <c r="K30" s="1">
        <v>1.00919</v>
      </c>
    </row>
    <row r="31" spans="2:23" x14ac:dyDescent="0.6">
      <c r="D31" s="33">
        <v>453.488</v>
      </c>
      <c r="E31" s="33">
        <v>12.0497</v>
      </c>
      <c r="F31" s="33">
        <v>449.63099999999997</v>
      </c>
      <c r="G31" s="33">
        <v>-197.15899999999999</v>
      </c>
      <c r="H31" s="2">
        <v>451.24</v>
      </c>
      <c r="I31" s="1">
        <v>2.3505199999999999</v>
      </c>
      <c r="J31" s="2">
        <v>450.49200000000002</v>
      </c>
      <c r="K31" s="1">
        <v>1.0448599999999999</v>
      </c>
    </row>
    <row r="32" spans="2:23" x14ac:dyDescent="0.6">
      <c r="D32" s="2"/>
      <c r="E32" s="1"/>
      <c r="F32" s="2"/>
      <c r="G32" s="1"/>
      <c r="H32" s="2">
        <v>500.82600000000002</v>
      </c>
      <c r="I32" s="1">
        <v>2.4329900000000002</v>
      </c>
      <c r="J32" s="33">
        <v>497.47300000000001</v>
      </c>
      <c r="K32" s="33">
        <v>1.0873200000000001</v>
      </c>
    </row>
    <row r="33" spans="4:11" x14ac:dyDescent="0.6">
      <c r="D33" s="2"/>
      <c r="E33" s="1"/>
      <c r="F33" s="2"/>
      <c r="G33" s="1"/>
      <c r="H33" s="33">
        <v>545.45500000000004</v>
      </c>
      <c r="I33" s="33">
        <v>2.51546</v>
      </c>
      <c r="J33" s="2">
        <v>544.495</v>
      </c>
      <c r="K33" s="1">
        <v>1.11599</v>
      </c>
    </row>
    <row r="37" spans="4:11" x14ac:dyDescent="0.6">
      <c r="D37">
        <v>52.953156822810598</v>
      </c>
      <c r="E37">
        <v>10.2235099337748</v>
      </c>
      <c r="F37">
        <v>53.704624564893003</v>
      </c>
      <c r="G37">
        <v>-141.950207468879</v>
      </c>
      <c r="H37">
        <v>53.023255813953497</v>
      </c>
      <c r="I37">
        <v>2.0230215827338101</v>
      </c>
      <c r="J37" s="32">
        <v>52.563270603504201</v>
      </c>
      <c r="K37" s="32">
        <v>0.30870616686819802</v>
      </c>
    </row>
    <row r="38" spans="4:11" x14ac:dyDescent="0.6">
      <c r="D38">
        <v>100.560081466395</v>
      </c>
      <c r="E38">
        <v>10.3228476821192</v>
      </c>
      <c r="F38">
        <v>100.44753853804001</v>
      </c>
      <c r="G38">
        <v>-149.502074688796</v>
      </c>
      <c r="H38">
        <v>100.116279069767</v>
      </c>
      <c r="I38">
        <v>2.0172661870503599</v>
      </c>
      <c r="J38" s="32">
        <v>100.06489292667</v>
      </c>
      <c r="K38" s="32">
        <v>0.39467956469165599</v>
      </c>
    </row>
    <row r="39" spans="4:11" x14ac:dyDescent="0.6">
      <c r="D39">
        <v>149.94908350305499</v>
      </c>
      <c r="E39">
        <v>10.447019867549599</v>
      </c>
      <c r="F39">
        <v>149.925410243659</v>
      </c>
      <c r="G39">
        <v>-163.94190871369199</v>
      </c>
      <c r="H39">
        <v>151.04651162790699</v>
      </c>
      <c r="I39">
        <v>2.0287769784172598</v>
      </c>
      <c r="J39" s="32">
        <v>149.51330304996699</v>
      </c>
      <c r="K39" s="32">
        <v>0.52853688029020496</v>
      </c>
    </row>
    <row r="40" spans="4:11" x14ac:dyDescent="0.6">
      <c r="D40">
        <v>200.10183299388899</v>
      </c>
      <c r="E40">
        <v>10.5711920529801</v>
      </c>
      <c r="F40">
        <v>200.39781203381301</v>
      </c>
      <c r="G40">
        <v>-169.75103734439799</v>
      </c>
      <c r="H40">
        <v>199.18604651162701</v>
      </c>
      <c r="I40">
        <v>2.0517985611510698</v>
      </c>
      <c r="J40" s="32">
        <v>198.961713173264</v>
      </c>
      <c r="K40" s="32">
        <v>0.61777509068923797</v>
      </c>
    </row>
    <row r="41" spans="4:11" x14ac:dyDescent="0.6">
      <c r="D41">
        <v>250.50916496944899</v>
      </c>
      <c r="E41">
        <v>10.720198675496601</v>
      </c>
      <c r="F41">
        <v>250.62158130283399</v>
      </c>
      <c r="G41">
        <v>-175.64315352697</v>
      </c>
      <c r="H41">
        <v>250.11627906976699</v>
      </c>
      <c r="I41">
        <v>2.1035971223021499</v>
      </c>
      <c r="J41" s="32">
        <v>249.578195976638</v>
      </c>
      <c r="K41" s="32">
        <v>0.70592503022974595</v>
      </c>
    </row>
    <row r="42" spans="4:11" x14ac:dyDescent="0.6">
      <c r="D42">
        <v>300.91649694501001</v>
      </c>
      <c r="E42">
        <v>10.869205298013201</v>
      </c>
      <c r="F42">
        <v>301.09398309298803</v>
      </c>
      <c r="G42">
        <v>-182.448132780083</v>
      </c>
      <c r="H42">
        <v>300</v>
      </c>
      <c r="I42">
        <v>2.1323741007194199</v>
      </c>
      <c r="J42" s="32">
        <v>299.80532121998698</v>
      </c>
      <c r="K42" s="32">
        <v>0.80495767835550103</v>
      </c>
    </row>
    <row r="43" spans="4:11" x14ac:dyDescent="0.6">
      <c r="D43">
        <v>351.83299389002002</v>
      </c>
      <c r="E43">
        <v>11.092715231788</v>
      </c>
      <c r="F43">
        <v>351.81501740427598</v>
      </c>
      <c r="G43">
        <v>-188.589211618257</v>
      </c>
      <c r="H43">
        <v>350.23255813953398</v>
      </c>
      <c r="I43">
        <v>2.1726618705035898</v>
      </c>
      <c r="J43" s="32">
        <v>351.58987670343902</v>
      </c>
      <c r="K43" s="32">
        <v>0.90507859733978202</v>
      </c>
    </row>
    <row r="44" spans="4:11" x14ac:dyDescent="0.6">
      <c r="D44">
        <v>402.24032586558002</v>
      </c>
      <c r="E44">
        <v>11.539735099337699</v>
      </c>
      <c r="F44">
        <v>402.53605171556399</v>
      </c>
      <c r="G44">
        <v>-196.39004149377499</v>
      </c>
      <c r="H44">
        <v>401.16279069767398</v>
      </c>
      <c r="I44">
        <v>2.2302158273381201</v>
      </c>
      <c r="J44" s="32">
        <v>401.03828682673497</v>
      </c>
      <c r="K44" s="32">
        <v>0.99214026602176497</v>
      </c>
    </row>
    <row r="45" spans="4:11" x14ac:dyDescent="0.6">
      <c r="D45">
        <v>452.64765784114002</v>
      </c>
      <c r="E45">
        <v>11.639072847682099</v>
      </c>
      <c r="F45">
        <v>453.00845350571802</v>
      </c>
      <c r="G45">
        <v>-198.381742738589</v>
      </c>
      <c r="H45">
        <v>452.09302325581399</v>
      </c>
      <c r="I45">
        <v>2.3050359712230102</v>
      </c>
      <c r="J45" s="32">
        <v>452.04412719013601</v>
      </c>
      <c r="K45" s="32">
        <v>1.0356711003627499</v>
      </c>
    </row>
    <row r="46" spans="4:11" x14ac:dyDescent="0.6">
      <c r="H46">
        <v>499.53488372093</v>
      </c>
      <c r="I46">
        <v>2.3971223021582699</v>
      </c>
      <c r="J46" s="32">
        <v>499.54574951330301</v>
      </c>
      <c r="K46" s="32">
        <v>1.07702539298669</v>
      </c>
    </row>
    <row r="47" spans="4:11" x14ac:dyDescent="0.6">
      <c r="H47">
        <v>546.62790697674404</v>
      </c>
      <c r="I47">
        <v>2.5007194244604301</v>
      </c>
      <c r="J47" s="32">
        <v>546.26865671641804</v>
      </c>
      <c r="K47" s="32">
        <v>1.0966142684401401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W2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3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47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4">
        <v>299.2</v>
      </c>
      <c r="C9" s="34">
        <v>12.723599999999999</v>
      </c>
      <c r="D9" s="3"/>
      <c r="E9" s="4"/>
      <c r="F9" s="34">
        <v>297.95100000000002</v>
      </c>
      <c r="G9" s="34">
        <v>-137.77799999999999</v>
      </c>
      <c r="H9" s="34">
        <v>300</v>
      </c>
      <c r="I9" s="34">
        <v>2.4615399999999998</v>
      </c>
      <c r="J9" s="34">
        <v>297.87200000000001</v>
      </c>
      <c r="K9" s="34">
        <v>0.28928599999999999</v>
      </c>
      <c r="N9" s="3">
        <f>B9</f>
        <v>299.2</v>
      </c>
      <c r="O9" s="21">
        <f>C9*10000</f>
        <v>127236</v>
      </c>
      <c r="P9" s="3">
        <f>F9</f>
        <v>297.95100000000002</v>
      </c>
      <c r="Q9" s="17">
        <f>G9*0.000001</f>
        <v>-1.3777799999999999E-4</v>
      </c>
      <c r="R9" s="3">
        <f>H9</f>
        <v>300</v>
      </c>
      <c r="S9" s="24">
        <f>I9</f>
        <v>2.4615399999999998</v>
      </c>
      <c r="T9" s="3">
        <f>J9</f>
        <v>297.87200000000001</v>
      </c>
      <c r="U9" s="24">
        <f>K9</f>
        <v>0.28928599999999999</v>
      </c>
      <c r="V9" s="22">
        <f>((O9*(Q9)^2)/S9)*T9</f>
        <v>0.29227558861193736</v>
      </c>
      <c r="W9" s="39">
        <f>U9/V9-1</f>
        <v>-1.0228663386276593E-2</v>
      </c>
    </row>
    <row r="10" spans="1:23" x14ac:dyDescent="0.6">
      <c r="B10" s="3">
        <v>323.74799999999999</v>
      </c>
      <c r="C10" s="4">
        <v>12.241400000000001</v>
      </c>
      <c r="D10" s="3"/>
      <c r="E10" s="4"/>
      <c r="F10" s="3">
        <v>322.541</v>
      </c>
      <c r="G10" s="4">
        <v>-142.22200000000001</v>
      </c>
      <c r="H10" s="3">
        <v>323.404</v>
      </c>
      <c r="I10" s="4">
        <v>2.4615399999999998</v>
      </c>
      <c r="J10" s="3">
        <v>323.404</v>
      </c>
      <c r="K10" s="4">
        <v>0.33750000000000002</v>
      </c>
      <c r="N10" s="3">
        <f t="shared" ref="N10:N29" si="0">B10</f>
        <v>323.74799999999999</v>
      </c>
      <c r="O10" s="21">
        <f t="shared" ref="O10:O29" si="1">C10*10000</f>
        <v>122414</v>
      </c>
      <c r="P10" s="3">
        <f t="shared" ref="P10:P29" si="2">F10</f>
        <v>322.541</v>
      </c>
      <c r="Q10" s="17">
        <f t="shared" ref="Q10:Q29" si="3">G10*0.000001</f>
        <v>-1.4222200000000001E-4</v>
      </c>
      <c r="R10" s="3">
        <f t="shared" ref="R10:U27" si="4">H10</f>
        <v>323.404</v>
      </c>
      <c r="S10" s="24">
        <f t="shared" si="4"/>
        <v>2.4615399999999998</v>
      </c>
      <c r="T10" s="3">
        <f t="shared" si="4"/>
        <v>323.404</v>
      </c>
      <c r="U10" s="24">
        <f t="shared" si="4"/>
        <v>0.33750000000000002</v>
      </c>
      <c r="V10" s="22">
        <f t="shared" ref="V10:V29" si="5">((O10*(Q10)^2)/S10)*T10</f>
        <v>0.32531429095226255</v>
      </c>
      <c r="W10" s="39">
        <f t="shared" ref="W10:W29" si="6">U10/V10-1</f>
        <v>3.7458265396418167E-2</v>
      </c>
    </row>
    <row r="11" spans="1:23" x14ac:dyDescent="0.6">
      <c r="B11" s="2">
        <v>348.28699999999998</v>
      </c>
      <c r="C11" s="1">
        <v>11.8286</v>
      </c>
      <c r="D11" s="2"/>
      <c r="E11" s="1"/>
      <c r="F11" s="2">
        <v>349.18</v>
      </c>
      <c r="G11" s="1">
        <v>-147.77799999999999</v>
      </c>
      <c r="H11" s="2">
        <v>353.19099999999997</v>
      </c>
      <c r="I11" s="1">
        <v>2.4437899999999999</v>
      </c>
      <c r="J11" s="2">
        <v>348.93599999999998</v>
      </c>
      <c r="K11" s="1">
        <v>0.375</v>
      </c>
      <c r="N11" s="3">
        <f t="shared" si="0"/>
        <v>348.28699999999998</v>
      </c>
      <c r="O11" s="21">
        <f t="shared" si="1"/>
        <v>118286</v>
      </c>
      <c r="P11" s="3">
        <f t="shared" si="2"/>
        <v>349.18</v>
      </c>
      <c r="Q11" s="17">
        <f t="shared" si="3"/>
        <v>-1.4777799999999999E-4</v>
      </c>
      <c r="R11" s="3">
        <f t="shared" si="4"/>
        <v>353.19099999999997</v>
      </c>
      <c r="S11" s="24">
        <f t="shared" si="4"/>
        <v>2.4437899999999999</v>
      </c>
      <c r="T11" s="3">
        <f t="shared" si="4"/>
        <v>348.93599999999998</v>
      </c>
      <c r="U11" s="24">
        <f t="shared" si="4"/>
        <v>0.375</v>
      </c>
      <c r="V11" s="22">
        <f t="shared" si="5"/>
        <v>0.36883727937967614</v>
      </c>
      <c r="W11" s="39">
        <f t="shared" si="6"/>
        <v>1.6708507965053077E-2</v>
      </c>
    </row>
    <row r="12" spans="1:23" x14ac:dyDescent="0.6">
      <c r="B12" s="2">
        <v>374.87599999999998</v>
      </c>
      <c r="C12" s="1">
        <v>11.3468</v>
      </c>
      <c r="D12" s="2"/>
      <c r="E12" s="1"/>
      <c r="F12" s="2">
        <v>373.77</v>
      </c>
      <c r="G12" s="1">
        <v>-152.22200000000001</v>
      </c>
      <c r="H12" s="2">
        <v>372.34</v>
      </c>
      <c r="I12" s="1">
        <v>2.40828</v>
      </c>
      <c r="J12" s="2">
        <v>374.46800000000002</v>
      </c>
      <c r="K12" s="1">
        <v>0.41785699999999998</v>
      </c>
      <c r="N12" s="3">
        <f t="shared" si="0"/>
        <v>374.87599999999998</v>
      </c>
      <c r="O12" s="21">
        <f t="shared" si="1"/>
        <v>113468</v>
      </c>
      <c r="P12" s="3">
        <f t="shared" si="2"/>
        <v>373.77</v>
      </c>
      <c r="Q12" s="17">
        <f t="shared" si="3"/>
        <v>-1.5222200000000001E-4</v>
      </c>
      <c r="R12" s="3">
        <f t="shared" si="4"/>
        <v>372.34</v>
      </c>
      <c r="S12" s="24">
        <f t="shared" si="4"/>
        <v>2.40828</v>
      </c>
      <c r="T12" s="3">
        <f t="shared" si="4"/>
        <v>374.46800000000002</v>
      </c>
      <c r="U12" s="24">
        <f t="shared" si="4"/>
        <v>0.41785699999999998</v>
      </c>
      <c r="V12" s="22">
        <f t="shared" si="5"/>
        <v>0.40882362014002127</v>
      </c>
      <c r="W12" s="39">
        <f t="shared" si="6"/>
        <v>2.2096032163906765E-2</v>
      </c>
    </row>
    <row r="13" spans="1:23" x14ac:dyDescent="0.6">
      <c r="B13" s="2">
        <v>399.399</v>
      </c>
      <c r="C13" s="1">
        <v>11.072699999999999</v>
      </c>
      <c r="D13" s="2"/>
      <c r="E13" s="1"/>
      <c r="F13" s="2">
        <v>398.36099999999999</v>
      </c>
      <c r="G13" s="1">
        <v>-158.88900000000001</v>
      </c>
      <c r="H13" s="2">
        <v>400</v>
      </c>
      <c r="I13" s="1">
        <v>2.3727800000000001</v>
      </c>
      <c r="J13" s="2">
        <v>397.87200000000001</v>
      </c>
      <c r="K13" s="1">
        <v>0.46607100000000001</v>
      </c>
      <c r="N13" s="3">
        <f t="shared" si="0"/>
        <v>399.399</v>
      </c>
      <c r="O13" s="21">
        <f t="shared" si="1"/>
        <v>110727</v>
      </c>
      <c r="P13" s="3">
        <f t="shared" si="2"/>
        <v>398.36099999999999</v>
      </c>
      <c r="Q13" s="17">
        <f t="shared" si="3"/>
        <v>-1.58889E-4</v>
      </c>
      <c r="R13" s="3">
        <f t="shared" si="4"/>
        <v>400</v>
      </c>
      <c r="S13" s="24">
        <f t="shared" si="4"/>
        <v>2.3727800000000001</v>
      </c>
      <c r="T13" s="3">
        <f t="shared" si="4"/>
        <v>397.87200000000001</v>
      </c>
      <c r="U13" s="24">
        <f t="shared" si="4"/>
        <v>0.46607100000000001</v>
      </c>
      <c r="V13" s="22">
        <f t="shared" si="5"/>
        <v>0.46873469538114471</v>
      </c>
      <c r="W13" s="39">
        <f t="shared" si="6"/>
        <v>-5.6827356869300072E-3</v>
      </c>
    </row>
    <row r="14" spans="1:23" x14ac:dyDescent="0.6">
      <c r="B14" s="2">
        <v>423.93</v>
      </c>
      <c r="C14" s="1">
        <v>10.7293</v>
      </c>
      <c r="D14" s="2"/>
      <c r="E14" s="1"/>
      <c r="F14" s="2">
        <v>420.90199999999999</v>
      </c>
      <c r="G14" s="1">
        <v>-164.44399999999999</v>
      </c>
      <c r="H14" s="2">
        <v>425.53199999999998</v>
      </c>
      <c r="I14" s="1">
        <v>2.3550300000000002</v>
      </c>
      <c r="J14" s="2">
        <v>425.53199999999998</v>
      </c>
      <c r="K14" s="1">
        <v>0.53035699999999997</v>
      </c>
      <c r="N14" s="3">
        <f t="shared" si="0"/>
        <v>423.93</v>
      </c>
      <c r="O14" s="21">
        <f t="shared" si="1"/>
        <v>107293</v>
      </c>
      <c r="P14" s="3">
        <f t="shared" si="2"/>
        <v>420.90199999999999</v>
      </c>
      <c r="Q14" s="17">
        <f t="shared" si="3"/>
        <v>-1.6444399999999997E-4</v>
      </c>
      <c r="R14" s="3">
        <f t="shared" si="4"/>
        <v>425.53199999999998</v>
      </c>
      <c r="S14" s="24">
        <f t="shared" si="4"/>
        <v>2.3550300000000002</v>
      </c>
      <c r="T14" s="3">
        <f t="shared" si="4"/>
        <v>425.53199999999998</v>
      </c>
      <c r="U14" s="24">
        <f t="shared" si="4"/>
        <v>0.53035699999999997</v>
      </c>
      <c r="V14" s="22">
        <f t="shared" si="5"/>
        <v>0.52425578781869275</v>
      </c>
      <c r="W14" s="39">
        <f t="shared" si="6"/>
        <v>1.163785374061943E-2</v>
      </c>
    </row>
    <row r="15" spans="1:23" x14ac:dyDescent="0.6">
      <c r="B15" s="2">
        <v>448.44400000000002</v>
      </c>
      <c r="C15" s="1">
        <v>10.5246</v>
      </c>
      <c r="D15" s="2"/>
      <c r="E15" s="1"/>
      <c r="F15" s="2">
        <v>447.541</v>
      </c>
      <c r="G15" s="1">
        <v>-169.44399999999999</v>
      </c>
      <c r="H15" s="2">
        <v>448.93599999999998</v>
      </c>
      <c r="I15" s="1">
        <v>2.3017799999999999</v>
      </c>
      <c r="J15" s="2">
        <v>446.80900000000003</v>
      </c>
      <c r="K15" s="1">
        <v>0.58928599999999998</v>
      </c>
      <c r="N15" s="3">
        <f t="shared" si="0"/>
        <v>448.44400000000002</v>
      </c>
      <c r="O15" s="21">
        <f t="shared" si="1"/>
        <v>105246</v>
      </c>
      <c r="P15" s="3">
        <f t="shared" si="2"/>
        <v>447.541</v>
      </c>
      <c r="Q15" s="17">
        <f t="shared" si="3"/>
        <v>-1.6944399999999999E-4</v>
      </c>
      <c r="R15" s="3">
        <f t="shared" si="4"/>
        <v>448.93599999999998</v>
      </c>
      <c r="S15" s="24">
        <f t="shared" si="4"/>
        <v>2.3017799999999999</v>
      </c>
      <c r="T15" s="3">
        <f t="shared" si="4"/>
        <v>446.80900000000003</v>
      </c>
      <c r="U15" s="24">
        <f t="shared" si="4"/>
        <v>0.58928599999999998</v>
      </c>
      <c r="V15" s="22">
        <f t="shared" si="5"/>
        <v>0.58656492451262876</v>
      </c>
      <c r="W15" s="39">
        <f t="shared" si="6"/>
        <v>4.639001368232476E-3</v>
      </c>
    </row>
    <row r="16" spans="1:23" x14ac:dyDescent="0.6">
      <c r="B16" s="2">
        <v>470.91800000000001</v>
      </c>
      <c r="C16" s="1">
        <v>10.319599999999999</v>
      </c>
      <c r="D16" s="2"/>
      <c r="E16" s="1"/>
      <c r="F16" s="2">
        <v>476.23</v>
      </c>
      <c r="G16" s="1">
        <v>-173.88900000000001</v>
      </c>
      <c r="H16" s="2">
        <v>474.46800000000002</v>
      </c>
      <c r="I16" s="1">
        <v>2.2485200000000001</v>
      </c>
      <c r="J16" s="2">
        <v>474.46800000000002</v>
      </c>
      <c r="K16" s="1">
        <v>0.65357100000000001</v>
      </c>
      <c r="N16" s="3">
        <f t="shared" si="0"/>
        <v>470.91800000000001</v>
      </c>
      <c r="O16" s="21">
        <f t="shared" si="1"/>
        <v>103196</v>
      </c>
      <c r="P16" s="3">
        <f t="shared" si="2"/>
        <v>476.23</v>
      </c>
      <c r="Q16" s="17">
        <f t="shared" si="3"/>
        <v>-1.7388900000000002E-4</v>
      </c>
      <c r="R16" s="3">
        <f t="shared" si="4"/>
        <v>474.46800000000002</v>
      </c>
      <c r="S16" s="24">
        <f t="shared" si="4"/>
        <v>2.2485200000000001</v>
      </c>
      <c r="T16" s="3">
        <f t="shared" si="4"/>
        <v>474.46800000000002</v>
      </c>
      <c r="U16" s="24">
        <f t="shared" si="4"/>
        <v>0.65357100000000001</v>
      </c>
      <c r="V16" s="22">
        <f t="shared" si="5"/>
        <v>0.65844159169650218</v>
      </c>
      <c r="W16" s="39">
        <f t="shared" si="6"/>
        <v>-7.3971507236547662E-3</v>
      </c>
    </row>
    <row r="17" spans="2:23" x14ac:dyDescent="0.6">
      <c r="B17" s="2">
        <v>499.51400000000001</v>
      </c>
      <c r="C17" s="1">
        <v>10.115500000000001</v>
      </c>
      <c r="D17" s="2"/>
      <c r="E17" s="1"/>
      <c r="F17" s="2">
        <v>500.82</v>
      </c>
      <c r="G17" s="1">
        <v>-178.88900000000001</v>
      </c>
      <c r="H17" s="2">
        <v>502.12799999999999</v>
      </c>
      <c r="I17" s="1">
        <v>2.2307700000000001</v>
      </c>
      <c r="J17" s="2">
        <v>497.87200000000001</v>
      </c>
      <c r="K17" s="1">
        <v>0.72321400000000002</v>
      </c>
      <c r="N17" s="3">
        <f t="shared" si="0"/>
        <v>499.51400000000001</v>
      </c>
      <c r="O17" s="21">
        <f t="shared" si="1"/>
        <v>101155.00000000001</v>
      </c>
      <c r="P17" s="3">
        <f t="shared" si="2"/>
        <v>500.82</v>
      </c>
      <c r="Q17" s="17">
        <f t="shared" si="3"/>
        <v>-1.78889E-4</v>
      </c>
      <c r="R17" s="3">
        <f t="shared" si="4"/>
        <v>502.12799999999999</v>
      </c>
      <c r="S17" s="24">
        <f t="shared" si="4"/>
        <v>2.2307700000000001</v>
      </c>
      <c r="T17" s="3">
        <f t="shared" si="4"/>
        <v>497.87200000000001</v>
      </c>
      <c r="U17" s="24">
        <f t="shared" si="4"/>
        <v>0.72321400000000002</v>
      </c>
      <c r="V17" s="22">
        <f t="shared" si="5"/>
        <v>0.72246620081083746</v>
      </c>
      <c r="W17" s="39">
        <f t="shared" si="6"/>
        <v>1.035064600009461E-3</v>
      </c>
    </row>
    <row r="18" spans="2:23" x14ac:dyDescent="0.6">
      <c r="B18" s="2">
        <v>521.995</v>
      </c>
      <c r="C18" s="1">
        <v>9.8411200000000001</v>
      </c>
      <c r="D18" s="2"/>
      <c r="E18" s="1"/>
      <c r="F18" s="2">
        <v>523.36099999999999</v>
      </c>
      <c r="G18" s="1">
        <v>-182.77799999999999</v>
      </c>
      <c r="H18" s="2">
        <v>521.27700000000004</v>
      </c>
      <c r="I18" s="1">
        <v>2.1775099999999998</v>
      </c>
      <c r="J18" s="2">
        <v>523.404</v>
      </c>
      <c r="K18" s="1">
        <v>0.79285700000000003</v>
      </c>
      <c r="N18" s="3">
        <f t="shared" si="0"/>
        <v>521.995</v>
      </c>
      <c r="O18" s="21">
        <f t="shared" si="1"/>
        <v>98411.199999999997</v>
      </c>
      <c r="P18" s="3">
        <f t="shared" si="2"/>
        <v>523.36099999999999</v>
      </c>
      <c r="Q18" s="17">
        <f t="shared" si="3"/>
        <v>-1.8277799999999998E-4</v>
      </c>
      <c r="R18" s="3">
        <f t="shared" si="4"/>
        <v>521.27700000000004</v>
      </c>
      <c r="S18" s="24">
        <f t="shared" si="4"/>
        <v>2.1775099999999998</v>
      </c>
      <c r="T18" s="3">
        <f t="shared" si="4"/>
        <v>523.404</v>
      </c>
      <c r="U18" s="24">
        <f t="shared" si="4"/>
        <v>0.79285700000000003</v>
      </c>
      <c r="V18" s="22">
        <f t="shared" si="5"/>
        <v>0.79025863214085335</v>
      </c>
      <c r="W18" s="39">
        <f t="shared" si="6"/>
        <v>3.2879968069536858E-3</v>
      </c>
    </row>
    <row r="19" spans="2:23" x14ac:dyDescent="0.6">
      <c r="B19" s="2">
        <v>548.55100000000004</v>
      </c>
      <c r="C19" s="1">
        <v>9.6367100000000008</v>
      </c>
      <c r="D19" s="2"/>
      <c r="E19" s="1"/>
      <c r="F19" s="2">
        <v>547.95100000000002</v>
      </c>
      <c r="G19" s="1">
        <v>-186.11099999999999</v>
      </c>
      <c r="H19" s="2">
        <v>548.93600000000004</v>
      </c>
      <c r="I19" s="1">
        <v>2.14201</v>
      </c>
      <c r="J19" s="2">
        <v>546.80899999999997</v>
      </c>
      <c r="K19" s="1">
        <v>0.85714299999999999</v>
      </c>
      <c r="N19" s="3">
        <f t="shared" si="0"/>
        <v>548.55100000000004</v>
      </c>
      <c r="O19" s="21">
        <f t="shared" si="1"/>
        <v>96367.1</v>
      </c>
      <c r="P19" s="3">
        <f t="shared" si="2"/>
        <v>547.95100000000002</v>
      </c>
      <c r="Q19" s="17">
        <f t="shared" si="3"/>
        <v>-1.8611099999999998E-4</v>
      </c>
      <c r="R19" s="3">
        <f t="shared" si="4"/>
        <v>548.93600000000004</v>
      </c>
      <c r="S19" s="24">
        <f t="shared" si="4"/>
        <v>2.14201</v>
      </c>
      <c r="T19" s="3">
        <f t="shared" si="4"/>
        <v>546.80899999999997</v>
      </c>
      <c r="U19" s="24">
        <f t="shared" si="4"/>
        <v>0.85714299999999999</v>
      </c>
      <c r="V19" s="22">
        <f t="shared" si="5"/>
        <v>0.85209307385367539</v>
      </c>
      <c r="W19" s="39">
        <f t="shared" si="6"/>
        <v>5.9264959442586473E-3</v>
      </c>
    </row>
    <row r="20" spans="2:23" x14ac:dyDescent="0.6">
      <c r="B20" s="2">
        <v>575.09699999999998</v>
      </c>
      <c r="C20" s="1">
        <v>9.5016599999999993</v>
      </c>
      <c r="D20" s="2"/>
      <c r="E20" s="1"/>
      <c r="F20" s="2">
        <v>572.54100000000005</v>
      </c>
      <c r="G20" s="1">
        <v>-188.88900000000001</v>
      </c>
      <c r="H20" s="2">
        <v>572.34</v>
      </c>
      <c r="I20" s="1">
        <v>2.1065100000000001</v>
      </c>
      <c r="J20" s="2">
        <v>576.596</v>
      </c>
      <c r="K20" s="1">
        <v>0.92142900000000005</v>
      </c>
      <c r="N20" s="3">
        <f t="shared" si="0"/>
        <v>575.09699999999998</v>
      </c>
      <c r="O20" s="21">
        <f t="shared" si="1"/>
        <v>95016.599999999991</v>
      </c>
      <c r="P20" s="3">
        <f t="shared" si="2"/>
        <v>572.54100000000005</v>
      </c>
      <c r="Q20" s="17">
        <f t="shared" si="3"/>
        <v>-1.88889E-4</v>
      </c>
      <c r="R20" s="3">
        <f t="shared" si="4"/>
        <v>572.34</v>
      </c>
      <c r="S20" s="24">
        <f t="shared" si="4"/>
        <v>2.1065100000000001</v>
      </c>
      <c r="T20" s="3">
        <f t="shared" si="4"/>
        <v>576.596</v>
      </c>
      <c r="U20" s="24">
        <f t="shared" si="4"/>
        <v>0.92142900000000005</v>
      </c>
      <c r="V20" s="22">
        <f t="shared" si="5"/>
        <v>0.92794218984997079</v>
      </c>
      <c r="W20" s="39">
        <f t="shared" si="6"/>
        <v>-7.0189607943397236E-3</v>
      </c>
    </row>
    <row r="21" spans="2:23" x14ac:dyDescent="0.6">
      <c r="B21" s="2">
        <v>601.65300000000002</v>
      </c>
      <c r="C21" s="1">
        <v>9.29725</v>
      </c>
      <c r="D21" s="2"/>
      <c r="E21" s="1"/>
      <c r="F21" s="2">
        <v>595.08199999999999</v>
      </c>
      <c r="G21" s="1">
        <v>-191.667</v>
      </c>
      <c r="H21" s="2">
        <v>600</v>
      </c>
      <c r="I21" s="1">
        <v>2.0887600000000002</v>
      </c>
      <c r="J21" s="33">
        <v>597.87199999999996</v>
      </c>
      <c r="K21" s="33">
        <v>0.99642900000000001</v>
      </c>
      <c r="N21" s="3">
        <f t="shared" si="0"/>
        <v>601.65300000000002</v>
      </c>
      <c r="O21" s="21">
        <f t="shared" si="1"/>
        <v>92972.5</v>
      </c>
      <c r="P21" s="3">
        <f t="shared" si="2"/>
        <v>595.08199999999999</v>
      </c>
      <c r="Q21" s="17">
        <f t="shared" si="3"/>
        <v>-1.9166699999999999E-4</v>
      </c>
      <c r="R21" s="3">
        <f t="shared" si="4"/>
        <v>600</v>
      </c>
      <c r="S21" s="24">
        <f t="shared" si="4"/>
        <v>2.0887600000000002</v>
      </c>
      <c r="T21" s="3">
        <f t="shared" si="4"/>
        <v>597.87199999999996</v>
      </c>
      <c r="U21" s="24">
        <f t="shared" si="4"/>
        <v>0.99642900000000001</v>
      </c>
      <c r="V21" s="22">
        <f t="shared" si="5"/>
        <v>0.9776172864513597</v>
      </c>
      <c r="W21" s="39">
        <f t="shared" si="6"/>
        <v>1.9242410920253583E-2</v>
      </c>
    </row>
    <row r="22" spans="2:23" x14ac:dyDescent="0.6">
      <c r="B22" s="2">
        <v>622.05999999999995</v>
      </c>
      <c r="C22" s="1">
        <v>9.3000799999999995</v>
      </c>
      <c r="D22" s="2"/>
      <c r="E22" s="1"/>
      <c r="F22" s="2">
        <v>625.82000000000005</v>
      </c>
      <c r="G22" s="1">
        <v>-193.333</v>
      </c>
      <c r="H22" s="2">
        <v>623.404</v>
      </c>
      <c r="I22" s="1">
        <v>2.0710099999999998</v>
      </c>
      <c r="J22" s="2">
        <v>621.27700000000004</v>
      </c>
      <c r="K22" s="1">
        <v>1.0553600000000001</v>
      </c>
      <c r="N22" s="3">
        <f t="shared" si="0"/>
        <v>622.05999999999995</v>
      </c>
      <c r="O22" s="21">
        <f t="shared" si="1"/>
        <v>93000.799999999988</v>
      </c>
      <c r="P22" s="3">
        <f t="shared" si="2"/>
        <v>625.82000000000005</v>
      </c>
      <c r="Q22" s="17">
        <f t="shared" si="3"/>
        <v>-1.9333299999999999E-4</v>
      </c>
      <c r="R22" s="3">
        <f t="shared" si="4"/>
        <v>623.404</v>
      </c>
      <c r="S22" s="24">
        <f t="shared" si="4"/>
        <v>2.0710099999999998</v>
      </c>
      <c r="T22" s="3">
        <f t="shared" si="4"/>
        <v>621.27700000000004</v>
      </c>
      <c r="U22" s="24">
        <f t="shared" si="4"/>
        <v>1.0553600000000001</v>
      </c>
      <c r="V22" s="22">
        <f t="shared" si="5"/>
        <v>1.042801734128904</v>
      </c>
      <c r="W22" s="39">
        <f t="shared" si="6"/>
        <v>1.204281260769724E-2</v>
      </c>
    </row>
    <row r="23" spans="2:23" x14ac:dyDescent="0.6">
      <c r="B23" s="2">
        <v>650.65599999999995</v>
      </c>
      <c r="C23" s="1">
        <v>9.0959500000000002</v>
      </c>
      <c r="D23" s="2"/>
      <c r="E23" s="1"/>
      <c r="F23" s="2">
        <v>646.31100000000004</v>
      </c>
      <c r="G23" s="1">
        <v>-195</v>
      </c>
      <c r="H23" s="2">
        <v>648.93600000000004</v>
      </c>
      <c r="I23" s="1">
        <v>2.0354999999999999</v>
      </c>
      <c r="J23" s="2">
        <v>646.80899999999997</v>
      </c>
      <c r="K23" s="1">
        <v>1.11429</v>
      </c>
      <c r="N23" s="3">
        <f t="shared" si="0"/>
        <v>650.65599999999995</v>
      </c>
      <c r="O23" s="21">
        <f t="shared" si="1"/>
        <v>90959.5</v>
      </c>
      <c r="P23" s="3">
        <f t="shared" si="2"/>
        <v>646.31100000000004</v>
      </c>
      <c r="Q23" s="17">
        <f t="shared" si="3"/>
        <v>-1.95E-4</v>
      </c>
      <c r="R23" s="3">
        <f t="shared" si="4"/>
        <v>648.93600000000004</v>
      </c>
      <c r="S23" s="24">
        <f t="shared" si="4"/>
        <v>2.0354999999999999</v>
      </c>
      <c r="T23" s="3">
        <f t="shared" si="4"/>
        <v>646.80899999999997</v>
      </c>
      <c r="U23" s="24">
        <f t="shared" si="4"/>
        <v>1.11429</v>
      </c>
      <c r="V23" s="22">
        <f t="shared" si="5"/>
        <v>1.0990621068680362</v>
      </c>
      <c r="W23" s="39">
        <f t="shared" si="6"/>
        <v>1.3855352701912516E-2</v>
      </c>
    </row>
    <row r="24" spans="2:23" x14ac:dyDescent="0.6">
      <c r="B24" s="2">
        <v>677.19500000000005</v>
      </c>
      <c r="C24" s="1">
        <v>9.0302699999999998</v>
      </c>
      <c r="D24" s="2"/>
      <c r="E24" s="1"/>
      <c r="F24" s="2">
        <v>672.95100000000002</v>
      </c>
      <c r="G24" s="1">
        <v>-196.667</v>
      </c>
      <c r="H24" s="2">
        <v>674.46799999999996</v>
      </c>
      <c r="I24" s="1">
        <v>2.0532499999999998</v>
      </c>
      <c r="J24" s="2">
        <v>672.34</v>
      </c>
      <c r="K24" s="1">
        <v>1.1625000000000001</v>
      </c>
      <c r="N24" s="3">
        <f t="shared" si="0"/>
        <v>677.19500000000005</v>
      </c>
      <c r="O24" s="21">
        <f t="shared" si="1"/>
        <v>90302.7</v>
      </c>
      <c r="P24" s="3">
        <f t="shared" si="2"/>
        <v>672.95100000000002</v>
      </c>
      <c r="Q24" s="17">
        <f t="shared" si="3"/>
        <v>-1.9666700000000001E-4</v>
      </c>
      <c r="R24" s="3">
        <f t="shared" si="4"/>
        <v>674.46799999999996</v>
      </c>
      <c r="S24" s="24">
        <f t="shared" si="4"/>
        <v>2.0532499999999998</v>
      </c>
      <c r="T24" s="3">
        <f t="shared" si="4"/>
        <v>672.34</v>
      </c>
      <c r="U24" s="24">
        <f t="shared" si="4"/>
        <v>1.1625000000000001</v>
      </c>
      <c r="V24" s="22">
        <f t="shared" si="5"/>
        <v>1.1436966262762263</v>
      </c>
      <c r="W24" s="39">
        <f t="shared" si="6"/>
        <v>1.6440875396297905E-2</v>
      </c>
    </row>
    <row r="25" spans="2:23" x14ac:dyDescent="0.6">
      <c r="B25" s="2">
        <v>699.63499999999999</v>
      </c>
      <c r="C25" s="1">
        <v>9.1027500000000003</v>
      </c>
      <c r="D25" s="2"/>
      <c r="E25" s="1"/>
      <c r="F25" s="2">
        <v>695.49199999999996</v>
      </c>
      <c r="G25" s="1">
        <v>-197.22200000000001</v>
      </c>
      <c r="H25" s="2">
        <v>697.87199999999996</v>
      </c>
      <c r="I25" s="1">
        <v>2.0710099999999998</v>
      </c>
      <c r="J25" s="2">
        <v>700</v>
      </c>
      <c r="K25" s="1">
        <v>1.20536</v>
      </c>
      <c r="N25" s="3">
        <f t="shared" si="0"/>
        <v>699.63499999999999</v>
      </c>
      <c r="O25" s="21">
        <f t="shared" si="1"/>
        <v>91027.5</v>
      </c>
      <c r="P25" s="3">
        <f t="shared" si="2"/>
        <v>695.49199999999996</v>
      </c>
      <c r="Q25" s="17">
        <f t="shared" si="3"/>
        <v>-1.9722199999999999E-4</v>
      </c>
      <c r="R25" s="3">
        <f t="shared" si="4"/>
        <v>697.87199999999996</v>
      </c>
      <c r="S25" s="24">
        <f t="shared" si="4"/>
        <v>2.0710099999999998</v>
      </c>
      <c r="T25" s="3">
        <f t="shared" si="4"/>
        <v>700</v>
      </c>
      <c r="U25" s="24">
        <f t="shared" si="4"/>
        <v>1.20536</v>
      </c>
      <c r="V25" s="22">
        <f t="shared" si="5"/>
        <v>1.1967382624654237</v>
      </c>
      <c r="W25" s="39">
        <f t="shared" si="6"/>
        <v>7.2043635646898974E-3</v>
      </c>
    </row>
    <row r="26" spans="2:23" x14ac:dyDescent="0.6">
      <c r="B26" s="2">
        <v>724.14099999999996</v>
      </c>
      <c r="C26" s="1">
        <v>8.9674200000000006</v>
      </c>
      <c r="D26" s="2"/>
      <c r="E26" s="1"/>
      <c r="F26" s="2">
        <v>722.13099999999997</v>
      </c>
      <c r="G26" s="1">
        <v>-198.333</v>
      </c>
      <c r="H26" s="2">
        <v>723.404</v>
      </c>
      <c r="I26" s="1">
        <v>2.1065100000000001</v>
      </c>
      <c r="J26" s="2">
        <v>721.27700000000004</v>
      </c>
      <c r="K26" s="1">
        <v>1.23214</v>
      </c>
      <c r="N26" s="3">
        <f t="shared" si="0"/>
        <v>724.14099999999996</v>
      </c>
      <c r="O26" s="21">
        <f t="shared" si="1"/>
        <v>89674.200000000012</v>
      </c>
      <c r="P26" s="3">
        <f t="shared" si="2"/>
        <v>722.13099999999997</v>
      </c>
      <c r="Q26" s="17">
        <f t="shared" si="3"/>
        <v>-1.98333E-4</v>
      </c>
      <c r="R26" s="3">
        <f t="shared" si="4"/>
        <v>723.404</v>
      </c>
      <c r="S26" s="24">
        <f t="shared" si="4"/>
        <v>2.1065100000000001</v>
      </c>
      <c r="T26" s="3">
        <f t="shared" si="4"/>
        <v>721.27700000000004</v>
      </c>
      <c r="U26" s="24">
        <f t="shared" si="4"/>
        <v>1.23214</v>
      </c>
      <c r="V26" s="22">
        <f t="shared" si="5"/>
        <v>1.207802798883828</v>
      </c>
      <c r="W26" s="39">
        <f t="shared" si="6"/>
        <v>2.014997906832372E-2</v>
      </c>
    </row>
    <row r="27" spans="2:23" x14ac:dyDescent="0.6">
      <c r="B27" s="2">
        <v>746.59</v>
      </c>
      <c r="C27" s="1">
        <v>8.9705300000000001</v>
      </c>
      <c r="D27" s="2"/>
      <c r="E27" s="1"/>
      <c r="F27" s="2">
        <v>746.721</v>
      </c>
      <c r="G27" s="1">
        <v>-198.333</v>
      </c>
      <c r="H27" s="2">
        <v>744.68100000000004</v>
      </c>
      <c r="I27" s="1">
        <v>2.12426</v>
      </c>
      <c r="J27" s="2">
        <v>746.80899999999997</v>
      </c>
      <c r="K27" s="1">
        <v>1.2642899999999999</v>
      </c>
      <c r="N27" s="3">
        <f t="shared" si="0"/>
        <v>746.59</v>
      </c>
      <c r="O27" s="21">
        <f t="shared" si="1"/>
        <v>89705.3</v>
      </c>
      <c r="P27" s="3">
        <f t="shared" si="2"/>
        <v>746.721</v>
      </c>
      <c r="Q27" s="17">
        <f t="shared" si="3"/>
        <v>-1.98333E-4</v>
      </c>
      <c r="R27" s="3">
        <f t="shared" si="4"/>
        <v>744.68100000000004</v>
      </c>
      <c r="S27" s="24">
        <f t="shared" si="4"/>
        <v>2.12426</v>
      </c>
      <c r="T27" s="3">
        <f t="shared" si="4"/>
        <v>746.80899999999997</v>
      </c>
      <c r="U27" s="24">
        <f t="shared" si="4"/>
        <v>1.2642899999999999</v>
      </c>
      <c r="V27" s="22">
        <f t="shared" si="5"/>
        <v>1.2405376138359434</v>
      </c>
      <c r="W27" s="39">
        <f t="shared" si="6"/>
        <v>1.9146848833233143E-2</v>
      </c>
    </row>
    <row r="28" spans="2:23" x14ac:dyDescent="0.6">
      <c r="B28" s="2">
        <v>775.15200000000004</v>
      </c>
      <c r="C28" s="1">
        <v>9.0438600000000005</v>
      </c>
      <c r="D28" s="2"/>
      <c r="E28" s="1"/>
      <c r="F28" s="2">
        <v>771.31100000000004</v>
      </c>
      <c r="G28" s="1">
        <v>-199.44399999999999</v>
      </c>
      <c r="H28" s="2">
        <v>774.46799999999996</v>
      </c>
      <c r="I28" s="1">
        <v>2.1952699999999998</v>
      </c>
      <c r="J28" s="2">
        <v>772.34</v>
      </c>
      <c r="K28" s="1">
        <v>1.2696400000000001</v>
      </c>
      <c r="N28" s="3">
        <f t="shared" si="0"/>
        <v>775.15200000000004</v>
      </c>
      <c r="O28" s="21">
        <f t="shared" si="1"/>
        <v>90438.6</v>
      </c>
      <c r="P28" s="3">
        <f t="shared" si="2"/>
        <v>771.31100000000004</v>
      </c>
      <c r="Q28" s="17">
        <f t="shared" si="3"/>
        <v>-1.9944399999999998E-4</v>
      </c>
      <c r="R28" s="3">
        <f t="shared" ref="R28:U29" si="7">H28</f>
        <v>774.46799999999996</v>
      </c>
      <c r="S28" s="24">
        <f t="shared" si="7"/>
        <v>2.1952699999999998</v>
      </c>
      <c r="T28" s="3">
        <f t="shared" si="7"/>
        <v>772.34</v>
      </c>
      <c r="U28" s="24">
        <f t="shared" si="7"/>
        <v>1.2696400000000001</v>
      </c>
      <c r="V28" s="22">
        <f t="shared" si="5"/>
        <v>1.2656579968937243</v>
      </c>
      <c r="W28" s="39">
        <f t="shared" si="6"/>
        <v>3.1461920329574067E-3</v>
      </c>
    </row>
    <row r="29" spans="2:23" x14ac:dyDescent="0.6">
      <c r="B29" s="33">
        <v>799.65899999999999</v>
      </c>
      <c r="C29" s="33">
        <v>8.9085300000000007</v>
      </c>
      <c r="D29" s="2"/>
      <c r="E29" s="1"/>
      <c r="F29" s="33">
        <v>795.90200000000004</v>
      </c>
      <c r="G29" s="33">
        <v>-200.55600000000001</v>
      </c>
      <c r="H29" s="33">
        <v>797.87199999999996</v>
      </c>
      <c r="I29" s="33">
        <v>2.2840199999999999</v>
      </c>
      <c r="J29" s="33">
        <v>797.87199999999996</v>
      </c>
      <c r="K29" s="33">
        <v>1.2749999999999999</v>
      </c>
      <c r="N29" s="3">
        <f t="shared" si="0"/>
        <v>799.65899999999999</v>
      </c>
      <c r="O29" s="21">
        <f t="shared" si="1"/>
        <v>89085.3</v>
      </c>
      <c r="P29" s="3">
        <f t="shared" si="2"/>
        <v>795.90200000000004</v>
      </c>
      <c r="Q29" s="17">
        <f t="shared" si="3"/>
        <v>-2.0055600000000001E-4</v>
      </c>
      <c r="R29" s="3">
        <f t="shared" si="7"/>
        <v>797.87199999999996</v>
      </c>
      <c r="S29" s="24">
        <f t="shared" si="7"/>
        <v>2.2840199999999999</v>
      </c>
      <c r="T29" s="3">
        <f t="shared" si="7"/>
        <v>797.87199999999996</v>
      </c>
      <c r="U29" s="24">
        <f t="shared" si="7"/>
        <v>1.2749999999999999</v>
      </c>
      <c r="V29" s="22">
        <f t="shared" si="5"/>
        <v>1.2517300757717313</v>
      </c>
      <c r="W29" s="39">
        <f t="shared" si="6"/>
        <v>1.8590209405907165E-2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V5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32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4"/>
      <c r="D9" s="3">
        <v>302.678</v>
      </c>
      <c r="E9" s="4">
        <v>2.96075</v>
      </c>
      <c r="F9" s="3">
        <v>300.65100000000001</v>
      </c>
      <c r="G9" s="4">
        <v>208.005</v>
      </c>
      <c r="H9" s="3">
        <v>300</v>
      </c>
      <c r="I9" s="4">
        <v>0.75172399999999995</v>
      </c>
      <c r="J9" s="3">
        <v>299.17399999999998</v>
      </c>
      <c r="K9" s="4">
        <v>0.56919200000000003</v>
      </c>
      <c r="N9" s="3">
        <f>D9</f>
        <v>302.678</v>
      </c>
      <c r="O9" s="21">
        <f>1/E9*100000</f>
        <v>33775.225871823015</v>
      </c>
      <c r="P9" s="3">
        <f>F9</f>
        <v>300.65100000000001</v>
      </c>
      <c r="Q9" s="17">
        <f>G9*0.000001</f>
        <v>2.0800499999999998E-4</v>
      </c>
      <c r="R9" s="3">
        <f>H9</f>
        <v>300</v>
      </c>
      <c r="S9" s="24">
        <f>I9</f>
        <v>0.75172399999999995</v>
      </c>
      <c r="T9" s="3">
        <f>J9</f>
        <v>299.17399999999998</v>
      </c>
      <c r="U9" s="24">
        <f>K9</f>
        <v>0.56919200000000003</v>
      </c>
      <c r="V9" s="22">
        <f>((O9*(Q9)^2)/S9)*T9</f>
        <v>0.58158238391645878</v>
      </c>
    </row>
    <row r="10" spans="1:22" x14ac:dyDescent="0.6">
      <c r="B10" s="3"/>
      <c r="C10" s="4"/>
      <c r="D10" s="3">
        <v>327.96800000000002</v>
      </c>
      <c r="E10" s="4">
        <v>3.2894899999999998</v>
      </c>
      <c r="F10" s="3">
        <v>323.846</v>
      </c>
      <c r="G10" s="4">
        <v>207.89599999999999</v>
      </c>
      <c r="H10" s="3">
        <v>328.20499999999998</v>
      </c>
      <c r="I10" s="4">
        <v>0.72413799999999995</v>
      </c>
      <c r="J10" s="3">
        <v>325.25700000000001</v>
      </c>
      <c r="K10" s="4">
        <v>0.60737399999999997</v>
      </c>
      <c r="N10" s="3">
        <f t="shared" ref="N10:N26" si="0">D10</f>
        <v>327.96800000000002</v>
      </c>
      <c r="O10" s="21">
        <f t="shared" ref="O10:O26" si="1">1/E10*100000</f>
        <v>30399.849216747887</v>
      </c>
      <c r="P10" s="3">
        <f t="shared" ref="P10:P26" si="2">F10</f>
        <v>323.846</v>
      </c>
      <c r="Q10" s="17">
        <f t="shared" ref="Q10:Q26" si="3">G10*0.000001</f>
        <v>2.0789599999999998E-4</v>
      </c>
      <c r="R10" s="3">
        <f t="shared" ref="R10:U26" si="4">H10</f>
        <v>328.20499999999998</v>
      </c>
      <c r="S10" s="24">
        <f t="shared" si="4"/>
        <v>0.72413799999999995</v>
      </c>
      <c r="T10" s="3">
        <f t="shared" si="4"/>
        <v>325.25700000000001</v>
      </c>
      <c r="U10" s="24">
        <f t="shared" si="4"/>
        <v>0.60737399999999997</v>
      </c>
      <c r="V10" s="22">
        <f t="shared" ref="V10:V26" si="5">((O10*(Q10)^2)/S10)*T10</f>
        <v>0.5901589668052164</v>
      </c>
    </row>
    <row r="11" spans="1:22" x14ac:dyDescent="0.6">
      <c r="B11" s="2"/>
      <c r="C11" s="1"/>
      <c r="D11" s="2">
        <v>350.70800000000003</v>
      </c>
      <c r="E11" s="1">
        <v>3.4035099999999998</v>
      </c>
      <c r="F11" s="2">
        <v>352.22300000000001</v>
      </c>
      <c r="G11" s="1">
        <v>212.46799999999999</v>
      </c>
      <c r="H11" s="2">
        <v>351.28199999999998</v>
      </c>
      <c r="I11" s="1">
        <v>0.70344799999999996</v>
      </c>
      <c r="J11" s="2">
        <v>349.54899999999998</v>
      </c>
      <c r="K11" s="1">
        <v>0.68269999999999997</v>
      </c>
      <c r="N11" s="3">
        <f t="shared" si="0"/>
        <v>350.70800000000003</v>
      </c>
      <c r="O11" s="21">
        <f t="shared" si="1"/>
        <v>29381.432697421194</v>
      </c>
      <c r="P11" s="3">
        <f t="shared" si="2"/>
        <v>352.22300000000001</v>
      </c>
      <c r="Q11" s="17">
        <f t="shared" si="3"/>
        <v>2.1246799999999997E-4</v>
      </c>
      <c r="R11" s="3">
        <f t="shared" si="4"/>
        <v>351.28199999999998</v>
      </c>
      <c r="S11" s="24">
        <f t="shared" si="4"/>
        <v>0.70344799999999996</v>
      </c>
      <c r="T11" s="3">
        <f t="shared" si="4"/>
        <v>349.54899999999998</v>
      </c>
      <c r="U11" s="24">
        <f t="shared" si="4"/>
        <v>0.68269999999999997</v>
      </c>
      <c r="V11" s="22">
        <f t="shared" si="5"/>
        <v>0.65907690482686232</v>
      </c>
    </row>
    <row r="12" spans="1:22" x14ac:dyDescent="0.6">
      <c r="B12" s="2"/>
      <c r="C12" s="1"/>
      <c r="D12" s="2">
        <v>375.97199999999998</v>
      </c>
      <c r="E12" s="1">
        <v>3.5208400000000002</v>
      </c>
      <c r="F12" s="2">
        <v>375.41800000000001</v>
      </c>
      <c r="G12" s="1">
        <v>212.35900000000001</v>
      </c>
      <c r="H12" s="2">
        <v>374.35899999999998</v>
      </c>
      <c r="I12" s="1">
        <v>0.69655199999999995</v>
      </c>
      <c r="J12" s="2">
        <v>373.86500000000001</v>
      </c>
      <c r="K12" s="1">
        <v>0.73942099999999999</v>
      </c>
      <c r="N12" s="3">
        <f t="shared" si="0"/>
        <v>375.97199999999998</v>
      </c>
      <c r="O12" s="21">
        <f t="shared" si="1"/>
        <v>28402.313084377591</v>
      </c>
      <c r="P12" s="3">
        <f t="shared" si="2"/>
        <v>375.41800000000001</v>
      </c>
      <c r="Q12" s="17">
        <f t="shared" si="3"/>
        <v>2.1235899999999999E-4</v>
      </c>
      <c r="R12" s="3">
        <f t="shared" si="4"/>
        <v>374.35899999999998</v>
      </c>
      <c r="S12" s="24">
        <f t="shared" si="4"/>
        <v>0.69655199999999995</v>
      </c>
      <c r="T12" s="3">
        <f t="shared" si="4"/>
        <v>373.86500000000001</v>
      </c>
      <c r="U12" s="24">
        <f t="shared" si="4"/>
        <v>0.73942099999999999</v>
      </c>
      <c r="V12" s="22">
        <f t="shared" si="5"/>
        <v>0.68747406636847452</v>
      </c>
    </row>
    <row r="13" spans="1:22" x14ac:dyDescent="0.6">
      <c r="B13" s="2"/>
      <c r="C13" s="1"/>
      <c r="D13" s="2">
        <v>403.75</v>
      </c>
      <c r="E13" s="1">
        <v>3.5138699999999998</v>
      </c>
      <c r="F13" s="2">
        <v>398.65300000000002</v>
      </c>
      <c r="G13" s="1">
        <v>219.309</v>
      </c>
      <c r="H13" s="2">
        <v>400</v>
      </c>
      <c r="I13" s="1">
        <v>0.682759</v>
      </c>
      <c r="J13" s="2">
        <v>399.93599999999998</v>
      </c>
      <c r="K13" s="1">
        <v>0.78690499999999997</v>
      </c>
      <c r="N13" s="3">
        <f t="shared" si="0"/>
        <v>403.75</v>
      </c>
      <c r="O13" s="21">
        <f t="shared" si="1"/>
        <v>28458.651003025152</v>
      </c>
      <c r="P13" s="3">
        <f t="shared" si="2"/>
        <v>398.65300000000002</v>
      </c>
      <c r="Q13" s="17">
        <f t="shared" si="3"/>
        <v>2.19309E-4</v>
      </c>
      <c r="R13" s="3">
        <f t="shared" si="4"/>
        <v>400</v>
      </c>
      <c r="S13" s="24">
        <f t="shared" si="4"/>
        <v>0.682759</v>
      </c>
      <c r="T13" s="3">
        <f t="shared" si="4"/>
        <v>399.93599999999998</v>
      </c>
      <c r="U13" s="24">
        <f t="shared" si="4"/>
        <v>0.78690499999999997</v>
      </c>
      <c r="V13" s="22">
        <f t="shared" si="5"/>
        <v>0.80177088970134147</v>
      </c>
    </row>
    <row r="14" spans="1:22" x14ac:dyDescent="0.6">
      <c r="B14" s="2"/>
      <c r="C14" s="1"/>
      <c r="D14" s="2">
        <v>429.04</v>
      </c>
      <c r="E14" s="1">
        <v>3.90402</v>
      </c>
      <c r="F14" s="2">
        <v>427.029</v>
      </c>
      <c r="G14" s="1">
        <v>223.881</v>
      </c>
      <c r="H14" s="2">
        <v>425.64100000000002</v>
      </c>
      <c r="I14" s="1">
        <v>0.66896599999999995</v>
      </c>
      <c r="J14" s="2">
        <v>424.24</v>
      </c>
      <c r="K14" s="1">
        <v>0.85292900000000005</v>
      </c>
      <c r="N14" s="3">
        <f t="shared" si="0"/>
        <v>429.04</v>
      </c>
      <c r="O14" s="21">
        <f t="shared" si="1"/>
        <v>25614.6228759074</v>
      </c>
      <c r="P14" s="3">
        <f t="shared" si="2"/>
        <v>427.029</v>
      </c>
      <c r="Q14" s="17">
        <f t="shared" si="3"/>
        <v>2.2388099999999999E-4</v>
      </c>
      <c r="R14" s="3">
        <f t="shared" si="4"/>
        <v>425.64100000000002</v>
      </c>
      <c r="S14" s="24">
        <f t="shared" si="4"/>
        <v>0.66896599999999995</v>
      </c>
      <c r="T14" s="3">
        <f t="shared" si="4"/>
        <v>424.24</v>
      </c>
      <c r="U14" s="24">
        <f t="shared" si="4"/>
        <v>0.85292900000000005</v>
      </c>
      <c r="V14" s="22">
        <f t="shared" si="5"/>
        <v>0.81419796201660222</v>
      </c>
    </row>
    <row r="15" spans="1:22" x14ac:dyDescent="0.6">
      <c r="B15" s="2"/>
      <c r="C15" s="1"/>
      <c r="D15" s="2">
        <v>451.76600000000002</v>
      </c>
      <c r="E15" s="1">
        <v>3.8976899999999999</v>
      </c>
      <c r="F15" s="2">
        <v>450.25099999999998</v>
      </c>
      <c r="G15" s="1">
        <v>228.47800000000001</v>
      </c>
      <c r="H15" s="2">
        <v>448.71800000000002</v>
      </c>
      <c r="I15" s="1">
        <v>0.65517199999999998</v>
      </c>
      <c r="J15" s="2">
        <v>448.50700000000001</v>
      </c>
      <c r="K15" s="1">
        <v>0.94686000000000003</v>
      </c>
      <c r="N15" s="3">
        <f t="shared" si="0"/>
        <v>451.76600000000002</v>
      </c>
      <c r="O15" s="21">
        <f t="shared" si="1"/>
        <v>25656.22201868286</v>
      </c>
      <c r="P15" s="3">
        <f t="shared" si="2"/>
        <v>450.25099999999998</v>
      </c>
      <c r="Q15" s="17">
        <f t="shared" si="3"/>
        <v>2.28478E-4</v>
      </c>
      <c r="R15" s="3">
        <f t="shared" si="4"/>
        <v>448.71800000000002</v>
      </c>
      <c r="S15" s="24">
        <f t="shared" si="4"/>
        <v>0.65517199999999998</v>
      </c>
      <c r="T15" s="3">
        <f t="shared" si="4"/>
        <v>448.50700000000001</v>
      </c>
      <c r="U15" s="24">
        <f t="shared" si="4"/>
        <v>0.94686000000000003</v>
      </c>
      <c r="V15" s="22">
        <f t="shared" si="5"/>
        <v>0.91684385588685069</v>
      </c>
    </row>
    <row r="16" spans="1:22" x14ac:dyDescent="0.6">
      <c r="B16" s="2"/>
      <c r="C16" s="1"/>
      <c r="D16" s="2">
        <v>471.98099999999999</v>
      </c>
      <c r="E16" s="1">
        <v>4.0335200000000002</v>
      </c>
      <c r="F16" s="2">
        <v>473.49900000000002</v>
      </c>
      <c r="G16" s="1">
        <v>237.78</v>
      </c>
      <c r="H16" s="2">
        <v>474.35899999999998</v>
      </c>
      <c r="I16" s="1">
        <v>0.64137900000000003</v>
      </c>
      <c r="J16" s="2">
        <v>472.79899999999998</v>
      </c>
      <c r="K16" s="1">
        <v>1.0221899999999999</v>
      </c>
      <c r="N16" s="3">
        <f t="shared" si="0"/>
        <v>471.98099999999999</v>
      </c>
      <c r="O16" s="21">
        <f t="shared" si="1"/>
        <v>24792.241020250302</v>
      </c>
      <c r="P16" s="3">
        <f t="shared" si="2"/>
        <v>473.49900000000002</v>
      </c>
      <c r="Q16" s="17">
        <f t="shared" si="3"/>
        <v>2.3777999999999999E-4</v>
      </c>
      <c r="R16" s="3">
        <f t="shared" si="4"/>
        <v>474.35899999999998</v>
      </c>
      <c r="S16" s="24">
        <f t="shared" si="4"/>
        <v>0.64137900000000003</v>
      </c>
      <c r="T16" s="3">
        <f t="shared" si="4"/>
        <v>472.79899999999998</v>
      </c>
      <c r="U16" s="24">
        <f t="shared" si="4"/>
        <v>1.0221899999999999</v>
      </c>
      <c r="V16" s="22">
        <f t="shared" si="5"/>
        <v>1.0333043171134266</v>
      </c>
    </row>
    <row r="17" spans="2:22" x14ac:dyDescent="0.6">
      <c r="B17" s="2"/>
      <c r="C17" s="1"/>
      <c r="D17" s="2">
        <v>499.77</v>
      </c>
      <c r="E17" s="1">
        <v>4.1718299999999999</v>
      </c>
      <c r="F17" s="2">
        <v>501.84899999999999</v>
      </c>
      <c r="G17" s="1">
        <v>237.64699999999999</v>
      </c>
      <c r="H17" s="2">
        <v>502.56400000000002</v>
      </c>
      <c r="I17" s="1">
        <v>0.64827599999999996</v>
      </c>
      <c r="J17" s="2">
        <v>500.53899999999999</v>
      </c>
      <c r="K17" s="1">
        <v>1.1255500000000001</v>
      </c>
      <c r="N17" s="3">
        <f t="shared" si="0"/>
        <v>499.77</v>
      </c>
      <c r="O17" s="21">
        <f t="shared" si="1"/>
        <v>23970.296009185418</v>
      </c>
      <c r="P17" s="3">
        <f t="shared" si="2"/>
        <v>501.84899999999999</v>
      </c>
      <c r="Q17" s="17">
        <f t="shared" si="3"/>
        <v>2.3764699999999998E-4</v>
      </c>
      <c r="R17" s="3">
        <f t="shared" si="4"/>
        <v>502.56400000000002</v>
      </c>
      <c r="S17" s="24">
        <f t="shared" si="4"/>
        <v>0.64827599999999996</v>
      </c>
      <c r="T17" s="3">
        <f t="shared" si="4"/>
        <v>500.53899999999999</v>
      </c>
      <c r="U17" s="24">
        <f t="shared" si="4"/>
        <v>1.1255500000000001</v>
      </c>
      <c r="V17" s="22">
        <f t="shared" si="5"/>
        <v>1.0452400631189418</v>
      </c>
    </row>
    <row r="18" spans="2:22" x14ac:dyDescent="0.6">
      <c r="B18" s="2"/>
      <c r="C18" s="1"/>
      <c r="D18" s="2">
        <v>525.03499999999997</v>
      </c>
      <c r="E18" s="1">
        <v>4.3156600000000003</v>
      </c>
      <c r="F18" s="2">
        <v>527.66200000000003</v>
      </c>
      <c r="G18" s="1">
        <v>244.58500000000001</v>
      </c>
      <c r="H18" s="2">
        <v>525.64099999999996</v>
      </c>
      <c r="I18" s="1">
        <v>0.63448300000000002</v>
      </c>
      <c r="J18" s="2">
        <v>524.84299999999996</v>
      </c>
      <c r="K18" s="1">
        <v>1.19157</v>
      </c>
      <c r="N18" s="3">
        <f t="shared" si="0"/>
        <v>525.03499999999997</v>
      </c>
      <c r="O18" s="21">
        <f t="shared" si="1"/>
        <v>23171.426850122574</v>
      </c>
      <c r="P18" s="3">
        <f t="shared" si="2"/>
        <v>527.66200000000003</v>
      </c>
      <c r="Q18" s="17">
        <f t="shared" si="3"/>
        <v>2.4458500000000002E-4</v>
      </c>
      <c r="R18" s="3">
        <f t="shared" si="4"/>
        <v>525.64099999999996</v>
      </c>
      <c r="S18" s="24">
        <f t="shared" si="4"/>
        <v>0.63448300000000002</v>
      </c>
      <c r="T18" s="3">
        <f t="shared" si="4"/>
        <v>524.84299999999996</v>
      </c>
      <c r="U18" s="24">
        <f t="shared" si="4"/>
        <v>1.19157</v>
      </c>
      <c r="V18" s="22">
        <f t="shared" si="5"/>
        <v>1.1466261297174227</v>
      </c>
    </row>
    <row r="19" spans="2:22" x14ac:dyDescent="0.6">
      <c r="B19" s="2"/>
      <c r="C19" s="1"/>
      <c r="D19" s="2">
        <v>547.76199999999994</v>
      </c>
      <c r="E19" s="1">
        <v>4.3086599999999997</v>
      </c>
      <c r="F19" s="2">
        <v>553.43399999999997</v>
      </c>
      <c r="G19" s="1">
        <v>244.46299999999999</v>
      </c>
      <c r="H19" s="2">
        <v>551.28200000000004</v>
      </c>
      <c r="I19" s="1">
        <v>0.61379300000000003</v>
      </c>
      <c r="J19" s="2">
        <v>549.13499999999999</v>
      </c>
      <c r="K19" s="1">
        <v>1.2668999999999999</v>
      </c>
      <c r="N19" s="3">
        <f t="shared" si="0"/>
        <v>547.76199999999994</v>
      </c>
      <c r="O19" s="21">
        <f t="shared" si="1"/>
        <v>23209.071962048529</v>
      </c>
      <c r="P19" s="3">
        <f t="shared" si="2"/>
        <v>553.43399999999997</v>
      </c>
      <c r="Q19" s="17">
        <f t="shared" si="3"/>
        <v>2.4446299999999999E-4</v>
      </c>
      <c r="R19" s="3">
        <f t="shared" si="4"/>
        <v>551.28200000000004</v>
      </c>
      <c r="S19" s="24">
        <f t="shared" si="4"/>
        <v>0.61379300000000003</v>
      </c>
      <c r="T19" s="3">
        <f t="shared" si="4"/>
        <v>549.13499999999999</v>
      </c>
      <c r="U19" s="24">
        <f t="shared" si="4"/>
        <v>1.2668999999999999</v>
      </c>
      <c r="V19" s="22">
        <f t="shared" si="5"/>
        <v>1.2409127390566959</v>
      </c>
    </row>
    <row r="20" spans="2:22" x14ac:dyDescent="0.6">
      <c r="B20" s="2"/>
      <c r="C20" s="1"/>
      <c r="D20" s="2">
        <v>573.02599999999995</v>
      </c>
      <c r="E20" s="1">
        <v>4.4572000000000003</v>
      </c>
      <c r="F20" s="2">
        <v>574.06500000000005</v>
      </c>
      <c r="G20" s="1">
        <v>246.71899999999999</v>
      </c>
      <c r="H20" s="2">
        <v>576.923</v>
      </c>
      <c r="I20" s="1">
        <v>0.61379300000000003</v>
      </c>
      <c r="J20" s="2">
        <v>573.45100000000002</v>
      </c>
      <c r="K20" s="1">
        <v>1.32362</v>
      </c>
      <c r="N20" s="3">
        <f t="shared" si="0"/>
        <v>573.02599999999995</v>
      </c>
      <c r="O20" s="21">
        <f t="shared" si="1"/>
        <v>22435.609799874361</v>
      </c>
      <c r="P20" s="3">
        <f t="shared" si="2"/>
        <v>574.06500000000005</v>
      </c>
      <c r="Q20" s="17">
        <f t="shared" si="3"/>
        <v>2.4671900000000001E-4</v>
      </c>
      <c r="R20" s="3">
        <f t="shared" si="4"/>
        <v>576.923</v>
      </c>
      <c r="S20" s="24">
        <f t="shared" si="4"/>
        <v>0.61379300000000003</v>
      </c>
      <c r="T20" s="3">
        <f t="shared" si="4"/>
        <v>573.45100000000002</v>
      </c>
      <c r="U20" s="24">
        <f t="shared" si="4"/>
        <v>1.32362</v>
      </c>
      <c r="V20" s="22">
        <f t="shared" si="5"/>
        <v>1.2759023976115997</v>
      </c>
    </row>
    <row r="21" spans="2:22" x14ac:dyDescent="0.6">
      <c r="B21" s="2"/>
      <c r="C21" s="1"/>
      <c r="D21" s="2">
        <v>598.31700000000001</v>
      </c>
      <c r="E21" s="1">
        <v>4.9520999999999997</v>
      </c>
      <c r="F21" s="2">
        <v>602.428</v>
      </c>
      <c r="G21" s="1">
        <v>248.93899999999999</v>
      </c>
      <c r="H21" s="2">
        <v>600</v>
      </c>
      <c r="I21" s="1">
        <v>0.61379300000000003</v>
      </c>
      <c r="J21" s="2">
        <v>597.76700000000005</v>
      </c>
      <c r="K21" s="1">
        <v>1.3803399999999999</v>
      </c>
      <c r="N21" s="3">
        <f t="shared" si="0"/>
        <v>598.31700000000001</v>
      </c>
      <c r="O21" s="21">
        <f t="shared" si="1"/>
        <v>20193.453282445833</v>
      </c>
      <c r="P21" s="3">
        <f t="shared" si="2"/>
        <v>602.428</v>
      </c>
      <c r="Q21" s="17">
        <f t="shared" si="3"/>
        <v>2.48939E-4</v>
      </c>
      <c r="R21" s="3">
        <f t="shared" si="4"/>
        <v>600</v>
      </c>
      <c r="S21" s="24">
        <f t="shared" si="4"/>
        <v>0.61379300000000003</v>
      </c>
      <c r="T21" s="3">
        <f t="shared" si="4"/>
        <v>597.76700000000005</v>
      </c>
      <c r="U21" s="24">
        <f t="shared" si="4"/>
        <v>1.3803399999999999</v>
      </c>
      <c r="V21" s="22">
        <f t="shared" si="5"/>
        <v>1.2187271326650255</v>
      </c>
    </row>
    <row r="22" spans="2:22" x14ac:dyDescent="0.6">
      <c r="B22" s="2"/>
      <c r="C22" s="1"/>
      <c r="D22" s="2">
        <v>623.55600000000004</v>
      </c>
      <c r="E22" s="1">
        <v>4.7698299999999998</v>
      </c>
      <c r="F22" s="2">
        <v>628.22799999999995</v>
      </c>
      <c r="G22" s="1">
        <v>253.523</v>
      </c>
      <c r="H22" s="2">
        <v>625.64099999999996</v>
      </c>
      <c r="I22" s="1">
        <v>0.58620700000000003</v>
      </c>
      <c r="J22" s="2">
        <v>625.56799999999998</v>
      </c>
      <c r="K22" s="1">
        <v>1.43719</v>
      </c>
      <c r="N22" s="3">
        <f t="shared" si="0"/>
        <v>623.55600000000004</v>
      </c>
      <c r="O22" s="21">
        <f t="shared" si="1"/>
        <v>20965.1077711365</v>
      </c>
      <c r="P22" s="3">
        <f t="shared" si="2"/>
        <v>628.22799999999995</v>
      </c>
      <c r="Q22" s="17">
        <f t="shared" si="3"/>
        <v>2.5352299999999996E-4</v>
      </c>
      <c r="R22" s="3">
        <f t="shared" si="4"/>
        <v>625.64099999999996</v>
      </c>
      <c r="S22" s="24">
        <f t="shared" si="4"/>
        <v>0.58620700000000003</v>
      </c>
      <c r="T22" s="3">
        <f t="shared" si="4"/>
        <v>625.56799999999998</v>
      </c>
      <c r="U22" s="24">
        <f t="shared" si="4"/>
        <v>1.43719</v>
      </c>
      <c r="V22" s="22">
        <f t="shared" si="5"/>
        <v>1.4379883073463062</v>
      </c>
    </row>
    <row r="23" spans="2:22" x14ac:dyDescent="0.6">
      <c r="B23" s="2"/>
      <c r="C23" s="1"/>
      <c r="D23" s="2">
        <v>646.30799999999999</v>
      </c>
      <c r="E23" s="1">
        <v>5.1145199999999997</v>
      </c>
      <c r="F23" s="2">
        <v>651.423</v>
      </c>
      <c r="G23" s="1">
        <v>253.41399999999999</v>
      </c>
      <c r="H23" s="2">
        <v>648.71799999999996</v>
      </c>
      <c r="I23" s="1">
        <v>0.58620700000000003</v>
      </c>
      <c r="J23" s="2">
        <v>649.86</v>
      </c>
      <c r="K23" s="1">
        <v>1.5125200000000001</v>
      </c>
      <c r="N23" s="3">
        <f t="shared" si="0"/>
        <v>646.30799999999999</v>
      </c>
      <c r="O23" s="21">
        <f t="shared" si="1"/>
        <v>19552.176939380432</v>
      </c>
      <c r="P23" s="3">
        <f t="shared" si="2"/>
        <v>651.423</v>
      </c>
      <c r="Q23" s="17">
        <f t="shared" si="3"/>
        <v>2.5341399999999998E-4</v>
      </c>
      <c r="R23" s="3">
        <f t="shared" si="4"/>
        <v>648.71799999999996</v>
      </c>
      <c r="S23" s="24">
        <f t="shared" si="4"/>
        <v>0.58620700000000003</v>
      </c>
      <c r="T23" s="3">
        <f t="shared" si="4"/>
        <v>649.86</v>
      </c>
      <c r="U23" s="24">
        <f t="shared" si="4"/>
        <v>1.5125200000000001</v>
      </c>
      <c r="V23" s="22">
        <f t="shared" si="5"/>
        <v>1.391954800080454</v>
      </c>
    </row>
    <row r="24" spans="2:22" x14ac:dyDescent="0.6">
      <c r="B24" s="2"/>
      <c r="C24" s="1"/>
      <c r="D24" s="2">
        <v>674.08500000000004</v>
      </c>
      <c r="E24" s="1">
        <v>5.1043900000000004</v>
      </c>
      <c r="F24" s="2">
        <v>674.63099999999997</v>
      </c>
      <c r="G24" s="1">
        <v>255.65799999999999</v>
      </c>
      <c r="H24" s="2">
        <v>676.923</v>
      </c>
      <c r="I24" s="1">
        <v>0.57930999999999999</v>
      </c>
      <c r="J24" s="2">
        <v>674.21199999999999</v>
      </c>
      <c r="K24" s="1">
        <v>1.5413300000000001</v>
      </c>
      <c r="N24" s="3">
        <f t="shared" si="0"/>
        <v>674.08500000000004</v>
      </c>
      <c r="O24" s="21">
        <f t="shared" si="1"/>
        <v>19590.979529385488</v>
      </c>
      <c r="P24" s="3">
        <f t="shared" si="2"/>
        <v>674.63099999999997</v>
      </c>
      <c r="Q24" s="17">
        <f t="shared" si="3"/>
        <v>2.5565799999999997E-4</v>
      </c>
      <c r="R24" s="3">
        <f t="shared" si="4"/>
        <v>676.923</v>
      </c>
      <c r="S24" s="24">
        <f t="shared" si="4"/>
        <v>0.57930999999999999</v>
      </c>
      <c r="T24" s="3">
        <f t="shared" si="4"/>
        <v>674.21199999999999</v>
      </c>
      <c r="U24" s="24">
        <f t="shared" si="4"/>
        <v>1.5413300000000001</v>
      </c>
      <c r="V24" s="22">
        <f t="shared" si="5"/>
        <v>1.4902542801695144</v>
      </c>
    </row>
    <row r="25" spans="2:22" x14ac:dyDescent="0.6">
      <c r="B25" s="2"/>
      <c r="C25" s="1"/>
      <c r="D25" s="2">
        <v>699.375</v>
      </c>
      <c r="E25" s="1">
        <v>5.6711400000000003</v>
      </c>
      <c r="F25" s="2">
        <v>700.44399999999996</v>
      </c>
      <c r="G25" s="1">
        <v>262.596</v>
      </c>
      <c r="H25" s="2">
        <v>700</v>
      </c>
      <c r="I25" s="1">
        <v>0.55862100000000003</v>
      </c>
      <c r="J25" s="2">
        <v>696.76199999999994</v>
      </c>
      <c r="K25" s="1">
        <v>1.6166</v>
      </c>
      <c r="N25" s="3">
        <f t="shared" si="0"/>
        <v>699.375</v>
      </c>
      <c r="O25" s="21">
        <f t="shared" si="1"/>
        <v>17633.139016141376</v>
      </c>
      <c r="P25" s="3">
        <f t="shared" si="2"/>
        <v>700.44399999999996</v>
      </c>
      <c r="Q25" s="17">
        <f t="shared" si="3"/>
        <v>2.6259599999999998E-4</v>
      </c>
      <c r="R25" s="3">
        <f t="shared" si="4"/>
        <v>700</v>
      </c>
      <c r="S25" s="24">
        <f t="shared" si="4"/>
        <v>0.55862100000000003</v>
      </c>
      <c r="T25" s="3">
        <f t="shared" si="4"/>
        <v>696.76199999999994</v>
      </c>
      <c r="U25" s="24">
        <f t="shared" si="4"/>
        <v>1.6166</v>
      </c>
      <c r="V25" s="22">
        <f t="shared" si="5"/>
        <v>1.5166069554057975</v>
      </c>
    </row>
    <row r="26" spans="2:22" x14ac:dyDescent="0.6">
      <c r="B26" s="2"/>
      <c r="C26" s="1"/>
      <c r="D26" s="2">
        <v>722.10199999999998</v>
      </c>
      <c r="E26" s="1">
        <v>5.6619400000000004</v>
      </c>
      <c r="F26" s="2">
        <v>723.65200000000004</v>
      </c>
      <c r="G26" s="1">
        <v>264.839</v>
      </c>
      <c r="H26" s="2">
        <v>725.64099999999996</v>
      </c>
      <c r="I26" s="1">
        <v>0.55862100000000003</v>
      </c>
      <c r="J26" s="2">
        <v>722.80799999999999</v>
      </c>
      <c r="K26" s="1">
        <v>1.68268</v>
      </c>
      <c r="N26" s="3">
        <f t="shared" si="0"/>
        <v>722.10199999999998</v>
      </c>
      <c r="O26" s="21">
        <f t="shared" si="1"/>
        <v>17661.790834943498</v>
      </c>
      <c r="P26" s="3">
        <f t="shared" si="2"/>
        <v>723.65200000000004</v>
      </c>
      <c r="Q26" s="17">
        <f t="shared" si="3"/>
        <v>2.64839E-4</v>
      </c>
      <c r="R26" s="3">
        <f t="shared" si="4"/>
        <v>725.64099999999996</v>
      </c>
      <c r="S26" s="24">
        <f t="shared" si="4"/>
        <v>0.55862100000000003</v>
      </c>
      <c r="T26" s="3">
        <f t="shared" si="4"/>
        <v>722.80799999999999</v>
      </c>
      <c r="U26" s="24">
        <f t="shared" si="4"/>
        <v>1.68268</v>
      </c>
      <c r="V26" s="22">
        <f t="shared" si="5"/>
        <v>1.6028921746749152</v>
      </c>
    </row>
    <row r="27" spans="2:22" x14ac:dyDescent="0.6"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1:V2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16</v>
      </c>
      <c r="M5" s="13"/>
      <c r="N5" s="63" t="s">
        <v>17</v>
      </c>
    </row>
    <row r="6" spans="1:22" ht="17.25" thickBot="1" x14ac:dyDescent="0.65">
      <c r="A6" s="13"/>
      <c r="M6" s="13"/>
    </row>
    <row r="7" spans="1:22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2" ht="17.25" thickBot="1" x14ac:dyDescent="0.65">
      <c r="B8" s="9" t="s">
        <v>24</v>
      </c>
      <c r="C8" s="10" t="s">
        <v>25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2" x14ac:dyDescent="0.6">
      <c r="B9" s="3">
        <v>352.73200000000003</v>
      </c>
      <c r="C9" s="4">
        <v>2245.84</v>
      </c>
      <c r="D9" s="3"/>
      <c r="E9" s="4"/>
      <c r="F9" s="3">
        <v>315.21100000000001</v>
      </c>
      <c r="G9" s="4">
        <v>-82.519599999999997</v>
      </c>
      <c r="H9" s="3"/>
      <c r="I9" s="4"/>
      <c r="J9" s="3">
        <v>351.97699999999998</v>
      </c>
      <c r="K9" s="4">
        <v>0.25189400000000001</v>
      </c>
      <c r="N9" s="3">
        <f>B9</f>
        <v>352.73200000000003</v>
      </c>
      <c r="O9" s="21">
        <f>C9*100</f>
        <v>224584</v>
      </c>
      <c r="P9" s="3">
        <f>F9</f>
        <v>315.21100000000001</v>
      </c>
      <c r="Q9" s="17">
        <f>G9*0.000001</f>
        <v>-8.2519599999999988E-5</v>
      </c>
      <c r="R9" s="3"/>
      <c r="S9" s="24"/>
      <c r="T9" s="3">
        <f>J9</f>
        <v>351.97699999999998</v>
      </c>
      <c r="U9" s="24">
        <f>K9</f>
        <v>0.25189400000000001</v>
      </c>
      <c r="V9" s="22" t="e">
        <f>((O9*(Q9)^2)/S9)*T9</f>
        <v>#DIV/0!</v>
      </c>
    </row>
    <row r="10" spans="1:22" x14ac:dyDescent="0.6">
      <c r="B10" s="3">
        <v>368.48500000000001</v>
      </c>
      <c r="C10" s="4">
        <v>2112.83</v>
      </c>
      <c r="D10" s="3"/>
      <c r="E10" s="4"/>
      <c r="F10" s="3">
        <v>352.81</v>
      </c>
      <c r="G10" s="4">
        <v>-103.64</v>
      </c>
      <c r="H10" s="3"/>
      <c r="I10" s="4"/>
      <c r="J10" s="3">
        <v>372.31599999999997</v>
      </c>
      <c r="K10" s="4">
        <v>0.30492399999999997</v>
      </c>
      <c r="N10" s="3">
        <f t="shared" ref="N10:N21" si="0">B10</f>
        <v>368.48500000000001</v>
      </c>
      <c r="O10" s="21">
        <f t="shared" ref="O10:O21" si="1">C10*100</f>
        <v>211283</v>
      </c>
      <c r="P10" s="3">
        <f t="shared" ref="P10:P21" si="2">F10</f>
        <v>352.81</v>
      </c>
      <c r="Q10" s="17">
        <f t="shared" ref="Q10:Q21" si="3">G10*0.000001</f>
        <v>-1.0363999999999999E-4</v>
      </c>
      <c r="R10" s="3"/>
      <c r="S10" s="24"/>
      <c r="T10" s="3">
        <f t="shared" ref="T10:U21" si="4">J10</f>
        <v>372.31599999999997</v>
      </c>
      <c r="U10" s="24">
        <f t="shared" si="4"/>
        <v>0.30492399999999997</v>
      </c>
    </row>
    <row r="11" spans="1:22" x14ac:dyDescent="0.6">
      <c r="B11" s="2">
        <v>386.887</v>
      </c>
      <c r="C11" s="1">
        <v>1979.71</v>
      </c>
      <c r="D11" s="2"/>
      <c r="E11" s="1"/>
      <c r="F11" s="2">
        <v>393.166</v>
      </c>
      <c r="G11" s="1">
        <v>-119.932</v>
      </c>
      <c r="H11" s="2"/>
      <c r="I11" s="1"/>
      <c r="J11" s="2">
        <v>397.17500000000001</v>
      </c>
      <c r="K11" s="1">
        <v>0.34469699999999998</v>
      </c>
      <c r="N11" s="3">
        <f t="shared" si="0"/>
        <v>386.887</v>
      </c>
      <c r="O11" s="21">
        <f t="shared" si="1"/>
        <v>197971</v>
      </c>
      <c r="P11" s="3">
        <f t="shared" si="2"/>
        <v>393.166</v>
      </c>
      <c r="Q11" s="17">
        <f t="shared" si="3"/>
        <v>-1.19932E-4</v>
      </c>
      <c r="R11" s="3"/>
      <c r="S11" s="24"/>
      <c r="T11" s="3">
        <f t="shared" si="4"/>
        <v>397.17500000000001</v>
      </c>
      <c r="U11" s="24">
        <f t="shared" si="4"/>
        <v>0.34469699999999998</v>
      </c>
    </row>
    <row r="12" spans="1:22" x14ac:dyDescent="0.6">
      <c r="B12" s="2">
        <v>405.25400000000002</v>
      </c>
      <c r="C12" s="1">
        <v>1813.5</v>
      </c>
      <c r="D12" s="2"/>
      <c r="E12" s="1"/>
      <c r="F12" s="2">
        <v>414.64100000000002</v>
      </c>
      <c r="G12" s="1">
        <v>-132.923</v>
      </c>
      <c r="H12" s="2"/>
      <c r="I12" s="1"/>
      <c r="J12" s="2">
        <v>426.55399999999997</v>
      </c>
      <c r="K12" s="1">
        <v>0.4375</v>
      </c>
      <c r="N12" s="3">
        <f t="shared" si="0"/>
        <v>405.25400000000002</v>
      </c>
      <c r="O12" s="21">
        <f t="shared" si="1"/>
        <v>181350</v>
      </c>
      <c r="P12" s="3">
        <f t="shared" si="2"/>
        <v>414.64100000000002</v>
      </c>
      <c r="Q12" s="17">
        <f t="shared" si="3"/>
        <v>-1.3292299999999999E-4</v>
      </c>
      <c r="R12" s="3"/>
      <c r="S12" s="24"/>
      <c r="T12" s="3">
        <f t="shared" si="4"/>
        <v>426.55399999999997</v>
      </c>
      <c r="U12" s="24">
        <f t="shared" si="4"/>
        <v>0.4375</v>
      </c>
    </row>
    <row r="13" spans="1:22" x14ac:dyDescent="0.6">
      <c r="B13" s="2">
        <v>434.18099999999998</v>
      </c>
      <c r="C13" s="1">
        <v>1613.76</v>
      </c>
      <c r="D13" s="2"/>
      <c r="E13" s="1"/>
      <c r="F13" s="2">
        <v>436.18799999999999</v>
      </c>
      <c r="G13" s="1">
        <v>-139.46199999999999</v>
      </c>
      <c r="H13" s="2"/>
      <c r="I13" s="1"/>
      <c r="J13" s="2">
        <v>453.67200000000003</v>
      </c>
      <c r="K13" s="1">
        <v>0.51704499999999998</v>
      </c>
      <c r="N13" s="3">
        <f t="shared" si="0"/>
        <v>434.18099999999998</v>
      </c>
      <c r="O13" s="21">
        <f t="shared" si="1"/>
        <v>161376</v>
      </c>
      <c r="P13" s="3">
        <f t="shared" si="2"/>
        <v>436.18799999999999</v>
      </c>
      <c r="Q13" s="17">
        <f t="shared" si="3"/>
        <v>-1.3946199999999997E-4</v>
      </c>
      <c r="R13" s="3"/>
      <c r="S13" s="24"/>
      <c r="T13" s="3">
        <f t="shared" si="4"/>
        <v>453.67200000000003</v>
      </c>
      <c r="U13" s="24">
        <f t="shared" si="4"/>
        <v>0.51704499999999998</v>
      </c>
    </row>
    <row r="14" spans="1:22" x14ac:dyDescent="0.6">
      <c r="B14" s="2">
        <v>449.91699999999997</v>
      </c>
      <c r="C14" s="1">
        <v>1464.21</v>
      </c>
      <c r="D14" s="2"/>
      <c r="E14" s="1"/>
      <c r="F14" s="2">
        <v>449.62799999999999</v>
      </c>
      <c r="G14" s="1">
        <v>-145.96799999999999</v>
      </c>
      <c r="H14" s="2"/>
      <c r="I14" s="1"/>
      <c r="J14" s="2">
        <v>474.01100000000002</v>
      </c>
      <c r="K14" s="1">
        <v>0.62310600000000005</v>
      </c>
      <c r="N14" s="3">
        <f t="shared" si="0"/>
        <v>449.91699999999997</v>
      </c>
      <c r="O14" s="21">
        <f t="shared" si="1"/>
        <v>146421</v>
      </c>
      <c r="P14" s="3">
        <f t="shared" si="2"/>
        <v>449.62799999999999</v>
      </c>
      <c r="Q14" s="17">
        <f t="shared" si="3"/>
        <v>-1.4596799999999998E-4</v>
      </c>
      <c r="R14" s="3"/>
      <c r="S14" s="24"/>
      <c r="T14" s="3">
        <f t="shared" si="4"/>
        <v>474.01100000000002</v>
      </c>
      <c r="U14" s="24">
        <f t="shared" si="4"/>
        <v>0.62310600000000005</v>
      </c>
    </row>
    <row r="15" spans="1:22" x14ac:dyDescent="0.6">
      <c r="B15" s="2">
        <v>476.23</v>
      </c>
      <c r="C15" s="1">
        <v>1297.67</v>
      </c>
      <c r="D15" s="2"/>
      <c r="E15" s="1"/>
      <c r="F15" s="2">
        <v>473.76900000000001</v>
      </c>
      <c r="G15" s="1">
        <v>-162.19499999999999</v>
      </c>
      <c r="H15" s="2"/>
      <c r="I15" s="1"/>
      <c r="J15" s="2">
        <v>503.39</v>
      </c>
      <c r="K15" s="1">
        <v>0.67613599999999996</v>
      </c>
      <c r="N15" s="3">
        <f t="shared" si="0"/>
        <v>476.23</v>
      </c>
      <c r="O15" s="21">
        <f t="shared" si="1"/>
        <v>129767</v>
      </c>
      <c r="P15" s="3">
        <f t="shared" si="2"/>
        <v>473.76900000000001</v>
      </c>
      <c r="Q15" s="17">
        <f t="shared" si="3"/>
        <v>-1.6219499999999999E-4</v>
      </c>
      <c r="R15" s="3"/>
      <c r="S15" s="24"/>
      <c r="T15" s="3">
        <f t="shared" si="4"/>
        <v>503.39</v>
      </c>
      <c r="U15" s="24">
        <f t="shared" si="4"/>
        <v>0.67613599999999996</v>
      </c>
    </row>
    <row r="16" spans="1:22" x14ac:dyDescent="0.6">
      <c r="B16" s="2">
        <v>505.21</v>
      </c>
      <c r="C16" s="1">
        <v>1147.57</v>
      </c>
      <c r="D16" s="2"/>
      <c r="E16" s="1"/>
      <c r="F16" s="2">
        <v>508.79300000000001</v>
      </c>
      <c r="G16" s="1">
        <v>-172.01400000000001</v>
      </c>
      <c r="H16" s="2"/>
      <c r="I16" s="1"/>
      <c r="J16" s="2">
        <v>537.28800000000001</v>
      </c>
      <c r="K16" s="1">
        <v>0.80871199999999999</v>
      </c>
      <c r="N16" s="3">
        <f t="shared" si="0"/>
        <v>505.21</v>
      </c>
      <c r="O16" s="21">
        <f t="shared" si="1"/>
        <v>114757</v>
      </c>
      <c r="P16" s="3">
        <f t="shared" si="2"/>
        <v>508.79300000000001</v>
      </c>
      <c r="Q16" s="17">
        <f t="shared" si="3"/>
        <v>-1.7201400000000001E-4</v>
      </c>
      <c r="R16" s="3"/>
      <c r="S16" s="24"/>
      <c r="T16" s="3">
        <f t="shared" si="4"/>
        <v>537.28800000000001</v>
      </c>
      <c r="U16" s="24">
        <f t="shared" si="4"/>
        <v>0.80871199999999999</v>
      </c>
    </row>
    <row r="17" spans="2:22" x14ac:dyDescent="0.6">
      <c r="B17" s="2">
        <v>536.85599999999999</v>
      </c>
      <c r="C17" s="1">
        <v>1013.9</v>
      </c>
      <c r="D17" s="2"/>
      <c r="E17" s="1"/>
      <c r="F17" s="2">
        <v>535.67200000000003</v>
      </c>
      <c r="G17" s="1">
        <v>-185.02600000000001</v>
      </c>
      <c r="H17" s="2"/>
      <c r="I17" s="1"/>
      <c r="J17" s="2">
        <v>571.18600000000004</v>
      </c>
      <c r="K17" s="1">
        <v>0.92803000000000002</v>
      </c>
      <c r="N17" s="3">
        <f t="shared" si="0"/>
        <v>536.85599999999999</v>
      </c>
      <c r="O17" s="21">
        <f t="shared" si="1"/>
        <v>101390</v>
      </c>
      <c r="P17" s="3">
        <f t="shared" si="2"/>
        <v>535.67200000000003</v>
      </c>
      <c r="Q17" s="17">
        <f t="shared" si="3"/>
        <v>-1.85026E-4</v>
      </c>
      <c r="R17" s="3"/>
      <c r="S17" s="24"/>
      <c r="T17" s="3">
        <f t="shared" si="4"/>
        <v>571.18600000000004</v>
      </c>
      <c r="U17" s="24">
        <f t="shared" si="4"/>
        <v>0.92803000000000002</v>
      </c>
      <c r="V17"/>
    </row>
    <row r="18" spans="2:22" x14ac:dyDescent="0.6">
      <c r="B18" s="2">
        <v>568.50300000000004</v>
      </c>
      <c r="C18" s="1">
        <v>880.23500000000001</v>
      </c>
      <c r="D18" s="2"/>
      <c r="E18" s="1"/>
      <c r="F18" s="2">
        <v>568.048</v>
      </c>
      <c r="G18" s="1">
        <v>-189.99600000000001</v>
      </c>
      <c r="H18" s="2"/>
      <c r="I18" s="1"/>
      <c r="J18" s="2">
        <v>605.08500000000004</v>
      </c>
      <c r="K18" s="1">
        <v>1.0606100000000001</v>
      </c>
      <c r="N18" s="3">
        <f t="shared" si="0"/>
        <v>568.50300000000004</v>
      </c>
      <c r="O18" s="21">
        <f t="shared" si="1"/>
        <v>88023.5</v>
      </c>
      <c r="P18" s="3">
        <f t="shared" si="2"/>
        <v>568.048</v>
      </c>
      <c r="Q18" s="17">
        <f t="shared" si="3"/>
        <v>-1.89996E-4</v>
      </c>
      <c r="R18" s="3"/>
      <c r="S18" s="24"/>
      <c r="T18" s="3">
        <f t="shared" si="4"/>
        <v>605.08500000000004</v>
      </c>
      <c r="U18" s="24">
        <f t="shared" si="4"/>
        <v>1.0606100000000001</v>
      </c>
      <c r="V18"/>
    </row>
    <row r="19" spans="2:22" x14ac:dyDescent="0.6">
      <c r="B19" s="2">
        <v>600.18399999999997</v>
      </c>
      <c r="C19" s="1">
        <v>779.65499999999997</v>
      </c>
      <c r="D19" s="2"/>
      <c r="E19" s="1"/>
      <c r="F19" s="2">
        <v>597.68499999999995</v>
      </c>
      <c r="G19" s="1">
        <v>-198.18</v>
      </c>
      <c r="H19" s="2"/>
      <c r="I19" s="1"/>
      <c r="J19" s="2">
        <v>638.98299999999995</v>
      </c>
      <c r="K19" s="1">
        <v>1.1799200000000001</v>
      </c>
      <c r="N19" s="3">
        <f t="shared" si="0"/>
        <v>600.18399999999997</v>
      </c>
      <c r="O19" s="21">
        <f t="shared" si="1"/>
        <v>77965.5</v>
      </c>
      <c r="P19" s="3">
        <f t="shared" si="2"/>
        <v>597.68499999999995</v>
      </c>
      <c r="Q19" s="17">
        <f t="shared" si="3"/>
        <v>-1.9818E-4</v>
      </c>
      <c r="R19" s="3"/>
      <c r="S19" s="24"/>
      <c r="T19" s="3">
        <f t="shared" si="4"/>
        <v>638.98299999999995</v>
      </c>
      <c r="U19" s="24">
        <f t="shared" si="4"/>
        <v>1.1799200000000001</v>
      </c>
      <c r="V19"/>
    </row>
    <row r="20" spans="2:22" x14ac:dyDescent="0.6">
      <c r="B20" s="2">
        <v>634.51499999999999</v>
      </c>
      <c r="C20" s="1">
        <v>678.96600000000001</v>
      </c>
      <c r="D20" s="2"/>
      <c r="E20" s="1"/>
      <c r="F20" s="2">
        <v>624.63800000000003</v>
      </c>
      <c r="G20" s="1">
        <v>-204.74100000000001</v>
      </c>
      <c r="H20" s="2"/>
      <c r="I20" s="1"/>
      <c r="J20" s="2">
        <v>659.322</v>
      </c>
      <c r="K20" s="1">
        <v>1.2727299999999999</v>
      </c>
      <c r="N20" s="3">
        <f t="shared" si="0"/>
        <v>634.51499999999999</v>
      </c>
      <c r="O20" s="21">
        <f t="shared" si="1"/>
        <v>67896.600000000006</v>
      </c>
      <c r="P20" s="3">
        <f t="shared" si="2"/>
        <v>624.63800000000003</v>
      </c>
      <c r="Q20" s="17">
        <f t="shared" si="3"/>
        <v>-2.0474100000000001E-4</v>
      </c>
      <c r="R20" s="3"/>
      <c r="S20" s="24"/>
      <c r="T20" s="3">
        <f t="shared" si="4"/>
        <v>659.322</v>
      </c>
      <c r="U20" s="24">
        <f t="shared" si="4"/>
        <v>1.2727299999999999</v>
      </c>
      <c r="V20"/>
    </row>
    <row r="21" spans="2:22" x14ac:dyDescent="0.6">
      <c r="B21" s="2">
        <v>679.44</v>
      </c>
      <c r="C21" s="1">
        <v>577.83900000000006</v>
      </c>
      <c r="D21" s="2"/>
      <c r="E21" s="1"/>
      <c r="F21" s="2">
        <v>648.90700000000004</v>
      </c>
      <c r="G21" s="1">
        <v>-209.67699999999999</v>
      </c>
      <c r="H21" s="2"/>
      <c r="I21" s="1"/>
      <c r="J21" s="2">
        <v>672.88099999999997</v>
      </c>
      <c r="K21" s="1">
        <v>1.3655299999999999</v>
      </c>
      <c r="N21" s="3">
        <f t="shared" si="0"/>
        <v>679.44</v>
      </c>
      <c r="O21" s="21">
        <f t="shared" si="1"/>
        <v>57783.900000000009</v>
      </c>
      <c r="P21" s="3">
        <f t="shared" si="2"/>
        <v>648.90700000000004</v>
      </c>
      <c r="Q21" s="17">
        <f t="shared" si="3"/>
        <v>-2.0967699999999999E-4</v>
      </c>
      <c r="R21" s="3"/>
      <c r="S21" s="24"/>
      <c r="T21" s="3">
        <f t="shared" si="4"/>
        <v>672.88099999999997</v>
      </c>
      <c r="U21" s="24">
        <f t="shared" si="4"/>
        <v>1.3655299999999999</v>
      </c>
      <c r="V21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W3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3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46</v>
      </c>
      <c r="F8" s="11" t="s">
        <v>24</v>
      </c>
      <c r="G8" s="27" t="s">
        <v>27</v>
      </c>
      <c r="H8" s="11" t="s">
        <v>24</v>
      </c>
      <c r="I8" s="10" t="s">
        <v>28</v>
      </c>
      <c r="J8" s="35" t="s">
        <v>24</v>
      </c>
      <c r="K8" s="37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34">
        <v>345.39007092198585</v>
      </c>
      <c r="E9" s="34">
        <v>6.6153846153846159</v>
      </c>
      <c r="F9" s="34">
        <v>303.030303</v>
      </c>
      <c r="G9" s="34">
        <v>-98.907563030000006</v>
      </c>
      <c r="H9" s="34">
        <v>298.728476</v>
      </c>
      <c r="I9" s="34">
        <v>3.3605611980000001</v>
      </c>
      <c r="J9" s="33">
        <v>299.56076134699799</v>
      </c>
      <c r="K9" s="33">
        <v>0.129757085020242</v>
      </c>
      <c r="N9" s="3">
        <f>D9</f>
        <v>345.39007092198585</v>
      </c>
      <c r="O9" s="21">
        <f>1000000/E9</f>
        <v>151162.79069767441</v>
      </c>
      <c r="P9" s="3">
        <f>F9</f>
        <v>303.030303</v>
      </c>
      <c r="Q9" s="17">
        <f>G9*0.000001</f>
        <v>-9.8907563030000003E-5</v>
      </c>
      <c r="R9" s="3">
        <f>H9</f>
        <v>298.728476</v>
      </c>
      <c r="S9" s="24">
        <f>I9</f>
        <v>3.3605611980000001</v>
      </c>
      <c r="T9" s="3">
        <f>J9</f>
        <v>299.56076134699799</v>
      </c>
      <c r="U9" s="24">
        <f>K9</f>
        <v>0.129757085020242</v>
      </c>
    </row>
    <row r="10" spans="1:23" x14ac:dyDescent="0.6">
      <c r="B10" s="3"/>
      <c r="C10" s="4"/>
      <c r="D10" s="3">
        <v>391.72576832151299</v>
      </c>
      <c r="E10" s="4">
        <v>7.1073124406457744</v>
      </c>
      <c r="F10" s="3">
        <v>353.93939390000003</v>
      </c>
      <c r="G10" s="4">
        <v>-107.9411765</v>
      </c>
      <c r="H10" s="3">
        <v>348.4454801</v>
      </c>
      <c r="I10" s="4">
        <v>3.1710946619999998</v>
      </c>
      <c r="J10" s="33">
        <v>348.75549048316202</v>
      </c>
      <c r="K10" s="33">
        <v>0.17834008097165999</v>
      </c>
      <c r="N10" s="3">
        <f t="shared" ref="N10:N20" si="0">D10</f>
        <v>391.72576832151299</v>
      </c>
      <c r="O10" s="21">
        <f t="shared" ref="O10:O20" si="1">1000000/E10</f>
        <v>140700.16034206306</v>
      </c>
      <c r="P10" s="3">
        <f t="shared" ref="P10:P20" si="2">F10</f>
        <v>353.93939390000003</v>
      </c>
      <c r="Q10" s="17">
        <f t="shared" ref="Q10:Q20" si="3">G10*0.000001</f>
        <v>-1.0794117649999999E-4</v>
      </c>
      <c r="R10" s="3">
        <f t="shared" ref="R10:U20" si="4">H10</f>
        <v>348.4454801</v>
      </c>
      <c r="S10" s="24">
        <f t="shared" si="4"/>
        <v>3.1710946619999998</v>
      </c>
      <c r="T10" s="3">
        <f t="shared" si="4"/>
        <v>348.75549048316202</v>
      </c>
      <c r="U10" s="24">
        <f t="shared" si="4"/>
        <v>0.17834008097165999</v>
      </c>
      <c r="V10" s="22">
        <f t="shared" ref="V10:V21" si="5">((O9*(Q10)^2)/S10)*T10</f>
        <v>0.1937006341810813</v>
      </c>
      <c r="W10" s="39">
        <f>U10/V10-1</f>
        <v>-7.9300479703445226E-2</v>
      </c>
    </row>
    <row r="11" spans="1:23" x14ac:dyDescent="0.6">
      <c r="B11" s="2"/>
      <c r="C11" s="1"/>
      <c r="D11" s="2">
        <v>485.34278959810877</v>
      </c>
      <c r="E11" s="1">
        <v>8.1709401709401703</v>
      </c>
      <c r="F11" s="2">
        <v>401.21212120000001</v>
      </c>
      <c r="G11" s="1">
        <v>-116.3445378</v>
      </c>
      <c r="H11" s="2">
        <v>399.38565260000001</v>
      </c>
      <c r="I11" s="1">
        <v>3.0131309650000002</v>
      </c>
      <c r="J11" s="33">
        <v>398.82869692532898</v>
      </c>
      <c r="K11" s="33">
        <v>0.23299595141700299</v>
      </c>
      <c r="N11" s="3">
        <f t="shared" si="0"/>
        <v>485.34278959810877</v>
      </c>
      <c r="O11" s="21">
        <f t="shared" si="1"/>
        <v>122384.93723849373</v>
      </c>
      <c r="P11" s="3">
        <f t="shared" si="2"/>
        <v>401.21212120000001</v>
      </c>
      <c r="Q11" s="17">
        <f t="shared" si="3"/>
        <v>-1.1634453779999999E-4</v>
      </c>
      <c r="R11" s="3">
        <f t="shared" si="4"/>
        <v>399.38565260000001</v>
      </c>
      <c r="S11" s="24">
        <f t="shared" si="4"/>
        <v>3.0131309650000002</v>
      </c>
      <c r="T11" s="3">
        <f t="shared" si="4"/>
        <v>398.82869692532898</v>
      </c>
      <c r="U11" s="24">
        <f t="shared" si="4"/>
        <v>0.23299595141700299</v>
      </c>
      <c r="V11" s="22">
        <f t="shared" si="5"/>
        <v>0.25208962986038458</v>
      </c>
      <c r="W11" s="39">
        <f t="shared" ref="W11:W21" si="6">U11/V11-1</f>
        <v>-7.574162592073419E-2</v>
      </c>
    </row>
    <row r="12" spans="1:23" x14ac:dyDescent="0.6">
      <c r="B12" s="2"/>
      <c r="C12" s="1"/>
      <c r="D12" s="2">
        <v>529.78723404255322</v>
      </c>
      <c r="E12" s="1">
        <v>8.6894586894586894</v>
      </c>
      <c r="F12" s="2">
        <v>452.12121209999998</v>
      </c>
      <c r="G12" s="1">
        <v>-126.2184874</v>
      </c>
      <c r="H12" s="2">
        <v>450.32950940000001</v>
      </c>
      <c r="I12" s="1">
        <v>2.867772231</v>
      </c>
      <c r="J12" s="33">
        <v>448.02342606149301</v>
      </c>
      <c r="K12" s="33">
        <v>0.304048582995951</v>
      </c>
      <c r="N12" s="3">
        <f t="shared" si="0"/>
        <v>529.78723404255322</v>
      </c>
      <c r="O12" s="21">
        <f t="shared" si="1"/>
        <v>115081.96721311475</v>
      </c>
      <c r="P12" s="3">
        <f t="shared" si="2"/>
        <v>452.12121209999998</v>
      </c>
      <c r="Q12" s="17">
        <f t="shared" si="3"/>
        <v>-1.2621848739999999E-4</v>
      </c>
      <c r="R12" s="3">
        <f t="shared" si="4"/>
        <v>450.32950940000001</v>
      </c>
      <c r="S12" s="24">
        <f t="shared" si="4"/>
        <v>2.867772231</v>
      </c>
      <c r="T12" s="3">
        <f t="shared" si="4"/>
        <v>448.02342606149301</v>
      </c>
      <c r="U12" s="24">
        <f t="shared" si="4"/>
        <v>0.304048582995951</v>
      </c>
      <c r="V12" s="22">
        <f t="shared" si="5"/>
        <v>0.30460005663743217</v>
      </c>
      <c r="W12" s="39">
        <f t="shared" si="6"/>
        <v>-1.8104843694680683E-3</v>
      </c>
    </row>
    <row r="13" spans="1:23" x14ac:dyDescent="0.6">
      <c r="B13" s="2"/>
      <c r="C13" s="1"/>
      <c r="D13" s="2">
        <v>577.06855791962175</v>
      </c>
      <c r="E13" s="1">
        <v>9.1946818613485277</v>
      </c>
      <c r="F13" s="2">
        <v>501.81818179999999</v>
      </c>
      <c r="G13" s="1">
        <v>-136.30252100000001</v>
      </c>
      <c r="H13" s="2">
        <v>500.0649348</v>
      </c>
      <c r="I13" s="1">
        <v>2.7413305019999998</v>
      </c>
      <c r="J13" s="33">
        <v>498.09663250365998</v>
      </c>
      <c r="K13" s="33">
        <v>0.38785425101214499</v>
      </c>
      <c r="N13" s="3">
        <f t="shared" si="0"/>
        <v>577.06855791962175</v>
      </c>
      <c r="O13" s="21">
        <f t="shared" si="1"/>
        <v>108758.52096674241</v>
      </c>
      <c r="P13" s="3">
        <f t="shared" si="2"/>
        <v>501.81818179999999</v>
      </c>
      <c r="Q13" s="17">
        <f t="shared" si="3"/>
        <v>-1.3630252100000002E-4</v>
      </c>
      <c r="R13" s="3">
        <f t="shared" si="4"/>
        <v>500.0649348</v>
      </c>
      <c r="S13" s="24">
        <f t="shared" si="4"/>
        <v>2.7413305019999998</v>
      </c>
      <c r="T13" s="3">
        <f t="shared" si="4"/>
        <v>498.09663250365998</v>
      </c>
      <c r="U13" s="24">
        <f t="shared" si="4"/>
        <v>0.38785425101214499</v>
      </c>
      <c r="V13" s="22">
        <f t="shared" si="5"/>
        <v>0.38847874428056656</v>
      </c>
      <c r="W13" s="39">
        <f t="shared" si="6"/>
        <v>-1.6075352322765246E-3</v>
      </c>
    </row>
    <row r="14" spans="1:23" x14ac:dyDescent="0.6">
      <c r="B14" s="2"/>
      <c r="C14" s="1"/>
      <c r="D14" s="2">
        <v>621.51300236406621</v>
      </c>
      <c r="E14" s="1">
        <v>9.6600189933523275</v>
      </c>
      <c r="F14" s="2">
        <v>551.5151515</v>
      </c>
      <c r="G14" s="1">
        <v>-144.9159664</v>
      </c>
      <c r="H14" s="2">
        <v>548.59929720000002</v>
      </c>
      <c r="I14" s="1">
        <v>2.6590157040000002</v>
      </c>
      <c r="J14" s="33">
        <v>548.60907759882798</v>
      </c>
      <c r="K14" s="33">
        <v>0.47226720647773202</v>
      </c>
      <c r="N14" s="3">
        <f t="shared" si="0"/>
        <v>621.51300236406621</v>
      </c>
      <c r="O14" s="21">
        <f t="shared" si="1"/>
        <v>103519.46519858434</v>
      </c>
      <c r="P14" s="3">
        <f t="shared" si="2"/>
        <v>551.5151515</v>
      </c>
      <c r="Q14" s="17">
        <f t="shared" si="3"/>
        <v>-1.449159664E-4</v>
      </c>
      <c r="R14" s="3">
        <f t="shared" si="4"/>
        <v>548.59929720000002</v>
      </c>
      <c r="S14" s="24">
        <f t="shared" si="4"/>
        <v>2.6590157040000002</v>
      </c>
      <c r="T14" s="3">
        <f t="shared" si="4"/>
        <v>548.60907759882798</v>
      </c>
      <c r="U14" s="24">
        <f t="shared" si="4"/>
        <v>0.47226720647773202</v>
      </c>
      <c r="V14" s="22">
        <f t="shared" si="5"/>
        <v>0.47123534227108066</v>
      </c>
      <c r="W14" s="39">
        <f t="shared" si="6"/>
        <v>2.1897003770523504E-3</v>
      </c>
    </row>
    <row r="15" spans="1:23" x14ac:dyDescent="0.6">
      <c r="B15" s="2"/>
      <c r="C15" s="1"/>
      <c r="D15" s="2">
        <v>669.73995271867625</v>
      </c>
      <c r="E15" s="1">
        <v>10.138651471984804</v>
      </c>
      <c r="F15" s="2">
        <v>601.21212119999996</v>
      </c>
      <c r="G15" s="1">
        <v>-152.05882349999999</v>
      </c>
      <c r="H15" s="2">
        <v>598.3531438</v>
      </c>
      <c r="I15" s="1">
        <v>2.5955987829999998</v>
      </c>
      <c r="J15" s="33">
        <v>598.682284040995</v>
      </c>
      <c r="K15" s="33">
        <v>0.551214574898785</v>
      </c>
      <c r="N15" s="3">
        <f t="shared" si="0"/>
        <v>669.73995271867625</v>
      </c>
      <c r="O15" s="21">
        <f t="shared" si="1"/>
        <v>98632.446609216946</v>
      </c>
      <c r="P15" s="3">
        <f t="shared" si="2"/>
        <v>601.21212119999996</v>
      </c>
      <c r="Q15" s="17">
        <f t="shared" si="3"/>
        <v>-1.5205882349999999E-4</v>
      </c>
      <c r="R15" s="3">
        <f t="shared" si="4"/>
        <v>598.3531438</v>
      </c>
      <c r="S15" s="24">
        <f t="shared" si="4"/>
        <v>2.5955987829999998</v>
      </c>
      <c r="T15" s="3">
        <f t="shared" si="4"/>
        <v>598.682284040995</v>
      </c>
      <c r="U15" s="24">
        <f t="shared" si="4"/>
        <v>0.551214574898785</v>
      </c>
      <c r="V15" s="22">
        <f t="shared" si="5"/>
        <v>0.5520826723888137</v>
      </c>
      <c r="W15" s="39">
        <f t="shared" si="6"/>
        <v>-1.5724048832623794E-3</v>
      </c>
    </row>
    <row r="16" spans="1:23" x14ac:dyDescent="0.6">
      <c r="B16" s="2"/>
      <c r="C16" s="1"/>
      <c r="D16" s="2">
        <v>716.07565011820338</v>
      </c>
      <c r="E16" s="1">
        <v>10.630579297245964</v>
      </c>
      <c r="F16" s="2">
        <v>650.90909090000002</v>
      </c>
      <c r="G16" s="1">
        <v>-159.41176469999999</v>
      </c>
      <c r="H16" s="2">
        <v>650.5422744</v>
      </c>
      <c r="I16" s="1">
        <v>2.5573726589999999</v>
      </c>
      <c r="J16" s="33">
        <v>648.75549048316202</v>
      </c>
      <c r="K16" s="33">
        <v>0.63259109311740802</v>
      </c>
      <c r="N16" s="3">
        <f t="shared" si="0"/>
        <v>716.07565011820338</v>
      </c>
      <c r="O16" s="21">
        <f t="shared" si="1"/>
        <v>94068.250848668933</v>
      </c>
      <c r="P16" s="3">
        <f t="shared" si="2"/>
        <v>650.90909090000002</v>
      </c>
      <c r="Q16" s="17">
        <f t="shared" si="3"/>
        <v>-1.5941176469999997E-4</v>
      </c>
      <c r="R16" s="3">
        <f t="shared" si="4"/>
        <v>650.5422744</v>
      </c>
      <c r="S16" s="24">
        <f t="shared" si="4"/>
        <v>2.5573726589999999</v>
      </c>
      <c r="T16" s="3">
        <f t="shared" si="4"/>
        <v>648.75549048316202</v>
      </c>
      <c r="U16" s="24">
        <f t="shared" si="4"/>
        <v>0.63259109311740802</v>
      </c>
      <c r="V16" s="22">
        <f t="shared" si="5"/>
        <v>0.63583960198993839</v>
      </c>
      <c r="W16" s="39">
        <f t="shared" si="6"/>
        <v>-5.1090068350001516E-3</v>
      </c>
    </row>
    <row r="17" spans="2:23" x14ac:dyDescent="0.6">
      <c r="B17" s="2"/>
      <c r="C17" s="1"/>
      <c r="D17" s="2">
        <v>763.35697399527191</v>
      </c>
      <c r="E17" s="1">
        <v>10.989553656220323</v>
      </c>
      <c r="F17" s="2">
        <v>699.39393940000002</v>
      </c>
      <c r="G17" s="1">
        <v>-165.29411759999999</v>
      </c>
      <c r="H17" s="2">
        <v>700.3090158</v>
      </c>
      <c r="I17" s="1">
        <v>2.5380731050000001</v>
      </c>
      <c r="J17" s="33">
        <v>699.26793557833003</v>
      </c>
      <c r="K17" s="33">
        <v>0.70789473684210502</v>
      </c>
      <c r="N17" s="3">
        <f t="shared" si="0"/>
        <v>763.35697399527191</v>
      </c>
      <c r="O17" s="21">
        <f t="shared" si="1"/>
        <v>90995.506394745942</v>
      </c>
      <c r="P17" s="3">
        <f t="shared" si="2"/>
        <v>699.39393940000002</v>
      </c>
      <c r="Q17" s="17">
        <f t="shared" si="3"/>
        <v>-1.6529411759999999E-4</v>
      </c>
      <c r="R17" s="3">
        <f t="shared" si="4"/>
        <v>700.3090158</v>
      </c>
      <c r="S17" s="24">
        <f t="shared" si="4"/>
        <v>2.5380731050000001</v>
      </c>
      <c r="T17" s="3">
        <f t="shared" si="4"/>
        <v>699.26793557833003</v>
      </c>
      <c r="U17" s="24">
        <f t="shared" si="4"/>
        <v>0.70789473684210502</v>
      </c>
      <c r="V17" s="22">
        <f t="shared" si="5"/>
        <v>0.70810449747774029</v>
      </c>
      <c r="W17" s="39">
        <f t="shared" si="6"/>
        <v>-2.9622836231435468E-4</v>
      </c>
    </row>
    <row r="18" spans="2:23" x14ac:dyDescent="0.6">
      <c r="B18" s="2"/>
      <c r="C18" s="1"/>
      <c r="D18" s="2">
        <v>808.74704491725777</v>
      </c>
      <c r="E18" s="1">
        <v>11.335232668566002</v>
      </c>
      <c r="F18" s="2">
        <v>750.30303030000005</v>
      </c>
      <c r="G18" s="1">
        <v>-167.18487390000001</v>
      </c>
      <c r="H18" s="2">
        <v>751.29708349999999</v>
      </c>
      <c r="I18" s="1">
        <v>2.5439739100000001</v>
      </c>
      <c r="J18" s="33">
        <v>748.46266471449405</v>
      </c>
      <c r="K18" s="33">
        <v>0.74493927125505999</v>
      </c>
      <c r="N18" s="3">
        <f t="shared" si="0"/>
        <v>808.74704491725777</v>
      </c>
      <c r="O18" s="21">
        <f t="shared" si="1"/>
        <v>88220.509383378012</v>
      </c>
      <c r="P18" s="3">
        <f t="shared" si="2"/>
        <v>750.30303030000005</v>
      </c>
      <c r="Q18" s="17">
        <f t="shared" si="3"/>
        <v>-1.6718487390000002E-4</v>
      </c>
      <c r="R18" s="3">
        <f t="shared" si="4"/>
        <v>751.29708349999999</v>
      </c>
      <c r="S18" s="24">
        <f t="shared" si="4"/>
        <v>2.5439739100000001</v>
      </c>
      <c r="T18" s="3">
        <f t="shared" si="4"/>
        <v>748.46266471449405</v>
      </c>
      <c r="U18" s="24">
        <f t="shared" si="4"/>
        <v>0.74493927125505999</v>
      </c>
      <c r="V18" s="22">
        <f t="shared" si="5"/>
        <v>0.74829251062298663</v>
      </c>
      <c r="W18" s="39">
        <f t="shared" si="6"/>
        <v>-4.4811879316216663E-3</v>
      </c>
    </row>
    <row r="19" spans="2:23" x14ac:dyDescent="0.6">
      <c r="B19" s="2"/>
      <c r="C19" s="1"/>
      <c r="D19" s="2">
        <v>855.0827423167849</v>
      </c>
      <c r="E19" s="1">
        <v>11.654320987654321</v>
      </c>
      <c r="F19" s="2">
        <v>801.21212119999996</v>
      </c>
      <c r="G19" s="1">
        <v>-167.394958</v>
      </c>
      <c r="H19" s="2">
        <v>799.86644620000004</v>
      </c>
      <c r="I19" s="1">
        <v>2.5814062469999999</v>
      </c>
      <c r="J19" s="33">
        <v>798.97510980966297</v>
      </c>
      <c r="K19" s="33">
        <v>0.75890688259109296</v>
      </c>
      <c r="N19" s="3">
        <f t="shared" si="0"/>
        <v>855.0827423167849</v>
      </c>
      <c r="O19" s="21">
        <f t="shared" si="1"/>
        <v>85805.08474576271</v>
      </c>
      <c r="P19" s="3">
        <f t="shared" si="2"/>
        <v>801.21212119999996</v>
      </c>
      <c r="Q19" s="17">
        <f t="shared" si="3"/>
        <v>-1.6739495799999998E-4</v>
      </c>
      <c r="R19" s="3">
        <f t="shared" si="4"/>
        <v>799.86644620000004</v>
      </c>
      <c r="S19" s="24">
        <f t="shared" si="4"/>
        <v>2.5814062469999999</v>
      </c>
      <c r="T19" s="3">
        <f t="shared" si="4"/>
        <v>798.97510980966297</v>
      </c>
      <c r="U19" s="24">
        <f t="shared" si="4"/>
        <v>0.75890688259109296</v>
      </c>
      <c r="V19" s="22">
        <f t="shared" si="5"/>
        <v>0.76512289895038987</v>
      </c>
      <c r="W19" s="39">
        <f t="shared" si="6"/>
        <v>-8.1242064089627197E-3</v>
      </c>
    </row>
    <row r="20" spans="2:23" x14ac:dyDescent="0.6">
      <c r="B20" s="2"/>
      <c r="C20" s="1"/>
      <c r="D20" s="33">
        <v>902.36406619385343</v>
      </c>
      <c r="E20" s="33">
        <v>11.8670465337132</v>
      </c>
      <c r="F20" s="2">
        <v>850.90909090000002</v>
      </c>
      <c r="G20" s="1">
        <v>-165.29411759999999</v>
      </c>
      <c r="H20" s="2">
        <v>850.8692509</v>
      </c>
      <c r="I20" s="1">
        <v>2.637726899</v>
      </c>
      <c r="J20" s="33">
        <v>849.04831625182999</v>
      </c>
      <c r="K20" s="33">
        <v>0.74919028340080895</v>
      </c>
      <c r="N20" s="3">
        <f t="shared" si="0"/>
        <v>902.36406619385343</v>
      </c>
      <c r="O20" s="21">
        <f t="shared" si="1"/>
        <v>84266.965428937256</v>
      </c>
      <c r="P20" s="3">
        <f t="shared" si="2"/>
        <v>850.90909090000002</v>
      </c>
      <c r="Q20" s="17">
        <f t="shared" si="3"/>
        <v>-1.6529411759999999E-4</v>
      </c>
      <c r="R20" s="3">
        <f t="shared" si="4"/>
        <v>850.8692509</v>
      </c>
      <c r="S20" s="24">
        <f t="shared" si="4"/>
        <v>2.637726899</v>
      </c>
      <c r="T20" s="3">
        <f t="shared" si="4"/>
        <v>849.04831625182999</v>
      </c>
      <c r="U20" s="24">
        <f t="shared" si="4"/>
        <v>0.74919028340080895</v>
      </c>
      <c r="V20" s="22">
        <f t="shared" si="5"/>
        <v>0.7546236262342475</v>
      </c>
      <c r="W20" s="39">
        <f t="shared" si="6"/>
        <v>-7.2000698686738307E-3</v>
      </c>
    </row>
    <row r="21" spans="2:23" x14ac:dyDescent="0.6">
      <c r="B21" s="2"/>
      <c r="C21" s="1"/>
      <c r="D21" s="2"/>
      <c r="E21" s="1"/>
      <c r="F21" s="33">
        <v>900.60606059999998</v>
      </c>
      <c r="G21" s="33">
        <v>-159.41176469999999</v>
      </c>
      <c r="H21" s="33">
        <v>900.66730829999995</v>
      </c>
      <c r="I21" s="33">
        <v>2.725569519</v>
      </c>
      <c r="J21" s="33">
        <v>899.12152269399701</v>
      </c>
      <c r="K21" s="33">
        <v>0.69817813765182102</v>
      </c>
      <c r="P21" s="3">
        <f t="shared" ref="P21" si="7">F21</f>
        <v>900.60606059999998</v>
      </c>
      <c r="Q21" s="17">
        <f t="shared" ref="Q21" si="8">G21*0.000001</f>
        <v>-1.5941176469999997E-4</v>
      </c>
      <c r="R21" s="3">
        <f t="shared" ref="R21" si="9">H21</f>
        <v>900.66730829999995</v>
      </c>
      <c r="S21" s="24">
        <f t="shared" ref="S21" si="10">I21</f>
        <v>2.725569519</v>
      </c>
      <c r="T21" s="3">
        <f t="shared" ref="T21" si="11">J21</f>
        <v>899.12152269399701</v>
      </c>
      <c r="U21" s="24">
        <f t="shared" ref="U21" si="12">K21</f>
        <v>0.69817813765182102</v>
      </c>
      <c r="V21" s="22">
        <f t="shared" si="5"/>
        <v>0.70641387949358692</v>
      </c>
      <c r="W21" s="39">
        <f t="shared" si="6"/>
        <v>-1.1658522122569126E-2</v>
      </c>
    </row>
    <row r="24" spans="2:23" x14ac:dyDescent="0.6">
      <c r="J24">
        <v>299.56076134699799</v>
      </c>
      <c r="K24">
        <v>0.129757085020242</v>
      </c>
    </row>
    <row r="25" spans="2:23" x14ac:dyDescent="0.6">
      <c r="J25">
        <v>348.75549048316202</v>
      </c>
      <c r="K25">
        <v>0.17834008097165999</v>
      </c>
    </row>
    <row r="26" spans="2:23" x14ac:dyDescent="0.6">
      <c r="J26">
        <v>398.82869692532898</v>
      </c>
      <c r="K26">
        <v>0.23299595141700299</v>
      </c>
    </row>
    <row r="27" spans="2:23" x14ac:dyDescent="0.6">
      <c r="J27">
        <v>448.02342606149301</v>
      </c>
      <c r="K27">
        <v>0.304048582995951</v>
      </c>
    </row>
    <row r="28" spans="2:23" x14ac:dyDescent="0.6">
      <c r="J28">
        <v>498.09663250365998</v>
      </c>
      <c r="K28">
        <v>0.38785425101214499</v>
      </c>
    </row>
    <row r="29" spans="2:23" x14ac:dyDescent="0.6">
      <c r="J29">
        <v>548.60907759882798</v>
      </c>
      <c r="K29">
        <v>0.47226720647773202</v>
      </c>
    </row>
    <row r="30" spans="2:23" x14ac:dyDescent="0.6">
      <c r="J30">
        <v>598.682284040995</v>
      </c>
      <c r="K30">
        <v>0.551214574898785</v>
      </c>
    </row>
    <row r="31" spans="2:23" x14ac:dyDescent="0.6">
      <c r="J31">
        <v>648.75549048316202</v>
      </c>
      <c r="K31">
        <v>0.63259109311740802</v>
      </c>
    </row>
    <row r="32" spans="2:23" x14ac:dyDescent="0.6">
      <c r="J32">
        <v>699.26793557833003</v>
      </c>
      <c r="K32">
        <v>0.70789473684210502</v>
      </c>
    </row>
    <row r="33" spans="10:11" x14ac:dyDescent="0.6">
      <c r="J33">
        <v>748.46266471449405</v>
      </c>
      <c r="K33">
        <v>0.74493927125505999</v>
      </c>
    </row>
    <row r="34" spans="10:11" x14ac:dyDescent="0.6">
      <c r="J34">
        <v>798.97510980966297</v>
      </c>
      <c r="K34">
        <v>0.75890688259109296</v>
      </c>
    </row>
    <row r="35" spans="10:11" x14ac:dyDescent="0.6">
      <c r="J35">
        <v>849.04831625182999</v>
      </c>
      <c r="K35">
        <v>0.74919028340080895</v>
      </c>
    </row>
    <row r="36" spans="10:11" x14ac:dyDescent="0.6">
      <c r="J36">
        <v>899.12152269399701</v>
      </c>
      <c r="K36">
        <v>0.69817813765182102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W6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3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49" t="s">
        <v>43</v>
      </c>
      <c r="C8" s="36" t="s">
        <v>44</v>
      </c>
      <c r="D8" s="11" t="s">
        <v>24</v>
      </c>
      <c r="E8" s="10" t="s">
        <v>26</v>
      </c>
      <c r="F8" s="35" t="s">
        <v>43</v>
      </c>
      <c r="G8" s="38" t="s">
        <v>27</v>
      </c>
      <c r="H8" s="35" t="s">
        <v>43</v>
      </c>
      <c r="I8" s="36" t="s">
        <v>28</v>
      </c>
      <c r="J8" s="11" t="s">
        <v>43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3">
        <v>47.632311977715801</v>
      </c>
      <c r="C9" s="33">
        <v>17.074966532797799</v>
      </c>
      <c r="D9" s="45"/>
      <c r="E9" s="47"/>
      <c r="F9" s="33">
        <v>50.321987120515097</v>
      </c>
      <c r="G9" s="33">
        <v>76.483050847457505</v>
      </c>
      <c r="H9" s="33">
        <v>51.246537396121902</v>
      </c>
      <c r="I9" s="33">
        <v>1.19776397515527</v>
      </c>
      <c r="J9" s="33">
        <v>48.314606741573002</v>
      </c>
      <c r="K9" s="33">
        <v>0.27384196185286003</v>
      </c>
      <c r="N9" s="3">
        <f>B9+273</f>
        <v>320.6323119777158</v>
      </c>
      <c r="O9" s="21">
        <f>C9*10000</f>
        <v>170749.665327978</v>
      </c>
      <c r="P9" s="3">
        <f>F9+273</f>
        <v>323.32198712051508</v>
      </c>
      <c r="Q9" s="17">
        <f>G9*0.000001</f>
        <v>7.6483050847457503E-5</v>
      </c>
      <c r="R9" s="3">
        <f>H9+273</f>
        <v>324.24653739612188</v>
      </c>
      <c r="S9" s="24">
        <f>I9</f>
        <v>1.19776397515527</v>
      </c>
      <c r="T9" s="3">
        <f>J9+273</f>
        <v>321.31460674157302</v>
      </c>
      <c r="U9" s="24">
        <f>K9</f>
        <v>0.27384196185286003</v>
      </c>
      <c r="V9" s="22">
        <f>((O9*(Q9)^2)/S9)*T9</f>
        <v>0.26794736443503542</v>
      </c>
      <c r="W9" s="41">
        <f>U9/V9-1</f>
        <v>2.1999087135092132E-2</v>
      </c>
    </row>
    <row r="10" spans="1:23" x14ac:dyDescent="0.6">
      <c r="B10" s="33">
        <v>98.328690807799305</v>
      </c>
      <c r="C10" s="33">
        <v>11.770414993306501</v>
      </c>
      <c r="D10" s="45"/>
      <c r="E10" s="47"/>
      <c r="F10" s="33">
        <v>101.10395584176599</v>
      </c>
      <c r="G10" s="33">
        <v>101.48305084745699</v>
      </c>
      <c r="H10" s="33">
        <v>100.554016620498</v>
      </c>
      <c r="I10" s="33">
        <v>1.0561490683229799</v>
      </c>
      <c r="J10" s="33">
        <v>98.876404494382001</v>
      </c>
      <c r="K10" s="33">
        <v>0.431880108991825</v>
      </c>
      <c r="N10" s="3">
        <f t="shared" ref="N10:N21" si="0">B10+273</f>
        <v>371.32869080779932</v>
      </c>
      <c r="O10" s="21">
        <f t="shared" ref="O10:O21" si="1">C10*10000</f>
        <v>117704.14993306501</v>
      </c>
      <c r="P10" s="3">
        <f t="shared" ref="P10:P21" si="2">F10+273</f>
        <v>374.10395584176598</v>
      </c>
      <c r="Q10" s="17">
        <f t="shared" ref="Q10:Q21" si="3">G10*0.000001</f>
        <v>1.0148305084745699E-4</v>
      </c>
      <c r="R10" s="3">
        <f t="shared" ref="R10:R21" si="4">H10+273</f>
        <v>373.55401662049803</v>
      </c>
      <c r="S10" s="24">
        <f t="shared" ref="S10:U22" si="5">I10</f>
        <v>1.0561490683229799</v>
      </c>
      <c r="T10" s="3">
        <f t="shared" ref="T10:T21" si="6">J10+273</f>
        <v>371.87640449438197</v>
      </c>
      <c r="U10" s="24">
        <f t="shared" si="5"/>
        <v>0.431880108991825</v>
      </c>
      <c r="V10" s="22">
        <f t="shared" ref="V10:V22" si="7">((O10*(Q10)^2)/S10)*T10</f>
        <v>0.4268273182179011</v>
      </c>
      <c r="W10" s="41">
        <f t="shared" ref="W10:W22" si="8">U10/V10-1</f>
        <v>1.1838021040968982E-2</v>
      </c>
    </row>
    <row r="11" spans="1:23" x14ac:dyDescent="0.6">
      <c r="B11" s="33">
        <v>199.72144846796601</v>
      </c>
      <c r="C11" s="33">
        <v>8.7918340026773691</v>
      </c>
      <c r="D11" s="46"/>
      <c r="E11" s="48"/>
      <c r="F11" s="33">
        <v>201.01195952161899</v>
      </c>
      <c r="G11" s="33">
        <v>99.788135593220304</v>
      </c>
      <c r="H11" s="33">
        <v>200.83102493074799</v>
      </c>
      <c r="I11" s="33">
        <v>0.97416149068322999</v>
      </c>
      <c r="J11" s="33">
        <v>199.99999999999901</v>
      </c>
      <c r="K11" s="33">
        <v>0.42098092643051699</v>
      </c>
      <c r="N11" s="3">
        <f t="shared" si="0"/>
        <v>472.72144846796601</v>
      </c>
      <c r="O11" s="21">
        <f t="shared" si="1"/>
        <v>87918.340026773687</v>
      </c>
      <c r="P11" s="3">
        <f t="shared" si="2"/>
        <v>474.01195952161902</v>
      </c>
      <c r="Q11" s="17">
        <f t="shared" si="3"/>
        <v>9.97881355932203E-5</v>
      </c>
      <c r="R11" s="3">
        <f t="shared" si="4"/>
        <v>473.83102493074796</v>
      </c>
      <c r="S11" s="24">
        <f t="shared" si="5"/>
        <v>0.97416149068322999</v>
      </c>
      <c r="T11" s="3">
        <f t="shared" si="6"/>
        <v>472.99999999999898</v>
      </c>
      <c r="U11" s="24">
        <f t="shared" si="5"/>
        <v>0.42098092643051699</v>
      </c>
      <c r="V11" s="22">
        <f t="shared" si="7"/>
        <v>0.42507687560645718</v>
      </c>
      <c r="W11" s="41">
        <f t="shared" si="8"/>
        <v>-9.6357845156749278E-3</v>
      </c>
    </row>
    <row r="12" spans="1:23" x14ac:dyDescent="0.6">
      <c r="B12" s="33">
        <v>299.44289693593203</v>
      </c>
      <c r="C12" s="33">
        <v>6.8842034805890204</v>
      </c>
      <c r="D12" s="46"/>
      <c r="E12" s="48"/>
      <c r="F12" s="33">
        <v>300.36798528058802</v>
      </c>
      <c r="G12" s="33">
        <v>125.211864406779</v>
      </c>
      <c r="H12" s="33">
        <v>300</v>
      </c>
      <c r="I12" s="33">
        <v>0.90633540372670796</v>
      </c>
      <c r="J12" s="33">
        <v>299.99999999999898</v>
      </c>
      <c r="K12" s="33">
        <v>0.67711171662125302</v>
      </c>
      <c r="N12" s="3">
        <f t="shared" si="0"/>
        <v>572.44289693593203</v>
      </c>
      <c r="O12" s="21">
        <f t="shared" si="1"/>
        <v>68842.034805890202</v>
      </c>
      <c r="P12" s="3">
        <f t="shared" si="2"/>
        <v>573.36798528058807</v>
      </c>
      <c r="Q12" s="17">
        <f t="shared" si="3"/>
        <v>1.25211864406779E-4</v>
      </c>
      <c r="R12" s="3">
        <f t="shared" si="4"/>
        <v>573</v>
      </c>
      <c r="S12" s="24">
        <f t="shared" si="5"/>
        <v>0.90633540372670796</v>
      </c>
      <c r="T12" s="3">
        <f t="shared" si="6"/>
        <v>572.99999999999898</v>
      </c>
      <c r="U12" s="24">
        <f t="shared" si="5"/>
        <v>0.67711171662125302</v>
      </c>
      <c r="V12" s="22">
        <f t="shared" si="7"/>
        <v>0.68235494004790764</v>
      </c>
      <c r="W12" s="41">
        <f t="shared" si="8"/>
        <v>-7.6840118227714527E-3</v>
      </c>
    </row>
    <row r="13" spans="1:23" x14ac:dyDescent="0.6">
      <c r="B13" s="33">
        <v>398.607242339832</v>
      </c>
      <c r="C13" s="33">
        <v>5.4116465863453698</v>
      </c>
      <c r="D13" s="46"/>
      <c r="E13" s="48"/>
      <c r="F13" s="33">
        <v>400.275988960441</v>
      </c>
      <c r="G13" s="33">
        <v>152.54237288135499</v>
      </c>
      <c r="H13" s="33">
        <v>400.27700831024902</v>
      </c>
      <c r="I13" s="33">
        <v>0.86310559006211196</v>
      </c>
      <c r="J13" s="33">
        <v>399.99999999999898</v>
      </c>
      <c r="K13" s="33">
        <v>0.99591280653950898</v>
      </c>
      <c r="N13" s="3">
        <f t="shared" si="0"/>
        <v>671.60724233983206</v>
      </c>
      <c r="O13" s="21">
        <f t="shared" si="1"/>
        <v>54116.465863453697</v>
      </c>
      <c r="P13" s="3">
        <f t="shared" si="2"/>
        <v>673.27598896044105</v>
      </c>
      <c r="Q13" s="17">
        <f t="shared" si="3"/>
        <v>1.5254237288135497E-4</v>
      </c>
      <c r="R13" s="3">
        <f t="shared" si="4"/>
        <v>673.27700831024902</v>
      </c>
      <c r="S13" s="24">
        <f t="shared" si="5"/>
        <v>0.86310559006211196</v>
      </c>
      <c r="T13" s="3">
        <f t="shared" si="6"/>
        <v>672.99999999999898</v>
      </c>
      <c r="U13" s="24">
        <f t="shared" si="5"/>
        <v>0.99591280653950898</v>
      </c>
      <c r="V13" s="22">
        <f t="shared" si="7"/>
        <v>0.98188710645585342</v>
      </c>
      <c r="W13" s="41">
        <f t="shared" si="8"/>
        <v>1.4284432488661292E-2</v>
      </c>
    </row>
    <row r="14" spans="1:23" x14ac:dyDescent="0.6">
      <c r="B14" s="33">
        <v>499.44289693593299</v>
      </c>
      <c r="C14" s="33">
        <v>4.3574297188755002</v>
      </c>
      <c r="D14" s="46"/>
      <c r="E14" s="48"/>
      <c r="F14" s="33">
        <v>498.52805887764498</v>
      </c>
      <c r="G14" s="33">
        <v>176.906779661016</v>
      </c>
      <c r="H14" s="33">
        <v>500</v>
      </c>
      <c r="I14" s="33">
        <v>0.84298136645962696</v>
      </c>
      <c r="J14" s="33">
        <v>499.43820224719099</v>
      </c>
      <c r="K14" s="33">
        <v>1.2493188010899099</v>
      </c>
      <c r="N14" s="3">
        <f t="shared" si="0"/>
        <v>772.44289693593305</v>
      </c>
      <c r="O14" s="21">
        <f t="shared" si="1"/>
        <v>43574.297188755001</v>
      </c>
      <c r="P14" s="3">
        <f t="shared" si="2"/>
        <v>771.52805887764498</v>
      </c>
      <c r="Q14" s="17">
        <f t="shared" si="3"/>
        <v>1.7690677966101598E-4</v>
      </c>
      <c r="R14" s="3">
        <f t="shared" si="4"/>
        <v>773</v>
      </c>
      <c r="S14" s="24">
        <f t="shared" si="5"/>
        <v>0.84298136645962696</v>
      </c>
      <c r="T14" s="3">
        <f t="shared" si="6"/>
        <v>772.43820224719093</v>
      </c>
      <c r="U14" s="24">
        <f t="shared" si="5"/>
        <v>1.2493188010899099</v>
      </c>
      <c r="V14" s="22">
        <f t="shared" si="7"/>
        <v>1.249583017439541</v>
      </c>
      <c r="W14" s="41">
        <f t="shared" si="8"/>
        <v>-2.1144361434466408E-4</v>
      </c>
    </row>
    <row r="15" spans="1:23" x14ac:dyDescent="0.6">
      <c r="B15" s="33">
        <v>549.58217270194905</v>
      </c>
      <c r="C15" s="33">
        <v>3.9056224899598302</v>
      </c>
      <c r="D15" s="46"/>
      <c r="E15" s="48"/>
      <c r="F15" s="33">
        <v>548.75804967801196</v>
      </c>
      <c r="G15" s="33">
        <v>184.74576271186399</v>
      </c>
      <c r="H15" s="33">
        <v>548.19944598337895</v>
      </c>
      <c r="I15" s="33">
        <v>0.82360248447204898</v>
      </c>
      <c r="J15" s="33">
        <v>548.31460674157302</v>
      </c>
      <c r="K15" s="33">
        <v>1.3365122615803799</v>
      </c>
      <c r="N15" s="3">
        <f t="shared" si="0"/>
        <v>822.58217270194905</v>
      </c>
      <c r="O15" s="21">
        <f t="shared" si="1"/>
        <v>39056.224899598303</v>
      </c>
      <c r="P15" s="3">
        <f t="shared" si="2"/>
        <v>821.75804967801196</v>
      </c>
      <c r="Q15" s="17">
        <f t="shared" si="3"/>
        <v>1.8474576271186398E-4</v>
      </c>
      <c r="R15" s="3">
        <f t="shared" si="4"/>
        <v>821.19944598337895</v>
      </c>
      <c r="S15" s="24">
        <f t="shared" si="5"/>
        <v>0.82360248447204898</v>
      </c>
      <c r="T15" s="3">
        <f t="shared" si="6"/>
        <v>821.31460674157302</v>
      </c>
      <c r="U15" s="24">
        <f t="shared" si="5"/>
        <v>1.3365122615803799</v>
      </c>
      <c r="V15" s="22">
        <f t="shared" si="7"/>
        <v>1.3293248827771189</v>
      </c>
      <c r="W15" s="41">
        <f t="shared" si="8"/>
        <v>5.4067887364341871E-3</v>
      </c>
    </row>
    <row r="16" spans="1:23" x14ac:dyDescent="0.6">
      <c r="B16" s="33">
        <v>599.72144846796596</v>
      </c>
      <c r="C16" s="33">
        <v>3.5040160642570202</v>
      </c>
      <c r="D16" s="46"/>
      <c r="E16" s="48"/>
      <c r="F16" s="33">
        <v>598.98804047837996</v>
      </c>
      <c r="G16" s="33">
        <v>194.49152542372801</v>
      </c>
      <c r="H16" s="33">
        <v>597.50692520775601</v>
      </c>
      <c r="I16" s="33">
        <v>0.79378881987577599</v>
      </c>
      <c r="J16" s="33">
        <v>597.75280898876395</v>
      </c>
      <c r="K16" s="33">
        <v>1.4727520435967301</v>
      </c>
      <c r="N16" s="3">
        <f t="shared" si="0"/>
        <v>872.72144846796596</v>
      </c>
      <c r="O16" s="21">
        <f t="shared" si="1"/>
        <v>35040.160642570205</v>
      </c>
      <c r="P16" s="3">
        <f t="shared" si="2"/>
        <v>871.98804047837996</v>
      </c>
      <c r="Q16" s="17">
        <f t="shared" si="3"/>
        <v>1.94491525423728E-4</v>
      </c>
      <c r="R16" s="3">
        <f t="shared" si="4"/>
        <v>870.50692520775601</v>
      </c>
      <c r="S16" s="24">
        <f t="shared" si="5"/>
        <v>0.79378881987577599</v>
      </c>
      <c r="T16" s="3">
        <f t="shared" si="6"/>
        <v>870.75280898876395</v>
      </c>
      <c r="U16" s="24">
        <f t="shared" si="5"/>
        <v>1.4727520435967301</v>
      </c>
      <c r="V16" s="22">
        <f t="shared" si="7"/>
        <v>1.4539764087766029</v>
      </c>
      <c r="W16" s="41">
        <f t="shared" si="8"/>
        <v>1.2913300867051447E-2</v>
      </c>
    </row>
    <row r="17" spans="2:23" x14ac:dyDescent="0.6">
      <c r="B17" s="33">
        <v>649.30362116991603</v>
      </c>
      <c r="C17" s="33">
        <v>3.2028112449799102</v>
      </c>
      <c r="D17" s="46"/>
      <c r="E17" s="48"/>
      <c r="F17" s="33">
        <v>649.21803127874796</v>
      </c>
      <c r="G17" s="33">
        <v>205.93220338982999</v>
      </c>
      <c r="H17" s="33">
        <v>648.47645429362797</v>
      </c>
      <c r="I17" s="33">
        <v>0.754285714285714</v>
      </c>
      <c r="J17" s="33">
        <v>647.75280898876304</v>
      </c>
      <c r="K17" s="33">
        <v>1.65803814713896</v>
      </c>
      <c r="N17" s="3">
        <f t="shared" si="0"/>
        <v>922.30362116991603</v>
      </c>
      <c r="O17" s="21">
        <f t="shared" si="1"/>
        <v>32028.1124497991</v>
      </c>
      <c r="P17" s="3">
        <f t="shared" si="2"/>
        <v>922.21803127874796</v>
      </c>
      <c r="Q17" s="17">
        <f t="shared" si="3"/>
        <v>2.0593220338983E-4</v>
      </c>
      <c r="R17" s="3">
        <f t="shared" si="4"/>
        <v>921.47645429362797</v>
      </c>
      <c r="S17" s="24">
        <f t="shared" si="5"/>
        <v>0.754285714285714</v>
      </c>
      <c r="T17" s="3">
        <f t="shared" si="6"/>
        <v>920.75280898876304</v>
      </c>
      <c r="U17" s="24">
        <f t="shared" si="5"/>
        <v>1.65803814713896</v>
      </c>
      <c r="V17" s="22">
        <f t="shared" si="7"/>
        <v>1.6580096241775102</v>
      </c>
      <c r="W17" s="41">
        <f t="shared" si="8"/>
        <v>1.7203133826138028E-5</v>
      </c>
    </row>
    <row r="18" spans="2:23" x14ac:dyDescent="0.6">
      <c r="B18" s="33">
        <v>679.38718662952601</v>
      </c>
      <c r="C18" s="33">
        <v>3.0354752342704101</v>
      </c>
      <c r="D18" s="46"/>
      <c r="E18" s="48"/>
      <c r="F18" s="33">
        <v>677.920883164673</v>
      </c>
      <c r="G18" s="33">
        <v>215.67796610169401</v>
      </c>
      <c r="H18" s="33">
        <v>677.285318559556</v>
      </c>
      <c r="I18" s="33">
        <v>0.71627329192546596</v>
      </c>
      <c r="J18" s="33">
        <v>678.08988764044898</v>
      </c>
      <c r="K18" s="33">
        <v>1.83787465940054</v>
      </c>
      <c r="N18" s="3">
        <f t="shared" si="0"/>
        <v>952.38718662952601</v>
      </c>
      <c r="O18" s="21">
        <f t="shared" si="1"/>
        <v>30354.752342704101</v>
      </c>
      <c r="P18" s="3">
        <f t="shared" si="2"/>
        <v>950.920883164673</v>
      </c>
      <c r="Q18" s="17">
        <f t="shared" si="3"/>
        <v>2.1567796610169401E-4</v>
      </c>
      <c r="R18" s="3">
        <f t="shared" si="4"/>
        <v>950.285318559556</v>
      </c>
      <c r="S18" s="24">
        <f t="shared" si="5"/>
        <v>0.71627329192546596</v>
      </c>
      <c r="T18" s="3">
        <f t="shared" si="6"/>
        <v>951.08988764044898</v>
      </c>
      <c r="U18" s="24">
        <f t="shared" si="5"/>
        <v>1.83787465940054</v>
      </c>
      <c r="V18" s="22">
        <f t="shared" si="7"/>
        <v>1.8749127355480057</v>
      </c>
      <c r="W18" s="41">
        <f t="shared" si="8"/>
        <v>-1.9754560009770383E-2</v>
      </c>
    </row>
    <row r="19" spans="2:23" x14ac:dyDescent="0.6">
      <c r="B19" s="33">
        <v>699.44289693593203</v>
      </c>
      <c r="C19" s="33">
        <v>2.9016064257027998</v>
      </c>
      <c r="D19" s="46"/>
      <c r="E19" s="48"/>
      <c r="F19" s="33">
        <v>698.34406623735003</v>
      </c>
      <c r="G19" s="33">
        <v>221.186440677966</v>
      </c>
      <c r="H19" s="33">
        <v>698.33795013850397</v>
      </c>
      <c r="I19" s="33">
        <v>0.69167701863354003</v>
      </c>
      <c r="J19" s="33">
        <v>698.87640449438095</v>
      </c>
      <c r="K19" s="33">
        <v>1.9741144414168901</v>
      </c>
      <c r="N19" s="3">
        <f t="shared" si="0"/>
        <v>972.44289693593203</v>
      </c>
      <c r="O19" s="21">
        <f t="shared" si="1"/>
        <v>29016.064257028</v>
      </c>
      <c r="P19" s="3">
        <f t="shared" si="2"/>
        <v>971.34406623735003</v>
      </c>
      <c r="Q19" s="17">
        <f t="shared" si="3"/>
        <v>2.2118644067796599E-4</v>
      </c>
      <c r="R19" s="3">
        <f t="shared" si="4"/>
        <v>971.33795013850397</v>
      </c>
      <c r="S19" s="24">
        <f t="shared" si="5"/>
        <v>0.69167701863354003</v>
      </c>
      <c r="T19" s="3">
        <f t="shared" si="6"/>
        <v>971.87640449438095</v>
      </c>
      <c r="U19" s="24">
        <f t="shared" si="5"/>
        <v>1.9741144414168901</v>
      </c>
      <c r="V19" s="22">
        <f t="shared" si="7"/>
        <v>1.9946339028592457</v>
      </c>
      <c r="W19" s="41">
        <f t="shared" si="8"/>
        <v>-1.0287332132950078E-2</v>
      </c>
    </row>
    <row r="20" spans="2:23" x14ac:dyDescent="0.6">
      <c r="B20" s="33">
        <v>725.62674094707495</v>
      </c>
      <c r="C20" s="33">
        <v>2.7342704149933001</v>
      </c>
      <c r="D20" s="46"/>
      <c r="E20" s="48"/>
      <c r="F20" s="33">
        <v>725.390984360625</v>
      </c>
      <c r="G20" s="33">
        <v>230.508474576271</v>
      </c>
      <c r="H20" s="33">
        <v>724.93074792243704</v>
      </c>
      <c r="I20" s="33">
        <v>0.65217391304347805</v>
      </c>
      <c r="J20" s="33">
        <v>725.84269662921304</v>
      </c>
      <c r="K20" s="33">
        <v>2.2220708446866402</v>
      </c>
      <c r="N20" s="3">
        <f t="shared" si="0"/>
        <v>998.62674094707495</v>
      </c>
      <c r="O20" s="21">
        <f t="shared" si="1"/>
        <v>27342.704149933001</v>
      </c>
      <c r="P20" s="3">
        <f t="shared" si="2"/>
        <v>998.390984360625</v>
      </c>
      <c r="Q20" s="17">
        <f t="shared" si="3"/>
        <v>2.3050847457627098E-4</v>
      </c>
      <c r="R20" s="3">
        <f t="shared" si="4"/>
        <v>997.93074792243704</v>
      </c>
      <c r="S20" s="24">
        <f t="shared" si="5"/>
        <v>0.65217391304347805</v>
      </c>
      <c r="T20" s="3">
        <f t="shared" si="6"/>
        <v>998.84269662921304</v>
      </c>
      <c r="U20" s="24">
        <f t="shared" si="5"/>
        <v>2.2220708446866402</v>
      </c>
      <c r="V20" s="22">
        <f t="shared" si="7"/>
        <v>2.2250969184677087</v>
      </c>
      <c r="W20" s="41">
        <f t="shared" si="8"/>
        <v>-1.3599739211146433E-3</v>
      </c>
    </row>
    <row r="21" spans="2:23" x14ac:dyDescent="0.6">
      <c r="B21" s="33">
        <v>741.78272980501299</v>
      </c>
      <c r="C21" s="33">
        <v>2.7008032128514001</v>
      </c>
      <c r="D21" s="46"/>
      <c r="E21" s="48"/>
      <c r="F21" s="33">
        <v>739.19043238270399</v>
      </c>
      <c r="G21" s="33">
        <v>237.28813559322001</v>
      </c>
      <c r="H21" s="33">
        <v>739.335180055401</v>
      </c>
      <c r="I21" s="33">
        <v>0.63204968944099305</v>
      </c>
      <c r="J21" s="33">
        <v>739.325842696628</v>
      </c>
      <c r="K21" s="33">
        <v>2.3991825613078999</v>
      </c>
      <c r="N21" s="3">
        <f t="shared" si="0"/>
        <v>1014.782729805013</v>
      </c>
      <c r="O21" s="21">
        <f t="shared" si="1"/>
        <v>27008.032128514002</v>
      </c>
      <c r="P21" s="3">
        <f t="shared" si="2"/>
        <v>1012.190432382704</v>
      </c>
      <c r="Q21" s="17">
        <f t="shared" si="3"/>
        <v>2.3728813559322E-4</v>
      </c>
      <c r="R21" s="3">
        <f t="shared" si="4"/>
        <v>1012.335180055401</v>
      </c>
      <c r="S21" s="24">
        <f t="shared" si="5"/>
        <v>0.63204968944099305</v>
      </c>
      <c r="T21" s="3">
        <f t="shared" si="6"/>
        <v>1012.325842696628</v>
      </c>
      <c r="U21" s="24">
        <f t="shared" si="5"/>
        <v>2.3991825613078999</v>
      </c>
      <c r="V21" s="22">
        <f t="shared" si="7"/>
        <v>2.4356455706367308</v>
      </c>
      <c r="W21" s="41">
        <f t="shared" si="8"/>
        <v>-1.4970572799431814E-2</v>
      </c>
    </row>
    <row r="22" spans="2:23" s="32" customFormat="1" x14ac:dyDescent="0.6">
      <c r="B22" s="33">
        <v>755.71030640668505</v>
      </c>
      <c r="C22" s="33">
        <v>2.6506024096385499</v>
      </c>
      <c r="D22" s="43"/>
      <c r="E22" s="44"/>
      <c r="F22" s="33">
        <v>753.54185832566702</v>
      </c>
      <c r="G22" s="33">
        <v>244.703389830508</v>
      </c>
      <c r="H22" s="33">
        <v>753.73961218836496</v>
      </c>
      <c r="I22" s="33">
        <v>0.61118012422360202</v>
      </c>
      <c r="J22" s="33">
        <v>754.49438202247097</v>
      </c>
      <c r="K22" s="33">
        <v>2.6280653950953599</v>
      </c>
      <c r="N22" s="3">
        <f t="shared" ref="N22" si="9">B22+273</f>
        <v>1028.710306406685</v>
      </c>
      <c r="O22" s="21">
        <f t="shared" ref="O22" si="10">C22*10000</f>
        <v>26506.024096385499</v>
      </c>
      <c r="P22" s="3">
        <f t="shared" ref="P22" si="11">F22+273</f>
        <v>1026.5418583256669</v>
      </c>
      <c r="Q22" s="17">
        <f t="shared" ref="Q22" si="12">G22*0.000001</f>
        <v>2.4470338983050797E-4</v>
      </c>
      <c r="R22" s="3">
        <f t="shared" ref="R22" si="13">H22+273</f>
        <v>1026.7396121883648</v>
      </c>
      <c r="S22" s="24">
        <f t="shared" ref="S22" si="14">I22</f>
        <v>0.61118012422360202</v>
      </c>
      <c r="T22" s="3">
        <f t="shared" ref="T22" si="15">J22+273</f>
        <v>1027.494382022471</v>
      </c>
      <c r="U22" s="24">
        <f t="shared" si="5"/>
        <v>2.6280653950953599</v>
      </c>
      <c r="V22" s="22">
        <f t="shared" si="7"/>
        <v>2.6683008417787586</v>
      </c>
      <c r="W22" s="41">
        <f t="shared" si="8"/>
        <v>-1.5079051827070922E-2</v>
      </c>
    </row>
    <row r="25" spans="2:23" x14ac:dyDescent="0.6">
      <c r="B25" s="3">
        <v>54.374899999999997</v>
      </c>
      <c r="C25" s="4">
        <v>16.975100000000001</v>
      </c>
      <c r="D25" s="3"/>
      <c r="E25" s="4"/>
      <c r="F25" s="3">
        <v>45.585900000000002</v>
      </c>
      <c r="G25" s="4">
        <v>76.926699999999997</v>
      </c>
      <c r="H25" s="3">
        <v>44.943800000000003</v>
      </c>
      <c r="I25" s="4">
        <v>1.194</v>
      </c>
      <c r="J25" s="3">
        <v>40.677999999999997</v>
      </c>
      <c r="K25" s="4">
        <v>0.26086999999999999</v>
      </c>
    </row>
    <row r="26" spans="2:23" x14ac:dyDescent="0.6">
      <c r="B26" s="3">
        <v>100.86199999999999</v>
      </c>
      <c r="C26" s="4">
        <v>11.350300000000001</v>
      </c>
      <c r="D26" s="3"/>
      <c r="E26" s="4"/>
      <c r="F26" s="3">
        <v>99.8596</v>
      </c>
      <c r="G26" s="4">
        <v>98.731300000000005</v>
      </c>
      <c r="H26" s="3">
        <v>94.382000000000005</v>
      </c>
      <c r="I26" s="4">
        <v>1.056</v>
      </c>
      <c r="J26" s="3">
        <v>90.395499999999998</v>
      </c>
      <c r="K26" s="4">
        <v>0.45652199999999998</v>
      </c>
    </row>
    <row r="27" spans="2:23" x14ac:dyDescent="0.6">
      <c r="B27" s="2">
        <v>203.33099999999999</v>
      </c>
      <c r="C27" s="1">
        <v>8.7649699999999999</v>
      </c>
      <c r="D27" s="2"/>
      <c r="E27" s="1"/>
      <c r="F27" s="2">
        <v>198.17099999999999</v>
      </c>
      <c r="G27" s="1">
        <v>98.314700000000002</v>
      </c>
      <c r="H27" s="2">
        <v>188.76400000000001</v>
      </c>
      <c r="I27" s="1">
        <v>0.96599999999999997</v>
      </c>
      <c r="J27" s="2">
        <v>203.39</v>
      </c>
      <c r="K27" s="1">
        <v>0.47826099999999999</v>
      </c>
    </row>
    <row r="28" spans="2:23" x14ac:dyDescent="0.6">
      <c r="B28" s="2">
        <v>301.589</v>
      </c>
      <c r="C28" s="1">
        <v>6.7152500000000002</v>
      </c>
      <c r="D28" s="2"/>
      <c r="E28" s="1"/>
      <c r="F28" s="2">
        <v>306.16899999999998</v>
      </c>
      <c r="G28" s="1">
        <v>123.282</v>
      </c>
      <c r="H28" s="2">
        <v>292.13499999999999</v>
      </c>
      <c r="I28" s="1">
        <v>0.90600000000000003</v>
      </c>
      <c r="J28" s="2">
        <v>298.30500000000001</v>
      </c>
      <c r="K28" s="1">
        <v>0.69565200000000005</v>
      </c>
    </row>
    <row r="29" spans="2:23" x14ac:dyDescent="0.6">
      <c r="B29" s="2">
        <v>409.267</v>
      </c>
      <c r="C29" s="1">
        <v>5.32768</v>
      </c>
      <c r="D29" s="2"/>
      <c r="E29" s="1"/>
      <c r="F29" s="2">
        <v>396.39299999999997</v>
      </c>
      <c r="G29" s="1">
        <v>151.714</v>
      </c>
      <c r="H29" s="2">
        <v>395.50599999999997</v>
      </c>
      <c r="I29" s="1">
        <v>0.85199999999999998</v>
      </c>
      <c r="J29" s="2">
        <v>397.74</v>
      </c>
      <c r="K29" s="1">
        <v>0.97826100000000005</v>
      </c>
    </row>
    <row r="30" spans="2:23" x14ac:dyDescent="0.6">
      <c r="B30" s="2">
        <v>499.024</v>
      </c>
      <c r="C30" s="1">
        <v>4.2158199999999999</v>
      </c>
      <c r="D30" s="2"/>
      <c r="E30" s="1"/>
      <c r="F30" s="2">
        <v>495.45299999999997</v>
      </c>
      <c r="G30" s="1">
        <v>176.71799999999999</v>
      </c>
      <c r="H30" s="2">
        <v>494.38200000000001</v>
      </c>
      <c r="I30" s="1">
        <v>0.84599999999999997</v>
      </c>
      <c r="J30" s="2">
        <v>492.65499999999997</v>
      </c>
      <c r="K30" s="1">
        <v>1.2608699999999999</v>
      </c>
    </row>
    <row r="31" spans="2:23" x14ac:dyDescent="0.6">
      <c r="B31" s="2">
        <v>548.57399999999996</v>
      </c>
      <c r="C31" s="1">
        <v>3.9242900000000001</v>
      </c>
      <c r="D31" s="2"/>
      <c r="E31" s="1"/>
      <c r="F31" s="2">
        <v>549.22799999999995</v>
      </c>
      <c r="G31" s="1">
        <v>181.57499999999999</v>
      </c>
      <c r="H31" s="2">
        <v>534.83100000000002</v>
      </c>
      <c r="I31" s="1">
        <v>0.82199999999999995</v>
      </c>
      <c r="J31" s="2">
        <v>542.37300000000005</v>
      </c>
      <c r="K31" s="1">
        <v>1.3478300000000001</v>
      </c>
    </row>
    <row r="32" spans="2:23" x14ac:dyDescent="0.6">
      <c r="B32" s="2">
        <v>593.529</v>
      </c>
      <c r="C32" s="1">
        <v>3.50169</v>
      </c>
      <c r="D32" s="2"/>
      <c r="E32" s="1"/>
      <c r="F32" s="2">
        <v>594.21400000000006</v>
      </c>
      <c r="G32" s="1">
        <v>191.55500000000001</v>
      </c>
      <c r="H32" s="2">
        <v>593.25800000000004</v>
      </c>
      <c r="I32" s="1">
        <v>0.79200000000000004</v>
      </c>
      <c r="J32" s="2">
        <v>592.09</v>
      </c>
      <c r="K32" s="1">
        <v>1.5</v>
      </c>
    </row>
    <row r="33" spans="2:11" x14ac:dyDescent="0.6">
      <c r="B33" s="2">
        <v>643.00199999999995</v>
      </c>
      <c r="C33" s="1">
        <v>3.0768399999999998</v>
      </c>
      <c r="D33" s="2"/>
      <c r="E33" s="1"/>
      <c r="F33" s="2">
        <v>657.17600000000004</v>
      </c>
      <c r="G33" s="1">
        <v>204.84800000000001</v>
      </c>
      <c r="H33" s="2">
        <v>647.19100000000003</v>
      </c>
      <c r="I33" s="1">
        <v>0.75600000000000001</v>
      </c>
      <c r="J33" s="2">
        <v>650.84699999999998</v>
      </c>
      <c r="K33" s="1">
        <v>1.63043</v>
      </c>
    </row>
    <row r="34" spans="2:11" x14ac:dyDescent="0.6">
      <c r="B34" s="2">
        <v>674.55499999999995</v>
      </c>
      <c r="C34" s="1">
        <v>2.9276800000000001</v>
      </c>
      <c r="D34" s="2"/>
      <c r="E34" s="1"/>
      <c r="F34" s="2">
        <v>675.25</v>
      </c>
      <c r="G34" s="1">
        <v>211.55099999999999</v>
      </c>
      <c r="H34" s="2">
        <v>669.66300000000001</v>
      </c>
      <c r="I34" s="1">
        <v>0.71399999999999997</v>
      </c>
      <c r="J34" s="2">
        <v>664.40700000000004</v>
      </c>
      <c r="K34" s="1">
        <v>1.82609</v>
      </c>
    </row>
    <row r="35" spans="2:11" x14ac:dyDescent="0.6">
      <c r="B35" s="2">
        <v>701.66600000000005</v>
      </c>
      <c r="C35" s="1">
        <v>2.91412</v>
      </c>
      <c r="D35" s="2"/>
      <c r="E35" s="1"/>
      <c r="F35" s="2">
        <v>697.79399999999998</v>
      </c>
      <c r="G35" s="1">
        <v>218.23500000000001</v>
      </c>
      <c r="H35" s="2">
        <v>696.62900000000002</v>
      </c>
      <c r="I35" s="1">
        <v>0.68400000000000005</v>
      </c>
      <c r="J35" s="2">
        <v>700.56500000000005</v>
      </c>
      <c r="K35" s="1">
        <v>2</v>
      </c>
    </row>
    <row r="36" spans="2:11" x14ac:dyDescent="0.6">
      <c r="B36" s="2">
        <v>724.10500000000002</v>
      </c>
      <c r="C36" s="1">
        <v>2.6361599999999998</v>
      </c>
      <c r="D36" s="2"/>
      <c r="E36" s="1"/>
      <c r="F36" s="2">
        <v>724.75599999999997</v>
      </c>
      <c r="G36" s="1">
        <v>223.20599999999999</v>
      </c>
      <c r="H36" s="2">
        <v>719.101</v>
      </c>
      <c r="I36" s="1">
        <v>0.65400000000000003</v>
      </c>
      <c r="J36" s="2">
        <v>718.64400000000001</v>
      </c>
      <c r="K36" s="1">
        <v>2.1956500000000001</v>
      </c>
    </row>
    <row r="37" spans="2:11" x14ac:dyDescent="0.6">
      <c r="B37" s="2">
        <v>755.81100000000004</v>
      </c>
      <c r="C37" s="1">
        <v>2.7536700000000001</v>
      </c>
      <c r="D37" s="2"/>
      <c r="E37" s="1"/>
      <c r="F37" s="2">
        <v>747.44899999999996</v>
      </c>
      <c r="G37" s="1">
        <v>234.97399999999999</v>
      </c>
      <c r="H37" s="2">
        <v>732.58399999999995</v>
      </c>
      <c r="I37" s="1">
        <v>0.624</v>
      </c>
      <c r="J37" s="2">
        <v>736.72299999999996</v>
      </c>
      <c r="K37" s="1">
        <v>2.4130400000000001</v>
      </c>
    </row>
    <row r="38" spans="2:11" x14ac:dyDescent="0.6">
      <c r="B38" s="2"/>
      <c r="C38" s="1"/>
      <c r="D38" s="2"/>
      <c r="E38" s="1"/>
      <c r="F38" s="2">
        <v>765.52300000000002</v>
      </c>
      <c r="G38" s="1">
        <v>241.678</v>
      </c>
      <c r="H38" s="2">
        <v>746.06700000000001</v>
      </c>
      <c r="I38" s="1">
        <v>0.6</v>
      </c>
      <c r="J38" s="2">
        <v>750.28200000000004</v>
      </c>
    </row>
    <row r="40" spans="2:11" x14ac:dyDescent="0.6">
      <c r="B40" s="33">
        <v>47.632311977715801</v>
      </c>
      <c r="C40" s="33">
        <v>17.074966532797799</v>
      </c>
      <c r="D40" s="33"/>
      <c r="E40" s="33"/>
      <c r="F40" s="33">
        <v>50.321987120515097</v>
      </c>
      <c r="G40" s="33">
        <v>76.483050847457505</v>
      </c>
      <c r="H40" s="33">
        <v>51.246537396121902</v>
      </c>
      <c r="I40" s="33">
        <v>1.19776397515527</v>
      </c>
      <c r="J40" s="33">
        <v>48.314606741573002</v>
      </c>
      <c r="K40" s="33">
        <v>0.27384196185286003</v>
      </c>
    </row>
    <row r="41" spans="2:11" x14ac:dyDescent="0.6">
      <c r="B41" s="33">
        <v>98.328690807799305</v>
      </c>
      <c r="C41" s="33">
        <v>11.770414993306501</v>
      </c>
      <c r="D41" s="33"/>
      <c r="E41" s="33"/>
      <c r="F41" s="33">
        <v>101.10395584176599</v>
      </c>
      <c r="G41" s="33">
        <v>101.48305084745699</v>
      </c>
      <c r="H41" s="33">
        <v>100.554016620498</v>
      </c>
      <c r="I41" s="33">
        <v>1.0561490683229799</v>
      </c>
      <c r="J41" s="33">
        <v>98.876404494382001</v>
      </c>
      <c r="K41" s="33">
        <v>0.431880108991825</v>
      </c>
    </row>
    <row r="42" spans="2:11" x14ac:dyDescent="0.6">
      <c r="B42" s="33">
        <v>199.72144846796601</v>
      </c>
      <c r="C42" s="33">
        <v>8.7918340026773691</v>
      </c>
      <c r="D42" s="33"/>
      <c r="E42" s="33"/>
      <c r="F42" s="33">
        <v>201.01195952161899</v>
      </c>
      <c r="G42" s="33">
        <v>99.788135593220304</v>
      </c>
      <c r="H42" s="33">
        <v>200.83102493074799</v>
      </c>
      <c r="I42" s="33">
        <v>0.97416149068322999</v>
      </c>
      <c r="J42" s="33">
        <v>199.99999999999901</v>
      </c>
      <c r="K42" s="33">
        <v>0.42098092643051699</v>
      </c>
    </row>
    <row r="43" spans="2:11" x14ac:dyDescent="0.6">
      <c r="B43" s="33">
        <v>299.44289693593203</v>
      </c>
      <c r="C43" s="33">
        <v>6.8842034805890204</v>
      </c>
      <c r="D43" s="33"/>
      <c r="E43" s="33"/>
      <c r="F43" s="33">
        <v>300.36798528058802</v>
      </c>
      <c r="G43" s="33">
        <v>125.211864406779</v>
      </c>
      <c r="H43" s="33">
        <v>300</v>
      </c>
      <c r="I43" s="33">
        <v>0.90633540372670796</v>
      </c>
      <c r="J43" s="33">
        <v>299.99999999999898</v>
      </c>
      <c r="K43" s="33">
        <v>0.67711171662125302</v>
      </c>
    </row>
    <row r="44" spans="2:11" x14ac:dyDescent="0.6">
      <c r="B44" s="33">
        <v>398.607242339832</v>
      </c>
      <c r="C44" s="33">
        <v>5.4116465863453698</v>
      </c>
      <c r="D44" s="33"/>
      <c r="E44" s="33"/>
      <c r="F44" s="33">
        <v>400.275988960441</v>
      </c>
      <c r="G44" s="33">
        <v>152.54237288135499</v>
      </c>
      <c r="H44" s="33">
        <v>400.27700831024902</v>
      </c>
      <c r="I44" s="33">
        <v>0.86310559006211196</v>
      </c>
      <c r="J44" s="33">
        <v>399.99999999999898</v>
      </c>
      <c r="K44" s="33">
        <v>0.99591280653950898</v>
      </c>
    </row>
    <row r="45" spans="2:11" x14ac:dyDescent="0.6">
      <c r="B45" s="33">
        <v>499.44289693593299</v>
      </c>
      <c r="C45" s="33">
        <v>4.3574297188755002</v>
      </c>
      <c r="D45" s="33"/>
      <c r="E45" s="33"/>
      <c r="F45" s="33">
        <v>498.52805887764498</v>
      </c>
      <c r="G45" s="33">
        <v>176.906779661016</v>
      </c>
      <c r="H45" s="33">
        <v>500</v>
      </c>
      <c r="I45" s="33">
        <v>0.84298136645962696</v>
      </c>
      <c r="J45" s="33">
        <v>499.43820224719099</v>
      </c>
      <c r="K45" s="33">
        <v>1.2493188010899099</v>
      </c>
    </row>
    <row r="46" spans="2:11" x14ac:dyDescent="0.6">
      <c r="B46" s="33">
        <v>549.58217270194905</v>
      </c>
      <c r="C46" s="33">
        <v>3.9056224899598302</v>
      </c>
      <c r="D46" s="33"/>
      <c r="E46" s="33"/>
      <c r="F46" s="33">
        <v>548.75804967801196</v>
      </c>
      <c r="G46" s="33">
        <v>184.74576271186399</v>
      </c>
      <c r="H46" s="33">
        <v>548.19944598337895</v>
      </c>
      <c r="I46" s="33">
        <v>0.82360248447204898</v>
      </c>
      <c r="J46" s="33">
        <v>548.31460674157302</v>
      </c>
      <c r="K46" s="33">
        <v>1.3365122615803799</v>
      </c>
    </row>
    <row r="47" spans="2:11" x14ac:dyDescent="0.6">
      <c r="B47" s="33">
        <v>599.72144846796596</v>
      </c>
      <c r="C47" s="33">
        <v>3.5040160642570202</v>
      </c>
      <c r="D47" s="33"/>
      <c r="E47" s="33"/>
      <c r="F47" s="33">
        <v>598.98804047837996</v>
      </c>
      <c r="G47" s="33">
        <v>194.49152542372801</v>
      </c>
      <c r="H47" s="33">
        <v>597.50692520775601</v>
      </c>
      <c r="I47" s="33">
        <v>0.79378881987577599</v>
      </c>
      <c r="J47" s="33">
        <v>597.75280898876395</v>
      </c>
      <c r="K47" s="33">
        <v>1.4727520435967301</v>
      </c>
    </row>
    <row r="48" spans="2:11" x14ac:dyDescent="0.6">
      <c r="B48" s="33">
        <v>649.30362116991603</v>
      </c>
      <c r="C48" s="33">
        <v>3.2028112449799102</v>
      </c>
      <c r="D48" s="33"/>
      <c r="E48" s="33"/>
      <c r="F48" s="33">
        <v>649.21803127874796</v>
      </c>
      <c r="G48" s="33">
        <v>205.93220338982999</v>
      </c>
      <c r="H48" s="33">
        <v>648.47645429362797</v>
      </c>
      <c r="I48" s="33">
        <v>0.754285714285714</v>
      </c>
      <c r="J48" s="33">
        <v>647.75280898876304</v>
      </c>
      <c r="K48" s="33">
        <v>1.65803814713896</v>
      </c>
    </row>
    <row r="49" spans="2:13" x14ac:dyDescent="0.6">
      <c r="B49" s="33">
        <v>679.38718662952601</v>
      </c>
      <c r="C49" s="33">
        <v>3.0354752342704101</v>
      </c>
      <c r="D49" s="33"/>
      <c r="E49" s="33"/>
      <c r="F49" s="33">
        <v>677.920883164673</v>
      </c>
      <c r="G49" s="33">
        <v>215.67796610169401</v>
      </c>
      <c r="H49" s="33">
        <v>677.285318559556</v>
      </c>
      <c r="I49" s="33">
        <v>0.71627329192546596</v>
      </c>
      <c r="J49" s="33">
        <v>678.08988764044898</v>
      </c>
      <c r="K49" s="33">
        <v>1.83787465940054</v>
      </c>
    </row>
    <row r="50" spans="2:13" x14ac:dyDescent="0.6">
      <c r="B50" s="33">
        <v>699.44289693593203</v>
      </c>
      <c r="C50" s="33">
        <v>2.9016064257027998</v>
      </c>
      <c r="D50" s="33"/>
      <c r="E50" s="33"/>
      <c r="F50" s="33">
        <v>698.34406623735003</v>
      </c>
      <c r="G50" s="33">
        <v>221.186440677966</v>
      </c>
      <c r="H50" s="33">
        <v>698.33795013850397</v>
      </c>
      <c r="I50" s="33">
        <v>0.69167701863354003</v>
      </c>
      <c r="J50" s="33">
        <v>698.87640449438095</v>
      </c>
      <c r="K50" s="33">
        <v>1.9741144414168901</v>
      </c>
    </row>
    <row r="51" spans="2:13" x14ac:dyDescent="0.6">
      <c r="B51" s="33">
        <v>725.62674094707495</v>
      </c>
      <c r="C51" s="33">
        <v>2.7342704149933001</v>
      </c>
      <c r="D51" s="33"/>
      <c r="E51" s="33"/>
      <c r="F51" s="33">
        <v>725.390984360625</v>
      </c>
      <c r="G51" s="33">
        <v>230.508474576271</v>
      </c>
      <c r="H51" s="33">
        <v>724.93074792243704</v>
      </c>
      <c r="I51" s="33">
        <v>0.65217391304347805</v>
      </c>
      <c r="J51" s="33">
        <v>725.84269662921304</v>
      </c>
      <c r="K51" s="33">
        <v>2.2220708446866402</v>
      </c>
    </row>
    <row r="52" spans="2:13" x14ac:dyDescent="0.6">
      <c r="B52" s="33">
        <v>741.78272980501299</v>
      </c>
      <c r="C52" s="33">
        <v>2.7008032128514001</v>
      </c>
      <c r="D52" s="33"/>
      <c r="E52" s="33"/>
      <c r="F52" s="33">
        <v>739.19043238270399</v>
      </c>
      <c r="G52" s="33">
        <v>237.28813559322001</v>
      </c>
      <c r="H52" s="33">
        <v>739.335180055401</v>
      </c>
      <c r="I52" s="33">
        <v>0.63204968944099305</v>
      </c>
      <c r="J52" s="33">
        <v>739.325842696628</v>
      </c>
      <c r="K52" s="33">
        <v>2.3991825613078999</v>
      </c>
    </row>
    <row r="53" spans="2:13" x14ac:dyDescent="0.6">
      <c r="B53" s="33">
        <v>755.71030640668505</v>
      </c>
      <c r="C53" s="33">
        <v>2.6506024096385499</v>
      </c>
      <c r="D53" s="33"/>
      <c r="E53" s="33"/>
      <c r="F53" s="33">
        <v>753.54185832566702</v>
      </c>
      <c r="G53" s="33">
        <v>244.703389830508</v>
      </c>
      <c r="H53" s="33">
        <v>753.73961218836496</v>
      </c>
      <c r="I53" s="33">
        <v>0.61118012422360202</v>
      </c>
      <c r="J53" s="33">
        <v>754.49438202247097</v>
      </c>
      <c r="K53" s="33">
        <v>2.6280653950953599</v>
      </c>
    </row>
    <row r="54" spans="2:13" x14ac:dyDescent="0.6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</row>
    <row r="55" spans="2:13" x14ac:dyDescent="0.6">
      <c r="B55" s="42">
        <f>B25-B40</f>
        <v>6.7425880222841954</v>
      </c>
      <c r="C55" s="42">
        <f>C25-C40</f>
        <v>-9.9866532797797447E-2</v>
      </c>
      <c r="F55" s="42">
        <f t="shared" ref="F55:K55" si="16">F25-F40</f>
        <v>-4.7360871205150943</v>
      </c>
      <c r="G55" s="42">
        <f t="shared" si="16"/>
        <v>0.44364915254249127</v>
      </c>
      <c r="H55" s="42">
        <f t="shared" si="16"/>
        <v>-6.3027373961218984</v>
      </c>
      <c r="I55" s="42">
        <f t="shared" si="16"/>
        <v>-3.7639751552700496E-3</v>
      </c>
      <c r="J55" s="42">
        <f t="shared" si="16"/>
        <v>-7.6366067415730043</v>
      </c>
      <c r="K55" s="42">
        <f t="shared" si="16"/>
        <v>-1.2971961852860037E-2</v>
      </c>
    </row>
    <row r="56" spans="2:13" x14ac:dyDescent="0.6">
      <c r="B56" s="42">
        <f t="shared" ref="B56:C56" si="17">B26-B41</f>
        <v>2.5333091922006901</v>
      </c>
      <c r="C56" s="42">
        <f t="shared" si="17"/>
        <v>-0.42011499330650004</v>
      </c>
      <c r="F56" s="42">
        <f t="shared" ref="F56:I56" si="18">F26-F41</f>
        <v>-1.2443558417659943</v>
      </c>
      <c r="G56" s="42">
        <f t="shared" si="18"/>
        <v>-2.7517508474569894</v>
      </c>
      <c r="H56" s="42">
        <f t="shared" si="18"/>
        <v>-6.1720166204979989</v>
      </c>
      <c r="I56" s="42">
        <f t="shared" si="18"/>
        <v>-1.4906832297989503E-4</v>
      </c>
      <c r="J56" s="42">
        <f t="shared" ref="J56:K56" si="19">J26-J41</f>
        <v>-8.4809044943820027</v>
      </c>
      <c r="K56" s="42">
        <f t="shared" si="19"/>
        <v>2.4641891008174988E-2</v>
      </c>
    </row>
    <row r="57" spans="2:13" x14ac:dyDescent="0.6">
      <c r="B57" s="42">
        <f t="shared" ref="B57:C57" si="20">B27-B42</f>
        <v>3.6095515320339757</v>
      </c>
      <c r="C57" s="42">
        <f t="shared" si="20"/>
        <v>-2.6864002677369214E-2</v>
      </c>
      <c r="F57" s="42">
        <f t="shared" ref="F57:I57" si="21">F27-F42</f>
        <v>-2.8409595216189985</v>
      </c>
      <c r="G57" s="42">
        <f t="shared" si="21"/>
        <v>-1.4734355932203016</v>
      </c>
      <c r="H57" s="42">
        <f t="shared" si="21"/>
        <v>-12.067024930747976</v>
      </c>
      <c r="I57" s="42">
        <f t="shared" si="21"/>
        <v>-8.1614906832300216E-3</v>
      </c>
      <c r="J57" s="42">
        <f t="shared" ref="J57:K57" si="22">J27-J42</f>
        <v>3.3900000000009811</v>
      </c>
      <c r="K57" s="42">
        <f t="shared" si="22"/>
        <v>5.7280073569483003E-2</v>
      </c>
    </row>
    <row r="58" spans="2:13" x14ac:dyDescent="0.6">
      <c r="B58" s="42">
        <f t="shared" ref="B58:C58" si="23">B28-B43</f>
        <v>2.1461030640679724</v>
      </c>
      <c r="C58" s="42">
        <f t="shared" si="23"/>
        <v>-0.16895348058902027</v>
      </c>
      <c r="F58" s="42">
        <f t="shared" ref="F58:I58" si="24">F28-F43</f>
        <v>5.8010147194119668</v>
      </c>
      <c r="G58" s="42">
        <f t="shared" si="24"/>
        <v>-1.9298644067790036</v>
      </c>
      <c r="H58" s="42">
        <f t="shared" si="24"/>
        <v>-7.8650000000000091</v>
      </c>
      <c r="I58" s="42">
        <f t="shared" si="24"/>
        <v>-3.3540372670792795E-4</v>
      </c>
      <c r="J58" s="42">
        <f t="shared" ref="J58:K58" si="25">J28-J43</f>
        <v>-1.69499999999897</v>
      </c>
      <c r="K58" s="42">
        <f t="shared" si="25"/>
        <v>1.8540283378747024E-2</v>
      </c>
    </row>
    <row r="59" spans="2:13" x14ac:dyDescent="0.6">
      <c r="B59" s="42">
        <f t="shared" ref="B59:C59" si="26">B29-B44</f>
        <v>10.659757660167998</v>
      </c>
      <c r="C59" s="42">
        <f t="shared" si="26"/>
        <v>-8.3966586345369798E-2</v>
      </c>
      <c r="F59" s="42">
        <f t="shared" ref="F59:I59" si="27">F29-F44</f>
        <v>-3.8829889604410255</v>
      </c>
      <c r="G59" s="42">
        <f t="shared" si="27"/>
        <v>-0.82837288135499421</v>
      </c>
      <c r="H59" s="42">
        <f t="shared" si="27"/>
        <v>-4.7710083102490444</v>
      </c>
      <c r="I59" s="42">
        <f t="shared" si="27"/>
        <v>-1.1105590062111981E-2</v>
      </c>
      <c r="J59" s="42">
        <f t="shared" ref="J59:K59" si="28">J29-J44</f>
        <v>-2.2599999999989677</v>
      </c>
      <c r="K59" s="42">
        <f t="shared" si="28"/>
        <v>-1.765180653950893E-2</v>
      </c>
    </row>
    <row r="60" spans="2:13" x14ac:dyDescent="0.6">
      <c r="B60" s="42">
        <f t="shared" ref="B60:C60" si="29">B30-B45</f>
        <v>-0.41889693593299171</v>
      </c>
      <c r="C60" s="42">
        <f t="shared" si="29"/>
        <v>-0.14160971887550033</v>
      </c>
      <c r="F60" s="42">
        <f t="shared" ref="F60:I60" si="30">F30-F45</f>
        <v>-3.0750588776450059</v>
      </c>
      <c r="G60" s="42">
        <f t="shared" si="30"/>
        <v>-0.18877966101601373</v>
      </c>
      <c r="H60" s="42">
        <f t="shared" si="30"/>
        <v>-5.617999999999995</v>
      </c>
      <c r="I60" s="42">
        <f t="shared" si="30"/>
        <v>3.0186335403730169E-3</v>
      </c>
      <c r="J60" s="42">
        <f t="shared" ref="J60:K60" si="31">J30-J45</f>
        <v>-6.7832022471910136</v>
      </c>
      <c r="K60" s="42">
        <f t="shared" si="31"/>
        <v>1.1551198910090044E-2</v>
      </c>
    </row>
    <row r="61" spans="2:13" x14ac:dyDescent="0.6">
      <c r="B61" s="42">
        <f t="shared" ref="B61:C61" si="32">B31-B46</f>
        <v>-1.0081727019490927</v>
      </c>
      <c r="C61" s="42">
        <f t="shared" si="32"/>
        <v>1.8667510040169866E-2</v>
      </c>
      <c r="F61" s="42">
        <f t="shared" ref="F61:I61" si="33">F31-F46</f>
        <v>0.46995032198799436</v>
      </c>
      <c r="G61" s="42">
        <f t="shared" si="33"/>
        <v>-3.1707627118640005</v>
      </c>
      <c r="H61" s="42">
        <f t="shared" si="33"/>
        <v>-13.368445983378933</v>
      </c>
      <c r="I61" s="42">
        <f t="shared" si="33"/>
        <v>-1.6024844720490261E-3</v>
      </c>
      <c r="J61" s="42">
        <f t="shared" ref="J61:K61" si="34">J31-J46</f>
        <v>-5.9416067415729685</v>
      </c>
      <c r="K61" s="42">
        <f t="shared" si="34"/>
        <v>1.1317738419620138E-2</v>
      </c>
    </row>
    <row r="62" spans="2:13" x14ac:dyDescent="0.6">
      <c r="B62" s="42">
        <f t="shared" ref="B62:C62" si="35">B32-B47</f>
        <v>-6.1924484679659599</v>
      </c>
      <c r="C62" s="42">
        <f t="shared" si="35"/>
        <v>-2.3260642570201995E-3</v>
      </c>
      <c r="F62" s="42">
        <f t="shared" ref="F62:I62" si="36">F32-F47</f>
        <v>-4.7740404783799022</v>
      </c>
      <c r="G62" s="42">
        <f t="shared" si="36"/>
        <v>-2.9365254237279999</v>
      </c>
      <c r="H62" s="42">
        <f t="shared" si="36"/>
        <v>-4.248925207755974</v>
      </c>
      <c r="I62" s="42">
        <f t="shared" si="36"/>
        <v>-1.7888198757759488E-3</v>
      </c>
      <c r="J62" s="42">
        <f t="shared" ref="J62:K62" si="37">J32-J47</f>
        <v>-5.6628089887639135</v>
      </c>
      <c r="K62" s="42">
        <f t="shared" si="37"/>
        <v>2.7247956403269935E-2</v>
      </c>
    </row>
    <row r="63" spans="2:13" x14ac:dyDescent="0.6">
      <c r="B63" s="42">
        <f t="shared" ref="B63:C63" si="38">B33-B48</f>
        <v>-6.3016211699160749</v>
      </c>
      <c r="C63" s="42">
        <f t="shared" si="38"/>
        <v>-0.12597124497991041</v>
      </c>
      <c r="F63" s="42">
        <f t="shared" ref="F63:I63" si="39">F33-F48</f>
        <v>7.9579687212520867</v>
      </c>
      <c r="G63" s="42">
        <f t="shared" si="39"/>
        <v>-1.0842033898299803</v>
      </c>
      <c r="H63" s="42">
        <f t="shared" si="39"/>
        <v>-1.2854542936279358</v>
      </c>
      <c r="I63" s="42">
        <f t="shared" si="39"/>
        <v>1.7142857142860013E-3</v>
      </c>
      <c r="J63" s="42">
        <f t="shared" ref="J63:K63" si="40">J33-J48</f>
        <v>3.0941910112369442</v>
      </c>
      <c r="K63" s="42">
        <f t="shared" si="40"/>
        <v>-2.7608147138959982E-2</v>
      </c>
    </row>
    <row r="64" spans="2:13" x14ac:dyDescent="0.6">
      <c r="B64" s="42">
        <f t="shared" ref="B64:C64" si="41">B34-B49</f>
        <v>-4.8321866295260634</v>
      </c>
      <c r="C64" s="42">
        <f t="shared" si="41"/>
        <v>-0.10779523427041005</v>
      </c>
      <c r="F64" s="42">
        <f t="shared" ref="F64:I64" si="42">F34-F49</f>
        <v>-2.6708831646730005</v>
      </c>
      <c r="G64" s="42">
        <f t="shared" si="42"/>
        <v>-4.1269661016940233</v>
      </c>
      <c r="H64" s="42">
        <f t="shared" si="42"/>
        <v>-7.6223185595559926</v>
      </c>
      <c r="I64" s="42">
        <f t="shared" si="42"/>
        <v>-2.2732919254659922E-3</v>
      </c>
      <c r="J64" s="42">
        <f t="shared" ref="J64:K64" si="43">J34-J49</f>
        <v>-13.682887640448939</v>
      </c>
      <c r="K64" s="42">
        <f t="shared" si="43"/>
        <v>-1.1784659400539965E-2</v>
      </c>
    </row>
    <row r="65" spans="2:11" x14ac:dyDescent="0.6">
      <c r="B65" s="42">
        <f t="shared" ref="B65:C65" si="44">B35-B50</f>
        <v>2.2231030640680274</v>
      </c>
      <c r="C65" s="42">
        <f t="shared" si="44"/>
        <v>1.2513574297200236E-2</v>
      </c>
      <c r="F65" s="42">
        <f t="shared" ref="F65:I65" si="45">F35-F50</f>
        <v>-0.55006623735005178</v>
      </c>
      <c r="G65" s="42">
        <f t="shared" si="45"/>
        <v>-2.9514406779659907</v>
      </c>
      <c r="H65" s="42">
        <f t="shared" si="45"/>
        <v>-1.7089501385039512</v>
      </c>
      <c r="I65" s="42">
        <f t="shared" si="45"/>
        <v>-7.6770186335399782E-3</v>
      </c>
      <c r="J65" s="42">
        <f t="shared" ref="J65:K65" si="46">J35-J50</f>
        <v>1.6885955056191051</v>
      </c>
      <c r="K65" s="42">
        <f t="shared" si="46"/>
        <v>2.5885558583109924E-2</v>
      </c>
    </row>
    <row r="66" spans="2:11" x14ac:dyDescent="0.6">
      <c r="B66" s="42">
        <f t="shared" ref="B66:C66" si="47">B36-B51</f>
        <v>-1.5217409470749317</v>
      </c>
      <c r="C66" s="42">
        <f t="shared" si="47"/>
        <v>-9.811041499330031E-2</v>
      </c>
      <c r="F66" s="42">
        <f t="shared" ref="F66:I66" si="48">F36-F51</f>
        <v>-0.63498436062502606</v>
      </c>
      <c r="G66" s="42">
        <f t="shared" si="48"/>
        <v>-7.3024745762710097</v>
      </c>
      <c r="H66" s="42">
        <f t="shared" si="48"/>
        <v>-5.8297479224370363</v>
      </c>
      <c r="I66" s="42">
        <f t="shared" si="48"/>
        <v>1.8260869565219773E-3</v>
      </c>
      <c r="J66" s="42">
        <f t="shared" ref="J66:K66" si="49">J36-J51</f>
        <v>-7.1986966292130319</v>
      </c>
      <c r="K66" s="42">
        <f t="shared" si="49"/>
        <v>-2.6420844686640077E-2</v>
      </c>
    </row>
    <row r="67" spans="2:11" x14ac:dyDescent="0.6">
      <c r="B67" s="42">
        <f t="shared" ref="B67:C67" si="50">B37-B52</f>
        <v>14.028270194987044</v>
      </c>
      <c r="C67" s="42">
        <f t="shared" si="50"/>
        <v>5.2866787148599936E-2</v>
      </c>
      <c r="F67" s="42">
        <f t="shared" ref="F67:I67" si="51">F37-F52</f>
        <v>8.2585676172959666</v>
      </c>
      <c r="G67" s="42">
        <f t="shared" si="51"/>
        <v>-2.3141355932200156</v>
      </c>
      <c r="H67" s="42">
        <f t="shared" si="51"/>
        <v>-6.7511800554010506</v>
      </c>
      <c r="I67" s="42">
        <f t="shared" si="51"/>
        <v>-8.0496894409930464E-3</v>
      </c>
      <c r="J67" s="42">
        <f t="shared" ref="J67:K67" si="52">J37-J52</f>
        <v>-2.6028426966280449</v>
      </c>
      <c r="K67" s="42">
        <f t="shared" si="52"/>
        <v>1.385743869210021E-2</v>
      </c>
    </row>
    <row r="68" spans="2:11" x14ac:dyDescent="0.6">
      <c r="B68" s="42">
        <f t="shared" ref="B68:C68" si="53">B38-B53</f>
        <v>-755.71030640668505</v>
      </c>
      <c r="C68" s="42">
        <f t="shared" si="53"/>
        <v>-2.6506024096385499</v>
      </c>
      <c r="F68" s="42">
        <f t="shared" ref="F68:I68" si="54">F38-F53</f>
        <v>11.981141674333003</v>
      </c>
      <c r="G68" s="42">
        <f t="shared" si="54"/>
        <v>-3.0253898305080043</v>
      </c>
      <c r="H68" s="42">
        <f t="shared" si="54"/>
        <v>-7.6726121883649512</v>
      </c>
      <c r="I68" s="42">
        <f t="shared" si="54"/>
        <v>-1.1180124223602039E-2</v>
      </c>
      <c r="J68" s="42">
        <f t="shared" ref="J68:K68" si="55">J38-J53</f>
        <v>-4.2123820224709334</v>
      </c>
      <c r="K68" s="42">
        <f t="shared" si="55"/>
        <v>-2.6280653950953599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:W2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3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45</v>
      </c>
      <c r="C8" s="10" t="s">
        <v>39</v>
      </c>
      <c r="D8" s="35" t="s">
        <v>43</v>
      </c>
      <c r="E8" s="36" t="s">
        <v>40</v>
      </c>
      <c r="F8" s="35" t="s">
        <v>43</v>
      </c>
      <c r="G8" s="38" t="s">
        <v>27</v>
      </c>
      <c r="H8" s="35" t="s">
        <v>43</v>
      </c>
      <c r="I8" s="36" t="s">
        <v>28</v>
      </c>
      <c r="J8" s="35" t="s">
        <v>43</v>
      </c>
      <c r="K8" s="37" t="s">
        <v>29</v>
      </c>
      <c r="N8" s="9" t="s">
        <v>41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33">
        <v>29.787234042553202</v>
      </c>
      <c r="E9" s="33">
        <v>7.7210216110019703</v>
      </c>
      <c r="F9" s="33">
        <v>29.4466403162054</v>
      </c>
      <c r="G9" s="33">
        <v>77.058823529411697</v>
      </c>
      <c r="H9" s="33">
        <v>29.831516352824501</v>
      </c>
      <c r="I9" s="33">
        <v>1.06007416563658</v>
      </c>
      <c r="J9" s="33">
        <v>30.161943319837899</v>
      </c>
      <c r="K9" s="33">
        <v>0.2288</v>
      </c>
      <c r="N9" s="3">
        <f>D9+273.15</f>
        <v>302.9372340425532</v>
      </c>
      <c r="O9" s="21">
        <f>1/(E9*0.000001)</f>
        <v>129516.53944020347</v>
      </c>
      <c r="P9" s="3">
        <f>F9+273.15</f>
        <v>302.59664031620537</v>
      </c>
      <c r="Q9" s="17">
        <f>G9*0.000001</f>
        <v>7.705882352941169E-5</v>
      </c>
      <c r="R9" s="3">
        <f>H9+273.15</f>
        <v>302.98151635282449</v>
      </c>
      <c r="S9" s="24">
        <f>I9</f>
        <v>1.06007416563658</v>
      </c>
      <c r="T9" s="3">
        <f>J9+273.15</f>
        <v>303.31194331983789</v>
      </c>
      <c r="U9" s="24">
        <f>K9</f>
        <v>0.2288</v>
      </c>
      <c r="V9" s="22">
        <f t="shared" ref="V9:V16" si="0">((O9*(Q9)^2)/S9)*T9</f>
        <v>0.22005094672233119</v>
      </c>
      <c r="W9" s="39">
        <f>U9/V9-1</f>
        <v>3.975921670861382E-2</v>
      </c>
    </row>
    <row r="10" spans="1:23" x14ac:dyDescent="0.6">
      <c r="B10" s="3"/>
      <c r="C10" s="4"/>
      <c r="D10" s="33">
        <v>99.999999999999901</v>
      </c>
      <c r="E10" s="33">
        <v>12.554027504911501</v>
      </c>
      <c r="F10" s="33">
        <v>99.407114624505695</v>
      </c>
      <c r="G10" s="33">
        <v>107.941176470588</v>
      </c>
      <c r="H10" s="33">
        <v>99.405351833498401</v>
      </c>
      <c r="I10" s="33">
        <v>0.717676143386898</v>
      </c>
      <c r="J10" s="33">
        <v>98.7854251012145</v>
      </c>
      <c r="K10" s="33">
        <v>0.46560000000000001</v>
      </c>
      <c r="N10" s="3">
        <f t="shared" ref="N10:T16" si="1">D10+273.15</f>
        <v>373.14999999999986</v>
      </c>
      <c r="O10" s="21">
        <f t="shared" ref="O10:O16" si="2">1/(E10*0.000001)</f>
        <v>79655.712050078815</v>
      </c>
      <c r="P10" s="3">
        <f t="shared" si="1"/>
        <v>372.55711462450569</v>
      </c>
      <c r="Q10" s="17">
        <f t="shared" ref="Q10:Q16" si="3">G10*0.000001</f>
        <v>1.07941176470588E-4</v>
      </c>
      <c r="R10" s="3">
        <f t="shared" si="1"/>
        <v>372.55535183349838</v>
      </c>
      <c r="S10" s="24">
        <f t="shared" ref="S10:U16" si="4">I10</f>
        <v>0.717676143386898</v>
      </c>
      <c r="T10" s="3">
        <f t="shared" si="1"/>
        <v>371.93542510121449</v>
      </c>
      <c r="U10" s="24">
        <f t="shared" si="4"/>
        <v>0.46560000000000001</v>
      </c>
      <c r="V10" s="22">
        <f t="shared" si="0"/>
        <v>0.48098358336115021</v>
      </c>
      <c r="W10" s="39">
        <f t="shared" ref="W10:W16" si="5">U10/V10-1</f>
        <v>-3.1983593397613586E-2</v>
      </c>
    </row>
    <row r="11" spans="1:23" x14ac:dyDescent="0.6">
      <c r="B11" s="2"/>
      <c r="C11" s="4"/>
      <c r="D11" s="33">
        <v>200.38684719535701</v>
      </c>
      <c r="E11" s="33">
        <v>14.793713163064799</v>
      </c>
      <c r="F11" s="33">
        <v>199.01185770750899</v>
      </c>
      <c r="G11" s="33">
        <v>112.941176470588</v>
      </c>
      <c r="H11" s="33">
        <v>200.49554013875101</v>
      </c>
      <c r="I11" s="33">
        <v>0.99085290482076605</v>
      </c>
      <c r="J11" s="33">
        <v>199.59514170040401</v>
      </c>
      <c r="K11" s="33">
        <v>0.39359999999999901</v>
      </c>
      <c r="N11" s="3">
        <f t="shared" si="1"/>
        <v>473.53684719535698</v>
      </c>
      <c r="O11" s="21">
        <f t="shared" si="2"/>
        <v>67596.281540504802</v>
      </c>
      <c r="P11" s="3">
        <f t="shared" si="1"/>
        <v>472.16185770750894</v>
      </c>
      <c r="Q11" s="17">
        <f t="shared" si="3"/>
        <v>1.12941176470588E-4</v>
      </c>
      <c r="R11" s="3">
        <f t="shared" si="1"/>
        <v>473.64554013875102</v>
      </c>
      <c r="S11" s="24">
        <f t="shared" si="4"/>
        <v>0.99085290482076605</v>
      </c>
      <c r="T11" s="3">
        <f t="shared" si="1"/>
        <v>472.74514170040402</v>
      </c>
      <c r="U11" s="24">
        <f t="shared" si="4"/>
        <v>0.39359999999999901</v>
      </c>
      <c r="V11" s="22">
        <f t="shared" si="0"/>
        <v>0.41138202181061417</v>
      </c>
      <c r="W11" s="39">
        <f t="shared" si="5"/>
        <v>-4.3225082448550389E-2</v>
      </c>
    </row>
    <row r="12" spans="1:23" x14ac:dyDescent="0.6">
      <c r="B12" s="2"/>
      <c r="C12" s="4"/>
      <c r="D12" s="33">
        <v>300.77369439071498</v>
      </c>
      <c r="E12" s="33">
        <v>19.1944990176817</v>
      </c>
      <c r="F12" s="33">
        <v>300.39525691699498</v>
      </c>
      <c r="G12" s="33">
        <v>143.529411764705</v>
      </c>
      <c r="H12" s="33">
        <v>299.80178394449899</v>
      </c>
      <c r="I12" s="33">
        <v>0.92533992583436298</v>
      </c>
      <c r="J12" s="33">
        <v>299.79757085020202</v>
      </c>
      <c r="K12" s="33">
        <v>0.62239999999999895</v>
      </c>
      <c r="N12" s="3">
        <f t="shared" si="1"/>
        <v>573.9236943907149</v>
      </c>
      <c r="O12" s="21">
        <f t="shared" si="2"/>
        <v>52098.259979529255</v>
      </c>
      <c r="P12" s="3">
        <f t="shared" si="1"/>
        <v>573.54525691699496</v>
      </c>
      <c r="Q12" s="17">
        <f t="shared" si="3"/>
        <v>1.43529411764705E-4</v>
      </c>
      <c r="R12" s="3">
        <f t="shared" si="1"/>
        <v>572.95178394449897</v>
      </c>
      <c r="S12" s="24">
        <f t="shared" si="4"/>
        <v>0.92533992583436298</v>
      </c>
      <c r="T12" s="3">
        <f t="shared" si="1"/>
        <v>572.94757085020206</v>
      </c>
      <c r="U12" s="24">
        <f t="shared" si="4"/>
        <v>0.62239999999999895</v>
      </c>
      <c r="V12" s="22">
        <f t="shared" si="0"/>
        <v>0.66453614816715378</v>
      </c>
      <c r="W12" s="39">
        <f t="shared" si="5"/>
        <v>-6.3406856471795892E-2</v>
      </c>
    </row>
    <row r="13" spans="1:23" x14ac:dyDescent="0.6">
      <c r="B13" s="2"/>
      <c r="C13" s="4"/>
      <c r="D13" s="33">
        <v>399.99999999999898</v>
      </c>
      <c r="E13" s="33">
        <v>24.734774066797598</v>
      </c>
      <c r="F13" s="33">
        <v>398.81422924901102</v>
      </c>
      <c r="G13" s="33">
        <v>172.058823529411</v>
      </c>
      <c r="H13" s="33">
        <v>399.108027750247</v>
      </c>
      <c r="I13" s="33">
        <v>0.86229913473424002</v>
      </c>
      <c r="J13" s="33">
        <v>399.39271255060697</v>
      </c>
      <c r="K13" s="33">
        <v>0.86880000000000002</v>
      </c>
      <c r="N13" s="3">
        <f t="shared" si="1"/>
        <v>673.14999999999895</v>
      </c>
      <c r="O13" s="21">
        <f t="shared" si="2"/>
        <v>40428.911834789586</v>
      </c>
      <c r="P13" s="3">
        <f t="shared" si="1"/>
        <v>671.96422924901094</v>
      </c>
      <c r="Q13" s="17">
        <f t="shared" si="3"/>
        <v>1.72058823529411E-4</v>
      </c>
      <c r="R13" s="3">
        <f t="shared" si="1"/>
        <v>672.25802775024704</v>
      </c>
      <c r="S13" s="24">
        <f t="shared" si="4"/>
        <v>0.86229913473424002</v>
      </c>
      <c r="T13" s="3">
        <f t="shared" si="1"/>
        <v>672.54271255060689</v>
      </c>
      <c r="U13" s="24">
        <f t="shared" si="4"/>
        <v>0.86880000000000002</v>
      </c>
      <c r="V13" s="22">
        <f t="shared" si="0"/>
        <v>0.93348613368575983</v>
      </c>
      <c r="W13" s="39">
        <f t="shared" si="5"/>
        <v>-6.9295227161387252E-2</v>
      </c>
    </row>
    <row r="14" spans="1:23" x14ac:dyDescent="0.6">
      <c r="B14" s="2"/>
      <c r="C14" s="4"/>
      <c r="D14" s="33">
        <v>499.226305609284</v>
      </c>
      <c r="E14" s="33">
        <v>31.493123772102098</v>
      </c>
      <c r="F14" s="33">
        <v>499.60474308300297</v>
      </c>
      <c r="G14" s="33">
        <v>198.529411764705</v>
      </c>
      <c r="H14" s="33">
        <v>499.00891972249701</v>
      </c>
      <c r="I14" s="33">
        <v>0.80173053152039497</v>
      </c>
      <c r="J14" s="33">
        <v>498.98785425101198</v>
      </c>
      <c r="K14" s="33">
        <v>1.1152</v>
      </c>
      <c r="N14" s="3">
        <f t="shared" si="1"/>
        <v>772.37630560928392</v>
      </c>
      <c r="O14" s="21">
        <f t="shared" si="2"/>
        <v>31752.963194011292</v>
      </c>
      <c r="P14" s="3">
        <f t="shared" si="1"/>
        <v>772.75474308300295</v>
      </c>
      <c r="Q14" s="17">
        <f t="shared" si="3"/>
        <v>1.9852941176470498E-4</v>
      </c>
      <c r="R14" s="3">
        <f t="shared" si="1"/>
        <v>772.15891972249699</v>
      </c>
      <c r="S14" s="24">
        <f t="shared" si="4"/>
        <v>0.80173053152039497</v>
      </c>
      <c r="T14" s="3">
        <f t="shared" si="1"/>
        <v>772.13785425101196</v>
      </c>
      <c r="U14" s="24">
        <f t="shared" si="4"/>
        <v>1.1152</v>
      </c>
      <c r="V14" s="22">
        <f t="shared" si="0"/>
        <v>1.2053145333813307</v>
      </c>
      <c r="W14" s="39">
        <f t="shared" si="5"/>
        <v>-7.4764329878714508E-2</v>
      </c>
    </row>
    <row r="15" spans="1:23" x14ac:dyDescent="0.6">
      <c r="B15" s="2"/>
      <c r="C15" s="4"/>
      <c r="D15" s="33">
        <v>599.03288201160501</v>
      </c>
      <c r="E15" s="33">
        <v>39.666011787819201</v>
      </c>
      <c r="F15" s="33">
        <v>599.20948616600697</v>
      </c>
      <c r="G15" s="33">
        <v>221.17647058823499</v>
      </c>
      <c r="H15" s="33">
        <v>598.31516352824497</v>
      </c>
      <c r="I15" s="33">
        <v>0.73374536464771201</v>
      </c>
      <c r="J15" s="33">
        <v>599.19028340080899</v>
      </c>
      <c r="K15" s="33">
        <v>1.3440000000000001</v>
      </c>
      <c r="N15" s="3">
        <f t="shared" si="1"/>
        <v>872.18288201160499</v>
      </c>
      <c r="O15" s="21">
        <f t="shared" si="2"/>
        <v>25210.500247647386</v>
      </c>
      <c r="P15" s="3">
        <f t="shared" si="1"/>
        <v>872.35948616600695</v>
      </c>
      <c r="Q15" s="17">
        <f t="shared" si="3"/>
        <v>2.2117647058823498E-4</v>
      </c>
      <c r="R15" s="3">
        <f t="shared" si="1"/>
        <v>871.46516352824494</v>
      </c>
      <c r="S15" s="24">
        <f t="shared" si="4"/>
        <v>0.73374536464771201</v>
      </c>
      <c r="T15" s="3">
        <f t="shared" si="1"/>
        <v>872.34028340080897</v>
      </c>
      <c r="U15" s="24">
        <f t="shared" si="4"/>
        <v>1.3440000000000001</v>
      </c>
      <c r="V15" s="22">
        <f t="shared" si="0"/>
        <v>1.4662224599784037</v>
      </c>
      <c r="W15" s="39">
        <f t="shared" si="5"/>
        <v>-8.3358742151722232E-2</v>
      </c>
    </row>
    <row r="16" spans="1:23" x14ac:dyDescent="0.6">
      <c r="B16" s="2"/>
      <c r="C16" s="4"/>
      <c r="D16" s="33">
        <v>699.99999999999898</v>
      </c>
      <c r="E16" s="33">
        <v>49.292730844793702</v>
      </c>
      <c r="F16" s="33">
        <v>699.99999999999898</v>
      </c>
      <c r="G16" s="33">
        <v>240.588235294117</v>
      </c>
      <c r="H16" s="33">
        <v>699.405351833498</v>
      </c>
      <c r="I16" s="33">
        <v>0.610135970333744</v>
      </c>
      <c r="J16" s="33">
        <v>700.60728744939195</v>
      </c>
      <c r="K16" s="33">
        <v>1.7136</v>
      </c>
      <c r="N16" s="3">
        <f t="shared" si="1"/>
        <v>973.14999999999895</v>
      </c>
      <c r="O16" s="21">
        <f t="shared" si="2"/>
        <v>20286.966919091275</v>
      </c>
      <c r="P16" s="3">
        <f t="shared" si="1"/>
        <v>973.14999999999895</v>
      </c>
      <c r="Q16" s="17">
        <f t="shared" si="3"/>
        <v>2.4058823529411698E-4</v>
      </c>
      <c r="R16" s="3">
        <f t="shared" si="1"/>
        <v>972.55535183349798</v>
      </c>
      <c r="S16" s="24">
        <f t="shared" si="4"/>
        <v>0.610135970333744</v>
      </c>
      <c r="T16" s="3">
        <f t="shared" si="1"/>
        <v>973.75728744939192</v>
      </c>
      <c r="U16" s="24">
        <f t="shared" si="4"/>
        <v>1.7136</v>
      </c>
      <c r="V16" s="22">
        <f t="shared" si="0"/>
        <v>1.8740880255280781</v>
      </c>
      <c r="W16" s="39">
        <f t="shared" si="5"/>
        <v>-8.5635265442164044E-2</v>
      </c>
    </row>
    <row r="21" spans="4:11" x14ac:dyDescent="0.6">
      <c r="D21">
        <v>29.787234042553202</v>
      </c>
      <c r="E21">
        <v>7.7210216110019703</v>
      </c>
      <c r="F21">
        <v>29.4466403162054</v>
      </c>
      <c r="G21">
        <v>77.058823529411697</v>
      </c>
      <c r="H21">
        <v>29.831516352824501</v>
      </c>
      <c r="I21">
        <v>1.06007416563658</v>
      </c>
      <c r="J21">
        <v>30.161943319837899</v>
      </c>
      <c r="K21">
        <v>0.2288</v>
      </c>
    </row>
    <row r="22" spans="4:11" x14ac:dyDescent="0.6">
      <c r="D22">
        <v>99.999999999999901</v>
      </c>
      <c r="E22">
        <v>12.554027504911501</v>
      </c>
      <c r="F22">
        <v>99.407114624505695</v>
      </c>
      <c r="G22">
        <v>107.941176470588</v>
      </c>
      <c r="H22">
        <v>99.405351833498401</v>
      </c>
      <c r="I22">
        <v>0.717676143386898</v>
      </c>
      <c r="J22">
        <v>98.7854251012145</v>
      </c>
      <c r="K22">
        <v>0.46560000000000001</v>
      </c>
    </row>
    <row r="23" spans="4:11" x14ac:dyDescent="0.6">
      <c r="D23">
        <v>200.38684719535701</v>
      </c>
      <c r="E23">
        <v>14.793713163064799</v>
      </c>
      <c r="F23">
        <v>199.01185770750899</v>
      </c>
      <c r="G23">
        <v>112.941176470588</v>
      </c>
      <c r="H23">
        <v>200.49554013875101</v>
      </c>
      <c r="I23">
        <v>0.99085290482076605</v>
      </c>
      <c r="J23">
        <v>199.59514170040401</v>
      </c>
      <c r="K23">
        <v>0.39359999999999901</v>
      </c>
    </row>
    <row r="24" spans="4:11" x14ac:dyDescent="0.6">
      <c r="D24">
        <v>300.77369439071498</v>
      </c>
      <c r="E24">
        <v>19.1944990176817</v>
      </c>
      <c r="F24">
        <v>300.39525691699498</v>
      </c>
      <c r="G24">
        <v>143.529411764705</v>
      </c>
      <c r="H24">
        <v>299.80178394449899</v>
      </c>
      <c r="I24">
        <v>0.92533992583436298</v>
      </c>
      <c r="J24">
        <v>299.79757085020202</v>
      </c>
      <c r="K24">
        <v>0.62239999999999895</v>
      </c>
    </row>
    <row r="25" spans="4:11" x14ac:dyDescent="0.6">
      <c r="D25">
        <v>399.99999999999898</v>
      </c>
      <c r="E25">
        <v>24.734774066797598</v>
      </c>
      <c r="F25">
        <v>398.81422924901102</v>
      </c>
      <c r="G25">
        <v>172.058823529411</v>
      </c>
      <c r="H25">
        <v>399.108027750247</v>
      </c>
      <c r="I25">
        <v>0.86229913473424002</v>
      </c>
      <c r="J25">
        <v>399.39271255060697</v>
      </c>
      <c r="K25">
        <v>0.86880000000000002</v>
      </c>
    </row>
    <row r="26" spans="4:11" x14ac:dyDescent="0.6">
      <c r="D26">
        <v>499.226305609284</v>
      </c>
      <c r="E26">
        <v>31.493123772102098</v>
      </c>
      <c r="F26">
        <v>499.60474308300297</v>
      </c>
      <c r="G26">
        <v>198.529411764705</v>
      </c>
      <c r="H26">
        <v>499.00891972249701</v>
      </c>
      <c r="I26">
        <v>0.80173053152039497</v>
      </c>
      <c r="J26">
        <v>498.98785425101198</v>
      </c>
      <c r="K26">
        <v>1.1152</v>
      </c>
    </row>
    <row r="27" spans="4:11" x14ac:dyDescent="0.6">
      <c r="D27">
        <v>599.03288201160501</v>
      </c>
      <c r="E27">
        <v>39.666011787819201</v>
      </c>
      <c r="F27">
        <v>599.20948616600697</v>
      </c>
      <c r="G27">
        <v>221.17647058823499</v>
      </c>
      <c r="H27">
        <v>598.31516352824497</v>
      </c>
      <c r="I27">
        <v>0.73374536464771201</v>
      </c>
      <c r="J27">
        <v>599.19028340080899</v>
      </c>
      <c r="K27">
        <v>1.3440000000000001</v>
      </c>
    </row>
    <row r="28" spans="4:11" x14ac:dyDescent="0.6">
      <c r="D28">
        <v>699.99999999999898</v>
      </c>
      <c r="E28">
        <v>49.292730844793702</v>
      </c>
      <c r="F28">
        <v>699.99999999999898</v>
      </c>
      <c r="G28">
        <v>240.588235294117</v>
      </c>
      <c r="H28">
        <v>699.405351833498</v>
      </c>
      <c r="I28">
        <v>0.610135970333744</v>
      </c>
      <c r="J28">
        <v>700.60728744939195</v>
      </c>
      <c r="K28">
        <v>1.7136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W6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3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39</v>
      </c>
      <c r="D8" s="35" t="s">
        <v>24</v>
      </c>
      <c r="E8" s="36" t="s">
        <v>42</v>
      </c>
      <c r="F8" s="35" t="s">
        <v>24</v>
      </c>
      <c r="G8" s="38" t="s">
        <v>27</v>
      </c>
      <c r="H8" s="35" t="s">
        <v>24</v>
      </c>
      <c r="I8" s="36" t="s">
        <v>28</v>
      </c>
      <c r="J8" s="35" t="s">
        <v>24</v>
      </c>
      <c r="K8" s="37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7"/>
      <c r="D9" s="33">
        <v>300.46583850931597</v>
      </c>
      <c r="E9" s="33">
        <v>0.101799485861182</v>
      </c>
      <c r="F9" s="33">
        <v>300.30303030303003</v>
      </c>
      <c r="G9" s="55">
        <v>92.563859981078494</v>
      </c>
      <c r="H9" s="33">
        <v>300</v>
      </c>
      <c r="I9" s="33">
        <v>0.88033472803347201</v>
      </c>
      <c r="J9" s="33">
        <v>300.06700167504101</v>
      </c>
      <c r="K9" s="33">
        <v>0.28947368421052699</v>
      </c>
      <c r="N9" s="34">
        <f>D9</f>
        <v>300.46583850931597</v>
      </c>
      <c r="O9" s="56">
        <f>1/(E9*0.0001)</f>
        <v>98232.323232323732</v>
      </c>
      <c r="P9" s="3">
        <f>F9</f>
        <v>300.30303030303003</v>
      </c>
      <c r="Q9" s="17">
        <f>G9*0.000001</f>
        <v>9.2563859981078484E-5</v>
      </c>
      <c r="R9" s="3">
        <f>H9</f>
        <v>300</v>
      </c>
      <c r="S9" s="24">
        <f>I9</f>
        <v>0.88033472803347201</v>
      </c>
      <c r="T9" s="3">
        <f>J9</f>
        <v>300.06700167504101</v>
      </c>
      <c r="U9" s="24">
        <f>K9</f>
        <v>0.28947368421052699</v>
      </c>
      <c r="V9" s="22">
        <f>((O9*(Q9)^2)/S9)*T9</f>
        <v>0.28688492841614482</v>
      </c>
      <c r="W9" s="28"/>
    </row>
    <row r="10" spans="1:23" x14ac:dyDescent="0.6">
      <c r="B10" s="3"/>
      <c r="C10" s="47"/>
      <c r="D10" s="33">
        <v>306.05590062111798</v>
      </c>
      <c r="E10" s="33">
        <v>0.103856041131105</v>
      </c>
      <c r="F10" s="33">
        <v>308.78787878787801</v>
      </c>
      <c r="G10" s="55">
        <v>93.6234626300851</v>
      </c>
      <c r="H10" s="33">
        <v>304.81444332999001</v>
      </c>
      <c r="I10" s="33">
        <v>0.87531380753137999</v>
      </c>
      <c r="J10" s="33">
        <v>306.51591289782198</v>
      </c>
      <c r="K10" s="33">
        <v>0.29554655870445301</v>
      </c>
      <c r="N10" s="34">
        <f t="shared" ref="N10:N56" si="0">D10</f>
        <v>306.05590062111798</v>
      </c>
      <c r="O10" s="56">
        <f t="shared" ref="O10:O56" si="1">1/(E10*0.0001)</f>
        <v>96287.128712871665</v>
      </c>
      <c r="P10" s="3">
        <f t="shared" ref="P10:P59" si="2">F10</f>
        <v>308.78787878787801</v>
      </c>
      <c r="Q10" s="17">
        <f t="shared" ref="Q10:Q59" si="3">G10*0.000001</f>
        <v>9.3623462630085101E-5</v>
      </c>
      <c r="R10" s="3">
        <f t="shared" ref="R10:R63" si="4">H10</f>
        <v>304.81444332999001</v>
      </c>
      <c r="S10" s="24">
        <f t="shared" ref="S10:S63" si="5">I10</f>
        <v>0.87531380753137999</v>
      </c>
      <c r="T10" s="3">
        <f t="shared" ref="T10:T55" si="6">J10</f>
        <v>306.51591289782198</v>
      </c>
      <c r="U10" s="24">
        <f t="shared" ref="U10:U55" si="7">K10</f>
        <v>0.29554655870445301</v>
      </c>
      <c r="V10" s="22">
        <f t="shared" ref="V10" si="8">((O10*(Q10)^2)/S10)*T10</f>
        <v>0.29554722204192357</v>
      </c>
    </row>
    <row r="11" spans="1:23" x14ac:dyDescent="0.6">
      <c r="B11" s="2"/>
      <c r="C11" s="47"/>
      <c r="D11" s="33">
        <v>311.64596273291897</v>
      </c>
      <c r="E11" s="33">
        <v>0.10488431876606601</v>
      </c>
      <c r="F11" s="33">
        <v>317.87878787878702</v>
      </c>
      <c r="G11" s="55">
        <v>94.834437086092706</v>
      </c>
      <c r="H11" s="33">
        <v>309.177532597793</v>
      </c>
      <c r="I11" s="33">
        <v>0.87447698744769797</v>
      </c>
      <c r="J11" s="33">
        <v>314.48911222780498</v>
      </c>
      <c r="K11" s="33">
        <v>0.30364372469635598</v>
      </c>
      <c r="N11" s="34">
        <f t="shared" si="0"/>
        <v>311.64596273291897</v>
      </c>
      <c r="O11" s="56">
        <f t="shared" si="1"/>
        <v>95343.137254902715</v>
      </c>
      <c r="P11" s="3">
        <f t="shared" si="2"/>
        <v>317.87878787878702</v>
      </c>
      <c r="Q11" s="17">
        <f t="shared" si="3"/>
        <v>9.4834437086092696E-5</v>
      </c>
      <c r="R11" s="3">
        <f t="shared" si="4"/>
        <v>309.177532597793</v>
      </c>
      <c r="S11" s="24">
        <f t="shared" si="5"/>
        <v>0.87447698744769797</v>
      </c>
      <c r="T11" s="3">
        <f t="shared" si="6"/>
        <v>314.48911222780498</v>
      </c>
      <c r="U11" s="24">
        <f t="shared" si="7"/>
        <v>0.30364372469635598</v>
      </c>
    </row>
    <row r="12" spans="1:23" x14ac:dyDescent="0.6">
      <c r="B12" s="2"/>
      <c r="C12" s="47"/>
      <c r="D12" s="33">
        <v>317.85714285714198</v>
      </c>
      <c r="E12" s="33">
        <v>0.10694087403598899</v>
      </c>
      <c r="F12" s="33">
        <v>325.75757575757501</v>
      </c>
      <c r="G12" s="55">
        <v>96.348155156102194</v>
      </c>
      <c r="H12" s="33">
        <v>315.646940822467</v>
      </c>
      <c r="I12" s="33">
        <v>0.87280334728033404</v>
      </c>
      <c r="J12" s="33">
        <v>321.99329983249498</v>
      </c>
      <c r="K12" s="33">
        <v>0.313765182186234</v>
      </c>
      <c r="N12" s="34">
        <f t="shared" si="0"/>
        <v>317.85714285714198</v>
      </c>
      <c r="O12" s="56">
        <f t="shared" si="1"/>
        <v>93509.615384616016</v>
      </c>
      <c r="P12" s="3">
        <f t="shared" si="2"/>
        <v>325.75757575757501</v>
      </c>
      <c r="Q12" s="17">
        <f t="shared" si="3"/>
        <v>9.6348155156102193E-5</v>
      </c>
      <c r="R12" s="3">
        <f t="shared" si="4"/>
        <v>315.646940822467</v>
      </c>
      <c r="S12" s="24">
        <f t="shared" si="5"/>
        <v>0.87280334728033404</v>
      </c>
      <c r="T12" s="3">
        <f t="shared" si="6"/>
        <v>321.99329983249498</v>
      </c>
      <c r="U12" s="24">
        <f t="shared" si="7"/>
        <v>0.313765182186234</v>
      </c>
    </row>
    <row r="13" spans="1:23" x14ac:dyDescent="0.6">
      <c r="B13" s="2"/>
      <c r="C13" s="47"/>
      <c r="D13" s="33">
        <v>323.44720496894399</v>
      </c>
      <c r="E13" s="33">
        <v>0.108483290488431</v>
      </c>
      <c r="F13" s="33">
        <v>336.06060606060601</v>
      </c>
      <c r="G13" s="55">
        <v>98.164616840113496</v>
      </c>
      <c r="H13" s="33">
        <v>323.47041123370099</v>
      </c>
      <c r="I13" s="33">
        <v>0.86945606694560595</v>
      </c>
      <c r="J13" s="33">
        <v>329.61474036850899</v>
      </c>
      <c r="K13" s="33">
        <v>0.33805668016194301</v>
      </c>
      <c r="N13" s="34">
        <f t="shared" si="0"/>
        <v>323.44720496894399</v>
      </c>
      <c r="O13" s="56">
        <f t="shared" si="1"/>
        <v>92180.094786730595</v>
      </c>
      <c r="P13" s="3">
        <f t="shared" si="2"/>
        <v>336.06060606060601</v>
      </c>
      <c r="Q13" s="17">
        <f t="shared" si="3"/>
        <v>9.8164616840113497E-5</v>
      </c>
      <c r="R13" s="3">
        <f t="shared" si="4"/>
        <v>323.47041123370099</v>
      </c>
      <c r="S13" s="24">
        <f t="shared" si="5"/>
        <v>0.86945606694560595</v>
      </c>
      <c r="T13" s="3">
        <f t="shared" si="6"/>
        <v>329.61474036850899</v>
      </c>
      <c r="U13" s="24">
        <f t="shared" si="7"/>
        <v>0.33805668016194301</v>
      </c>
    </row>
    <row r="14" spans="1:23" x14ac:dyDescent="0.6">
      <c r="B14" s="2"/>
      <c r="C14" s="47"/>
      <c r="D14" s="33">
        <v>329.658385093167</v>
      </c>
      <c r="E14" s="33">
        <v>0.110539845758354</v>
      </c>
      <c r="F14" s="33">
        <v>348.33333333333297</v>
      </c>
      <c r="G14" s="55">
        <v>101.04068117313101</v>
      </c>
      <c r="H14" s="33">
        <v>331.293881644934</v>
      </c>
      <c r="I14" s="33">
        <v>0.86192468619246798</v>
      </c>
      <c r="J14" s="33">
        <v>337.93969849246201</v>
      </c>
      <c r="K14" s="33">
        <v>0.354251012145749</v>
      </c>
      <c r="N14" s="34">
        <f t="shared" si="0"/>
        <v>329.658385093167</v>
      </c>
      <c r="O14" s="56">
        <f t="shared" si="1"/>
        <v>90465.116279070382</v>
      </c>
      <c r="P14" s="3">
        <f t="shared" si="2"/>
        <v>348.33333333333297</v>
      </c>
      <c r="Q14" s="17">
        <f t="shared" si="3"/>
        <v>1.01040681173131E-4</v>
      </c>
      <c r="R14" s="3">
        <f t="shared" si="4"/>
        <v>331.293881644934</v>
      </c>
      <c r="S14" s="24">
        <f t="shared" si="5"/>
        <v>0.86192468619246798</v>
      </c>
      <c r="T14" s="3">
        <f t="shared" si="6"/>
        <v>337.93969849246201</v>
      </c>
      <c r="U14" s="24">
        <f t="shared" si="7"/>
        <v>0.354251012145749</v>
      </c>
    </row>
    <row r="15" spans="1:23" x14ac:dyDescent="0.6">
      <c r="B15" s="2"/>
      <c r="C15" s="47"/>
      <c r="D15" s="33">
        <v>336.49068322981299</v>
      </c>
      <c r="E15" s="33">
        <v>0.112596401028277</v>
      </c>
      <c r="F15" s="33">
        <v>357.27272727272702</v>
      </c>
      <c r="G15" s="55">
        <v>103.916745506149</v>
      </c>
      <c r="H15" s="33">
        <v>337.91374122367102</v>
      </c>
      <c r="I15" s="33">
        <v>0.84769874476987395</v>
      </c>
      <c r="J15" s="33">
        <v>346.38190954773802</v>
      </c>
      <c r="K15" s="33">
        <v>0.37854251012145801</v>
      </c>
      <c r="N15" s="34">
        <f t="shared" si="0"/>
        <v>336.49068322981299</v>
      </c>
      <c r="O15" s="56">
        <f t="shared" si="1"/>
        <v>88812.785388128337</v>
      </c>
      <c r="P15" s="3">
        <f t="shared" si="2"/>
        <v>357.27272727272702</v>
      </c>
      <c r="Q15" s="17">
        <f t="shared" si="3"/>
        <v>1.03916745506149E-4</v>
      </c>
      <c r="R15" s="3">
        <f t="shared" si="4"/>
        <v>337.91374122367102</v>
      </c>
      <c r="S15" s="24">
        <f t="shared" si="5"/>
        <v>0.84769874476987395</v>
      </c>
      <c r="T15" s="3">
        <f t="shared" si="6"/>
        <v>346.38190954773802</v>
      </c>
      <c r="U15" s="24">
        <f t="shared" si="7"/>
        <v>0.37854251012145801</v>
      </c>
    </row>
    <row r="16" spans="1:23" x14ac:dyDescent="0.6">
      <c r="D16" s="33">
        <v>342.23602484472002</v>
      </c>
      <c r="E16" s="33">
        <v>0.114138817480719</v>
      </c>
      <c r="F16" s="33">
        <v>366.36363636363598</v>
      </c>
      <c r="G16" s="55">
        <v>107.549668874172</v>
      </c>
      <c r="H16" s="33">
        <v>342.12637913741202</v>
      </c>
      <c r="I16" s="33">
        <v>0.83430962343096204</v>
      </c>
      <c r="J16" s="33">
        <v>353.41708542713502</v>
      </c>
      <c r="K16" s="33">
        <v>0.41295546558704399</v>
      </c>
      <c r="N16" s="34">
        <f t="shared" si="0"/>
        <v>342.23602484472002</v>
      </c>
      <c r="O16" s="56">
        <f t="shared" si="1"/>
        <v>87612.612612613229</v>
      </c>
      <c r="P16" s="3">
        <f t="shared" si="2"/>
        <v>366.36363636363598</v>
      </c>
      <c r="Q16" s="17">
        <f t="shared" si="3"/>
        <v>1.0754966887417199E-4</v>
      </c>
      <c r="R16" s="3">
        <f t="shared" si="4"/>
        <v>342.12637913741202</v>
      </c>
      <c r="S16" s="24">
        <f t="shared" si="5"/>
        <v>0.83430962343096204</v>
      </c>
      <c r="T16" s="3">
        <f t="shared" si="6"/>
        <v>353.41708542713502</v>
      </c>
      <c r="U16" s="24">
        <f t="shared" si="7"/>
        <v>0.41295546558704399</v>
      </c>
    </row>
    <row r="17" spans="4:22" x14ac:dyDescent="0.6">
      <c r="D17" s="33">
        <v>348.29192546583801</v>
      </c>
      <c r="E17" s="33">
        <v>0.11670951156812299</v>
      </c>
      <c r="F17" s="33">
        <v>374.84848484848402</v>
      </c>
      <c r="G17" s="55">
        <v>113.75591296121</v>
      </c>
      <c r="H17" s="33">
        <v>345.73721163490399</v>
      </c>
      <c r="I17" s="33">
        <v>0.81841004184100397</v>
      </c>
      <c r="J17" s="33">
        <v>360.45226130653202</v>
      </c>
      <c r="K17" s="33">
        <v>0.44939271255060698</v>
      </c>
      <c r="N17" s="34">
        <f t="shared" si="0"/>
        <v>348.29192546583801</v>
      </c>
      <c r="O17" s="56">
        <f t="shared" si="1"/>
        <v>85682.819383260197</v>
      </c>
      <c r="P17" s="3">
        <f t="shared" si="2"/>
        <v>374.84848484848402</v>
      </c>
      <c r="Q17" s="17">
        <f t="shared" si="3"/>
        <v>1.1375591296120999E-4</v>
      </c>
      <c r="R17" s="3">
        <f t="shared" si="4"/>
        <v>345.73721163490399</v>
      </c>
      <c r="S17" s="24">
        <f t="shared" si="5"/>
        <v>0.81841004184100397</v>
      </c>
      <c r="T17" s="3">
        <f t="shared" si="6"/>
        <v>360.45226130653202</v>
      </c>
      <c r="U17" s="24">
        <f t="shared" si="7"/>
        <v>0.44939271255060698</v>
      </c>
      <c r="V17" s="22">
        <f>((O19*(Q15)^2)/S21)*T17</f>
        <v>0.44533775201617731</v>
      </c>
    </row>
    <row r="18" spans="4:22" x14ac:dyDescent="0.6">
      <c r="D18" s="33">
        <v>353.26086956521698</v>
      </c>
      <c r="E18" s="33">
        <v>0.118251928020565</v>
      </c>
      <c r="F18" s="33">
        <v>380.45454545454498</v>
      </c>
      <c r="G18" s="55">
        <v>120.41627246925199</v>
      </c>
      <c r="H18" s="33">
        <v>349.94984954864498</v>
      </c>
      <c r="I18" s="33">
        <v>0.79748953974895398</v>
      </c>
      <c r="J18" s="33">
        <v>367.95644891122203</v>
      </c>
      <c r="K18" s="33">
        <v>0.50404858299595101</v>
      </c>
      <c r="N18" s="34">
        <f t="shared" si="0"/>
        <v>353.26086956521698</v>
      </c>
      <c r="O18" s="56">
        <f t="shared" si="1"/>
        <v>84565.217391304745</v>
      </c>
      <c r="P18" s="3">
        <f t="shared" si="2"/>
        <v>380.45454545454498</v>
      </c>
      <c r="Q18" s="17">
        <f t="shared" si="3"/>
        <v>1.2041627246925199E-4</v>
      </c>
      <c r="R18" s="3">
        <f t="shared" si="4"/>
        <v>349.94984954864498</v>
      </c>
      <c r="S18" s="24">
        <f t="shared" si="5"/>
        <v>0.79748953974895398</v>
      </c>
      <c r="T18" s="3">
        <f t="shared" si="6"/>
        <v>367.95644891122203</v>
      </c>
      <c r="U18" s="24">
        <f t="shared" si="7"/>
        <v>0.50404858299595101</v>
      </c>
    </row>
    <row r="19" spans="4:22" x14ac:dyDescent="0.6">
      <c r="D19" s="33">
        <v>358.85093167701802</v>
      </c>
      <c r="E19" s="33">
        <v>0.122879177377891</v>
      </c>
      <c r="F19" s="33">
        <v>386.36363636363598</v>
      </c>
      <c r="G19" s="55">
        <v>128.43897824030199</v>
      </c>
      <c r="H19" s="33">
        <v>354.16248746238699</v>
      </c>
      <c r="I19" s="33">
        <v>0.768200836820083</v>
      </c>
      <c r="J19" s="33">
        <v>373.58458961474003</v>
      </c>
      <c r="K19" s="33">
        <v>0.57085020242914897</v>
      </c>
      <c r="N19" s="34">
        <f t="shared" si="0"/>
        <v>358.85093167701802</v>
      </c>
      <c r="O19" s="56">
        <f t="shared" si="1"/>
        <v>81380.75313807599</v>
      </c>
      <c r="P19" s="3">
        <f t="shared" si="2"/>
        <v>386.36363636363598</v>
      </c>
      <c r="Q19" s="17">
        <f t="shared" si="3"/>
        <v>1.2843897824030197E-4</v>
      </c>
      <c r="R19" s="3">
        <f t="shared" si="4"/>
        <v>354.16248746238699</v>
      </c>
      <c r="S19" s="24">
        <f t="shared" si="5"/>
        <v>0.768200836820083</v>
      </c>
      <c r="T19" s="3">
        <f t="shared" si="6"/>
        <v>373.58458961474003</v>
      </c>
      <c r="U19" s="24">
        <f t="shared" si="7"/>
        <v>0.57085020242914897</v>
      </c>
    </row>
    <row r="20" spans="4:22" x14ac:dyDescent="0.6">
      <c r="D20" s="33">
        <v>363.819875776397</v>
      </c>
      <c r="E20" s="33">
        <v>0.12904884318766</v>
      </c>
      <c r="F20" s="33">
        <v>390.75757575757501</v>
      </c>
      <c r="G20" s="55">
        <v>136.76442762535399</v>
      </c>
      <c r="H20" s="33">
        <v>358.37512537612798</v>
      </c>
      <c r="I20" s="33">
        <v>0.73723849372384898</v>
      </c>
      <c r="J20" s="33">
        <v>377.57118927973198</v>
      </c>
      <c r="K20" s="33">
        <v>0.64777327935222595</v>
      </c>
      <c r="N20" s="34">
        <f t="shared" si="0"/>
        <v>363.819875776397</v>
      </c>
      <c r="O20" s="56">
        <f t="shared" si="1"/>
        <v>77490.039840637852</v>
      </c>
      <c r="P20" s="3">
        <f t="shared" si="2"/>
        <v>390.75757575757501</v>
      </c>
      <c r="Q20" s="17">
        <f t="shared" si="3"/>
        <v>1.3676442762535398E-4</v>
      </c>
      <c r="R20" s="3">
        <f t="shared" si="4"/>
        <v>358.37512537612798</v>
      </c>
      <c r="S20" s="24">
        <f t="shared" si="5"/>
        <v>0.73723849372384898</v>
      </c>
      <c r="T20" s="3">
        <f t="shared" si="6"/>
        <v>377.57118927973198</v>
      </c>
      <c r="U20" s="24">
        <f t="shared" si="7"/>
        <v>0.64777327935222595</v>
      </c>
    </row>
    <row r="21" spans="4:22" x14ac:dyDescent="0.6">
      <c r="D21" s="33">
        <v>369.40993788819799</v>
      </c>
      <c r="E21" s="33">
        <v>0.14087403598971701</v>
      </c>
      <c r="F21" s="33">
        <v>395.45454545454498</v>
      </c>
      <c r="G21" s="55">
        <v>147.057710501419</v>
      </c>
      <c r="H21" s="33">
        <v>360.78234704112299</v>
      </c>
      <c r="I21" s="33">
        <v>0.71129707112970697</v>
      </c>
      <c r="J21" s="33">
        <v>381.67504187604601</v>
      </c>
      <c r="K21" s="33">
        <v>0.74493927125505999</v>
      </c>
      <c r="N21" s="34">
        <f t="shared" si="0"/>
        <v>369.40993788819799</v>
      </c>
      <c r="O21" s="56">
        <f t="shared" si="1"/>
        <v>70985.401459854125</v>
      </c>
      <c r="P21" s="3">
        <f t="shared" si="2"/>
        <v>395.45454545454498</v>
      </c>
      <c r="Q21" s="17">
        <f t="shared" si="3"/>
        <v>1.4705771050141898E-4</v>
      </c>
      <c r="R21" s="3">
        <f t="shared" si="4"/>
        <v>360.78234704112299</v>
      </c>
      <c r="S21" s="24">
        <f t="shared" si="5"/>
        <v>0.71129707112970697</v>
      </c>
      <c r="T21" s="3">
        <f t="shared" si="6"/>
        <v>381.67504187604601</v>
      </c>
      <c r="U21" s="24">
        <f t="shared" si="7"/>
        <v>0.74493927125505999</v>
      </c>
    </row>
    <row r="22" spans="4:22" x14ac:dyDescent="0.6">
      <c r="D22" s="33">
        <v>375.62111801242202</v>
      </c>
      <c r="E22" s="33">
        <v>0.15629820051413801</v>
      </c>
      <c r="F22" s="33">
        <v>396.969696969697</v>
      </c>
      <c r="G22" s="55">
        <v>152.05298013244999</v>
      </c>
      <c r="H22" s="33">
        <v>363.94182547642902</v>
      </c>
      <c r="I22" s="33">
        <v>0.67866108786610801</v>
      </c>
      <c r="J22" s="33">
        <v>385.309882747068</v>
      </c>
      <c r="K22" s="33">
        <v>0.86437246963562697</v>
      </c>
      <c r="N22" s="34">
        <f t="shared" si="0"/>
        <v>375.62111801242202</v>
      </c>
      <c r="O22" s="56">
        <f t="shared" si="1"/>
        <v>63980.263157895068</v>
      </c>
      <c r="P22" s="3">
        <f t="shared" si="2"/>
        <v>396.969696969697</v>
      </c>
      <c r="Q22" s="17">
        <f t="shared" si="3"/>
        <v>1.5205298013244999E-4</v>
      </c>
      <c r="R22" s="3">
        <f t="shared" si="4"/>
        <v>363.94182547642902</v>
      </c>
      <c r="S22" s="24">
        <f t="shared" si="5"/>
        <v>0.67866108786610801</v>
      </c>
      <c r="T22" s="3">
        <f t="shared" si="6"/>
        <v>385.309882747068</v>
      </c>
      <c r="U22" s="24">
        <f t="shared" si="7"/>
        <v>0.86437246963562697</v>
      </c>
    </row>
    <row r="23" spans="4:22" x14ac:dyDescent="0.6">
      <c r="D23" s="33">
        <v>381.21118012422301</v>
      </c>
      <c r="E23" s="33">
        <v>0.173264781491002</v>
      </c>
      <c r="F23" s="33">
        <v>397.87878787878702</v>
      </c>
      <c r="G23" s="55">
        <v>157.35099337748301</v>
      </c>
      <c r="H23" s="33">
        <v>367.10130391173499</v>
      </c>
      <c r="I23" s="33">
        <v>0.63849372384937197</v>
      </c>
      <c r="J23" s="33">
        <v>389.06197654941298</v>
      </c>
      <c r="K23" s="33">
        <v>1.0263157894736801</v>
      </c>
      <c r="N23" s="34">
        <f t="shared" si="0"/>
        <v>381.21118012422301</v>
      </c>
      <c r="O23" s="56">
        <f t="shared" si="1"/>
        <v>57715.133531157451</v>
      </c>
      <c r="P23" s="3">
        <f t="shared" si="2"/>
        <v>397.87878787878702</v>
      </c>
      <c r="Q23" s="17">
        <f t="shared" si="3"/>
        <v>1.57350993377483E-4</v>
      </c>
      <c r="R23" s="3">
        <f t="shared" si="4"/>
        <v>367.10130391173499</v>
      </c>
      <c r="S23" s="24">
        <f t="shared" si="5"/>
        <v>0.63849372384937197</v>
      </c>
      <c r="T23" s="3">
        <f t="shared" si="6"/>
        <v>389.06197654941298</v>
      </c>
      <c r="U23" s="24">
        <f t="shared" si="7"/>
        <v>1.0263157894736801</v>
      </c>
    </row>
    <row r="24" spans="4:22" x14ac:dyDescent="0.6">
      <c r="D24" s="33">
        <v>386.18012422360198</v>
      </c>
      <c r="E24" s="33">
        <v>0.191773778920308</v>
      </c>
      <c r="F24" s="33">
        <v>398.78787878787801</v>
      </c>
      <c r="G24" s="55">
        <v>162.194891201513</v>
      </c>
      <c r="H24" s="33">
        <v>370.26078234704102</v>
      </c>
      <c r="I24" s="33">
        <v>0.60167364016736302</v>
      </c>
      <c r="J24" s="33">
        <v>392.345058626465</v>
      </c>
      <c r="K24" s="33">
        <v>1.2125506072874399</v>
      </c>
      <c r="N24" s="34">
        <f t="shared" si="0"/>
        <v>386.18012422360198</v>
      </c>
      <c r="O24" s="56">
        <f t="shared" si="1"/>
        <v>52144.772117962595</v>
      </c>
      <c r="P24" s="3">
        <f t="shared" si="2"/>
        <v>398.78787878787801</v>
      </c>
      <c r="Q24" s="17">
        <f t="shared" si="3"/>
        <v>1.62194891201513E-4</v>
      </c>
      <c r="R24" s="3">
        <f t="shared" si="4"/>
        <v>370.26078234704102</v>
      </c>
      <c r="S24" s="24">
        <f t="shared" si="5"/>
        <v>0.60167364016736302</v>
      </c>
      <c r="T24" s="3">
        <f t="shared" si="6"/>
        <v>392.345058626465</v>
      </c>
      <c r="U24" s="24">
        <f t="shared" si="7"/>
        <v>1.2125506072874399</v>
      </c>
    </row>
    <row r="25" spans="4:22" x14ac:dyDescent="0.6">
      <c r="D25" s="33">
        <v>391.14906832298101</v>
      </c>
      <c r="E25" s="33">
        <v>0.211825192802056</v>
      </c>
      <c r="F25" s="33">
        <v>399.84848484848402</v>
      </c>
      <c r="G25" s="55">
        <v>166.88741721854299</v>
      </c>
      <c r="H25" s="33">
        <v>372.66800401203602</v>
      </c>
      <c r="I25" s="33">
        <v>0.566527196652719</v>
      </c>
      <c r="J25" s="33">
        <v>395.041876046901</v>
      </c>
      <c r="K25" s="33">
        <v>1.41497975708502</v>
      </c>
      <c r="N25" s="34">
        <f t="shared" si="0"/>
        <v>391.14906832298101</v>
      </c>
      <c r="O25" s="56">
        <f t="shared" si="1"/>
        <v>47208.73786407779</v>
      </c>
      <c r="P25" s="3">
        <f t="shared" si="2"/>
        <v>399.84848484848402</v>
      </c>
      <c r="Q25" s="17">
        <f t="shared" si="3"/>
        <v>1.6688741721854297E-4</v>
      </c>
      <c r="R25" s="3">
        <f t="shared" si="4"/>
        <v>372.66800401203602</v>
      </c>
      <c r="S25" s="24">
        <f t="shared" si="5"/>
        <v>0.566527196652719</v>
      </c>
      <c r="T25" s="3">
        <f t="shared" si="6"/>
        <v>395.041876046901</v>
      </c>
      <c r="U25" s="24">
        <f t="shared" si="7"/>
        <v>1.41497975708502</v>
      </c>
    </row>
    <row r="26" spans="4:22" x14ac:dyDescent="0.6">
      <c r="D26" s="33">
        <v>394.87577639751498</v>
      </c>
      <c r="E26" s="33">
        <v>0.22982005141388101</v>
      </c>
      <c r="F26" s="33">
        <v>401.51515151515099</v>
      </c>
      <c r="G26" s="55">
        <v>163.55723746452199</v>
      </c>
      <c r="H26" s="33">
        <v>375.22567703109303</v>
      </c>
      <c r="I26" s="33">
        <v>0.53138075313807498</v>
      </c>
      <c r="J26" s="33">
        <v>395.979899497487</v>
      </c>
      <c r="K26" s="33">
        <v>1.5303643724696301</v>
      </c>
      <c r="N26" s="34">
        <f t="shared" si="0"/>
        <v>394.87577639751498</v>
      </c>
      <c r="O26" s="56">
        <f t="shared" si="1"/>
        <v>43512.30425055942</v>
      </c>
      <c r="P26" s="3">
        <f t="shared" si="2"/>
        <v>401.51515151515099</v>
      </c>
      <c r="Q26" s="17">
        <f t="shared" si="3"/>
        <v>1.6355723746452197E-4</v>
      </c>
      <c r="R26" s="3">
        <f t="shared" si="4"/>
        <v>375.22567703109303</v>
      </c>
      <c r="S26" s="24">
        <f t="shared" si="5"/>
        <v>0.53138075313807498</v>
      </c>
      <c r="T26" s="3">
        <f t="shared" si="6"/>
        <v>395.979899497487</v>
      </c>
      <c r="U26" s="24">
        <f t="shared" si="7"/>
        <v>1.5303643724696301</v>
      </c>
    </row>
    <row r="27" spans="4:22" x14ac:dyDescent="0.6">
      <c r="D27" s="33">
        <v>397.981366459627</v>
      </c>
      <c r="E27" s="33">
        <v>0.24267352185089899</v>
      </c>
      <c r="F27" s="33">
        <v>402.27272727272702</v>
      </c>
      <c r="G27" s="55">
        <v>158.713339640491</v>
      </c>
      <c r="H27" s="33">
        <v>377.78335005014998</v>
      </c>
      <c r="I27" s="33">
        <v>0.497907949790795</v>
      </c>
      <c r="J27" s="33">
        <v>396.33165829145702</v>
      </c>
      <c r="K27" s="33">
        <v>1.5910931174089</v>
      </c>
      <c r="N27" s="34">
        <f t="shared" si="0"/>
        <v>397.981366459627</v>
      </c>
      <c r="O27" s="56">
        <f t="shared" si="1"/>
        <v>41207.627118644188</v>
      </c>
      <c r="P27" s="3">
        <f t="shared" si="2"/>
        <v>402.27272727272702</v>
      </c>
      <c r="Q27" s="17">
        <f t="shared" si="3"/>
        <v>1.5871333964049099E-4</v>
      </c>
      <c r="R27" s="3">
        <f t="shared" si="4"/>
        <v>377.78335005014998</v>
      </c>
      <c r="S27" s="24">
        <f t="shared" si="5"/>
        <v>0.497907949790795</v>
      </c>
      <c r="T27" s="3">
        <f t="shared" si="6"/>
        <v>396.33165829145702</v>
      </c>
      <c r="U27" s="24">
        <f t="shared" si="7"/>
        <v>1.5910931174089</v>
      </c>
    </row>
    <row r="28" spans="4:22" x14ac:dyDescent="0.6">
      <c r="D28" s="33">
        <v>400.31055900621101</v>
      </c>
      <c r="E28" s="33">
        <v>0.24318766066837999</v>
      </c>
      <c r="F28" s="33">
        <v>402.87878787878702</v>
      </c>
      <c r="G28" s="55">
        <v>155.53453169347199</v>
      </c>
      <c r="H28" s="33">
        <v>379.88966900702098</v>
      </c>
      <c r="I28" s="33">
        <v>0.46443514644351402</v>
      </c>
      <c r="J28" s="33">
        <v>396.917922948073</v>
      </c>
      <c r="K28" s="33">
        <v>1.66194331983805</v>
      </c>
      <c r="N28" s="34">
        <f t="shared" si="0"/>
        <v>400.31055900621101</v>
      </c>
      <c r="O28" s="56">
        <f t="shared" si="1"/>
        <v>41120.507399577247</v>
      </c>
      <c r="P28" s="3">
        <f t="shared" si="2"/>
        <v>402.87878787878702</v>
      </c>
      <c r="Q28" s="17">
        <f t="shared" si="3"/>
        <v>1.5553453169347197E-4</v>
      </c>
      <c r="R28" s="3">
        <f t="shared" si="4"/>
        <v>379.88966900702098</v>
      </c>
      <c r="S28" s="24">
        <f t="shared" si="5"/>
        <v>0.46443514644351402</v>
      </c>
      <c r="T28" s="3">
        <f t="shared" si="6"/>
        <v>396.917922948073</v>
      </c>
      <c r="U28" s="24">
        <f t="shared" si="7"/>
        <v>1.66194331983805</v>
      </c>
    </row>
    <row r="29" spans="4:22" x14ac:dyDescent="0.6">
      <c r="D29" s="33">
        <v>402.79503105589998</v>
      </c>
      <c r="E29" s="33">
        <v>0.23753213367609199</v>
      </c>
      <c r="F29" s="33">
        <v>403.93939393939399</v>
      </c>
      <c r="G29" s="55">
        <v>147.96594134342399</v>
      </c>
      <c r="H29" s="33">
        <v>382.14643931795302</v>
      </c>
      <c r="I29" s="33">
        <v>0.43096234309623399</v>
      </c>
      <c r="J29" s="33">
        <v>397.386934673366</v>
      </c>
      <c r="K29" s="33">
        <v>1.74493927125506</v>
      </c>
      <c r="N29" s="34">
        <f t="shared" si="0"/>
        <v>402.79503105589998</v>
      </c>
      <c r="O29" s="56">
        <f t="shared" si="1"/>
        <v>42099.567099567197</v>
      </c>
      <c r="P29" s="3">
        <f t="shared" si="2"/>
        <v>403.93939393939399</v>
      </c>
      <c r="Q29" s="17">
        <f t="shared" si="3"/>
        <v>1.4796594134342398E-4</v>
      </c>
      <c r="R29" s="3">
        <f t="shared" si="4"/>
        <v>382.14643931795302</v>
      </c>
      <c r="S29" s="24">
        <f t="shared" si="5"/>
        <v>0.43096234309623399</v>
      </c>
      <c r="T29" s="3">
        <f t="shared" si="6"/>
        <v>397.386934673366</v>
      </c>
      <c r="U29" s="24">
        <f t="shared" si="7"/>
        <v>1.74493927125506</v>
      </c>
    </row>
    <row r="30" spans="4:22" x14ac:dyDescent="0.6">
      <c r="D30" s="33">
        <v>403.416149068322</v>
      </c>
      <c r="E30" s="33">
        <v>0.226221079691516</v>
      </c>
      <c r="F30" s="33">
        <v>405</v>
      </c>
      <c r="G30" s="55">
        <v>138.580889309366</v>
      </c>
      <c r="H30" s="33">
        <v>385.155466399197</v>
      </c>
      <c r="I30" s="33">
        <v>0.39079497907949701</v>
      </c>
      <c r="J30" s="33">
        <v>397.855946398659</v>
      </c>
      <c r="K30" s="33">
        <v>1.84008097165991</v>
      </c>
      <c r="N30" s="34">
        <f t="shared" si="0"/>
        <v>403.416149068322</v>
      </c>
      <c r="O30" s="56">
        <f t="shared" si="1"/>
        <v>44204.545454545587</v>
      </c>
      <c r="P30" s="3">
        <f t="shared" si="2"/>
        <v>405</v>
      </c>
      <c r="Q30" s="17">
        <f t="shared" si="3"/>
        <v>1.3858088930936599E-4</v>
      </c>
      <c r="R30" s="3">
        <f t="shared" si="4"/>
        <v>385.155466399197</v>
      </c>
      <c r="S30" s="24">
        <f t="shared" si="5"/>
        <v>0.39079497907949701</v>
      </c>
      <c r="T30" s="3">
        <f t="shared" si="6"/>
        <v>397.855946398659</v>
      </c>
      <c r="U30" s="24">
        <f t="shared" si="7"/>
        <v>1.84008097165991</v>
      </c>
    </row>
    <row r="31" spans="4:22" x14ac:dyDescent="0.6">
      <c r="D31" s="33">
        <v>404.03726708074498</v>
      </c>
      <c r="E31" s="33">
        <v>0.216452442159382</v>
      </c>
      <c r="F31" s="33">
        <v>405.90909090909003</v>
      </c>
      <c r="G31" s="55">
        <v>127.68211920529799</v>
      </c>
      <c r="H31" s="33">
        <v>387.261785356068</v>
      </c>
      <c r="I31" s="33">
        <v>0.35732217573221697</v>
      </c>
      <c r="J31" s="33">
        <v>398.442211055276</v>
      </c>
      <c r="K31" s="33">
        <v>1.9433198380566801</v>
      </c>
      <c r="N31" s="34">
        <f t="shared" si="0"/>
        <v>404.03726708074498</v>
      </c>
      <c r="O31" s="56">
        <f t="shared" si="1"/>
        <v>46199.524940617797</v>
      </c>
      <c r="P31" s="3">
        <f t="shared" si="2"/>
        <v>405.90909090909003</v>
      </c>
      <c r="Q31" s="17">
        <f t="shared" si="3"/>
        <v>1.2768211920529798E-4</v>
      </c>
      <c r="R31" s="3">
        <f t="shared" si="4"/>
        <v>387.261785356068</v>
      </c>
      <c r="S31" s="24">
        <f t="shared" si="5"/>
        <v>0.35732217573221697</v>
      </c>
      <c r="T31" s="3">
        <f t="shared" si="6"/>
        <v>398.442211055276</v>
      </c>
      <c r="U31" s="24">
        <f t="shared" si="7"/>
        <v>1.9433198380566801</v>
      </c>
    </row>
    <row r="32" spans="4:22" x14ac:dyDescent="0.6">
      <c r="D32" s="33">
        <v>404.50310559006198</v>
      </c>
      <c r="E32" s="33">
        <v>0.207197943444729</v>
      </c>
      <c r="F32" s="33">
        <v>406.36363636363598</v>
      </c>
      <c r="G32" s="55">
        <v>121.62724692526</v>
      </c>
      <c r="H32" s="33">
        <v>389.66900702106301</v>
      </c>
      <c r="I32" s="33">
        <v>0.323849372384937</v>
      </c>
      <c r="J32" s="33">
        <v>398.91122278056901</v>
      </c>
      <c r="K32" s="33">
        <v>2.0445344129554601</v>
      </c>
      <c r="N32" s="34">
        <f t="shared" si="0"/>
        <v>404.50310559006198</v>
      </c>
      <c r="O32" s="56">
        <f t="shared" si="1"/>
        <v>48263.027295285603</v>
      </c>
      <c r="P32" s="3">
        <f t="shared" si="2"/>
        <v>406.36363636363598</v>
      </c>
      <c r="Q32" s="17">
        <f t="shared" si="3"/>
        <v>1.2162724692525999E-4</v>
      </c>
      <c r="R32" s="3">
        <f t="shared" si="4"/>
        <v>389.66900702106301</v>
      </c>
      <c r="S32" s="24">
        <f t="shared" si="5"/>
        <v>0.323849372384937</v>
      </c>
      <c r="T32" s="3">
        <f t="shared" si="6"/>
        <v>398.91122278056901</v>
      </c>
      <c r="U32" s="24">
        <f t="shared" si="7"/>
        <v>2.0445344129554601</v>
      </c>
      <c r="V32" s="22">
        <f>((O27*(Q24)^2)/S36)*T32</f>
        <v>1.9952455202648565</v>
      </c>
    </row>
    <row r="33" spans="4:22" x14ac:dyDescent="0.6">
      <c r="D33" s="33">
        <v>404.96894409937801</v>
      </c>
      <c r="E33" s="33">
        <v>0.196401028277634</v>
      </c>
      <c r="F33" s="33">
        <v>407.42424242424198</v>
      </c>
      <c r="G33" s="55">
        <v>108.76064333017899</v>
      </c>
      <c r="H33" s="33">
        <v>391.92577733199499</v>
      </c>
      <c r="I33" s="33">
        <v>0.29037656903765602</v>
      </c>
      <c r="J33" s="33">
        <v>399.38023450586201</v>
      </c>
      <c r="K33" s="33">
        <v>2.1437246963562702</v>
      </c>
      <c r="N33" s="34">
        <f t="shared" si="0"/>
        <v>404.96894409937801</v>
      </c>
      <c r="O33" s="56">
        <f t="shared" si="1"/>
        <v>50916.230366492389</v>
      </c>
      <c r="P33" s="3">
        <f t="shared" si="2"/>
        <v>407.42424242424198</v>
      </c>
      <c r="Q33" s="17">
        <f t="shared" si="3"/>
        <v>1.0876064333017899E-4</v>
      </c>
      <c r="R33" s="3">
        <f t="shared" si="4"/>
        <v>391.92577733199499</v>
      </c>
      <c r="S33" s="24">
        <f t="shared" si="5"/>
        <v>0.29037656903765602</v>
      </c>
      <c r="T33" s="3">
        <f t="shared" si="6"/>
        <v>399.38023450586201</v>
      </c>
      <c r="U33" s="24">
        <f t="shared" si="7"/>
        <v>2.1437246963562702</v>
      </c>
    </row>
    <row r="34" spans="4:22" x14ac:dyDescent="0.6">
      <c r="D34" s="33">
        <v>405.434782608695</v>
      </c>
      <c r="E34" s="33">
        <v>0.18611825192802001</v>
      </c>
      <c r="F34" s="33">
        <v>408.48484848484799</v>
      </c>
      <c r="G34" s="55">
        <v>96.348155156102194</v>
      </c>
      <c r="H34" s="33">
        <v>393.881644934804</v>
      </c>
      <c r="I34" s="33">
        <v>0.266108786610878</v>
      </c>
      <c r="J34" s="33">
        <v>399.96649916247901</v>
      </c>
      <c r="K34" s="33">
        <v>2.2611336032388598</v>
      </c>
      <c r="N34" s="34">
        <f t="shared" si="0"/>
        <v>405.434782608695</v>
      </c>
      <c r="O34" s="56">
        <f t="shared" si="1"/>
        <v>53729.281767955959</v>
      </c>
      <c r="P34" s="3">
        <f t="shared" si="2"/>
        <v>408.48484848484799</v>
      </c>
      <c r="Q34" s="17">
        <f t="shared" si="3"/>
        <v>9.6348155156102193E-5</v>
      </c>
      <c r="R34" s="3">
        <f t="shared" si="4"/>
        <v>393.881644934804</v>
      </c>
      <c r="S34" s="24">
        <f t="shared" si="5"/>
        <v>0.266108786610878</v>
      </c>
      <c r="T34" s="3">
        <f t="shared" si="6"/>
        <v>399.96649916247901</v>
      </c>
      <c r="U34" s="24">
        <f t="shared" si="7"/>
        <v>2.2611336032388598</v>
      </c>
      <c r="V34" s="22">
        <f>((O28*(Q25)^2)/S37)*T34</f>
        <v>2.2434032648843818</v>
      </c>
    </row>
    <row r="35" spans="4:22" x14ac:dyDescent="0.6">
      <c r="D35" s="33">
        <v>406.05590062111798</v>
      </c>
      <c r="E35" s="33">
        <v>0.17583547557840601</v>
      </c>
      <c r="F35" s="33">
        <v>409.09090909090901</v>
      </c>
      <c r="G35" s="55">
        <v>91.352885525070903</v>
      </c>
      <c r="H35" s="33">
        <v>396.43931795386101</v>
      </c>
      <c r="I35" s="33">
        <v>0.23347280334727999</v>
      </c>
      <c r="J35" s="33">
        <v>400.43551088777201</v>
      </c>
      <c r="K35" s="33">
        <v>2.2246963562753002</v>
      </c>
      <c r="N35" s="34">
        <f t="shared" si="0"/>
        <v>406.05590062111798</v>
      </c>
      <c r="O35" s="56">
        <f t="shared" si="1"/>
        <v>56871.345029239812</v>
      </c>
      <c r="P35" s="3">
        <f t="shared" si="2"/>
        <v>409.09090909090901</v>
      </c>
      <c r="Q35" s="17">
        <f t="shared" si="3"/>
        <v>9.1352885525070902E-5</v>
      </c>
      <c r="R35" s="3">
        <f t="shared" si="4"/>
        <v>396.43931795386101</v>
      </c>
      <c r="S35" s="24">
        <f t="shared" si="5"/>
        <v>0.23347280334727999</v>
      </c>
      <c r="T35" s="3">
        <f t="shared" si="6"/>
        <v>400.43551088777201</v>
      </c>
      <c r="U35" s="24">
        <f t="shared" si="7"/>
        <v>2.2246963562753002</v>
      </c>
    </row>
    <row r="36" spans="4:22" x14ac:dyDescent="0.6">
      <c r="D36" s="33">
        <v>406.05590062111798</v>
      </c>
      <c r="E36" s="33">
        <v>0.167095115681233</v>
      </c>
      <c r="F36" s="33">
        <v>409.39393939393898</v>
      </c>
      <c r="G36" s="55">
        <v>87.719962157048201</v>
      </c>
      <c r="H36" s="33">
        <v>398.09428284854499</v>
      </c>
      <c r="I36" s="33">
        <v>0.21673640167364</v>
      </c>
      <c r="J36" s="33">
        <v>400.90452261306501</v>
      </c>
      <c r="K36" s="33">
        <v>1.98178137651821</v>
      </c>
      <c r="N36" s="34">
        <f t="shared" si="0"/>
        <v>406.05590062111798</v>
      </c>
      <c r="O36" s="56">
        <f t="shared" si="1"/>
        <v>59846.153846154179</v>
      </c>
      <c r="P36" s="3">
        <f t="shared" si="2"/>
        <v>409.39393939393898</v>
      </c>
      <c r="Q36" s="17">
        <f t="shared" si="3"/>
        <v>8.7719962157048199E-5</v>
      </c>
      <c r="R36" s="3">
        <f t="shared" si="4"/>
        <v>398.09428284854499</v>
      </c>
      <c r="S36" s="24">
        <f t="shared" si="5"/>
        <v>0.21673640167364</v>
      </c>
      <c r="T36" s="3">
        <f t="shared" si="6"/>
        <v>400.90452261306501</v>
      </c>
      <c r="U36" s="24">
        <f t="shared" si="7"/>
        <v>1.98178137651821</v>
      </c>
    </row>
    <row r="37" spans="4:22" x14ac:dyDescent="0.6">
      <c r="D37" s="33">
        <v>406.98757763975101</v>
      </c>
      <c r="E37" s="33">
        <v>0.161953727506426</v>
      </c>
      <c r="F37" s="33">
        <v>410</v>
      </c>
      <c r="G37" s="55">
        <v>85.600756859035002</v>
      </c>
      <c r="H37" s="33">
        <v>399.59879638916698</v>
      </c>
      <c r="I37" s="33">
        <v>0.20418410041841001</v>
      </c>
      <c r="J37" s="33">
        <v>401.49078726968099</v>
      </c>
      <c r="K37" s="33">
        <v>1.2793522267206401</v>
      </c>
      <c r="N37" s="34">
        <f t="shared" si="0"/>
        <v>406.98757763975101</v>
      </c>
      <c r="O37" s="56">
        <f t="shared" si="1"/>
        <v>61746.031746032022</v>
      </c>
      <c r="P37" s="3">
        <f t="shared" si="2"/>
        <v>410</v>
      </c>
      <c r="Q37" s="17">
        <f t="shared" si="3"/>
        <v>8.5600756859034993E-5</v>
      </c>
      <c r="R37" s="3">
        <f t="shared" si="4"/>
        <v>399.59879638916698</v>
      </c>
      <c r="S37" s="24">
        <f t="shared" si="5"/>
        <v>0.20418410041841001</v>
      </c>
      <c r="T37" s="3">
        <f t="shared" si="6"/>
        <v>401.49078726968099</v>
      </c>
      <c r="U37" s="24">
        <f t="shared" si="7"/>
        <v>1.2793522267206401</v>
      </c>
    </row>
    <row r="38" spans="4:22" x14ac:dyDescent="0.6">
      <c r="D38" s="33">
        <v>408.38509316770097</v>
      </c>
      <c r="E38" s="33">
        <v>0.16966580976863699</v>
      </c>
      <c r="F38" s="33">
        <v>410.45454545454498</v>
      </c>
      <c r="G38" s="55">
        <v>90.444654683065195</v>
      </c>
      <c r="H38" s="33">
        <v>400.200601805416</v>
      </c>
      <c r="I38" s="33">
        <v>0.20083682008368201</v>
      </c>
      <c r="J38" s="33">
        <v>401.95979899497399</v>
      </c>
      <c r="K38" s="33">
        <v>0.72267206477732804</v>
      </c>
      <c r="N38" s="34">
        <f t="shared" si="0"/>
        <v>408.38509316770097</v>
      </c>
      <c r="O38" s="56">
        <f t="shared" si="1"/>
        <v>58939.393939394118</v>
      </c>
      <c r="P38" s="3">
        <f t="shared" si="2"/>
        <v>410.45454545454498</v>
      </c>
      <c r="Q38" s="17">
        <f t="shared" si="3"/>
        <v>9.0444654683065196E-5</v>
      </c>
      <c r="R38" s="3">
        <f t="shared" si="4"/>
        <v>400.200601805416</v>
      </c>
      <c r="S38" s="24">
        <f t="shared" si="5"/>
        <v>0.20083682008368201</v>
      </c>
      <c r="T38" s="3">
        <f t="shared" si="6"/>
        <v>401.95979899497399</v>
      </c>
      <c r="U38" s="24">
        <f t="shared" si="7"/>
        <v>0.72267206477732804</v>
      </c>
    </row>
    <row r="39" spans="4:22" x14ac:dyDescent="0.6">
      <c r="D39" s="33">
        <v>409.16149068322898</v>
      </c>
      <c r="E39" s="33">
        <v>0.176863753213367</v>
      </c>
      <c r="F39" s="33">
        <v>411.06060606060601</v>
      </c>
      <c r="G39" s="55">
        <v>95.742667928098399</v>
      </c>
      <c r="H39" s="33">
        <v>400.802407221664</v>
      </c>
      <c r="I39" s="33">
        <v>0.22510460251045999</v>
      </c>
      <c r="J39" s="33">
        <v>402.546063651591</v>
      </c>
      <c r="K39" s="33">
        <v>0.50404858299595101</v>
      </c>
      <c r="N39" s="34">
        <f t="shared" si="0"/>
        <v>409.16149068322898</v>
      </c>
      <c r="O39" s="56">
        <f t="shared" si="1"/>
        <v>56540.697674418792</v>
      </c>
      <c r="P39" s="3">
        <f t="shared" si="2"/>
        <v>411.06060606060601</v>
      </c>
      <c r="Q39" s="17">
        <f t="shared" si="3"/>
        <v>9.5742667928098388E-5</v>
      </c>
      <c r="R39" s="3">
        <f t="shared" si="4"/>
        <v>400.802407221664</v>
      </c>
      <c r="S39" s="24">
        <f t="shared" si="5"/>
        <v>0.22510460251045999</v>
      </c>
      <c r="T39" s="3">
        <f t="shared" si="6"/>
        <v>402.546063651591</v>
      </c>
      <c r="U39" s="24">
        <f t="shared" si="7"/>
        <v>0.50404858299595101</v>
      </c>
      <c r="V39" s="22">
        <f>((O29*(Q28)^2)/S42)*T39</f>
        <v>0.4860201098653209</v>
      </c>
    </row>
    <row r="40" spans="4:22" x14ac:dyDescent="0.6">
      <c r="D40" s="33">
        <v>410.09316770186302</v>
      </c>
      <c r="E40" s="33">
        <v>0.18457583547557799</v>
      </c>
      <c r="F40" s="33">
        <v>411.36363636363598</v>
      </c>
      <c r="G40" s="55">
        <v>100.586565752128</v>
      </c>
      <c r="H40" s="33">
        <v>401.40421263791302</v>
      </c>
      <c r="I40" s="33">
        <v>0.345606694560669</v>
      </c>
      <c r="J40" s="33">
        <v>403.015075376884</v>
      </c>
      <c r="K40" s="33">
        <v>0.44534412955465502</v>
      </c>
      <c r="N40" s="34">
        <f t="shared" si="0"/>
        <v>410.09316770186302</v>
      </c>
      <c r="O40" s="56">
        <f t="shared" si="1"/>
        <v>54178.272980501511</v>
      </c>
      <c r="P40" s="3">
        <f t="shared" si="2"/>
        <v>411.36363636363598</v>
      </c>
      <c r="Q40" s="17">
        <f t="shared" si="3"/>
        <v>1.00586565752128E-4</v>
      </c>
      <c r="R40" s="3">
        <f t="shared" si="4"/>
        <v>401.40421263791302</v>
      </c>
      <c r="S40" s="24">
        <f t="shared" si="5"/>
        <v>0.345606694560669</v>
      </c>
      <c r="T40" s="3">
        <f t="shared" si="6"/>
        <v>403.015075376884</v>
      </c>
      <c r="U40" s="24">
        <f t="shared" si="7"/>
        <v>0.44534412955465502</v>
      </c>
    </row>
    <row r="41" spans="4:22" x14ac:dyDescent="0.6">
      <c r="D41" s="33">
        <v>411.02484472049599</v>
      </c>
      <c r="E41" s="33">
        <v>0.19023136246786601</v>
      </c>
      <c r="F41" s="33">
        <v>411.969696969697</v>
      </c>
      <c r="G41" s="55">
        <v>104.52223273415299</v>
      </c>
      <c r="H41" s="33">
        <v>401.85556670009998</v>
      </c>
      <c r="I41" s="33">
        <v>0.600836820083682</v>
      </c>
      <c r="J41" s="33">
        <v>404.891122278056</v>
      </c>
      <c r="K41" s="33">
        <v>0.459514170040486</v>
      </c>
      <c r="N41" s="34">
        <f t="shared" si="0"/>
        <v>411.02484472049599</v>
      </c>
      <c r="O41" s="56">
        <f t="shared" si="1"/>
        <v>52567.567567567647</v>
      </c>
      <c r="P41" s="3">
        <f t="shared" si="2"/>
        <v>411.969696969697</v>
      </c>
      <c r="Q41" s="17">
        <f t="shared" si="3"/>
        <v>1.0452223273415299E-4</v>
      </c>
      <c r="R41" s="3">
        <f t="shared" si="4"/>
        <v>401.85556670009998</v>
      </c>
      <c r="S41" s="24">
        <f t="shared" si="5"/>
        <v>0.600836820083682</v>
      </c>
      <c r="T41" s="3">
        <f t="shared" si="6"/>
        <v>404.891122278056</v>
      </c>
      <c r="U41" s="24">
        <f t="shared" si="7"/>
        <v>0.459514170040486</v>
      </c>
    </row>
    <row r="42" spans="4:22" x14ac:dyDescent="0.6">
      <c r="D42" s="33">
        <v>413.50931677018599</v>
      </c>
      <c r="E42" s="33">
        <v>0.191773778920308</v>
      </c>
      <c r="F42" s="33">
        <v>412.27272727272702</v>
      </c>
      <c r="G42" s="55">
        <v>107.398297067171</v>
      </c>
      <c r="H42" s="33">
        <v>402.30692076228598</v>
      </c>
      <c r="I42" s="33">
        <v>0.84351464435146395</v>
      </c>
      <c r="J42" s="33">
        <v>406.41541038525901</v>
      </c>
      <c r="K42" s="33">
        <v>0.42712550607287397</v>
      </c>
      <c r="N42" s="34">
        <f t="shared" si="0"/>
        <v>413.50931677018599</v>
      </c>
      <c r="O42" s="56">
        <f t="shared" si="1"/>
        <v>52144.772117962595</v>
      </c>
      <c r="P42" s="3">
        <f t="shared" si="2"/>
        <v>412.27272727272702</v>
      </c>
      <c r="Q42" s="17">
        <f t="shared" si="3"/>
        <v>1.07398297067171E-4</v>
      </c>
      <c r="R42" s="3">
        <f t="shared" si="4"/>
        <v>402.30692076228598</v>
      </c>
      <c r="S42" s="24">
        <f t="shared" si="5"/>
        <v>0.84351464435146395</v>
      </c>
      <c r="T42" s="3">
        <f t="shared" si="6"/>
        <v>406.41541038525901</v>
      </c>
      <c r="U42" s="24">
        <f t="shared" si="7"/>
        <v>0.42712550607287397</v>
      </c>
    </row>
    <row r="43" spans="4:22" x14ac:dyDescent="0.6">
      <c r="D43" s="33">
        <v>418.01242236024802</v>
      </c>
      <c r="E43" s="33">
        <v>0.19383033419023099</v>
      </c>
      <c r="F43" s="33">
        <v>413.030303030303</v>
      </c>
      <c r="G43" s="55">
        <v>110.122989593188</v>
      </c>
      <c r="H43" s="33">
        <v>402.90872617853501</v>
      </c>
      <c r="I43" s="33">
        <v>0.93640167364016702</v>
      </c>
      <c r="J43" s="33">
        <v>407.00167504187601</v>
      </c>
      <c r="K43" s="33">
        <v>0.38866396761133498</v>
      </c>
      <c r="N43" s="34">
        <f t="shared" si="0"/>
        <v>418.01242236024802</v>
      </c>
      <c r="O43" s="56">
        <f t="shared" si="1"/>
        <v>51591.511936339615</v>
      </c>
      <c r="P43" s="3">
        <f t="shared" si="2"/>
        <v>413.030303030303</v>
      </c>
      <c r="Q43" s="17">
        <f t="shared" si="3"/>
        <v>1.1012298959318799E-4</v>
      </c>
      <c r="R43" s="3">
        <f t="shared" si="4"/>
        <v>402.90872617853501</v>
      </c>
      <c r="S43" s="24">
        <f t="shared" si="5"/>
        <v>0.93640167364016702</v>
      </c>
      <c r="T43" s="3">
        <f t="shared" si="6"/>
        <v>407.00167504187601</v>
      </c>
      <c r="U43" s="24">
        <f t="shared" si="7"/>
        <v>0.38866396761133498</v>
      </c>
    </row>
    <row r="44" spans="4:22" x14ac:dyDescent="0.6">
      <c r="D44" s="33">
        <v>422.82608695652101</v>
      </c>
      <c r="E44" s="33">
        <v>0.196401028277634</v>
      </c>
      <c r="F44" s="33">
        <v>415</v>
      </c>
      <c r="G44" s="55">
        <v>113.75591296121</v>
      </c>
      <c r="H44" s="33">
        <v>403.36008024072203</v>
      </c>
      <c r="I44" s="33">
        <v>0.91631799163179894</v>
      </c>
      <c r="J44" s="33">
        <v>407.58793969849199</v>
      </c>
      <c r="K44" s="33">
        <v>0.34412955465586997</v>
      </c>
      <c r="N44" s="34">
        <f t="shared" si="0"/>
        <v>422.82608695652101</v>
      </c>
      <c r="O44" s="56">
        <f t="shared" si="1"/>
        <v>50916.230366492389</v>
      </c>
      <c r="P44" s="3">
        <f t="shared" si="2"/>
        <v>415</v>
      </c>
      <c r="Q44" s="17">
        <f t="shared" si="3"/>
        <v>1.1375591296120999E-4</v>
      </c>
      <c r="R44" s="3">
        <f t="shared" si="4"/>
        <v>403.36008024072203</v>
      </c>
      <c r="S44" s="24">
        <f t="shared" si="5"/>
        <v>0.91631799163179894</v>
      </c>
      <c r="T44" s="3">
        <f t="shared" si="6"/>
        <v>407.58793969849199</v>
      </c>
      <c r="U44" s="24">
        <f t="shared" si="7"/>
        <v>0.34412955465586997</v>
      </c>
    </row>
    <row r="45" spans="4:22" x14ac:dyDescent="0.6">
      <c r="D45" s="33">
        <v>427.17391304347802</v>
      </c>
      <c r="E45" s="33">
        <v>0.19845758354755699</v>
      </c>
      <c r="F45" s="33">
        <v>418.18181818181802</v>
      </c>
      <c r="G45" s="55">
        <v>116.17786187322599</v>
      </c>
      <c r="H45" s="33">
        <v>403.81143430290803</v>
      </c>
      <c r="I45" s="33">
        <v>0.89288702928870201</v>
      </c>
      <c r="J45" s="33">
        <v>408.40871021775502</v>
      </c>
      <c r="K45" s="33">
        <v>0.248987854251011</v>
      </c>
      <c r="N45" s="34">
        <f t="shared" si="0"/>
        <v>427.17391304347802</v>
      </c>
      <c r="O45" s="56">
        <f t="shared" si="1"/>
        <v>50388.60103626964</v>
      </c>
      <c r="P45" s="3">
        <f t="shared" si="2"/>
        <v>418.18181818181802</v>
      </c>
      <c r="Q45" s="17">
        <f t="shared" si="3"/>
        <v>1.1617786187322598E-4</v>
      </c>
      <c r="R45" s="3">
        <f t="shared" si="4"/>
        <v>403.81143430290803</v>
      </c>
      <c r="S45" s="24">
        <f t="shared" si="5"/>
        <v>0.89288702928870201</v>
      </c>
      <c r="T45" s="3">
        <f t="shared" si="6"/>
        <v>408.40871021775502</v>
      </c>
      <c r="U45" s="24">
        <f t="shared" si="7"/>
        <v>0.248987854251011</v>
      </c>
    </row>
    <row r="46" spans="4:22" x14ac:dyDescent="0.6">
      <c r="D46" s="33">
        <v>431.52173913043401</v>
      </c>
      <c r="E46" s="33">
        <v>0.20102827763496101</v>
      </c>
      <c r="F46" s="33">
        <v>422.12121212121201</v>
      </c>
      <c r="G46" s="55">
        <v>117.388836329233</v>
      </c>
      <c r="H46" s="33">
        <v>404.41323971915699</v>
      </c>
      <c r="I46" s="33">
        <v>0.87698744769874404</v>
      </c>
      <c r="J46" s="33">
        <v>409.81574539363402</v>
      </c>
      <c r="K46" s="33">
        <v>0.20040485829959501</v>
      </c>
      <c r="N46" s="34">
        <f t="shared" si="0"/>
        <v>431.52173913043401</v>
      </c>
      <c r="O46" s="56">
        <f t="shared" si="1"/>
        <v>49744.245524296777</v>
      </c>
      <c r="P46" s="3">
        <f t="shared" si="2"/>
        <v>422.12121212121201</v>
      </c>
      <c r="Q46" s="17">
        <f t="shared" si="3"/>
        <v>1.1738883632923299E-4</v>
      </c>
      <c r="R46" s="3">
        <f t="shared" si="4"/>
        <v>404.41323971915699</v>
      </c>
      <c r="S46" s="24">
        <f t="shared" si="5"/>
        <v>0.87698744769874404</v>
      </c>
      <c r="T46" s="3">
        <f t="shared" si="6"/>
        <v>409.81574539363402</v>
      </c>
      <c r="U46" s="24">
        <f t="shared" si="7"/>
        <v>0.20040485829959501</v>
      </c>
    </row>
    <row r="47" spans="4:22" x14ac:dyDescent="0.6">
      <c r="D47" s="33">
        <v>437.11180124223603</v>
      </c>
      <c r="E47" s="33">
        <v>0.20411311053984499</v>
      </c>
      <c r="F47" s="33">
        <v>428.18181818181802</v>
      </c>
      <c r="G47" s="55">
        <v>119.205298013245</v>
      </c>
      <c r="H47" s="33">
        <v>405.31594784353001</v>
      </c>
      <c r="I47" s="33">
        <v>0.86108786610878596</v>
      </c>
      <c r="J47" s="33">
        <v>411.80904522613002</v>
      </c>
      <c r="K47" s="33">
        <v>0.25506072874493801</v>
      </c>
      <c r="N47" s="34">
        <f t="shared" si="0"/>
        <v>437.11180124223603</v>
      </c>
      <c r="O47" s="56">
        <f t="shared" si="1"/>
        <v>48992.443324937216</v>
      </c>
      <c r="P47" s="3">
        <f t="shared" si="2"/>
        <v>428.18181818181802</v>
      </c>
      <c r="Q47" s="17">
        <f t="shared" si="3"/>
        <v>1.1920529801324499E-4</v>
      </c>
      <c r="R47" s="3">
        <f t="shared" si="4"/>
        <v>405.31594784353001</v>
      </c>
      <c r="S47" s="24">
        <f t="shared" si="5"/>
        <v>0.86108786610878596</v>
      </c>
      <c r="T47" s="3">
        <f t="shared" si="6"/>
        <v>411.80904522613002</v>
      </c>
      <c r="U47" s="24">
        <f t="shared" si="7"/>
        <v>0.25506072874493801</v>
      </c>
    </row>
    <row r="48" spans="4:22" x14ac:dyDescent="0.6">
      <c r="D48" s="33">
        <v>443.32298136645898</v>
      </c>
      <c r="E48" s="33">
        <v>0.20771208226221</v>
      </c>
      <c r="F48" s="33">
        <v>428.48484848484799</v>
      </c>
      <c r="G48" s="55">
        <v>119.205298013245</v>
      </c>
      <c r="H48" s="33">
        <v>407.121364092276</v>
      </c>
      <c r="I48" s="33">
        <v>0.85774058577405798</v>
      </c>
      <c r="J48" s="33">
        <v>413.33333333333297</v>
      </c>
      <c r="K48" s="33">
        <v>0.313765182186236</v>
      </c>
      <c r="N48" s="34">
        <f t="shared" si="0"/>
        <v>443.32298136645898</v>
      </c>
      <c r="O48" s="56">
        <f t="shared" si="1"/>
        <v>48143.564356435832</v>
      </c>
      <c r="P48" s="3">
        <f t="shared" si="2"/>
        <v>428.48484848484799</v>
      </c>
      <c r="Q48" s="17">
        <f t="shared" si="3"/>
        <v>1.1920529801324499E-4</v>
      </c>
      <c r="R48" s="3">
        <f t="shared" si="4"/>
        <v>407.121364092276</v>
      </c>
      <c r="S48" s="24">
        <f t="shared" si="5"/>
        <v>0.85774058577405798</v>
      </c>
      <c r="T48" s="3">
        <f t="shared" si="6"/>
        <v>413.33333333333297</v>
      </c>
      <c r="U48" s="24">
        <f t="shared" si="7"/>
        <v>0.313765182186236</v>
      </c>
    </row>
    <row r="49" spans="4:22" x14ac:dyDescent="0.6">
      <c r="D49" s="33">
        <v>447.981366459627</v>
      </c>
      <c r="E49" s="33">
        <v>0.21079691516709401</v>
      </c>
      <c r="F49" s="33">
        <v>434.24242424242402</v>
      </c>
      <c r="G49" s="55">
        <v>120.719016083254</v>
      </c>
      <c r="H49" s="33">
        <v>411.33400200601801</v>
      </c>
      <c r="I49" s="33">
        <v>0.85690376569037596</v>
      </c>
      <c r="J49" s="33">
        <v>417.67169179229398</v>
      </c>
      <c r="K49" s="33">
        <v>0.34210526315789402</v>
      </c>
      <c r="N49" s="34">
        <f t="shared" si="0"/>
        <v>447.981366459627</v>
      </c>
      <c r="O49" s="56">
        <f t="shared" si="1"/>
        <v>47439.024390244143</v>
      </c>
      <c r="P49" s="3">
        <f t="shared" si="2"/>
        <v>434.24242424242402</v>
      </c>
      <c r="Q49" s="17">
        <f t="shared" si="3"/>
        <v>1.20719016083254E-4</v>
      </c>
      <c r="R49" s="3">
        <f t="shared" si="4"/>
        <v>411.33400200601801</v>
      </c>
      <c r="S49" s="24">
        <f t="shared" si="5"/>
        <v>0.85690376569037596</v>
      </c>
      <c r="T49" s="3">
        <f t="shared" si="6"/>
        <v>417.67169179229398</v>
      </c>
      <c r="U49" s="24">
        <f t="shared" si="7"/>
        <v>0.34210526315789402</v>
      </c>
    </row>
    <row r="50" spans="4:22" x14ac:dyDescent="0.6">
      <c r="D50" s="33">
        <v>453.26086956521698</v>
      </c>
      <c r="E50" s="33">
        <v>0.21336760925449799</v>
      </c>
      <c r="F50" s="33">
        <v>440.45454545454498</v>
      </c>
      <c r="G50" s="55">
        <v>122.989593188268</v>
      </c>
      <c r="H50" s="33">
        <v>416.148445336007</v>
      </c>
      <c r="I50" s="33">
        <v>0.85774058577405798</v>
      </c>
      <c r="J50" s="33">
        <v>425.17587939698399</v>
      </c>
      <c r="K50" s="33">
        <v>0.352226720647773</v>
      </c>
      <c r="N50" s="34">
        <f t="shared" si="0"/>
        <v>453.26086956521698</v>
      </c>
      <c r="O50" s="56">
        <f t="shared" si="1"/>
        <v>46867.469879518227</v>
      </c>
      <c r="P50" s="3">
        <f t="shared" si="2"/>
        <v>440.45454545454498</v>
      </c>
      <c r="Q50" s="17">
        <f t="shared" si="3"/>
        <v>1.2298959318826801E-4</v>
      </c>
      <c r="R50" s="3">
        <f t="shared" si="4"/>
        <v>416.148445336007</v>
      </c>
      <c r="S50" s="24">
        <f t="shared" si="5"/>
        <v>0.85774058577405798</v>
      </c>
      <c r="T50" s="3">
        <f t="shared" si="6"/>
        <v>425.17587939698399</v>
      </c>
      <c r="U50" s="24">
        <f t="shared" si="7"/>
        <v>0.352226720647773</v>
      </c>
      <c r="V50" s="22">
        <f>((O44*(Q46)^2)/S52)*T50</f>
        <v>0.34881525168225413</v>
      </c>
    </row>
    <row r="51" spans="4:22" x14ac:dyDescent="0.6">
      <c r="D51" s="33">
        <v>458.54037267080702</v>
      </c>
      <c r="E51" s="33">
        <v>0.216966580976863</v>
      </c>
      <c r="F51" s="33">
        <v>447.575757575757</v>
      </c>
      <c r="G51" s="55">
        <v>124.95742667928</v>
      </c>
      <c r="H51" s="33">
        <v>420.81243731193501</v>
      </c>
      <c r="I51" s="33">
        <v>0.85857740585774001</v>
      </c>
      <c r="J51" s="33">
        <v>434.55611390284702</v>
      </c>
      <c r="K51" s="33">
        <v>0.36437246963562803</v>
      </c>
      <c r="N51" s="34">
        <f t="shared" si="0"/>
        <v>458.54037267080702</v>
      </c>
      <c r="O51" s="56">
        <f t="shared" si="1"/>
        <v>46090.047393365086</v>
      </c>
      <c r="P51" s="3">
        <f t="shared" si="2"/>
        <v>447.575757575757</v>
      </c>
      <c r="Q51" s="17">
        <f t="shared" si="3"/>
        <v>1.2495742667927999E-4</v>
      </c>
      <c r="R51" s="3">
        <f t="shared" si="4"/>
        <v>420.81243731193501</v>
      </c>
      <c r="S51" s="24">
        <f t="shared" si="5"/>
        <v>0.85857740585774001</v>
      </c>
      <c r="T51" s="3">
        <f t="shared" si="6"/>
        <v>434.55611390284702</v>
      </c>
      <c r="U51" s="24">
        <f t="shared" si="7"/>
        <v>0.36437246963562803</v>
      </c>
    </row>
    <row r="52" spans="4:22" x14ac:dyDescent="0.6">
      <c r="D52" s="33">
        <v>464.44099378881901</v>
      </c>
      <c r="E52" s="33">
        <v>0.221079691516709</v>
      </c>
      <c r="F52" s="33">
        <v>453.636363636363</v>
      </c>
      <c r="G52" s="55">
        <v>126.773888363292</v>
      </c>
      <c r="H52" s="33">
        <v>424.87462387161401</v>
      </c>
      <c r="I52" s="33">
        <v>0.85523012552301203</v>
      </c>
      <c r="J52" s="33">
        <v>445.34338358458899</v>
      </c>
      <c r="K52" s="33">
        <v>0.38259109311740902</v>
      </c>
      <c r="N52" s="34">
        <f t="shared" si="0"/>
        <v>464.44099378881901</v>
      </c>
      <c r="O52" s="56">
        <f t="shared" si="1"/>
        <v>45232.55813953498</v>
      </c>
      <c r="P52" s="3">
        <f t="shared" si="2"/>
        <v>453.636363636363</v>
      </c>
      <c r="Q52" s="17">
        <f t="shared" si="3"/>
        <v>1.26773888363292E-4</v>
      </c>
      <c r="R52" s="3">
        <f t="shared" si="4"/>
        <v>424.87462387161401</v>
      </c>
      <c r="S52" s="24">
        <f t="shared" si="5"/>
        <v>0.85523012552301203</v>
      </c>
      <c r="T52" s="3">
        <f t="shared" si="6"/>
        <v>445.34338358458899</v>
      </c>
      <c r="U52" s="24">
        <f t="shared" si="7"/>
        <v>0.38259109311740902</v>
      </c>
    </row>
    <row r="53" spans="4:22" x14ac:dyDescent="0.6">
      <c r="D53" s="33">
        <v>471.273291925465</v>
      </c>
      <c r="E53" s="33">
        <v>0.22519280205655501</v>
      </c>
      <c r="F53" s="33">
        <v>459.69696969696901</v>
      </c>
      <c r="G53" s="55">
        <v>128.89309366130499</v>
      </c>
      <c r="H53" s="33">
        <v>428.936810431293</v>
      </c>
      <c r="I53" s="33">
        <v>0.85439330543933001</v>
      </c>
      <c r="J53" s="33">
        <v>454.72361809045202</v>
      </c>
      <c r="K53" s="33">
        <v>0.40080971659919001</v>
      </c>
      <c r="N53" s="34">
        <f t="shared" si="0"/>
        <v>471.273291925465</v>
      </c>
      <c r="O53" s="56">
        <f t="shared" si="1"/>
        <v>44406.392694063979</v>
      </c>
      <c r="P53" s="3">
        <f t="shared" si="2"/>
        <v>459.69696969696901</v>
      </c>
      <c r="Q53" s="17">
        <f t="shared" si="3"/>
        <v>1.2889309366130499E-4</v>
      </c>
      <c r="R53" s="3">
        <f t="shared" si="4"/>
        <v>428.936810431293</v>
      </c>
      <c r="S53" s="24">
        <f t="shared" si="5"/>
        <v>0.85439330543933001</v>
      </c>
      <c r="T53" s="3">
        <f t="shared" si="6"/>
        <v>454.72361809045202</v>
      </c>
      <c r="U53" s="24">
        <f t="shared" si="7"/>
        <v>0.40080971659919001</v>
      </c>
    </row>
    <row r="54" spans="4:22" x14ac:dyDescent="0.6">
      <c r="D54" s="33">
        <v>477.48447204968897</v>
      </c>
      <c r="E54" s="33">
        <v>0.22879177377891999</v>
      </c>
      <c r="F54" s="33">
        <v>464.54545454545399</v>
      </c>
      <c r="G54" s="55">
        <v>130.70955534531601</v>
      </c>
      <c r="H54" s="33">
        <v>434.20260782346998</v>
      </c>
      <c r="I54" s="33">
        <v>0.85523012552301203</v>
      </c>
      <c r="J54" s="33">
        <v>462.69681742043502</v>
      </c>
      <c r="K54" s="33">
        <v>0.41295546558704399</v>
      </c>
      <c r="N54" s="34">
        <f t="shared" si="0"/>
        <v>477.48447204968897</v>
      </c>
      <c r="O54" s="56">
        <f t="shared" si="1"/>
        <v>43707.865168539385</v>
      </c>
      <c r="P54" s="3">
        <f t="shared" si="2"/>
        <v>464.54545454545399</v>
      </c>
      <c r="Q54" s="17">
        <f t="shared" si="3"/>
        <v>1.30709555345316E-4</v>
      </c>
      <c r="R54" s="3">
        <f t="shared" si="4"/>
        <v>434.20260782346998</v>
      </c>
      <c r="S54" s="24">
        <f t="shared" si="5"/>
        <v>0.85523012552301203</v>
      </c>
      <c r="T54" s="3">
        <f t="shared" si="6"/>
        <v>462.69681742043502</v>
      </c>
      <c r="U54" s="24">
        <f t="shared" si="7"/>
        <v>0.41295546558704399</v>
      </c>
    </row>
    <row r="55" spans="4:22" x14ac:dyDescent="0.6">
      <c r="D55" s="33">
        <v>483.07453416149002</v>
      </c>
      <c r="E55" s="33">
        <v>0.23290488431876599</v>
      </c>
      <c r="F55" s="33">
        <v>470</v>
      </c>
      <c r="G55" s="55">
        <v>132.52601702932799</v>
      </c>
      <c r="H55" s="33">
        <v>440.22066198595701</v>
      </c>
      <c r="I55" s="33">
        <v>0.85439330543933001</v>
      </c>
      <c r="J55" s="33">
        <v>469.84924623115501</v>
      </c>
      <c r="K55" s="33">
        <v>0.43522267206477699</v>
      </c>
      <c r="N55" s="34">
        <f t="shared" si="0"/>
        <v>483.07453416149002</v>
      </c>
      <c r="O55" s="56">
        <f t="shared" si="1"/>
        <v>42935.982339955859</v>
      </c>
      <c r="P55" s="3">
        <f t="shared" si="2"/>
        <v>470</v>
      </c>
      <c r="Q55" s="17">
        <f t="shared" si="3"/>
        <v>1.3252601702932798E-4</v>
      </c>
      <c r="R55" s="3">
        <f t="shared" si="4"/>
        <v>440.22066198595701</v>
      </c>
      <c r="S55" s="24">
        <f t="shared" si="5"/>
        <v>0.85439330543933001</v>
      </c>
      <c r="T55" s="3">
        <f t="shared" si="6"/>
        <v>469.84924623115501</v>
      </c>
      <c r="U55" s="24">
        <f t="shared" si="7"/>
        <v>0.43522267206477699</v>
      </c>
    </row>
    <row r="56" spans="4:22" x14ac:dyDescent="0.6">
      <c r="D56" s="33">
        <v>488.819875776397</v>
      </c>
      <c r="E56" s="33">
        <v>0.236503856041131</v>
      </c>
      <c r="F56" s="33">
        <v>476.06060606060601</v>
      </c>
      <c r="G56" s="55">
        <v>135.099337748344</v>
      </c>
      <c r="H56" s="33">
        <v>447.29187562688003</v>
      </c>
      <c r="I56" s="33">
        <v>0.85439330543933001</v>
      </c>
      <c r="N56" s="34">
        <f t="shared" si="0"/>
        <v>488.819875776397</v>
      </c>
      <c r="O56" s="56">
        <f t="shared" si="1"/>
        <v>42282.60869565219</v>
      </c>
      <c r="P56" s="3">
        <f t="shared" si="2"/>
        <v>476.06060606060601</v>
      </c>
      <c r="Q56" s="17">
        <f t="shared" si="3"/>
        <v>1.3509933774834398E-4</v>
      </c>
      <c r="R56" s="3">
        <f t="shared" si="4"/>
        <v>447.29187562688003</v>
      </c>
      <c r="S56" s="24">
        <f t="shared" si="5"/>
        <v>0.85439330543933001</v>
      </c>
      <c r="T56" s="32"/>
      <c r="U56" s="32"/>
    </row>
    <row r="57" spans="4:22" x14ac:dyDescent="0.6">
      <c r="F57" s="33">
        <v>481.51515151515099</v>
      </c>
      <c r="G57" s="55">
        <v>136.61305581835299</v>
      </c>
      <c r="H57" s="33">
        <v>453.61083249749203</v>
      </c>
      <c r="I57" s="33">
        <v>0.85439330543933001</v>
      </c>
      <c r="P57" s="3">
        <f t="shared" si="2"/>
        <v>481.51515151515099</v>
      </c>
      <c r="Q57" s="17">
        <f t="shared" si="3"/>
        <v>1.3661305581835298E-4</v>
      </c>
      <c r="R57" s="3">
        <f t="shared" si="4"/>
        <v>453.61083249749203</v>
      </c>
      <c r="S57" s="24">
        <f t="shared" si="5"/>
        <v>0.85439330543933001</v>
      </c>
      <c r="T57" s="32"/>
      <c r="U57" s="32"/>
    </row>
    <row r="58" spans="4:22" x14ac:dyDescent="0.6">
      <c r="F58" s="33">
        <v>485</v>
      </c>
      <c r="G58" s="55">
        <v>137.67265846736001</v>
      </c>
      <c r="H58" s="33">
        <v>460.68204613841499</v>
      </c>
      <c r="I58" s="33">
        <v>0.85439330543933001</v>
      </c>
      <c r="P58" s="3">
        <f t="shared" si="2"/>
        <v>485</v>
      </c>
      <c r="Q58" s="17">
        <f t="shared" si="3"/>
        <v>1.3767265846735999E-4</v>
      </c>
      <c r="R58" s="3">
        <f t="shared" si="4"/>
        <v>460.68204613841499</v>
      </c>
      <c r="S58" s="24">
        <f t="shared" si="5"/>
        <v>0.85439330543933001</v>
      </c>
      <c r="T58" s="32"/>
      <c r="U58" s="32"/>
    </row>
    <row r="59" spans="4:22" x14ac:dyDescent="0.6">
      <c r="F59" s="33">
        <v>489.84848484848402</v>
      </c>
      <c r="G59" s="55">
        <v>139.33774834437</v>
      </c>
      <c r="H59" s="33">
        <v>467.75325977933801</v>
      </c>
      <c r="I59" s="33">
        <v>0.85439330543933001</v>
      </c>
      <c r="P59" s="3">
        <f t="shared" si="2"/>
        <v>489.84848484848402</v>
      </c>
      <c r="Q59" s="17">
        <f t="shared" si="3"/>
        <v>1.3933774834436999E-4</v>
      </c>
      <c r="R59" s="3">
        <f t="shared" si="4"/>
        <v>467.75325977933801</v>
      </c>
      <c r="S59" s="24">
        <f t="shared" si="5"/>
        <v>0.85439330543933001</v>
      </c>
      <c r="U59" s="32"/>
    </row>
    <row r="60" spans="4:22" x14ac:dyDescent="0.6">
      <c r="H60" s="33">
        <v>475.12537612838503</v>
      </c>
      <c r="I60" s="33">
        <v>0.85439330543933001</v>
      </c>
      <c r="R60" s="3">
        <f t="shared" si="4"/>
        <v>475.12537612838503</v>
      </c>
      <c r="S60" s="24">
        <f t="shared" si="5"/>
        <v>0.85439330543933001</v>
      </c>
    </row>
    <row r="61" spans="4:22" x14ac:dyDescent="0.6">
      <c r="H61" s="33">
        <v>481.143430290872</v>
      </c>
      <c r="I61" s="33">
        <v>0.85355648535564799</v>
      </c>
      <c r="R61" s="3">
        <f t="shared" si="4"/>
        <v>481.143430290872</v>
      </c>
      <c r="S61" s="24">
        <f t="shared" si="5"/>
        <v>0.85355648535564799</v>
      </c>
    </row>
    <row r="62" spans="4:22" x14ac:dyDescent="0.6">
      <c r="H62" s="33">
        <v>485.055165496489</v>
      </c>
      <c r="I62" s="33">
        <v>0.85439330543933001</v>
      </c>
      <c r="R62" s="3">
        <f t="shared" si="4"/>
        <v>485.055165496489</v>
      </c>
      <c r="S62" s="24">
        <f t="shared" si="5"/>
        <v>0.85439330543933001</v>
      </c>
    </row>
    <row r="63" spans="4:22" x14ac:dyDescent="0.6">
      <c r="H63" s="33">
        <v>489.41825476429199</v>
      </c>
      <c r="I63" s="33">
        <v>0.85523012552301203</v>
      </c>
      <c r="R63" s="3">
        <f t="shared" si="4"/>
        <v>489.41825476429199</v>
      </c>
      <c r="S63" s="24">
        <f t="shared" si="5"/>
        <v>0.85523012552301203</v>
      </c>
    </row>
    <row r="64" spans="4:22" x14ac:dyDescent="0.6">
      <c r="R64" s="14"/>
      <c r="S64" s="14"/>
      <c r="T64" s="14"/>
    </row>
    <row r="65" spans="18:20" x14ac:dyDescent="0.6">
      <c r="R65" s="14"/>
      <c r="S65" s="14"/>
      <c r="T65" s="14"/>
    </row>
    <row r="66" spans="18:20" x14ac:dyDescent="0.6">
      <c r="R66" s="14"/>
      <c r="S66" s="14"/>
      <c r="T66" s="14"/>
    </row>
  </sheetData>
  <sortState xmlns:xlrd2="http://schemas.microsoft.com/office/spreadsheetml/2017/richdata2" ref="J10:K55">
    <sortCondition ref="J10:J55"/>
  </sortState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W8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3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38</v>
      </c>
      <c r="D8" s="11" t="s">
        <v>24</v>
      </c>
      <c r="E8" s="10" t="s">
        <v>37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33">
        <v>290.03378378378301</v>
      </c>
      <c r="E9" s="33">
        <v>9.6408839779005495E-2</v>
      </c>
      <c r="F9" s="33">
        <v>289.983022071307</v>
      </c>
      <c r="G9" s="33">
        <v>83.747927031508993</v>
      </c>
      <c r="H9" s="33">
        <v>290.38461538461502</v>
      </c>
      <c r="I9" s="33">
        <v>0.97878426698450505</v>
      </c>
      <c r="J9" s="33">
        <v>291.202872531418</v>
      </c>
      <c r="K9" s="33">
        <v>0.20526315789473601</v>
      </c>
      <c r="N9" s="3">
        <f>D9</f>
        <v>290.03378378378301</v>
      </c>
      <c r="O9" s="21">
        <f>1/(E9*0.0001)</f>
        <v>103724.92836676221</v>
      </c>
      <c r="P9" s="3">
        <f>F9</f>
        <v>289.983022071307</v>
      </c>
      <c r="Q9" s="17">
        <f>G9*0.000001</f>
        <v>8.3747927031508994E-5</v>
      </c>
      <c r="R9" s="3">
        <f>H9</f>
        <v>290.38461538461502</v>
      </c>
      <c r="S9" s="24">
        <f>I9</f>
        <v>0.97878426698450505</v>
      </c>
      <c r="T9" s="3">
        <f>J9</f>
        <v>291.202872531418</v>
      </c>
      <c r="U9" s="24">
        <f>K9</f>
        <v>0.20526315789473601</v>
      </c>
      <c r="V9" s="22">
        <f>((O9*(Q9)^2)/S9)*T9</f>
        <v>0.21644120860514562</v>
      </c>
      <c r="W9" s="40">
        <f>U9/V9-1</f>
        <v>-5.1644743542352711E-2</v>
      </c>
    </row>
    <row r="10" spans="1:23" x14ac:dyDescent="0.6">
      <c r="B10" s="3"/>
      <c r="C10" s="4"/>
      <c r="D10" s="33">
        <v>310.30405405405401</v>
      </c>
      <c r="E10" s="33">
        <v>0.100552486187845</v>
      </c>
      <c r="F10" s="33">
        <v>309.84719864176498</v>
      </c>
      <c r="G10" s="33">
        <v>93.698175787727905</v>
      </c>
      <c r="H10" s="33">
        <v>310.31468531468499</v>
      </c>
      <c r="I10" s="33">
        <v>0.95375446960667398</v>
      </c>
      <c r="J10" s="33">
        <v>310.59245960502602</v>
      </c>
      <c r="K10" s="33">
        <v>0.278947368421052</v>
      </c>
      <c r="N10" s="3">
        <f t="shared" ref="N10:N25" si="0">D10</f>
        <v>310.30405405405401</v>
      </c>
      <c r="O10" s="21">
        <f t="shared" ref="O10:O25" si="1">1/(E10*0.0001)</f>
        <v>99450.549450549748</v>
      </c>
      <c r="P10" s="3">
        <f t="shared" ref="P10:P25" si="2">F10</f>
        <v>309.84719864176498</v>
      </c>
      <c r="Q10" s="17">
        <f t="shared" ref="Q10:Q25" si="3">G10*0.000001</f>
        <v>9.3698175787727903E-5</v>
      </c>
      <c r="R10" s="3">
        <f t="shared" ref="R10:U25" si="4">H10</f>
        <v>310.31468531468499</v>
      </c>
      <c r="S10" s="24">
        <f t="shared" si="4"/>
        <v>0.95375446960667398</v>
      </c>
      <c r="T10" s="3">
        <f t="shared" si="4"/>
        <v>310.59245960502602</v>
      </c>
      <c r="U10" s="24">
        <f t="shared" si="4"/>
        <v>0.278947368421052</v>
      </c>
      <c r="V10" s="22">
        <f t="shared" ref="V10:V25" si="5">((O10*(Q10)^2)/S10)*T10</f>
        <v>0.28433071685336353</v>
      </c>
      <c r="W10" s="40">
        <f t="shared" ref="W10:W25" si="6">U10/V10-1</f>
        <v>-1.8933404353522088E-2</v>
      </c>
    </row>
    <row r="11" spans="1:23" x14ac:dyDescent="0.6">
      <c r="B11" s="2"/>
      <c r="C11" s="4"/>
      <c r="D11" s="33">
        <v>330.57432432432398</v>
      </c>
      <c r="E11" s="33">
        <v>0.106353591160221</v>
      </c>
      <c r="F11" s="33">
        <v>330.22071307300502</v>
      </c>
      <c r="G11" s="33">
        <v>97.346600331674907</v>
      </c>
      <c r="H11" s="33">
        <v>330.24475524475503</v>
      </c>
      <c r="I11" s="33">
        <v>0.92991656734207395</v>
      </c>
      <c r="J11" s="33">
        <v>331.05924596050198</v>
      </c>
      <c r="K11" s="33">
        <v>0.31228070175438499</v>
      </c>
      <c r="N11" s="3">
        <f t="shared" si="0"/>
        <v>330.57432432432398</v>
      </c>
      <c r="O11" s="21">
        <f t="shared" si="1"/>
        <v>94025.974025974021</v>
      </c>
      <c r="P11" s="3">
        <f t="shared" si="2"/>
        <v>330.22071307300502</v>
      </c>
      <c r="Q11" s="17">
        <f t="shared" si="3"/>
        <v>9.7346600331674901E-5</v>
      </c>
      <c r="R11" s="3">
        <f t="shared" si="4"/>
        <v>330.24475524475503</v>
      </c>
      <c r="S11" s="24">
        <f t="shared" si="4"/>
        <v>0.92991656734207395</v>
      </c>
      <c r="T11" s="3">
        <f t="shared" si="4"/>
        <v>331.05924596050198</v>
      </c>
      <c r="U11" s="24">
        <f t="shared" si="4"/>
        <v>0.31228070175438499</v>
      </c>
      <c r="V11" s="22">
        <f t="shared" si="5"/>
        <v>0.31721313030616488</v>
      </c>
      <c r="W11" s="40">
        <f t="shared" si="6"/>
        <v>-1.5549257204514944E-2</v>
      </c>
    </row>
    <row r="12" spans="1:23" x14ac:dyDescent="0.6">
      <c r="B12" s="2"/>
      <c r="C12" s="4"/>
      <c r="D12" s="33">
        <v>349.83108108108098</v>
      </c>
      <c r="E12" s="33">
        <v>0.119613259668508</v>
      </c>
      <c r="F12" s="33">
        <v>349.575551782682</v>
      </c>
      <c r="G12" s="33">
        <v>100.33167495854001</v>
      </c>
      <c r="H12" s="33">
        <v>350.174825174825</v>
      </c>
      <c r="I12" s="33">
        <v>0.85125148986889199</v>
      </c>
      <c r="J12" s="33">
        <v>350.98743267504398</v>
      </c>
      <c r="K12" s="33">
        <v>0.34210526315789402</v>
      </c>
      <c r="N12" s="3">
        <f t="shared" si="0"/>
        <v>349.83108108108098</v>
      </c>
      <c r="O12" s="21">
        <f t="shared" si="1"/>
        <v>83602.771362586805</v>
      </c>
      <c r="P12" s="3">
        <f t="shared" si="2"/>
        <v>349.575551782682</v>
      </c>
      <c r="Q12" s="17">
        <f t="shared" si="3"/>
        <v>1.0033167495854E-4</v>
      </c>
      <c r="R12" s="3">
        <f t="shared" si="4"/>
        <v>350.174825174825</v>
      </c>
      <c r="S12" s="24">
        <f t="shared" si="4"/>
        <v>0.85125148986889199</v>
      </c>
      <c r="T12" s="3">
        <f t="shared" si="4"/>
        <v>350.98743267504398</v>
      </c>
      <c r="U12" s="24">
        <f t="shared" si="4"/>
        <v>0.34210526315789402</v>
      </c>
      <c r="V12" s="22">
        <f t="shared" si="5"/>
        <v>0.34700080374691661</v>
      </c>
      <c r="W12" s="40">
        <f t="shared" si="6"/>
        <v>-1.4108153457169315E-2</v>
      </c>
    </row>
    <row r="13" spans="1:23" x14ac:dyDescent="0.6">
      <c r="B13" s="2"/>
      <c r="C13" s="4"/>
      <c r="D13" s="33">
        <v>420.27027027026998</v>
      </c>
      <c r="E13" s="33">
        <v>0.180939226519337</v>
      </c>
      <c r="F13" s="33">
        <v>419.86417657045803</v>
      </c>
      <c r="G13" s="33">
        <v>110.281923714759</v>
      </c>
      <c r="H13" s="33">
        <v>419.93006993006998</v>
      </c>
      <c r="I13" s="33">
        <v>1.0395709177592301</v>
      </c>
      <c r="J13" s="33">
        <v>421.00538599640902</v>
      </c>
      <c r="K13" s="33">
        <v>0.27017543859649101</v>
      </c>
      <c r="N13" s="3">
        <f t="shared" si="0"/>
        <v>420.27027027026998</v>
      </c>
      <c r="O13" s="21">
        <f t="shared" si="1"/>
        <v>55267.175572519089</v>
      </c>
      <c r="P13" s="3">
        <f t="shared" si="2"/>
        <v>419.86417657045803</v>
      </c>
      <c r="Q13" s="17">
        <f t="shared" si="3"/>
        <v>1.10281923714759E-4</v>
      </c>
      <c r="R13" s="3">
        <f t="shared" si="4"/>
        <v>419.93006993006998</v>
      </c>
      <c r="S13" s="24">
        <f t="shared" si="4"/>
        <v>1.0395709177592301</v>
      </c>
      <c r="T13" s="3">
        <f t="shared" si="4"/>
        <v>421.00538599640902</v>
      </c>
      <c r="U13" s="24">
        <f t="shared" si="4"/>
        <v>0.27017543859649101</v>
      </c>
      <c r="V13" s="22">
        <f t="shared" si="5"/>
        <v>0.27221337945699409</v>
      </c>
      <c r="W13" s="40">
        <f t="shared" si="6"/>
        <v>-7.4865565556267999E-3</v>
      </c>
    </row>
    <row r="14" spans="1:23" x14ac:dyDescent="0.6">
      <c r="B14" s="2"/>
      <c r="C14" s="4"/>
      <c r="D14" s="33">
        <v>450.675675675675</v>
      </c>
      <c r="E14" s="33">
        <v>0.19668508287292799</v>
      </c>
      <c r="F14" s="33">
        <v>450.93378607809802</v>
      </c>
      <c r="G14" s="33">
        <v>120.232172470978</v>
      </c>
      <c r="H14" s="33">
        <v>449.82517482517397</v>
      </c>
      <c r="I14" s="33">
        <v>1.03003575685339</v>
      </c>
      <c r="J14" s="33">
        <v>450.62836624775503</v>
      </c>
      <c r="K14" s="33">
        <v>0.31228070175438499</v>
      </c>
      <c r="N14" s="3">
        <f t="shared" si="0"/>
        <v>450.675675675675</v>
      </c>
      <c r="O14" s="21">
        <f t="shared" si="1"/>
        <v>50842.696629213526</v>
      </c>
      <c r="P14" s="3">
        <f t="shared" si="2"/>
        <v>450.93378607809802</v>
      </c>
      <c r="Q14" s="17">
        <f t="shared" si="3"/>
        <v>1.2023217247097799E-4</v>
      </c>
      <c r="R14" s="3">
        <f t="shared" si="4"/>
        <v>449.82517482517397</v>
      </c>
      <c r="S14" s="24">
        <f t="shared" si="4"/>
        <v>1.03003575685339</v>
      </c>
      <c r="T14" s="3">
        <f t="shared" si="4"/>
        <v>450.62836624775503</v>
      </c>
      <c r="U14" s="24">
        <f t="shared" si="4"/>
        <v>0.31228070175438499</v>
      </c>
      <c r="V14" s="22">
        <f t="shared" si="5"/>
        <v>0.32154087622662242</v>
      </c>
      <c r="W14" s="40">
        <f t="shared" si="6"/>
        <v>-2.8799369401826369E-2</v>
      </c>
    </row>
    <row r="15" spans="1:23" x14ac:dyDescent="0.6">
      <c r="B15" s="2"/>
      <c r="C15" s="4"/>
      <c r="D15" s="33">
        <v>500.33783783783798</v>
      </c>
      <c r="E15" s="33">
        <v>0.22651933701657401</v>
      </c>
      <c r="F15" s="33">
        <v>500.33955857385399</v>
      </c>
      <c r="G15" s="33">
        <v>135.82089552238801</v>
      </c>
      <c r="H15" s="33">
        <v>500.69930069930001</v>
      </c>
      <c r="I15" s="33">
        <v>1.0145411203814001</v>
      </c>
      <c r="J15" s="33">
        <v>501.79533213644498</v>
      </c>
      <c r="K15" s="33">
        <v>0.39649122807017501</v>
      </c>
      <c r="N15" s="3">
        <f t="shared" si="0"/>
        <v>500.33783783783798</v>
      </c>
      <c r="O15" s="21">
        <f t="shared" si="1"/>
        <v>44146.341463414748</v>
      </c>
      <c r="P15" s="3">
        <f t="shared" si="2"/>
        <v>500.33955857385399</v>
      </c>
      <c r="Q15" s="17">
        <f t="shared" si="3"/>
        <v>1.35820895522388E-4</v>
      </c>
      <c r="R15" s="3">
        <f t="shared" si="4"/>
        <v>500.69930069930001</v>
      </c>
      <c r="S15" s="24">
        <f t="shared" si="4"/>
        <v>1.0145411203814001</v>
      </c>
      <c r="T15" s="3">
        <f t="shared" si="4"/>
        <v>501.79533213644498</v>
      </c>
      <c r="U15" s="24">
        <f t="shared" si="4"/>
        <v>0.39649122807017501</v>
      </c>
      <c r="V15" s="22">
        <f t="shared" si="5"/>
        <v>0.40279573215709247</v>
      </c>
      <c r="W15" s="40">
        <f t="shared" si="6"/>
        <v>-1.5651864167365748E-2</v>
      </c>
    </row>
    <row r="16" spans="1:23" x14ac:dyDescent="0.6">
      <c r="B16" s="2"/>
      <c r="C16" s="4"/>
      <c r="D16" s="33">
        <v>550</v>
      </c>
      <c r="E16" s="33">
        <v>0.26215469613259601</v>
      </c>
      <c r="F16" s="33">
        <v>549.74533106960905</v>
      </c>
      <c r="G16" s="33">
        <v>151.077943615256</v>
      </c>
      <c r="H16" s="33">
        <v>550</v>
      </c>
      <c r="I16" s="33">
        <v>0.99308700834326502</v>
      </c>
      <c r="J16" s="33">
        <v>550.26929982046602</v>
      </c>
      <c r="K16" s="33">
        <v>0.47894736842105201</v>
      </c>
      <c r="N16" s="3">
        <f t="shared" si="0"/>
        <v>550</v>
      </c>
      <c r="O16" s="21">
        <f t="shared" si="1"/>
        <v>38145.416227608104</v>
      </c>
      <c r="P16" s="3">
        <f t="shared" si="2"/>
        <v>549.74533106960905</v>
      </c>
      <c r="Q16" s="17">
        <f t="shared" si="3"/>
        <v>1.51077943615256E-4</v>
      </c>
      <c r="R16" s="3">
        <f t="shared" si="4"/>
        <v>550</v>
      </c>
      <c r="S16" s="24">
        <f t="shared" si="4"/>
        <v>0.99308700834326502</v>
      </c>
      <c r="T16" s="3">
        <f t="shared" si="4"/>
        <v>550.26929982046602</v>
      </c>
      <c r="U16" s="24">
        <f t="shared" si="4"/>
        <v>0.47894736842105201</v>
      </c>
      <c r="V16" s="22">
        <f t="shared" si="5"/>
        <v>0.48242796089757267</v>
      </c>
      <c r="W16" s="40">
        <f t="shared" si="6"/>
        <v>-7.2147403522070386E-3</v>
      </c>
    </row>
    <row r="17" spans="2:23" x14ac:dyDescent="0.6">
      <c r="B17" s="2"/>
      <c r="C17" s="4"/>
      <c r="D17" s="33">
        <v>600.16891891891896</v>
      </c>
      <c r="E17" s="33">
        <v>0.30524861878453002</v>
      </c>
      <c r="F17" s="33">
        <v>600.169779286927</v>
      </c>
      <c r="G17" s="33">
        <v>167.661691542288</v>
      </c>
      <c r="H17" s="33">
        <v>599.82517482517403</v>
      </c>
      <c r="I17" s="33">
        <v>0.97044100119189602</v>
      </c>
      <c r="J17" s="33">
        <v>601.43626570915603</v>
      </c>
      <c r="K17" s="33">
        <v>0.56666666666666599</v>
      </c>
      <c r="N17" s="3">
        <f t="shared" si="0"/>
        <v>600.16891891891896</v>
      </c>
      <c r="O17" s="21">
        <f t="shared" si="1"/>
        <v>32760.180995475155</v>
      </c>
      <c r="P17" s="3">
        <f t="shared" si="2"/>
        <v>600.169779286927</v>
      </c>
      <c r="Q17" s="17">
        <f t="shared" si="3"/>
        <v>1.67661691542288E-4</v>
      </c>
      <c r="R17" s="3">
        <f t="shared" si="4"/>
        <v>599.82517482517403</v>
      </c>
      <c r="S17" s="24">
        <f t="shared" si="4"/>
        <v>0.97044100119189602</v>
      </c>
      <c r="T17" s="3">
        <f t="shared" si="4"/>
        <v>601.43626570915603</v>
      </c>
      <c r="U17" s="24">
        <f t="shared" si="4"/>
        <v>0.56666666666666599</v>
      </c>
      <c r="V17" s="22">
        <f t="shared" si="5"/>
        <v>0.57073493144509546</v>
      </c>
      <c r="W17" s="40">
        <f t="shared" si="6"/>
        <v>-7.1281159681757522E-3</v>
      </c>
    </row>
    <row r="18" spans="2:23" x14ac:dyDescent="0.6">
      <c r="B18" s="2"/>
      <c r="C18" s="4"/>
      <c r="D18" s="33">
        <v>650.33783783783701</v>
      </c>
      <c r="E18" s="33">
        <v>0.35580110497237499</v>
      </c>
      <c r="F18" s="33">
        <v>650.08488964346202</v>
      </c>
      <c r="G18" s="33">
        <v>183.913764510779</v>
      </c>
      <c r="H18" s="33">
        <v>650.17482517482495</v>
      </c>
      <c r="I18" s="33">
        <v>0.94421930870083504</v>
      </c>
      <c r="J18" s="33">
        <v>650.44883303410995</v>
      </c>
      <c r="K18" s="33">
        <v>0.65087719298245605</v>
      </c>
      <c r="N18" s="3">
        <f t="shared" si="0"/>
        <v>650.33783783783701</v>
      </c>
      <c r="O18" s="21">
        <f t="shared" si="1"/>
        <v>28105.590062111856</v>
      </c>
      <c r="P18" s="3">
        <f t="shared" si="2"/>
        <v>650.08488964346202</v>
      </c>
      <c r="Q18" s="17">
        <f t="shared" si="3"/>
        <v>1.83913764510779E-4</v>
      </c>
      <c r="R18" s="3">
        <f t="shared" si="4"/>
        <v>650.17482517482495</v>
      </c>
      <c r="S18" s="24">
        <f t="shared" si="4"/>
        <v>0.94421930870083504</v>
      </c>
      <c r="T18" s="3">
        <f t="shared" si="4"/>
        <v>650.44883303410995</v>
      </c>
      <c r="U18" s="24">
        <f t="shared" si="4"/>
        <v>0.65087719298245605</v>
      </c>
      <c r="V18" s="22">
        <f t="shared" si="5"/>
        <v>0.65487956247417056</v>
      </c>
      <c r="W18" s="40">
        <f t="shared" si="6"/>
        <v>-6.1116115405912552E-3</v>
      </c>
    </row>
    <row r="19" spans="2:23" x14ac:dyDescent="0.6">
      <c r="B19" s="2"/>
      <c r="C19" s="4"/>
      <c r="D19" s="33">
        <v>700.50675675675598</v>
      </c>
      <c r="E19" s="33">
        <v>0.41215469613259598</v>
      </c>
      <c r="F19" s="33">
        <v>699.99999999999898</v>
      </c>
      <c r="G19" s="33">
        <v>199.834162520729</v>
      </c>
      <c r="H19" s="33">
        <v>700</v>
      </c>
      <c r="I19" s="33">
        <v>0.91680572109654401</v>
      </c>
      <c r="J19" s="33">
        <v>700.53859964093294</v>
      </c>
      <c r="K19" s="33">
        <v>0.73508771929824501</v>
      </c>
      <c r="N19" s="3">
        <f t="shared" si="0"/>
        <v>700.50675675675598</v>
      </c>
      <c r="O19" s="21">
        <f t="shared" si="1"/>
        <v>24262.734584450442</v>
      </c>
      <c r="P19" s="3">
        <f t="shared" si="2"/>
        <v>699.99999999999898</v>
      </c>
      <c r="Q19" s="17">
        <f t="shared" si="3"/>
        <v>1.99834162520729E-4</v>
      </c>
      <c r="R19" s="3">
        <f t="shared" si="4"/>
        <v>700</v>
      </c>
      <c r="S19" s="24">
        <f t="shared" si="4"/>
        <v>0.91680572109654401</v>
      </c>
      <c r="T19" s="3">
        <f t="shared" si="4"/>
        <v>700.53859964093294</v>
      </c>
      <c r="U19" s="24">
        <f t="shared" si="4"/>
        <v>0.73508771929824501</v>
      </c>
      <c r="V19" s="22">
        <f t="shared" si="5"/>
        <v>0.74034470066689817</v>
      </c>
      <c r="W19" s="40">
        <f t="shared" si="6"/>
        <v>-7.1007212774234496E-3</v>
      </c>
    </row>
    <row r="20" spans="2:23" x14ac:dyDescent="0.6">
      <c r="B20" s="2"/>
      <c r="C20" s="4"/>
      <c r="D20" s="33">
        <v>750.67567567567505</v>
      </c>
      <c r="E20" s="33">
        <v>0.47596685082872903</v>
      </c>
      <c r="F20" s="33">
        <v>749.91511035653502</v>
      </c>
      <c r="G20" s="33">
        <v>215.75456053067899</v>
      </c>
      <c r="H20" s="33">
        <v>749.82517482517505</v>
      </c>
      <c r="I20" s="33">
        <v>0.88820023837902295</v>
      </c>
      <c r="J20" s="33">
        <v>750.08976660682197</v>
      </c>
      <c r="K20" s="33">
        <v>0.826315789473684</v>
      </c>
      <c r="N20" s="3">
        <f t="shared" si="0"/>
        <v>750.67567567567505</v>
      </c>
      <c r="O20" s="21">
        <f t="shared" si="1"/>
        <v>21009.866511897861</v>
      </c>
      <c r="P20" s="3">
        <f t="shared" si="2"/>
        <v>749.91511035653502</v>
      </c>
      <c r="Q20" s="17">
        <f t="shared" si="3"/>
        <v>2.1575456053067897E-4</v>
      </c>
      <c r="R20" s="3">
        <f t="shared" si="4"/>
        <v>749.82517482517505</v>
      </c>
      <c r="S20" s="24">
        <f t="shared" si="4"/>
        <v>0.88820023837902295</v>
      </c>
      <c r="T20" s="3">
        <f t="shared" si="4"/>
        <v>750.08976660682197</v>
      </c>
      <c r="U20" s="24">
        <f t="shared" si="4"/>
        <v>0.826315789473684</v>
      </c>
      <c r="V20" s="22">
        <f t="shared" si="5"/>
        <v>0.82593451836023235</v>
      </c>
      <c r="W20" s="40">
        <f t="shared" si="6"/>
        <v>4.6162389992931985E-4</v>
      </c>
    </row>
    <row r="21" spans="2:23" x14ac:dyDescent="0.6">
      <c r="B21" s="2"/>
      <c r="C21" s="4"/>
      <c r="D21" s="33">
        <v>800.33783783783701</v>
      </c>
      <c r="E21" s="33">
        <v>0.54226519337016499</v>
      </c>
      <c r="F21" s="33">
        <v>799.830220713073</v>
      </c>
      <c r="G21" s="33">
        <v>231.67495854063</v>
      </c>
      <c r="H21" s="33">
        <v>800.17482517482495</v>
      </c>
      <c r="I21" s="33">
        <v>0.85840286054827197</v>
      </c>
      <c r="J21" s="33">
        <v>799.64093357271099</v>
      </c>
      <c r="K21" s="33">
        <v>0.92105263157894701</v>
      </c>
      <c r="N21" s="3">
        <f t="shared" si="0"/>
        <v>800.33783783783701</v>
      </c>
      <c r="O21" s="21">
        <f t="shared" si="1"/>
        <v>18441.16148751913</v>
      </c>
      <c r="P21" s="3">
        <f t="shared" si="2"/>
        <v>799.830220713073</v>
      </c>
      <c r="Q21" s="17">
        <f t="shared" si="3"/>
        <v>2.3167495854063E-4</v>
      </c>
      <c r="R21" s="3">
        <f t="shared" si="4"/>
        <v>800.17482517482495</v>
      </c>
      <c r="S21" s="24">
        <f t="shared" si="4"/>
        <v>0.85840286054827197</v>
      </c>
      <c r="T21" s="3">
        <f t="shared" si="4"/>
        <v>799.64093357271099</v>
      </c>
      <c r="U21" s="24">
        <f t="shared" si="4"/>
        <v>0.92105263157894701</v>
      </c>
      <c r="V21" s="22">
        <f t="shared" si="5"/>
        <v>0.92204118498438259</v>
      </c>
      <c r="W21" s="40">
        <f t="shared" si="6"/>
        <v>-1.072135845485378E-3</v>
      </c>
    </row>
    <row r="22" spans="2:23" x14ac:dyDescent="0.6">
      <c r="B22" s="2"/>
      <c r="C22" s="4"/>
      <c r="D22" s="33">
        <v>850</v>
      </c>
      <c r="E22" s="33">
        <v>0.60939226519336998</v>
      </c>
      <c r="F22" s="33">
        <v>850.25466893039004</v>
      </c>
      <c r="G22" s="33">
        <v>251.24378109452701</v>
      </c>
      <c r="H22" s="33">
        <v>850.52447552447495</v>
      </c>
      <c r="I22" s="33">
        <v>0.82979737783075103</v>
      </c>
      <c r="J22" s="33">
        <v>850.26929982046602</v>
      </c>
      <c r="K22" s="33">
        <v>1.0649122807017499</v>
      </c>
      <c r="N22" s="3">
        <f t="shared" si="0"/>
        <v>850</v>
      </c>
      <c r="O22" s="21">
        <f t="shared" si="1"/>
        <v>16409.791477787854</v>
      </c>
      <c r="P22" s="3">
        <f t="shared" si="2"/>
        <v>850.25466893039004</v>
      </c>
      <c r="Q22" s="17">
        <f t="shared" si="3"/>
        <v>2.5124378109452701E-4</v>
      </c>
      <c r="R22" s="3">
        <f t="shared" si="4"/>
        <v>850.52447552447495</v>
      </c>
      <c r="S22" s="24">
        <f t="shared" si="4"/>
        <v>0.82979737783075103</v>
      </c>
      <c r="T22" s="3">
        <f t="shared" si="4"/>
        <v>850.26929982046602</v>
      </c>
      <c r="U22" s="24">
        <f t="shared" si="4"/>
        <v>1.0649122807017499</v>
      </c>
      <c r="V22" s="22">
        <f t="shared" si="5"/>
        <v>1.0613977050068995</v>
      </c>
      <c r="W22" s="40">
        <f t="shared" si="6"/>
        <v>3.3112712400558131E-3</v>
      </c>
    </row>
    <row r="23" spans="2:23" x14ac:dyDescent="0.6">
      <c r="B23" s="2"/>
      <c r="C23" s="4"/>
      <c r="D23" s="33">
        <v>900.16891891891805</v>
      </c>
      <c r="E23" s="33">
        <v>0.66906077348066295</v>
      </c>
      <c r="F23" s="33">
        <v>900.169779286927</v>
      </c>
      <c r="G23" s="33">
        <v>270.81260364842399</v>
      </c>
      <c r="H23" s="33">
        <v>900.34965034965001</v>
      </c>
      <c r="I23" s="33">
        <v>0.8</v>
      </c>
      <c r="J23" s="33">
        <v>900.35906642728798</v>
      </c>
      <c r="K23" s="33">
        <v>1.23157894736842</v>
      </c>
      <c r="N23" s="3">
        <f t="shared" si="0"/>
        <v>900.16891891891805</v>
      </c>
      <c r="O23" s="21">
        <f t="shared" si="1"/>
        <v>14946.32535094963</v>
      </c>
      <c r="P23" s="3">
        <f t="shared" si="2"/>
        <v>900.169779286927</v>
      </c>
      <c r="Q23" s="17">
        <f t="shared" si="3"/>
        <v>2.7081260364842399E-4</v>
      </c>
      <c r="R23" s="3">
        <f t="shared" si="4"/>
        <v>900.34965034965001</v>
      </c>
      <c r="S23" s="24">
        <f t="shared" si="4"/>
        <v>0.8</v>
      </c>
      <c r="T23" s="3">
        <f t="shared" si="4"/>
        <v>900.35906642728798</v>
      </c>
      <c r="U23" s="24">
        <f t="shared" si="4"/>
        <v>1.23157894736842</v>
      </c>
      <c r="V23" s="22">
        <f t="shared" si="5"/>
        <v>1.2336669556559479</v>
      </c>
      <c r="W23" s="40">
        <f t="shared" si="6"/>
        <v>-1.6925218576658851E-3</v>
      </c>
    </row>
    <row r="24" spans="2:23" x14ac:dyDescent="0.6">
      <c r="B24" s="2"/>
      <c r="C24" s="4"/>
      <c r="D24" s="33">
        <v>950.33783783783701</v>
      </c>
      <c r="E24" s="33">
        <v>0.723756906077347</v>
      </c>
      <c r="F24" s="33">
        <v>950.59422750424403</v>
      </c>
      <c r="G24" s="33">
        <v>281.75787728026501</v>
      </c>
      <c r="H24" s="33">
        <v>949.65034965034897</v>
      </c>
      <c r="I24" s="33">
        <v>0.77020262216924895</v>
      </c>
      <c r="J24" s="33">
        <v>949.91023339317701</v>
      </c>
      <c r="K24" s="33">
        <v>1.3508771929824499</v>
      </c>
      <c r="N24" s="3">
        <f t="shared" si="0"/>
        <v>950.33783783783701</v>
      </c>
      <c r="O24" s="21">
        <f t="shared" si="1"/>
        <v>13816.79389312979</v>
      </c>
      <c r="P24" s="3">
        <f t="shared" si="2"/>
        <v>950.59422750424403</v>
      </c>
      <c r="Q24" s="17">
        <f t="shared" si="3"/>
        <v>2.8175787728026497E-4</v>
      </c>
      <c r="R24" s="3">
        <f t="shared" si="4"/>
        <v>949.65034965034897</v>
      </c>
      <c r="S24" s="24">
        <f t="shared" si="4"/>
        <v>0.77020262216924895</v>
      </c>
      <c r="T24" s="3">
        <f t="shared" si="4"/>
        <v>949.91023339317701</v>
      </c>
      <c r="U24" s="24">
        <f t="shared" si="4"/>
        <v>1.3508771929824499</v>
      </c>
      <c r="V24" s="22">
        <f t="shared" si="5"/>
        <v>1.3528105646212414</v>
      </c>
      <c r="W24" s="40">
        <f t="shared" si="6"/>
        <v>-1.4291517891367178E-3</v>
      </c>
    </row>
    <row r="25" spans="2:23" x14ac:dyDescent="0.6">
      <c r="B25" s="2"/>
      <c r="C25" s="4"/>
      <c r="D25" s="33">
        <v>1001.01351351351</v>
      </c>
      <c r="E25" s="33">
        <v>0.76850828729281695</v>
      </c>
      <c r="F25" s="33">
        <v>1000.50933786078</v>
      </c>
      <c r="G25" s="33">
        <v>295.02487562188998</v>
      </c>
      <c r="H25" s="33">
        <v>1000.5244755244699</v>
      </c>
      <c r="I25" s="33">
        <v>0.74040524433849797</v>
      </c>
      <c r="J25" s="33">
        <v>999.46140035906603</v>
      </c>
      <c r="K25" s="33">
        <v>1.53157894736842</v>
      </c>
      <c r="N25" s="3">
        <f t="shared" si="0"/>
        <v>1001.01351351351</v>
      </c>
      <c r="O25" s="21">
        <f t="shared" si="1"/>
        <v>13012.221423436387</v>
      </c>
      <c r="P25" s="3">
        <f t="shared" si="2"/>
        <v>1000.50933786078</v>
      </c>
      <c r="Q25" s="17">
        <f t="shared" si="3"/>
        <v>2.9502487562188995E-4</v>
      </c>
      <c r="R25" s="3">
        <f t="shared" si="4"/>
        <v>1000.5244755244699</v>
      </c>
      <c r="S25" s="24">
        <f t="shared" si="4"/>
        <v>0.74040524433849797</v>
      </c>
      <c r="T25" s="3">
        <f t="shared" si="4"/>
        <v>999.46140035906603</v>
      </c>
      <c r="U25" s="24">
        <f t="shared" si="4"/>
        <v>1.53157894736842</v>
      </c>
      <c r="V25" s="22">
        <f t="shared" si="5"/>
        <v>1.5288513344963921</v>
      </c>
      <c r="W25" s="40">
        <f t="shared" si="6"/>
        <v>1.7840929398975636E-3</v>
      </c>
    </row>
    <row r="28" spans="2:23" x14ac:dyDescent="0.6">
      <c r="D28" s="3">
        <v>283.01100000000002</v>
      </c>
      <c r="E28" s="4">
        <v>9.0443499999999996E-2</v>
      </c>
      <c r="F28" s="34">
        <v>280.90899999999999</v>
      </c>
      <c r="G28" s="34">
        <v>87.085999999999999</v>
      </c>
      <c r="H28" s="3">
        <v>293.274</v>
      </c>
      <c r="I28" s="4">
        <v>0.97499999999999998</v>
      </c>
      <c r="J28" s="3">
        <v>276.71199999999999</v>
      </c>
      <c r="K28" s="4">
        <v>0.225185</v>
      </c>
    </row>
    <row r="29" spans="2:23" x14ac:dyDescent="0.6">
      <c r="D29" s="3">
        <v>308.3</v>
      </c>
      <c r="E29" s="4">
        <v>0.108597</v>
      </c>
      <c r="F29" s="3">
        <v>302.65899999999999</v>
      </c>
      <c r="G29" s="4">
        <v>89.324399999999997</v>
      </c>
      <c r="H29" s="3">
        <v>311.21100000000001</v>
      </c>
      <c r="I29" s="4">
        <v>0.95</v>
      </c>
      <c r="J29" s="3">
        <v>298.63</v>
      </c>
      <c r="K29" s="4">
        <v>0.27259299999999997</v>
      </c>
    </row>
    <row r="30" spans="2:23" x14ac:dyDescent="0.6">
      <c r="D30" s="2">
        <v>326.399</v>
      </c>
      <c r="E30" s="1">
        <v>0.108733</v>
      </c>
      <c r="F30" s="2">
        <v>324.44299999999998</v>
      </c>
      <c r="G30" s="1">
        <v>93.929900000000004</v>
      </c>
      <c r="H30" s="2">
        <v>332.73500000000001</v>
      </c>
      <c r="I30" s="1">
        <v>0.92500000000000004</v>
      </c>
      <c r="J30" s="2">
        <v>324.20100000000002</v>
      </c>
      <c r="K30" s="1">
        <v>0.30814799999999998</v>
      </c>
    </row>
    <row r="31" spans="2:23" x14ac:dyDescent="0.6">
      <c r="D31" s="2">
        <v>348.08600000000001</v>
      </c>
      <c r="E31" s="1">
        <v>0.12087100000000001</v>
      </c>
      <c r="F31" s="2">
        <v>346.19299999999998</v>
      </c>
      <c r="G31" s="1">
        <v>96.168400000000005</v>
      </c>
      <c r="H31" s="2">
        <v>357.84800000000001</v>
      </c>
      <c r="I31" s="1">
        <v>0.85833300000000001</v>
      </c>
      <c r="J31" s="2">
        <v>342.46600000000001</v>
      </c>
      <c r="K31" s="1">
        <v>0.33185199999999998</v>
      </c>
    </row>
    <row r="32" spans="2:23" x14ac:dyDescent="0.6">
      <c r="D32" s="33">
        <v>413.07900000000001</v>
      </c>
      <c r="E32" s="33">
        <v>0.18123900000000001</v>
      </c>
      <c r="F32" s="2">
        <v>415.16199999999998</v>
      </c>
      <c r="G32" s="1">
        <v>109.96299999999999</v>
      </c>
      <c r="H32" s="2">
        <v>426.00900000000001</v>
      </c>
      <c r="I32" s="1">
        <v>1.0333300000000001</v>
      </c>
      <c r="J32" s="2">
        <v>408.21899999999999</v>
      </c>
      <c r="K32" s="1">
        <v>0.260741</v>
      </c>
    </row>
    <row r="33" spans="4:11" x14ac:dyDescent="0.6">
      <c r="D33" s="2">
        <v>449.245</v>
      </c>
      <c r="E33" s="1">
        <v>0.19348599999999999</v>
      </c>
      <c r="F33" s="2">
        <v>447.87</v>
      </c>
      <c r="G33" s="1">
        <v>119.238</v>
      </c>
      <c r="H33" s="2">
        <v>451.12099999999998</v>
      </c>
      <c r="I33" s="1">
        <v>1.0333300000000001</v>
      </c>
      <c r="J33" s="2">
        <v>441.096</v>
      </c>
      <c r="K33" s="1">
        <v>0.30814799999999998</v>
      </c>
    </row>
    <row r="34" spans="4:11" x14ac:dyDescent="0.6">
      <c r="D34" s="2">
        <v>499.84</v>
      </c>
      <c r="E34" s="1">
        <v>0.223806</v>
      </c>
      <c r="F34" s="2">
        <v>495.154</v>
      </c>
      <c r="G34" s="1">
        <v>135.529</v>
      </c>
      <c r="H34" s="2">
        <v>501.34500000000003</v>
      </c>
      <c r="I34" s="1">
        <v>1.0249999999999999</v>
      </c>
      <c r="J34" s="2">
        <v>492.23700000000002</v>
      </c>
      <c r="K34" s="1">
        <v>0.36740699999999998</v>
      </c>
    </row>
    <row r="35" spans="4:11" x14ac:dyDescent="0.6">
      <c r="D35" s="2">
        <v>550.41999999999996</v>
      </c>
      <c r="E35" s="1">
        <v>0.26011299999999998</v>
      </c>
      <c r="F35" s="2">
        <v>549.64499999999998</v>
      </c>
      <c r="G35" s="1">
        <v>149.41</v>
      </c>
      <c r="H35" s="2">
        <v>555.15700000000004</v>
      </c>
      <c r="I35" s="1">
        <v>1</v>
      </c>
      <c r="J35" s="2">
        <v>543.37900000000002</v>
      </c>
      <c r="K35" s="1">
        <v>0.474074</v>
      </c>
    </row>
    <row r="36" spans="4:11" x14ac:dyDescent="0.6">
      <c r="D36" s="2">
        <v>600.95000000000005</v>
      </c>
      <c r="E36" s="1">
        <v>0.31438500000000003</v>
      </c>
      <c r="F36" s="2">
        <v>596.96199999999999</v>
      </c>
      <c r="G36" s="1">
        <v>168.06700000000001</v>
      </c>
      <c r="H36" s="2">
        <v>601.79399999999998</v>
      </c>
      <c r="I36" s="1">
        <v>0.96666700000000005</v>
      </c>
      <c r="J36" s="2">
        <v>598.17399999999998</v>
      </c>
      <c r="K36" s="1">
        <v>0.54518500000000003</v>
      </c>
    </row>
    <row r="37" spans="4:11" x14ac:dyDescent="0.6">
      <c r="D37" s="2">
        <v>644.24099999999999</v>
      </c>
      <c r="E37" s="1">
        <v>0.36860199999999999</v>
      </c>
      <c r="F37" s="2">
        <v>647.83299999999997</v>
      </c>
      <c r="G37" s="1">
        <v>181.96899999999999</v>
      </c>
      <c r="H37" s="2">
        <v>652.01800000000003</v>
      </c>
      <c r="I37" s="1">
        <v>0.95</v>
      </c>
      <c r="J37" s="2">
        <v>649.31500000000005</v>
      </c>
      <c r="K37" s="1">
        <v>0.65185199999999999</v>
      </c>
    </row>
    <row r="38" spans="4:11" x14ac:dyDescent="0.6">
      <c r="D38" s="2">
        <v>694.77099999999996</v>
      </c>
      <c r="E38" s="1">
        <v>0.42287400000000003</v>
      </c>
      <c r="F38" s="2">
        <v>698.73699999999997</v>
      </c>
      <c r="G38" s="1">
        <v>198.238</v>
      </c>
      <c r="H38" s="2">
        <v>702.24199999999996</v>
      </c>
      <c r="I38" s="1">
        <v>0.90833299999999995</v>
      </c>
      <c r="J38" s="2">
        <v>693.15099999999995</v>
      </c>
      <c r="K38" s="1">
        <v>0.734815</v>
      </c>
    </row>
    <row r="39" spans="4:11" x14ac:dyDescent="0.6">
      <c r="D39" s="2">
        <v>745.28499999999997</v>
      </c>
      <c r="E39" s="1">
        <v>0.48313299999999998</v>
      </c>
      <c r="F39" s="2">
        <v>749.64099999999996</v>
      </c>
      <c r="G39" s="1">
        <v>214.50700000000001</v>
      </c>
      <c r="H39" s="2">
        <v>756.05399999999997</v>
      </c>
      <c r="I39" s="1">
        <v>0.89166699999999999</v>
      </c>
      <c r="J39" s="2">
        <v>747.94500000000005</v>
      </c>
      <c r="K39" s="1">
        <v>0.817778</v>
      </c>
    </row>
    <row r="40" spans="4:11" x14ac:dyDescent="0.6">
      <c r="D40" s="2">
        <v>795.76599999999996</v>
      </c>
      <c r="E40" s="1">
        <v>0.555369</v>
      </c>
      <c r="F40" s="2">
        <v>800.54499999999996</v>
      </c>
      <c r="G40" s="1">
        <v>230.77600000000001</v>
      </c>
      <c r="H40" s="2">
        <v>799.10299999999995</v>
      </c>
      <c r="I40" s="1">
        <v>0.85</v>
      </c>
      <c r="J40" s="2">
        <v>795.43399999999997</v>
      </c>
      <c r="K40" s="1">
        <v>0.91259299999999999</v>
      </c>
    </row>
    <row r="41" spans="4:11" x14ac:dyDescent="0.6">
      <c r="D41" s="2">
        <v>846.24699999999996</v>
      </c>
      <c r="E41" s="1">
        <v>0.62760499999999997</v>
      </c>
      <c r="F41" s="2">
        <v>851.48099999999999</v>
      </c>
      <c r="G41" s="1">
        <v>249.41200000000001</v>
      </c>
      <c r="H41" s="2">
        <v>845.74</v>
      </c>
      <c r="I41" s="1">
        <v>0.83333299999999999</v>
      </c>
      <c r="J41" s="2">
        <v>850.22799999999995</v>
      </c>
      <c r="K41" s="1">
        <v>1.05481</v>
      </c>
    </row>
    <row r="42" spans="4:11" x14ac:dyDescent="0.6">
      <c r="D42" s="2">
        <v>900.39700000000005</v>
      </c>
      <c r="E42" s="1">
        <v>0.68190300000000004</v>
      </c>
      <c r="F42" s="2">
        <v>898.76599999999996</v>
      </c>
      <c r="G42" s="1">
        <v>265.70299999999997</v>
      </c>
      <c r="H42" s="2">
        <v>899.55200000000002</v>
      </c>
      <c r="I42" s="1">
        <v>0.8</v>
      </c>
      <c r="J42" s="2">
        <v>901.37</v>
      </c>
      <c r="K42" s="1">
        <v>1.2325900000000001</v>
      </c>
    </row>
    <row r="43" spans="4:11" x14ac:dyDescent="0.6">
      <c r="D43" s="2">
        <v>947.29100000000005</v>
      </c>
      <c r="E43" s="1">
        <v>0.74213600000000002</v>
      </c>
      <c r="F43" s="2">
        <v>949.60400000000004</v>
      </c>
      <c r="G43" s="1">
        <v>277.238</v>
      </c>
      <c r="H43" s="2">
        <v>949.77599999999995</v>
      </c>
      <c r="I43" s="1">
        <v>0.77500000000000002</v>
      </c>
      <c r="J43" s="2">
        <v>945.20600000000002</v>
      </c>
      <c r="K43" s="1">
        <v>1.35111</v>
      </c>
    </row>
    <row r="44" spans="4:11" x14ac:dyDescent="0.6">
      <c r="D44" s="2">
        <v>997.83799999999997</v>
      </c>
      <c r="E44" s="1">
        <v>0.79041899999999998</v>
      </c>
      <c r="F44" s="33">
        <v>1000.47</v>
      </c>
      <c r="G44" s="33">
        <v>291.14</v>
      </c>
      <c r="H44" s="33">
        <v>996.41300000000001</v>
      </c>
      <c r="I44" s="33">
        <v>0.73333300000000001</v>
      </c>
      <c r="J44" s="33">
        <v>1000</v>
      </c>
      <c r="K44" s="33">
        <v>1.5288900000000001</v>
      </c>
    </row>
    <row r="46" spans="4:11" x14ac:dyDescent="0.6">
      <c r="D46" s="33">
        <v>290.03378378378301</v>
      </c>
      <c r="E46" s="33">
        <v>9.6408839779005495E-2</v>
      </c>
      <c r="F46" s="33">
        <v>289.983022071307</v>
      </c>
      <c r="G46" s="33">
        <v>83.747927031508993</v>
      </c>
      <c r="H46" s="33">
        <v>290.38461538461502</v>
      </c>
      <c r="I46" s="33">
        <v>0.97878426698450505</v>
      </c>
      <c r="J46" s="33">
        <v>291.202872531418</v>
      </c>
      <c r="K46" s="33">
        <v>0.20526315789473601</v>
      </c>
    </row>
    <row r="47" spans="4:11" x14ac:dyDescent="0.6">
      <c r="D47" s="33">
        <v>310.30405405405401</v>
      </c>
      <c r="E47" s="33">
        <v>0.100552486187845</v>
      </c>
      <c r="F47" s="33">
        <v>309.84719864176498</v>
      </c>
      <c r="G47" s="33">
        <v>93.698175787727905</v>
      </c>
      <c r="H47" s="33">
        <v>310.31468531468499</v>
      </c>
      <c r="I47" s="33">
        <v>0.95375446960667398</v>
      </c>
      <c r="J47" s="33">
        <v>310.59245960502602</v>
      </c>
      <c r="K47" s="33">
        <v>0.278947368421052</v>
      </c>
    </row>
    <row r="48" spans="4:11" x14ac:dyDescent="0.6">
      <c r="D48" s="33">
        <v>330.57432432432398</v>
      </c>
      <c r="E48" s="33">
        <v>0.106353591160221</v>
      </c>
      <c r="F48" s="33">
        <v>330.22071307300502</v>
      </c>
      <c r="G48" s="33">
        <v>97.346600331674907</v>
      </c>
      <c r="H48" s="33">
        <v>330.24475524475503</v>
      </c>
      <c r="I48" s="33">
        <v>0.92991656734207395</v>
      </c>
      <c r="J48" s="33">
        <v>331.05924596050198</v>
      </c>
      <c r="K48" s="33">
        <v>0.31228070175438499</v>
      </c>
    </row>
    <row r="49" spans="4:11" x14ac:dyDescent="0.6">
      <c r="D49" s="33">
        <v>349.83108108108098</v>
      </c>
      <c r="E49" s="33">
        <v>0.119613259668508</v>
      </c>
      <c r="F49" s="33">
        <v>349.575551782682</v>
      </c>
      <c r="G49" s="33">
        <v>100.33167495854001</v>
      </c>
      <c r="H49" s="33">
        <v>350.174825174825</v>
      </c>
      <c r="I49" s="33">
        <v>0.85125148986889199</v>
      </c>
      <c r="J49" s="33">
        <v>350.98743267504398</v>
      </c>
      <c r="K49" s="33">
        <v>0.34210526315789402</v>
      </c>
    </row>
    <row r="50" spans="4:11" x14ac:dyDescent="0.6">
      <c r="D50" s="33">
        <v>420.27027027026998</v>
      </c>
      <c r="E50" s="33">
        <v>0.180939226519337</v>
      </c>
      <c r="F50" s="33">
        <v>419.86417657045803</v>
      </c>
      <c r="G50" s="33">
        <v>110.281923714759</v>
      </c>
      <c r="H50" s="33">
        <v>419.93006993006998</v>
      </c>
      <c r="I50" s="33">
        <v>1.0395709177592301</v>
      </c>
      <c r="J50" s="33">
        <v>421.00538599640902</v>
      </c>
      <c r="K50" s="33">
        <v>0.27017543859649101</v>
      </c>
    </row>
    <row r="51" spans="4:11" x14ac:dyDescent="0.6">
      <c r="D51" s="33">
        <v>450.675675675675</v>
      </c>
      <c r="E51" s="33">
        <v>0.19668508287292799</v>
      </c>
      <c r="F51" s="33">
        <v>450.93378607809802</v>
      </c>
      <c r="G51" s="33">
        <v>120.232172470978</v>
      </c>
      <c r="H51" s="33">
        <v>449.82517482517397</v>
      </c>
      <c r="I51" s="33">
        <v>1.03003575685339</v>
      </c>
      <c r="J51" s="33">
        <v>450.62836624775503</v>
      </c>
      <c r="K51" s="33">
        <v>0.31228070175438499</v>
      </c>
    </row>
    <row r="52" spans="4:11" x14ac:dyDescent="0.6">
      <c r="D52" s="33">
        <v>500.33783783783798</v>
      </c>
      <c r="E52" s="33">
        <v>0.22651933701657401</v>
      </c>
      <c r="F52" s="33">
        <v>500.33955857385399</v>
      </c>
      <c r="G52" s="33">
        <v>135.82089552238801</v>
      </c>
      <c r="H52" s="33">
        <v>500.69930069930001</v>
      </c>
      <c r="I52" s="33">
        <v>1.0145411203814001</v>
      </c>
      <c r="J52" s="33">
        <v>501.79533213644498</v>
      </c>
      <c r="K52" s="33">
        <v>0.39649122807017501</v>
      </c>
    </row>
    <row r="53" spans="4:11" x14ac:dyDescent="0.6">
      <c r="D53" s="33">
        <v>550</v>
      </c>
      <c r="E53" s="33">
        <v>0.26215469613259601</v>
      </c>
      <c r="F53" s="33">
        <v>549.74533106960905</v>
      </c>
      <c r="G53" s="33">
        <v>151.077943615256</v>
      </c>
      <c r="H53" s="33">
        <v>550</v>
      </c>
      <c r="I53" s="33">
        <v>0.99308700834326502</v>
      </c>
      <c r="J53" s="33">
        <v>550.26929982046602</v>
      </c>
      <c r="K53" s="33">
        <v>0.47894736842105201</v>
      </c>
    </row>
    <row r="54" spans="4:11" x14ac:dyDescent="0.6">
      <c r="D54" s="33">
        <v>600.16891891891896</v>
      </c>
      <c r="E54" s="33">
        <v>0.30524861878453002</v>
      </c>
      <c r="F54" s="33">
        <v>600.169779286927</v>
      </c>
      <c r="G54" s="33">
        <v>167.661691542288</v>
      </c>
      <c r="H54" s="33">
        <v>599.82517482517403</v>
      </c>
      <c r="I54" s="33">
        <v>0.97044100119189602</v>
      </c>
      <c r="J54" s="33">
        <v>601.43626570915603</v>
      </c>
      <c r="K54" s="33">
        <v>0.56666666666666599</v>
      </c>
    </row>
    <row r="55" spans="4:11" x14ac:dyDescent="0.6">
      <c r="D55" s="33">
        <v>650.33783783783701</v>
      </c>
      <c r="E55" s="33">
        <v>0.35580110497237499</v>
      </c>
      <c r="F55" s="33">
        <v>650.08488964346202</v>
      </c>
      <c r="G55" s="33">
        <v>183.913764510779</v>
      </c>
      <c r="H55" s="33">
        <v>650.17482517482495</v>
      </c>
      <c r="I55" s="33">
        <v>0.94421930870083504</v>
      </c>
      <c r="J55" s="33">
        <v>650.44883303410995</v>
      </c>
      <c r="K55" s="33">
        <v>0.65087719298245605</v>
      </c>
    </row>
    <row r="56" spans="4:11" x14ac:dyDescent="0.6">
      <c r="D56" s="33">
        <v>700.50675675675598</v>
      </c>
      <c r="E56" s="33">
        <v>0.41215469613259598</v>
      </c>
      <c r="F56" s="33">
        <v>699.99999999999898</v>
      </c>
      <c r="G56" s="33">
        <v>199.834162520729</v>
      </c>
      <c r="H56" s="33">
        <v>700</v>
      </c>
      <c r="I56" s="33">
        <v>0.91680572109654401</v>
      </c>
      <c r="J56" s="33">
        <v>700.53859964093294</v>
      </c>
      <c r="K56" s="33">
        <v>0.73508771929824501</v>
      </c>
    </row>
    <row r="57" spans="4:11" x14ac:dyDescent="0.6">
      <c r="D57" s="33">
        <v>750.67567567567505</v>
      </c>
      <c r="E57" s="33">
        <v>0.47596685082872903</v>
      </c>
      <c r="F57" s="33">
        <v>749.91511035653502</v>
      </c>
      <c r="G57" s="33">
        <v>215.75456053067899</v>
      </c>
      <c r="H57" s="33">
        <v>749.82517482517505</v>
      </c>
      <c r="I57" s="33">
        <v>0.88820023837902295</v>
      </c>
      <c r="J57" s="33">
        <v>750.08976660682197</v>
      </c>
      <c r="K57" s="33">
        <v>0.826315789473684</v>
      </c>
    </row>
    <row r="58" spans="4:11" x14ac:dyDescent="0.6">
      <c r="D58" s="33">
        <v>800.33783783783701</v>
      </c>
      <c r="E58" s="33">
        <v>0.54226519337016499</v>
      </c>
      <c r="F58" s="33">
        <v>799.830220713073</v>
      </c>
      <c r="G58" s="33">
        <v>231.67495854063</v>
      </c>
      <c r="H58" s="33">
        <v>800.17482517482495</v>
      </c>
      <c r="I58" s="33">
        <v>0.85840286054827197</v>
      </c>
      <c r="J58" s="33">
        <v>799.64093357271099</v>
      </c>
      <c r="K58" s="33">
        <v>0.92105263157894701</v>
      </c>
    </row>
    <row r="59" spans="4:11" x14ac:dyDescent="0.6">
      <c r="D59" s="33">
        <v>850</v>
      </c>
      <c r="E59" s="33">
        <v>0.60939226519336998</v>
      </c>
      <c r="F59" s="33">
        <v>850.25466893039004</v>
      </c>
      <c r="G59" s="33">
        <v>251.24378109452701</v>
      </c>
      <c r="H59" s="33">
        <v>850.52447552447495</v>
      </c>
      <c r="I59" s="33">
        <v>0.82979737783075103</v>
      </c>
      <c r="J59" s="33">
        <v>850.26929982046602</v>
      </c>
      <c r="K59" s="33">
        <v>1.0649122807017499</v>
      </c>
    </row>
    <row r="60" spans="4:11" x14ac:dyDescent="0.6">
      <c r="D60" s="33">
        <v>900.16891891891805</v>
      </c>
      <c r="E60" s="33">
        <v>0.66906077348066295</v>
      </c>
      <c r="F60" s="33">
        <v>900.169779286927</v>
      </c>
      <c r="G60" s="33">
        <v>270.81260364842399</v>
      </c>
      <c r="H60" s="33">
        <v>900.34965034965001</v>
      </c>
      <c r="I60" s="33">
        <v>0.8</v>
      </c>
      <c r="J60" s="33">
        <v>900.35906642728798</v>
      </c>
      <c r="K60" s="33">
        <v>1.23157894736842</v>
      </c>
    </row>
    <row r="61" spans="4:11" x14ac:dyDescent="0.6">
      <c r="D61" s="33">
        <v>950.33783783783701</v>
      </c>
      <c r="E61" s="33">
        <v>0.723756906077347</v>
      </c>
      <c r="F61" s="33">
        <v>950.59422750424403</v>
      </c>
      <c r="G61" s="33">
        <v>281.75787728026501</v>
      </c>
      <c r="H61" s="33">
        <v>949.65034965034897</v>
      </c>
      <c r="I61" s="33">
        <v>0.77020262216924895</v>
      </c>
      <c r="J61" s="33">
        <v>949.91023339317701</v>
      </c>
      <c r="K61" s="33">
        <v>1.3508771929824499</v>
      </c>
    </row>
    <row r="62" spans="4:11" x14ac:dyDescent="0.6">
      <c r="D62" s="33">
        <v>1001.01351351351</v>
      </c>
      <c r="E62" s="33">
        <v>0.76850828729281695</v>
      </c>
      <c r="F62" s="33">
        <v>1000.50933786078</v>
      </c>
      <c r="G62" s="33">
        <v>295.02487562188998</v>
      </c>
      <c r="H62" s="33">
        <v>1000.5244755244699</v>
      </c>
      <c r="I62" s="33">
        <v>0.74040524433849797</v>
      </c>
      <c r="J62" s="33">
        <v>999.46140035906603</v>
      </c>
      <c r="K62" s="33">
        <v>1.53157894736842</v>
      </c>
    </row>
    <row r="64" spans="4:11" x14ac:dyDescent="0.6">
      <c r="D64" s="32">
        <f>D28-D46</f>
        <v>-7.0227837837829838</v>
      </c>
      <c r="E64" s="32">
        <f t="shared" ref="E64" si="7">E28-E46</f>
        <v>-5.9653397790054991E-3</v>
      </c>
      <c r="F64">
        <f>F28-F46</f>
        <v>-9.074022071307013</v>
      </c>
      <c r="G64" s="32">
        <f t="shared" ref="G64:I80" si="8">G28-G46</f>
        <v>3.3380729684910051</v>
      </c>
      <c r="H64" s="32">
        <f>H28-H46</f>
        <v>2.8893846153849836</v>
      </c>
      <c r="I64" s="32">
        <f t="shared" si="8"/>
        <v>-3.7842669845050692E-3</v>
      </c>
      <c r="J64" s="32">
        <f>J28-J46</f>
        <v>-14.490872531418006</v>
      </c>
      <c r="K64" s="32">
        <f t="shared" ref="K64" si="9">K28-K46</f>
        <v>1.9921842105263987E-2</v>
      </c>
    </row>
    <row r="65" spans="4:11" x14ac:dyDescent="0.6">
      <c r="D65" s="32">
        <f t="shared" ref="D65:E65" si="10">D29-D47</f>
        <v>-2.0040540540539951</v>
      </c>
      <c r="E65" s="32">
        <f t="shared" si="10"/>
        <v>8.0445138121549992E-3</v>
      </c>
      <c r="F65" s="32">
        <f t="shared" ref="F65" si="11">F29-F47</f>
        <v>-7.1881986417649841</v>
      </c>
      <c r="G65" s="32">
        <f t="shared" si="8"/>
        <v>-4.373775787727908</v>
      </c>
      <c r="H65" s="32">
        <f t="shared" si="8"/>
        <v>0.89631468531501923</v>
      </c>
      <c r="I65" s="32">
        <f t="shared" si="8"/>
        <v>-3.7544696066740268E-3</v>
      </c>
      <c r="J65" s="32">
        <f t="shared" ref="J65:K65" si="12">J29-J47</f>
        <v>-11.962459605026027</v>
      </c>
      <c r="K65" s="32">
        <f t="shared" si="12"/>
        <v>-6.3543684210520257E-3</v>
      </c>
    </row>
    <row r="66" spans="4:11" x14ac:dyDescent="0.6">
      <c r="D66" s="32">
        <f t="shared" ref="D66:E66" si="13">D30-D48</f>
        <v>-4.1753243243239808</v>
      </c>
      <c r="E66" s="32">
        <f t="shared" si="13"/>
        <v>2.3794088397789959E-3</v>
      </c>
      <c r="F66" s="32">
        <f t="shared" ref="F66" si="14">F30-F48</f>
        <v>-5.7777130730050317</v>
      </c>
      <c r="G66" s="32">
        <f t="shared" si="8"/>
        <v>-3.4167003316749032</v>
      </c>
      <c r="H66" s="32">
        <f t="shared" si="8"/>
        <v>2.4902447552449871</v>
      </c>
      <c r="I66" s="32">
        <f t="shared" si="8"/>
        <v>-4.9165673420739076E-3</v>
      </c>
      <c r="J66" s="32">
        <f t="shared" ref="J66:K66" si="15">J30-J48</f>
        <v>-6.8582459605019608</v>
      </c>
      <c r="K66" s="32">
        <f t="shared" si="15"/>
        <v>-4.1327017543850153E-3</v>
      </c>
    </row>
    <row r="67" spans="4:11" x14ac:dyDescent="0.6">
      <c r="D67" s="32">
        <f t="shared" ref="D67:E67" si="16">D31-D49</f>
        <v>-1.7450810810809685</v>
      </c>
      <c r="E67" s="32">
        <f t="shared" si="16"/>
        <v>1.2577403314920077E-3</v>
      </c>
      <c r="F67" s="32">
        <f t="shared" ref="F67" si="17">F31-F49</f>
        <v>-3.3825517826820146</v>
      </c>
      <c r="G67" s="32">
        <f t="shared" si="8"/>
        <v>-4.1632749585400006</v>
      </c>
      <c r="H67" s="32">
        <f t="shared" si="8"/>
        <v>7.6731748251750105</v>
      </c>
      <c r="I67" s="32">
        <f t="shared" si="8"/>
        <v>7.0815101311080264E-3</v>
      </c>
      <c r="J67" s="32">
        <f t="shared" ref="J67:K67" si="18">J31-J49</f>
        <v>-8.5214326750439682</v>
      </c>
      <c r="K67" s="32">
        <f t="shared" si="18"/>
        <v>-1.0253263157894044E-2</v>
      </c>
    </row>
    <row r="68" spans="4:11" x14ac:dyDescent="0.6">
      <c r="D68" s="32">
        <f t="shared" ref="D68:E68" si="19">D32-D50</f>
        <v>-7.1912702702699676</v>
      </c>
      <c r="E68" s="32">
        <f t="shared" si="19"/>
        <v>2.9977348066301257E-4</v>
      </c>
      <c r="F68" s="32">
        <f t="shared" ref="F68" si="20">F32-F50</f>
        <v>-4.7021765704580503</v>
      </c>
      <c r="G68" s="32">
        <f t="shared" si="8"/>
        <v>-0.31892371475900916</v>
      </c>
      <c r="H68" s="32">
        <f t="shared" si="8"/>
        <v>6.0789300699300384</v>
      </c>
      <c r="I68" s="32">
        <f t="shared" si="8"/>
        <v>-6.2409177592299692E-3</v>
      </c>
      <c r="J68" s="32">
        <f t="shared" ref="J68:K68" si="21">J32-J50</f>
        <v>-12.786385996409024</v>
      </c>
      <c r="K68" s="32">
        <f t="shared" si="21"/>
        <v>-9.4344385964910127E-3</v>
      </c>
    </row>
    <row r="69" spans="4:11" x14ac:dyDescent="0.6">
      <c r="D69" s="32">
        <f t="shared" ref="D69:E69" si="22">D33-D51</f>
        <v>-1.4306756756749905</v>
      </c>
      <c r="E69" s="32">
        <f t="shared" si="22"/>
        <v>-3.1990828729279996E-3</v>
      </c>
      <c r="F69" s="32">
        <f t="shared" ref="F69" si="23">F33-F51</f>
        <v>-3.0637860780980191</v>
      </c>
      <c r="G69" s="32">
        <f t="shared" si="8"/>
        <v>-0.99417247097800043</v>
      </c>
      <c r="H69" s="32">
        <f t="shared" si="8"/>
        <v>1.2958251748260068</v>
      </c>
      <c r="I69" s="32">
        <f t="shared" si="8"/>
        <v>3.2942431466100874E-3</v>
      </c>
      <c r="J69" s="32">
        <f t="shared" ref="J69:K69" si="24">J33-J51</f>
        <v>-9.5323662477550215</v>
      </c>
      <c r="K69" s="32">
        <f t="shared" si="24"/>
        <v>-4.1327017543850153E-3</v>
      </c>
    </row>
    <row r="70" spans="4:11" x14ac:dyDescent="0.6">
      <c r="D70" s="32">
        <f t="shared" ref="D70:E70" si="25">D34-D52</f>
        <v>-0.49783783783800573</v>
      </c>
      <c r="E70" s="32">
        <f t="shared" si="25"/>
        <v>-2.7133370165740023E-3</v>
      </c>
      <c r="F70" s="32">
        <f t="shared" ref="F70" si="26">F34-F52</f>
        <v>-5.1855585738539958</v>
      </c>
      <c r="G70" s="32">
        <f t="shared" si="8"/>
        <v>-0.29189552238801753</v>
      </c>
      <c r="H70" s="32">
        <f t="shared" si="8"/>
        <v>0.64569930070001647</v>
      </c>
      <c r="I70" s="32">
        <f t="shared" si="8"/>
        <v>1.0458879618599815E-2</v>
      </c>
      <c r="J70" s="32">
        <f t="shared" ref="J70:K70" si="27">J34-J52</f>
        <v>-9.5583321364449603</v>
      </c>
      <c r="K70" s="32">
        <f t="shared" si="27"/>
        <v>-2.9084228070175022E-2</v>
      </c>
    </row>
    <row r="71" spans="4:11" x14ac:dyDescent="0.6">
      <c r="D71" s="32">
        <f t="shared" ref="D71:E71" si="28">D35-D53</f>
        <v>0.41999999999995907</v>
      </c>
      <c r="E71" s="32">
        <f t="shared" si="28"/>
        <v>-2.041696132596027E-3</v>
      </c>
      <c r="F71" s="32">
        <f t="shared" ref="F71" si="29">F35-F53</f>
        <v>-0.10033106960906935</v>
      </c>
      <c r="G71" s="32">
        <f t="shared" si="8"/>
        <v>-1.6679436152560072</v>
      </c>
      <c r="H71" s="32">
        <f t="shared" si="8"/>
        <v>5.1570000000000391</v>
      </c>
      <c r="I71" s="32">
        <f t="shared" si="8"/>
        <v>6.9129916567349792E-3</v>
      </c>
      <c r="J71" s="32">
        <f t="shared" ref="J71:K71" si="30">J35-J53</f>
        <v>-6.890299820465998</v>
      </c>
      <c r="K71" s="32">
        <f t="shared" si="30"/>
        <v>-4.8733684210520156E-3</v>
      </c>
    </row>
    <row r="72" spans="4:11" x14ac:dyDescent="0.6">
      <c r="D72" s="32">
        <f t="shared" ref="D72:E72" si="31">D36-D54</f>
        <v>0.78108108108108354</v>
      </c>
      <c r="E72" s="32">
        <f t="shared" si="31"/>
        <v>9.1363812154700019E-3</v>
      </c>
      <c r="F72" s="32">
        <f t="shared" ref="F72" si="32">F36-F54</f>
        <v>-3.207779286927007</v>
      </c>
      <c r="G72" s="32">
        <f t="shared" si="8"/>
        <v>0.40530845771201029</v>
      </c>
      <c r="H72" s="32">
        <f t="shared" si="8"/>
        <v>1.9688251748259518</v>
      </c>
      <c r="I72" s="32">
        <f t="shared" si="8"/>
        <v>-3.7740011918959704E-3</v>
      </c>
      <c r="J72" s="32">
        <f t="shared" ref="J72:K72" si="33">J36-J54</f>
        <v>-3.2622657091560541</v>
      </c>
      <c r="K72" s="32">
        <f t="shared" si="33"/>
        <v>-2.1481666666665955E-2</v>
      </c>
    </row>
    <row r="73" spans="4:11" x14ac:dyDescent="0.6">
      <c r="D73" s="32">
        <f t="shared" ref="D73:E73" si="34">D37-D55</f>
        <v>-6.0968378378370289</v>
      </c>
      <c r="E73" s="32">
        <f t="shared" si="34"/>
        <v>1.2800895027624992E-2</v>
      </c>
      <c r="F73" s="32">
        <f t="shared" ref="F73" si="35">F37-F55</f>
        <v>-2.2518896434620501</v>
      </c>
      <c r="G73" s="32">
        <f t="shared" si="8"/>
        <v>-1.9447645107790095</v>
      </c>
      <c r="H73" s="32">
        <f t="shared" si="8"/>
        <v>1.8431748251750832</v>
      </c>
      <c r="I73" s="32">
        <f t="shared" si="8"/>
        <v>5.7806912991649195E-3</v>
      </c>
      <c r="J73" s="32">
        <f t="shared" ref="J73:K73" si="36">J37-J55</f>
        <v>-1.1338330341098981</v>
      </c>
      <c r="K73" s="32">
        <f t="shared" si="36"/>
        <v>9.7480701754393273E-4</v>
      </c>
    </row>
    <row r="74" spans="4:11" x14ac:dyDescent="0.6">
      <c r="D74" s="32">
        <f t="shared" ref="D74:E74" si="37">D38-D56</f>
        <v>-5.7357567567560181</v>
      </c>
      <c r="E74" s="32">
        <f t="shared" si="37"/>
        <v>1.0719303867404051E-2</v>
      </c>
      <c r="F74" s="32">
        <f t="shared" ref="F74" si="38">F38-F56</f>
        <v>-1.2629999999990105</v>
      </c>
      <c r="G74" s="32">
        <f t="shared" si="8"/>
        <v>-1.5961625207289956</v>
      </c>
      <c r="H74" s="32">
        <f t="shared" si="8"/>
        <v>2.2419999999999618</v>
      </c>
      <c r="I74" s="32">
        <f t="shared" si="8"/>
        <v>-8.4727210965440669E-3</v>
      </c>
      <c r="J74" s="32">
        <f t="shared" ref="J74:K74" si="39">J38-J56</f>
        <v>-7.38759964093299</v>
      </c>
      <c r="K74" s="32">
        <f t="shared" si="39"/>
        <v>-2.7271929824501662E-4</v>
      </c>
    </row>
    <row r="75" spans="4:11" x14ac:dyDescent="0.6">
      <c r="D75" s="32">
        <f t="shared" ref="D75:E75" si="40">D39-D57</f>
        <v>-5.3906756756750838</v>
      </c>
      <c r="E75" s="32">
        <f t="shared" si="40"/>
        <v>7.1661491712709524E-3</v>
      </c>
      <c r="F75" s="32">
        <f t="shared" ref="F75" si="41">F39-F57</f>
        <v>-0.27411035653506133</v>
      </c>
      <c r="G75" s="32">
        <f t="shared" si="8"/>
        <v>-1.2475605306789816</v>
      </c>
      <c r="H75" s="32">
        <f t="shared" si="8"/>
        <v>6.2288251748249195</v>
      </c>
      <c r="I75" s="32">
        <f t="shared" si="8"/>
        <v>3.4667616209770324E-3</v>
      </c>
      <c r="J75" s="32">
        <f t="shared" ref="J75:K75" si="42">J39-J57</f>
        <v>-2.1447666068219178</v>
      </c>
      <c r="K75" s="32">
        <f t="shared" si="42"/>
        <v>-8.5377894736839988E-3</v>
      </c>
    </row>
    <row r="76" spans="4:11" x14ac:dyDescent="0.6">
      <c r="D76" s="32">
        <f t="shared" ref="D76:E76" si="43">D40-D58</f>
        <v>-4.5718378378370517</v>
      </c>
      <c r="E76" s="32">
        <f t="shared" si="43"/>
        <v>1.3103806629835013E-2</v>
      </c>
      <c r="F76" s="32">
        <f t="shared" ref="F76" si="44">F40-F58</f>
        <v>0.71477928692695514</v>
      </c>
      <c r="G76" s="32">
        <f t="shared" si="8"/>
        <v>-0.89895854062999092</v>
      </c>
      <c r="H76" s="32">
        <f t="shared" si="8"/>
        <v>-1.0718251748249941</v>
      </c>
      <c r="I76" s="32">
        <f t="shared" si="8"/>
        <v>-8.4028605482719954E-3</v>
      </c>
      <c r="J76" s="32">
        <f t="shared" ref="J76:K76" si="45">J40-J58</f>
        <v>-4.2069335727110229</v>
      </c>
      <c r="K76" s="32">
        <f t="shared" si="45"/>
        <v>-8.4596315789470244E-3</v>
      </c>
    </row>
    <row r="77" spans="4:11" x14ac:dyDescent="0.6">
      <c r="D77" s="32">
        <f t="shared" ref="D77:E77" si="46">D41-D59</f>
        <v>-3.7530000000000427</v>
      </c>
      <c r="E77" s="32">
        <f t="shared" si="46"/>
        <v>1.8212734806629993E-2</v>
      </c>
      <c r="F77" s="32">
        <f t="shared" ref="F77" si="47">F41-F59</f>
        <v>1.2263310696099552</v>
      </c>
      <c r="G77" s="32">
        <f t="shared" si="8"/>
        <v>-1.8317810945270026</v>
      </c>
      <c r="H77" s="32">
        <f t="shared" si="8"/>
        <v>-4.7844755244749422</v>
      </c>
      <c r="I77" s="32">
        <f t="shared" si="8"/>
        <v>3.5356221692489642E-3</v>
      </c>
      <c r="J77" s="32">
        <f t="shared" ref="J77:K77" si="48">J41-J59</f>
        <v>-4.1299820466065285E-2</v>
      </c>
      <c r="K77" s="32">
        <f t="shared" si="48"/>
        <v>-1.0102280701749899E-2</v>
      </c>
    </row>
    <row r="78" spans="4:11" x14ac:dyDescent="0.6">
      <c r="D78" s="32">
        <f t="shared" ref="D78:E78" si="49">D42-D60</f>
        <v>0.22808108108199576</v>
      </c>
      <c r="E78" s="32">
        <f t="shared" si="49"/>
        <v>1.2842226519337085E-2</v>
      </c>
      <c r="F78" s="32">
        <f t="shared" ref="F78" si="50">F42-F60</f>
        <v>-1.4037792869270334</v>
      </c>
      <c r="G78" s="32">
        <f t="shared" si="8"/>
        <v>-5.109603648424013</v>
      </c>
      <c r="H78" s="32">
        <f t="shared" si="8"/>
        <v>-0.79765034964998449</v>
      </c>
      <c r="I78" s="32">
        <f t="shared" si="8"/>
        <v>0</v>
      </c>
      <c r="J78" s="32">
        <f t="shared" ref="J78:K78" si="51">J42-J60</f>
        <v>1.0109335727120197</v>
      </c>
      <c r="K78" s="32">
        <f t="shared" si="51"/>
        <v>1.0110526315800783E-3</v>
      </c>
    </row>
    <row r="79" spans="4:11" x14ac:dyDescent="0.6">
      <c r="D79" s="32">
        <f t="shared" ref="D79:E79" si="52">D43-D61</f>
        <v>-3.0468378378369607</v>
      </c>
      <c r="E79" s="32">
        <f t="shared" si="52"/>
        <v>1.8379093922653023E-2</v>
      </c>
      <c r="F79" s="32">
        <f t="shared" ref="F79" si="53">F43-F61</f>
        <v>-0.99022750424398964</v>
      </c>
      <c r="G79" s="32">
        <f t="shared" si="8"/>
        <v>-4.5198772802650069</v>
      </c>
      <c r="H79" s="32">
        <f t="shared" si="8"/>
        <v>0.12565034965098221</v>
      </c>
      <c r="I79" s="32">
        <f t="shared" si="8"/>
        <v>4.7973778307510706E-3</v>
      </c>
      <c r="J79" s="32">
        <f t="shared" ref="J79:K79" si="54">J43-J61</f>
        <v>-4.7042333931769917</v>
      </c>
      <c r="K79" s="32">
        <f t="shared" si="54"/>
        <v>2.3280701755012956E-4</v>
      </c>
    </row>
    <row r="80" spans="4:11" x14ac:dyDescent="0.6">
      <c r="D80" s="32">
        <f t="shared" ref="D80:E80" si="55">D44-D62</f>
        <v>-3.1755135135100545</v>
      </c>
      <c r="E80" s="32">
        <f t="shared" si="55"/>
        <v>2.1910712707183033E-2</v>
      </c>
      <c r="F80" s="32">
        <f t="shared" ref="F80" si="56">F44-F62</f>
        <v>-3.9337860779937728E-2</v>
      </c>
      <c r="G80" s="32">
        <f t="shared" si="8"/>
        <v>-3.8848756218899894</v>
      </c>
      <c r="H80" s="32">
        <f t="shared" si="8"/>
        <v>-4.1114755244699381</v>
      </c>
      <c r="I80" s="32">
        <f t="shared" si="8"/>
        <v>-7.0722443384979572E-3</v>
      </c>
      <c r="J80" s="32">
        <f t="shared" ref="J80:K80" si="57">J44-J62</f>
        <v>0.53859964093396684</v>
      </c>
      <c r="K80" s="32">
        <f t="shared" si="57"/>
        <v>-2.6889473684199583E-3</v>
      </c>
    </row>
    <row r="81" spans="4:11" x14ac:dyDescent="0.6">
      <c r="D81" s="32"/>
      <c r="E81" s="32"/>
      <c r="H81" s="32"/>
      <c r="I81" s="32"/>
      <c r="J81" s="32"/>
      <c r="K81" s="32"/>
    </row>
    <row r="82" spans="4:11" x14ac:dyDescent="0.6">
      <c r="D82" s="32">
        <f t="shared" ref="D82:K82" si="58">AVERAGE(D64:D80)</f>
        <v>-3.2004896661361233</v>
      </c>
      <c r="E82" s="32">
        <f t="shared" si="58"/>
        <v>7.1960755606113903E-3</v>
      </c>
      <c r="F82">
        <f t="shared" si="58"/>
        <v>-2.7037265554773739</v>
      </c>
      <c r="G82" s="32">
        <f t="shared" si="58"/>
        <v>-1.9127581601790482</v>
      </c>
      <c r="H82" s="32">
        <f t="shared" si="58"/>
        <v>1.6923307280960671</v>
      </c>
      <c r="I82" s="32">
        <f t="shared" si="58"/>
        <v>-6.4115964382239314E-5</v>
      </c>
      <c r="J82" s="32">
        <f t="shared" si="58"/>
        <v>-5.9959878551055246</v>
      </c>
      <c r="K82" s="32">
        <f t="shared" si="58"/>
        <v>-5.7451527347769336E-3</v>
      </c>
    </row>
    <row r="83" spans="4:11" x14ac:dyDescent="0.6">
      <c r="D83" s="32">
        <f t="shared" ref="D83:K83" si="59">_xlfn.STDEV.S(D64:D80)</f>
        <v>2.5982226718100199</v>
      </c>
      <c r="E83" s="32">
        <f t="shared" si="59"/>
        <v>8.4737769918441144E-3</v>
      </c>
      <c r="F83">
        <f t="shared" si="59"/>
        <v>2.9042571444374254</v>
      </c>
      <c r="G83" s="32">
        <f t="shared" si="59"/>
        <v>2.1633799414179973</v>
      </c>
      <c r="H83" s="32">
        <f t="shared" si="59"/>
        <v>3.3900768979312637</v>
      </c>
      <c r="I83" s="32">
        <f t="shared" si="59"/>
        <v>6.1096800371743792E-3</v>
      </c>
      <c r="J83" s="32">
        <f t="shared" si="59"/>
        <v>4.7892881249026624</v>
      </c>
      <c r="K83" s="32">
        <f t="shared" si="59"/>
        <v>1.0281627550335999E-2</v>
      </c>
    </row>
    <row r="84" spans="4:11" x14ac:dyDescent="0.6">
      <c r="H84" s="32"/>
      <c r="I84" s="32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V2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 customWidth="1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16</v>
      </c>
      <c r="M5" s="13"/>
      <c r="N5" s="63" t="s">
        <v>17</v>
      </c>
    </row>
    <row r="6" spans="1:22" ht="17.25" thickBot="1" x14ac:dyDescent="0.65">
      <c r="A6" s="13"/>
      <c r="M6" s="13"/>
    </row>
    <row r="7" spans="1:22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2" ht="17.25" thickBot="1" x14ac:dyDescent="0.65">
      <c r="B8" s="9" t="s">
        <v>24</v>
      </c>
      <c r="C8" s="10" t="s">
        <v>36</v>
      </c>
      <c r="D8" s="11" t="s">
        <v>24</v>
      </c>
      <c r="E8" s="10" t="s">
        <v>35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2" x14ac:dyDescent="0.6">
      <c r="B9" s="34">
        <v>303.38200000000001</v>
      </c>
      <c r="C9" s="34">
        <v>3.3008799999999998</v>
      </c>
      <c r="D9" s="3"/>
      <c r="E9" s="4"/>
      <c r="F9" s="34">
        <v>299.52100000000002</v>
      </c>
      <c r="G9" s="34">
        <v>37.210500000000003</v>
      </c>
      <c r="H9" s="34">
        <v>292.613</v>
      </c>
      <c r="I9" s="34">
        <v>1.3790800000000001</v>
      </c>
      <c r="J9" s="34">
        <v>300.33999999999997</v>
      </c>
      <c r="K9" s="34">
        <v>9.9348699999999998E-2</v>
      </c>
      <c r="N9" s="3">
        <f>B9</f>
        <v>303.38200000000001</v>
      </c>
      <c r="O9" s="21">
        <f>C9*100000</f>
        <v>330088</v>
      </c>
      <c r="P9" s="3">
        <f>F9</f>
        <v>299.52100000000002</v>
      </c>
      <c r="Q9" s="17">
        <f>G9*0.000001</f>
        <v>3.7210499999999999E-5</v>
      </c>
      <c r="R9" s="3">
        <f>H9</f>
        <v>292.613</v>
      </c>
      <c r="S9" s="24">
        <f>I9</f>
        <v>1.3790800000000001</v>
      </c>
      <c r="T9" s="3">
        <f>J9</f>
        <v>300.33999999999997</v>
      </c>
      <c r="U9" s="24">
        <f>K9</f>
        <v>9.9348699999999998E-2</v>
      </c>
      <c r="V9" s="22">
        <f>((O9*(Q9)^2)/S9)*T9</f>
        <v>9.9536980926574398E-2</v>
      </c>
    </row>
    <row r="10" spans="1:22" x14ac:dyDescent="0.6">
      <c r="B10" s="3">
        <v>346.387</v>
      </c>
      <c r="C10" s="4">
        <v>2.8578100000000002</v>
      </c>
      <c r="D10" s="3"/>
      <c r="E10" s="4"/>
      <c r="F10" s="3">
        <v>348.19099999999997</v>
      </c>
      <c r="G10" s="4">
        <v>40.314399999999999</v>
      </c>
      <c r="H10" s="3">
        <v>351.61900000000003</v>
      </c>
      <c r="I10" s="4">
        <v>1.30501</v>
      </c>
      <c r="J10" s="3">
        <v>345.87799999999999</v>
      </c>
      <c r="K10" s="4">
        <v>0.13062799999999999</v>
      </c>
      <c r="N10" s="3">
        <f t="shared" ref="N10:N21" si="0">B10</f>
        <v>346.387</v>
      </c>
      <c r="O10" s="21">
        <f t="shared" ref="O10:O21" si="1">C10*100000</f>
        <v>285781</v>
      </c>
      <c r="P10" s="3">
        <f t="shared" ref="P10:P21" si="2">F10</f>
        <v>348.19099999999997</v>
      </c>
      <c r="Q10" s="17">
        <f t="shared" ref="Q10:Q21" si="3">G10*0.000001</f>
        <v>4.0314399999999995E-5</v>
      </c>
      <c r="R10" s="3">
        <f t="shared" ref="R10:U21" si="4">H10</f>
        <v>351.61900000000003</v>
      </c>
      <c r="S10" s="24">
        <f t="shared" si="4"/>
        <v>1.30501</v>
      </c>
      <c r="T10" s="3">
        <f t="shared" si="4"/>
        <v>345.87799999999999</v>
      </c>
      <c r="U10" s="24">
        <f t="shared" si="4"/>
        <v>0.13062799999999999</v>
      </c>
      <c r="V10" s="22">
        <f t="shared" ref="V10:V21" si="5">((O10*(Q10)^2)/S10)*T10</f>
        <v>0.12310136034554087</v>
      </c>
    </row>
    <row r="11" spans="1:22" x14ac:dyDescent="0.6">
      <c r="B11" s="2">
        <v>399.57299999999998</v>
      </c>
      <c r="C11" s="4">
        <v>2.56114</v>
      </c>
      <c r="D11" s="2"/>
      <c r="E11" s="1"/>
      <c r="F11" s="2">
        <v>389.18799999999999</v>
      </c>
      <c r="G11" s="1">
        <v>42.186999999999998</v>
      </c>
      <c r="H11" s="2">
        <v>399.93099999999998</v>
      </c>
      <c r="I11" s="1">
        <v>1.2920700000000001</v>
      </c>
      <c r="J11" s="2">
        <v>396.75799999999998</v>
      </c>
      <c r="K11" s="1">
        <v>0.15661</v>
      </c>
      <c r="N11" s="3">
        <f t="shared" si="0"/>
        <v>399.57299999999998</v>
      </c>
      <c r="O11" s="21">
        <f t="shared" si="1"/>
        <v>256114</v>
      </c>
      <c r="P11" s="3">
        <f t="shared" si="2"/>
        <v>389.18799999999999</v>
      </c>
      <c r="Q11" s="17">
        <f t="shared" si="3"/>
        <v>4.2186999999999994E-5</v>
      </c>
      <c r="R11" s="3">
        <f t="shared" si="4"/>
        <v>399.93099999999998</v>
      </c>
      <c r="S11" s="24">
        <f t="shared" si="4"/>
        <v>1.2920700000000001</v>
      </c>
      <c r="T11" s="3">
        <f t="shared" si="4"/>
        <v>396.75799999999998</v>
      </c>
      <c r="U11" s="24">
        <f t="shared" si="4"/>
        <v>0.15661</v>
      </c>
      <c r="V11" s="22">
        <f t="shared" si="5"/>
        <v>0.13996848258742514</v>
      </c>
    </row>
    <row r="12" spans="1:22" x14ac:dyDescent="0.6">
      <c r="B12" s="2">
        <v>445.17</v>
      </c>
      <c r="C12" s="4">
        <v>2.3383400000000001</v>
      </c>
      <c r="D12" s="2"/>
      <c r="E12" s="1"/>
      <c r="F12" s="2">
        <v>442.98700000000002</v>
      </c>
      <c r="G12" s="1">
        <v>45.295400000000001</v>
      </c>
      <c r="H12" s="2">
        <v>453.577</v>
      </c>
      <c r="I12" s="1">
        <v>1.23028</v>
      </c>
      <c r="J12" s="2">
        <v>450.33199999999999</v>
      </c>
      <c r="K12" s="1">
        <v>0.19309999999999999</v>
      </c>
      <c r="N12" s="3">
        <f t="shared" si="0"/>
        <v>445.17</v>
      </c>
      <c r="O12" s="21">
        <f t="shared" si="1"/>
        <v>233834</v>
      </c>
      <c r="P12" s="3">
        <f t="shared" si="2"/>
        <v>442.98700000000002</v>
      </c>
      <c r="Q12" s="17">
        <f t="shared" si="3"/>
        <v>4.52954E-5</v>
      </c>
      <c r="R12" s="3">
        <f t="shared" si="4"/>
        <v>453.577</v>
      </c>
      <c r="S12" s="24">
        <f t="shared" si="4"/>
        <v>1.23028</v>
      </c>
      <c r="T12" s="3">
        <f t="shared" si="4"/>
        <v>450.33199999999999</v>
      </c>
      <c r="U12" s="24">
        <f t="shared" si="4"/>
        <v>0.19309999999999999</v>
      </c>
      <c r="V12" s="22">
        <f t="shared" si="5"/>
        <v>0.17560816377412911</v>
      </c>
    </row>
    <row r="13" spans="1:22" x14ac:dyDescent="0.6">
      <c r="B13" s="2">
        <v>490.76600000000002</v>
      </c>
      <c r="C13" s="4">
        <v>2.1155400000000002</v>
      </c>
      <c r="D13" s="2"/>
      <c r="E13" s="1"/>
      <c r="F13" s="2">
        <v>489.04599999999999</v>
      </c>
      <c r="G13" s="1">
        <v>51.458300000000001</v>
      </c>
      <c r="H13" s="2">
        <v>499.142</v>
      </c>
      <c r="I13" s="1">
        <v>1.1320300000000001</v>
      </c>
      <c r="J13" s="2">
        <v>498.58199999999999</v>
      </c>
      <c r="K13" s="1">
        <v>0.24541499999999999</v>
      </c>
      <c r="N13" s="3">
        <f t="shared" si="0"/>
        <v>490.76600000000002</v>
      </c>
      <c r="O13" s="21">
        <f t="shared" si="1"/>
        <v>211554.00000000003</v>
      </c>
      <c r="P13" s="3">
        <f t="shared" si="2"/>
        <v>489.04599999999999</v>
      </c>
      <c r="Q13" s="17">
        <f t="shared" si="3"/>
        <v>5.1458300000000002E-5</v>
      </c>
      <c r="R13" s="3">
        <f t="shared" si="4"/>
        <v>499.142</v>
      </c>
      <c r="S13" s="24">
        <f t="shared" si="4"/>
        <v>1.1320300000000001</v>
      </c>
      <c r="T13" s="3">
        <f t="shared" si="4"/>
        <v>498.58199999999999</v>
      </c>
      <c r="U13" s="24">
        <f t="shared" si="4"/>
        <v>0.24541499999999999</v>
      </c>
      <c r="V13" s="22">
        <f t="shared" si="5"/>
        <v>0.24672364327874019</v>
      </c>
    </row>
    <row r="14" spans="1:22" x14ac:dyDescent="0.6">
      <c r="B14" s="2">
        <v>538.87099999999998</v>
      </c>
      <c r="C14" s="4">
        <v>1.7824</v>
      </c>
      <c r="D14" s="2"/>
      <c r="E14" s="1"/>
      <c r="F14" s="2">
        <v>537.71600000000001</v>
      </c>
      <c r="G14" s="1">
        <v>54.562199999999997</v>
      </c>
      <c r="H14" s="2">
        <v>552.66999999999996</v>
      </c>
      <c r="I14" s="1">
        <v>0.91170399999999996</v>
      </c>
      <c r="J14" s="2">
        <v>549.53399999999999</v>
      </c>
      <c r="K14" s="1">
        <v>0.31350099999999997</v>
      </c>
      <c r="N14" s="3">
        <f t="shared" si="0"/>
        <v>538.87099999999998</v>
      </c>
      <c r="O14" s="21">
        <f t="shared" si="1"/>
        <v>178240</v>
      </c>
      <c r="P14" s="3">
        <f t="shared" si="2"/>
        <v>537.71600000000001</v>
      </c>
      <c r="Q14" s="17">
        <f t="shared" si="3"/>
        <v>5.4562199999999997E-5</v>
      </c>
      <c r="R14" s="3">
        <f t="shared" si="4"/>
        <v>552.66999999999996</v>
      </c>
      <c r="S14" s="24">
        <f t="shared" si="4"/>
        <v>0.91170399999999996</v>
      </c>
      <c r="T14" s="3">
        <f t="shared" si="4"/>
        <v>549.53399999999999</v>
      </c>
      <c r="U14" s="24">
        <f t="shared" si="4"/>
        <v>0.31350099999999997</v>
      </c>
      <c r="V14" s="22">
        <f t="shared" si="5"/>
        <v>0.31983768052297062</v>
      </c>
    </row>
    <row r="15" spans="1:22" x14ac:dyDescent="0.6">
      <c r="B15" s="2">
        <v>591.97500000000002</v>
      </c>
      <c r="C15" s="4">
        <v>1.15513</v>
      </c>
      <c r="D15" s="2"/>
      <c r="E15" s="1"/>
      <c r="F15" s="2">
        <v>586.34</v>
      </c>
      <c r="G15" s="1">
        <v>60.727400000000003</v>
      </c>
      <c r="H15" s="2">
        <v>600.83900000000006</v>
      </c>
      <c r="I15" s="1">
        <v>0.70365599999999995</v>
      </c>
      <c r="J15" s="2">
        <v>595.072</v>
      </c>
      <c r="K15" s="1">
        <v>0.344781</v>
      </c>
      <c r="N15" s="3">
        <f t="shared" si="0"/>
        <v>591.97500000000002</v>
      </c>
      <c r="O15" s="21">
        <f t="shared" si="1"/>
        <v>115513</v>
      </c>
      <c r="P15" s="3">
        <f t="shared" si="2"/>
        <v>586.34</v>
      </c>
      <c r="Q15" s="17">
        <f t="shared" si="3"/>
        <v>6.0727399999999997E-5</v>
      </c>
      <c r="R15" s="3">
        <f t="shared" si="4"/>
        <v>600.83900000000006</v>
      </c>
      <c r="S15" s="24">
        <f t="shared" si="4"/>
        <v>0.70365599999999995</v>
      </c>
      <c r="T15" s="3">
        <f t="shared" si="4"/>
        <v>595.072</v>
      </c>
      <c r="U15" s="24">
        <f t="shared" si="4"/>
        <v>0.344781</v>
      </c>
      <c r="V15" s="22">
        <f t="shared" si="5"/>
        <v>0.36025445387866478</v>
      </c>
    </row>
    <row r="16" spans="1:22" x14ac:dyDescent="0.6">
      <c r="B16" s="2">
        <v>640.13499999999999</v>
      </c>
      <c r="C16" s="4">
        <v>1.0424</v>
      </c>
      <c r="D16" s="2"/>
      <c r="E16" s="1"/>
      <c r="F16" s="2">
        <v>634.94399999999996</v>
      </c>
      <c r="G16" s="1">
        <v>68.117099999999994</v>
      </c>
      <c r="H16" s="2">
        <v>654.71</v>
      </c>
      <c r="I16" s="1">
        <v>0.94673300000000005</v>
      </c>
      <c r="J16" s="2">
        <v>648.601</v>
      </c>
      <c r="K16" s="1">
        <v>0.35495500000000002</v>
      </c>
      <c r="N16" s="3">
        <f t="shared" si="0"/>
        <v>640.13499999999999</v>
      </c>
      <c r="O16" s="21">
        <f t="shared" si="1"/>
        <v>104240</v>
      </c>
      <c r="P16" s="3">
        <f t="shared" si="2"/>
        <v>634.94399999999996</v>
      </c>
      <c r="Q16" s="17">
        <f t="shared" si="3"/>
        <v>6.8117099999999992E-5</v>
      </c>
      <c r="R16" s="3">
        <f t="shared" si="4"/>
        <v>654.71</v>
      </c>
      <c r="S16" s="24">
        <f t="shared" si="4"/>
        <v>0.94673300000000005</v>
      </c>
      <c r="T16" s="3">
        <f t="shared" si="4"/>
        <v>648.601</v>
      </c>
      <c r="U16" s="24">
        <f t="shared" si="4"/>
        <v>0.35495500000000002</v>
      </c>
      <c r="V16" s="22">
        <f t="shared" si="5"/>
        <v>0.33135749734659076</v>
      </c>
    </row>
    <row r="17" spans="2:22" x14ac:dyDescent="0.6">
      <c r="B17" s="2">
        <v>688.30499999999995</v>
      </c>
      <c r="C17" s="4">
        <v>0.96640099999999995</v>
      </c>
      <c r="D17" s="2"/>
      <c r="E17" s="1"/>
      <c r="F17" s="2">
        <v>680.95699999999999</v>
      </c>
      <c r="G17" s="1">
        <v>77.341300000000004</v>
      </c>
      <c r="H17" s="2">
        <v>703.05799999999999</v>
      </c>
      <c r="I17" s="1">
        <v>0.98258100000000004</v>
      </c>
      <c r="J17" s="2">
        <v>699.57</v>
      </c>
      <c r="K17" s="1">
        <v>0.43356800000000001</v>
      </c>
      <c r="N17" s="3">
        <f t="shared" si="0"/>
        <v>688.30499999999995</v>
      </c>
      <c r="O17" s="21">
        <f t="shared" si="1"/>
        <v>96640.099999999991</v>
      </c>
      <c r="P17" s="3">
        <f t="shared" si="2"/>
        <v>680.95699999999999</v>
      </c>
      <c r="Q17" s="17">
        <f t="shared" si="3"/>
        <v>7.7341299999999998E-5</v>
      </c>
      <c r="R17" s="3">
        <f t="shared" si="4"/>
        <v>703.05799999999999</v>
      </c>
      <c r="S17" s="24">
        <f t="shared" si="4"/>
        <v>0.98258100000000004</v>
      </c>
      <c r="T17" s="3">
        <f t="shared" si="4"/>
        <v>699.57</v>
      </c>
      <c r="U17" s="24">
        <f t="shared" si="4"/>
        <v>0.43356800000000001</v>
      </c>
      <c r="V17" s="22">
        <f t="shared" si="5"/>
        <v>0.41156944121930283</v>
      </c>
    </row>
    <row r="18" spans="2:22" x14ac:dyDescent="0.6">
      <c r="B18" s="2">
        <v>736.49300000000005</v>
      </c>
      <c r="C18" s="4">
        <v>0.96387199999999995</v>
      </c>
      <c r="D18" s="2"/>
      <c r="E18" s="1"/>
      <c r="F18" s="2">
        <v>732.09699999999998</v>
      </c>
      <c r="G18" s="1">
        <v>86.57</v>
      </c>
      <c r="H18" s="2">
        <v>754.07399999999996</v>
      </c>
      <c r="I18" s="1">
        <v>0.99399800000000005</v>
      </c>
      <c r="J18" s="2">
        <v>753.23400000000004</v>
      </c>
      <c r="K18" s="1">
        <v>0.52268999999999999</v>
      </c>
      <c r="N18" s="3">
        <f t="shared" si="0"/>
        <v>736.49300000000005</v>
      </c>
      <c r="O18" s="21">
        <f t="shared" si="1"/>
        <v>96387.199999999997</v>
      </c>
      <c r="P18" s="3">
        <f t="shared" si="2"/>
        <v>732.09699999999998</v>
      </c>
      <c r="Q18" s="17">
        <f t="shared" si="3"/>
        <v>8.6569999999999993E-5</v>
      </c>
      <c r="R18" s="3">
        <f t="shared" si="4"/>
        <v>754.07399999999996</v>
      </c>
      <c r="S18" s="24">
        <f t="shared" si="4"/>
        <v>0.99399800000000005</v>
      </c>
      <c r="T18" s="3">
        <f t="shared" si="4"/>
        <v>753.23400000000004</v>
      </c>
      <c r="U18" s="24">
        <f t="shared" si="4"/>
        <v>0.52268999999999999</v>
      </c>
      <c r="V18" s="22">
        <f t="shared" si="5"/>
        <v>0.54739219933136107</v>
      </c>
    </row>
    <row r="19" spans="2:22" x14ac:dyDescent="0.6">
      <c r="B19" s="2">
        <v>784.64400000000001</v>
      </c>
      <c r="C19" s="4">
        <v>0.81440699999999999</v>
      </c>
      <c r="D19" s="2"/>
      <c r="E19" s="1"/>
      <c r="F19" s="2">
        <v>788.39400000000001</v>
      </c>
      <c r="G19" s="1">
        <v>93.966399999999993</v>
      </c>
      <c r="H19" s="2">
        <v>799.69299999999998</v>
      </c>
      <c r="I19" s="1">
        <v>0.96891300000000002</v>
      </c>
      <c r="J19" s="2">
        <v>801.59100000000001</v>
      </c>
      <c r="K19" s="1">
        <v>0.63816200000000001</v>
      </c>
      <c r="N19" s="3">
        <f t="shared" si="0"/>
        <v>784.64400000000001</v>
      </c>
      <c r="O19" s="21">
        <f t="shared" si="1"/>
        <v>81440.7</v>
      </c>
      <c r="P19" s="3">
        <f t="shared" si="2"/>
        <v>788.39400000000001</v>
      </c>
      <c r="Q19" s="17">
        <f t="shared" si="3"/>
        <v>9.3966399999999989E-5</v>
      </c>
      <c r="R19" s="3">
        <f t="shared" si="4"/>
        <v>799.69299999999998</v>
      </c>
      <c r="S19" s="24">
        <f t="shared" si="4"/>
        <v>0.96891300000000002</v>
      </c>
      <c r="T19" s="3">
        <f t="shared" si="4"/>
        <v>801.59100000000001</v>
      </c>
      <c r="U19" s="24">
        <f t="shared" si="4"/>
        <v>0.63816200000000001</v>
      </c>
      <c r="V19" s="22">
        <f t="shared" si="5"/>
        <v>0.5949147335608258</v>
      </c>
    </row>
    <row r="20" spans="2:22" x14ac:dyDescent="0.6">
      <c r="B20" s="2">
        <v>886.11</v>
      </c>
      <c r="C20" s="4">
        <v>0.88255099999999997</v>
      </c>
      <c r="D20" s="2"/>
      <c r="E20" s="1"/>
      <c r="F20" s="2">
        <v>877.85500000000002</v>
      </c>
      <c r="G20" s="1">
        <v>112.413</v>
      </c>
      <c r="H20" s="2">
        <v>904.60599999999999</v>
      </c>
      <c r="I20" s="1">
        <v>1.2599899999999999</v>
      </c>
      <c r="J20" s="2">
        <v>900.846</v>
      </c>
      <c r="K20" s="1">
        <v>0.79014300000000004</v>
      </c>
      <c r="N20" s="3">
        <f t="shared" si="0"/>
        <v>886.11</v>
      </c>
      <c r="O20" s="21">
        <f t="shared" si="1"/>
        <v>88255.099999999991</v>
      </c>
      <c r="P20" s="3">
        <f t="shared" si="2"/>
        <v>877.85500000000002</v>
      </c>
      <c r="Q20" s="17">
        <f t="shared" si="3"/>
        <v>1.12413E-4</v>
      </c>
      <c r="R20" s="3">
        <f t="shared" si="4"/>
        <v>904.60599999999999</v>
      </c>
      <c r="S20" s="24">
        <f t="shared" si="4"/>
        <v>1.2599899999999999</v>
      </c>
      <c r="T20" s="3">
        <f t="shared" si="4"/>
        <v>900.846</v>
      </c>
      <c r="U20" s="24">
        <f t="shared" si="4"/>
        <v>0.79014300000000004</v>
      </c>
      <c r="V20" s="22">
        <f t="shared" si="5"/>
        <v>0.79736348569457505</v>
      </c>
    </row>
    <row r="21" spans="2:22" x14ac:dyDescent="0.6">
      <c r="B21" s="33">
        <v>990.06700000000001</v>
      </c>
      <c r="C21" s="34">
        <v>0.76689200000000002</v>
      </c>
      <c r="D21" s="2"/>
      <c r="E21" s="1"/>
      <c r="F21" s="33">
        <v>982.71799999999996</v>
      </c>
      <c r="G21" s="33">
        <v>129.648</v>
      </c>
      <c r="H21" s="33">
        <v>1001.19</v>
      </c>
      <c r="I21" s="33">
        <v>1.17316</v>
      </c>
      <c r="J21" s="33">
        <v>1003.02</v>
      </c>
      <c r="K21" s="33">
        <v>1.0842099999999999</v>
      </c>
      <c r="N21" s="3">
        <f t="shared" si="0"/>
        <v>990.06700000000001</v>
      </c>
      <c r="O21" s="21">
        <f t="shared" si="1"/>
        <v>76689.2</v>
      </c>
      <c r="P21" s="3">
        <f t="shared" si="2"/>
        <v>982.71799999999996</v>
      </c>
      <c r="Q21" s="17">
        <f t="shared" si="3"/>
        <v>1.29648E-4</v>
      </c>
      <c r="R21" s="3">
        <f t="shared" si="4"/>
        <v>1001.19</v>
      </c>
      <c r="S21" s="24">
        <f t="shared" si="4"/>
        <v>1.17316</v>
      </c>
      <c r="T21" s="3">
        <f t="shared" si="4"/>
        <v>1003.02</v>
      </c>
      <c r="U21" s="24">
        <f t="shared" si="4"/>
        <v>1.0842099999999999</v>
      </c>
      <c r="V21" s="22">
        <f t="shared" si="5"/>
        <v>1.102092879438364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W2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63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6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6</v>
      </c>
    </row>
    <row r="8" spans="1:23" ht="17.25" thickBot="1" x14ac:dyDescent="0.65">
      <c r="B8" s="9" t="s">
        <v>24</v>
      </c>
      <c r="C8" s="10" t="s">
        <v>34</v>
      </c>
      <c r="D8" s="11" t="s">
        <v>24</v>
      </c>
      <c r="E8" s="10" t="s">
        <v>33</v>
      </c>
      <c r="F8" s="35" t="s">
        <v>24</v>
      </c>
      <c r="G8" s="38" t="s">
        <v>27</v>
      </c>
      <c r="H8" s="11" t="s">
        <v>24</v>
      </c>
      <c r="I8" s="10" t="s">
        <v>28</v>
      </c>
      <c r="J8" s="35" t="s">
        <v>24</v>
      </c>
      <c r="K8" s="37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3" x14ac:dyDescent="0.6">
      <c r="B9" s="3"/>
      <c r="C9" s="4"/>
      <c r="D9" s="33">
        <v>308.23211875843401</v>
      </c>
      <c r="E9" s="33">
        <v>1.06369426751592</v>
      </c>
      <c r="F9" s="33">
        <v>308.38881491344802</v>
      </c>
      <c r="G9" s="33">
        <v>75.601659751037303</v>
      </c>
      <c r="H9" s="33">
        <v>307.27762803234498</v>
      </c>
      <c r="I9" s="33">
        <v>0.74912891986062702</v>
      </c>
      <c r="J9" s="33">
        <v>308.22368421052602</v>
      </c>
      <c r="K9" s="33">
        <v>0.21437125748503</v>
      </c>
      <c r="N9" s="3">
        <f>D9</f>
        <v>308.23211875843401</v>
      </c>
      <c r="O9" s="21">
        <f>1/(E9*0.00001)</f>
        <v>94011.976047904493</v>
      </c>
      <c r="P9" s="3">
        <f>F9</f>
        <v>308.38881491344802</v>
      </c>
      <c r="Q9" s="17">
        <f>G9*0.000001</f>
        <v>7.56016597510373E-5</v>
      </c>
      <c r="R9" s="3">
        <f>H9</f>
        <v>307.27762803234498</v>
      </c>
      <c r="S9" s="24">
        <f>I9</f>
        <v>0.74912891986062702</v>
      </c>
      <c r="T9" s="3">
        <f>J9</f>
        <v>308.22368421052602</v>
      </c>
      <c r="U9" s="24">
        <f>K9</f>
        <v>0.21437125748503</v>
      </c>
      <c r="V9" s="22">
        <f>((O9*(Q9)^2)/S9)*T9</f>
        <v>0.22108296759646595</v>
      </c>
      <c r="W9" s="39">
        <f>U9/V9-1</f>
        <v>-3.0358331916760628E-2</v>
      </c>
    </row>
    <row r="10" spans="1:23" x14ac:dyDescent="0.6">
      <c r="B10" s="3"/>
      <c r="C10" s="4"/>
      <c r="D10" s="33">
        <v>330.36437246963499</v>
      </c>
      <c r="E10" s="33">
        <v>1.16454352441613</v>
      </c>
      <c r="F10" s="33">
        <v>330.22636484687001</v>
      </c>
      <c r="G10" s="33">
        <v>79.087136929460499</v>
      </c>
      <c r="H10" s="33">
        <v>328.30188679245202</v>
      </c>
      <c r="I10" s="33">
        <v>0.64459930313588898</v>
      </c>
      <c r="J10" s="33">
        <v>330.427631578947</v>
      </c>
      <c r="K10" s="33">
        <v>0.30059880239520897</v>
      </c>
      <c r="N10" s="3">
        <f t="shared" ref="N10:N23" si="0">D10</f>
        <v>330.36437246963499</v>
      </c>
      <c r="O10" s="21">
        <f t="shared" ref="O10:O23" si="1">1/(E10*0.00001)</f>
        <v>85870.556061987663</v>
      </c>
      <c r="P10" s="3">
        <f t="shared" ref="P10:P23" si="2">F10</f>
        <v>330.22636484687001</v>
      </c>
      <c r="Q10" s="17">
        <f t="shared" ref="Q10:Q23" si="3">G10*0.000001</f>
        <v>7.9087136929460497E-5</v>
      </c>
      <c r="R10" s="3">
        <f t="shared" ref="R10:R23" si="4">H10</f>
        <v>328.30188679245202</v>
      </c>
      <c r="S10" s="24">
        <f t="shared" ref="S10:S23" si="5">I10</f>
        <v>0.64459930313588898</v>
      </c>
      <c r="T10" s="3">
        <f t="shared" ref="T10:T23" si="6">J10</f>
        <v>330.427631578947</v>
      </c>
      <c r="U10" s="24">
        <f t="shared" ref="U10:U23" si="7">K10</f>
        <v>0.30059880239520897</v>
      </c>
      <c r="V10" s="22">
        <f t="shared" ref="V10:V23" si="8">((O10*(Q10)^2)/S10)*T10</f>
        <v>0.27532300974531548</v>
      </c>
      <c r="W10" s="39">
        <f t="shared" ref="W10:W23" si="9">U10/V10-1</f>
        <v>9.1804141881474344E-2</v>
      </c>
    </row>
    <row r="11" spans="1:23" x14ac:dyDescent="0.6">
      <c r="B11" s="2"/>
      <c r="C11" s="4"/>
      <c r="D11" s="33">
        <v>376.24831309041798</v>
      </c>
      <c r="E11" s="33">
        <v>1.70063694267515</v>
      </c>
      <c r="F11" s="33">
        <v>376.03195739014598</v>
      </c>
      <c r="G11" s="33">
        <v>99.3360995850622</v>
      </c>
      <c r="H11" s="33">
        <v>375.20215633423101</v>
      </c>
      <c r="I11" s="33">
        <v>0.60975609756097504</v>
      </c>
      <c r="J11" s="33">
        <v>376.31578947368399</v>
      </c>
      <c r="K11" s="33">
        <v>0.37425149700598698</v>
      </c>
      <c r="N11" s="3">
        <f t="shared" si="0"/>
        <v>376.24831309041798</v>
      </c>
      <c r="O11" s="21">
        <f t="shared" si="1"/>
        <v>58801.498127341139</v>
      </c>
      <c r="P11" s="3">
        <f t="shared" si="2"/>
        <v>376.03195739014598</v>
      </c>
      <c r="Q11" s="17">
        <f t="shared" si="3"/>
        <v>9.9336099585062201E-5</v>
      </c>
      <c r="R11" s="3">
        <f t="shared" si="4"/>
        <v>375.20215633423101</v>
      </c>
      <c r="S11" s="24">
        <f t="shared" si="5"/>
        <v>0.60975609756097504</v>
      </c>
      <c r="T11" s="3">
        <f t="shared" si="6"/>
        <v>376.31578947368399</v>
      </c>
      <c r="U11" s="24">
        <f t="shared" si="7"/>
        <v>0.37425149700598698</v>
      </c>
      <c r="V11" s="22">
        <f t="shared" si="8"/>
        <v>0.35809551932607275</v>
      </c>
      <c r="W11" s="39">
        <f t="shared" si="9"/>
        <v>4.5116391599424155E-2</v>
      </c>
    </row>
    <row r="12" spans="1:23" x14ac:dyDescent="0.6">
      <c r="B12" s="2"/>
      <c r="C12" s="4"/>
      <c r="D12" s="33">
        <v>424.29149797570801</v>
      </c>
      <c r="E12" s="33">
        <v>1.8386411889596599</v>
      </c>
      <c r="F12" s="33">
        <v>423.968042609853</v>
      </c>
      <c r="G12" s="33">
        <v>93.195020746888005</v>
      </c>
      <c r="H12" s="33">
        <v>423.18059299191299</v>
      </c>
      <c r="I12" s="33">
        <v>1.0487804878048701</v>
      </c>
      <c r="J12" s="33">
        <v>424.177631578947</v>
      </c>
      <c r="K12" s="33">
        <v>0.25928143712574803</v>
      </c>
      <c r="N12" s="3">
        <f t="shared" si="0"/>
        <v>424.29149797570801</v>
      </c>
      <c r="O12" s="21">
        <f t="shared" si="1"/>
        <v>54387.990762124718</v>
      </c>
      <c r="P12" s="3">
        <f t="shared" si="2"/>
        <v>423.968042609853</v>
      </c>
      <c r="Q12" s="17">
        <f t="shared" si="3"/>
        <v>9.3195020746888004E-5</v>
      </c>
      <c r="R12" s="3">
        <f t="shared" si="4"/>
        <v>423.18059299191299</v>
      </c>
      <c r="S12" s="24">
        <f t="shared" si="5"/>
        <v>1.0487804878048701</v>
      </c>
      <c r="T12" s="3">
        <f t="shared" si="6"/>
        <v>424.177631578947</v>
      </c>
      <c r="U12" s="24">
        <f t="shared" si="7"/>
        <v>0.25928143712574803</v>
      </c>
      <c r="V12" s="22">
        <f t="shared" si="8"/>
        <v>0.191052004144589</v>
      </c>
      <c r="W12" s="39">
        <f t="shared" si="9"/>
        <v>0.35712492672687524</v>
      </c>
    </row>
    <row r="13" spans="1:23" x14ac:dyDescent="0.6">
      <c r="B13" s="2"/>
      <c r="C13" s="4"/>
      <c r="D13" s="33">
        <v>471.25506072874498</v>
      </c>
      <c r="E13" s="33">
        <v>1.97664543524416</v>
      </c>
      <c r="F13" s="33">
        <v>472.436750998668</v>
      </c>
      <c r="G13" s="33">
        <v>103.153526970954</v>
      </c>
      <c r="H13" s="33">
        <v>470.08086253369203</v>
      </c>
      <c r="I13" s="33">
        <v>0.97560975609756195</v>
      </c>
      <c r="J13" s="33">
        <v>471.052631578947</v>
      </c>
      <c r="K13" s="33">
        <v>0.25209580838323298</v>
      </c>
      <c r="N13" s="3">
        <f t="shared" si="0"/>
        <v>471.25506072874498</v>
      </c>
      <c r="O13" s="21">
        <f t="shared" si="1"/>
        <v>50590.762620837835</v>
      </c>
      <c r="P13" s="3">
        <f t="shared" si="2"/>
        <v>472.436750998668</v>
      </c>
      <c r="Q13" s="17">
        <f t="shared" si="3"/>
        <v>1.0315352697095399E-4</v>
      </c>
      <c r="R13" s="3">
        <f t="shared" si="4"/>
        <v>470.08086253369203</v>
      </c>
      <c r="S13" s="24">
        <f t="shared" si="5"/>
        <v>0.97560975609756195</v>
      </c>
      <c r="T13" s="3">
        <f t="shared" si="6"/>
        <v>471.052631578947</v>
      </c>
      <c r="U13" s="24">
        <f t="shared" si="7"/>
        <v>0.25209580838323298</v>
      </c>
      <c r="V13" s="22">
        <f t="shared" si="8"/>
        <v>0.25991580524819236</v>
      </c>
      <c r="W13" s="39">
        <f t="shared" si="9"/>
        <v>-3.0086653858899082E-2</v>
      </c>
    </row>
    <row r="14" spans="1:23" x14ac:dyDescent="0.6">
      <c r="B14" s="2"/>
      <c r="C14" s="4"/>
      <c r="D14" s="33">
        <v>520.37786774628796</v>
      </c>
      <c r="E14" s="33">
        <v>2.1889596602972401</v>
      </c>
      <c r="F14" s="33">
        <v>519.84021304926705</v>
      </c>
      <c r="G14" s="33">
        <v>113.609958506224</v>
      </c>
      <c r="H14" s="33">
        <v>519.13746630727701</v>
      </c>
      <c r="I14" s="33">
        <v>0.909407665505226</v>
      </c>
      <c r="J14" s="33">
        <v>520.39473684210498</v>
      </c>
      <c r="K14" s="33">
        <v>0.336526946107784</v>
      </c>
      <c r="N14" s="3">
        <f t="shared" si="0"/>
        <v>520.37786774628796</v>
      </c>
      <c r="O14" s="21">
        <f t="shared" si="1"/>
        <v>45683.80213385063</v>
      </c>
      <c r="P14" s="3">
        <f t="shared" si="2"/>
        <v>519.84021304926705</v>
      </c>
      <c r="Q14" s="17">
        <f t="shared" si="3"/>
        <v>1.1360995850622399E-4</v>
      </c>
      <c r="R14" s="3">
        <f t="shared" si="4"/>
        <v>519.13746630727701</v>
      </c>
      <c r="S14" s="24">
        <f t="shared" si="5"/>
        <v>0.909407665505226</v>
      </c>
      <c r="T14" s="3">
        <f t="shared" si="6"/>
        <v>520.39473684210498</v>
      </c>
      <c r="U14" s="24">
        <f t="shared" si="7"/>
        <v>0.336526946107784</v>
      </c>
      <c r="V14" s="22">
        <f t="shared" si="8"/>
        <v>0.33741884092900043</v>
      </c>
      <c r="W14" s="39">
        <f t="shared" si="9"/>
        <v>-2.6432869568303596E-3</v>
      </c>
    </row>
    <row r="15" spans="1:23" x14ac:dyDescent="0.6">
      <c r="B15" s="2"/>
      <c r="C15" s="4"/>
      <c r="D15" s="33">
        <v>567.88124156545098</v>
      </c>
      <c r="E15" s="33">
        <v>2.48089171974522</v>
      </c>
      <c r="F15" s="33">
        <v>568.30892143808205</v>
      </c>
      <c r="G15" s="33">
        <v>126.224066390041</v>
      </c>
      <c r="H15" s="33">
        <v>567.65498652291103</v>
      </c>
      <c r="I15" s="33">
        <v>0.86411149825783995</v>
      </c>
      <c r="J15" s="33">
        <v>568.75</v>
      </c>
      <c r="K15" s="33">
        <v>0.42275449101796397</v>
      </c>
      <c r="N15" s="3">
        <f t="shared" si="0"/>
        <v>567.88124156545098</v>
      </c>
      <c r="O15" s="21">
        <f t="shared" si="1"/>
        <v>40308.087291399272</v>
      </c>
      <c r="P15" s="3">
        <f t="shared" si="2"/>
        <v>568.30892143808205</v>
      </c>
      <c r="Q15" s="17">
        <f t="shared" si="3"/>
        <v>1.2622406639004101E-4</v>
      </c>
      <c r="R15" s="3">
        <f t="shared" si="4"/>
        <v>567.65498652291103</v>
      </c>
      <c r="S15" s="24">
        <f t="shared" si="5"/>
        <v>0.86411149825783995</v>
      </c>
      <c r="T15" s="3">
        <f t="shared" si="6"/>
        <v>568.75</v>
      </c>
      <c r="U15" s="24">
        <f t="shared" si="7"/>
        <v>0.42275449101796397</v>
      </c>
      <c r="V15" s="22">
        <f t="shared" si="8"/>
        <v>0.4226960118416207</v>
      </c>
      <c r="W15" s="39">
        <f t="shared" si="9"/>
        <v>1.3834806741730432E-4</v>
      </c>
    </row>
    <row r="16" spans="1:23" x14ac:dyDescent="0.6">
      <c r="B16" s="2"/>
      <c r="C16" s="4"/>
      <c r="D16" s="33">
        <v>615.92442645074198</v>
      </c>
      <c r="E16" s="33">
        <v>2.7887473460721801</v>
      </c>
      <c r="F16" s="33">
        <v>615.71238348868201</v>
      </c>
      <c r="G16" s="33">
        <v>137.01244813278001</v>
      </c>
      <c r="H16" s="33">
        <v>615.63342318059301</v>
      </c>
      <c r="I16" s="33">
        <v>0.75261324041811795</v>
      </c>
      <c r="J16" s="33">
        <v>616.11842105263099</v>
      </c>
      <c r="K16" s="33">
        <v>0.57544910179640696</v>
      </c>
      <c r="N16" s="3">
        <f t="shared" si="0"/>
        <v>615.92442645074198</v>
      </c>
      <c r="O16" s="21">
        <f t="shared" si="1"/>
        <v>35858.393604872559</v>
      </c>
      <c r="P16" s="3">
        <f t="shared" si="2"/>
        <v>615.71238348868201</v>
      </c>
      <c r="Q16" s="17">
        <f t="shared" si="3"/>
        <v>1.3701244813278001E-4</v>
      </c>
      <c r="R16" s="3">
        <f t="shared" si="4"/>
        <v>615.63342318059301</v>
      </c>
      <c r="S16" s="24">
        <f t="shared" si="5"/>
        <v>0.75261324041811795</v>
      </c>
      <c r="T16" s="3">
        <f t="shared" si="6"/>
        <v>616.11842105263099</v>
      </c>
      <c r="U16" s="24">
        <f t="shared" si="7"/>
        <v>0.57544910179640696</v>
      </c>
      <c r="V16" s="22">
        <f t="shared" si="8"/>
        <v>0.55106549951615103</v>
      </c>
      <c r="W16" s="39">
        <f t="shared" si="9"/>
        <v>4.4248101725957056E-2</v>
      </c>
    </row>
    <row r="17" spans="2:23" x14ac:dyDescent="0.6">
      <c r="B17" s="2"/>
      <c r="C17" s="4"/>
      <c r="D17" s="33">
        <v>663.96761133603195</v>
      </c>
      <c r="E17" s="33">
        <v>3.18152866242038</v>
      </c>
      <c r="F17" s="33">
        <v>663.64846870838801</v>
      </c>
      <c r="G17" s="33">
        <v>148.298755186721</v>
      </c>
      <c r="H17" s="33">
        <v>663.611859838275</v>
      </c>
      <c r="I17" s="33">
        <v>0.71428571428571497</v>
      </c>
      <c r="J17" s="33">
        <v>664.96710526315803</v>
      </c>
      <c r="K17" s="33">
        <v>0.68502994011976004</v>
      </c>
      <c r="N17" s="3">
        <f t="shared" si="0"/>
        <v>663.96761133603195</v>
      </c>
      <c r="O17" s="21">
        <f t="shared" si="1"/>
        <v>31431.431431431451</v>
      </c>
      <c r="P17" s="3">
        <f t="shared" si="2"/>
        <v>663.64846870838801</v>
      </c>
      <c r="Q17" s="17">
        <f t="shared" si="3"/>
        <v>1.4829875518672099E-4</v>
      </c>
      <c r="R17" s="3">
        <f t="shared" si="4"/>
        <v>663.611859838275</v>
      </c>
      <c r="S17" s="24">
        <f t="shared" si="5"/>
        <v>0.71428571428571497</v>
      </c>
      <c r="T17" s="3">
        <f t="shared" si="6"/>
        <v>664.96710526315803</v>
      </c>
      <c r="U17" s="24">
        <f t="shared" si="7"/>
        <v>0.68502994011976004</v>
      </c>
      <c r="V17" s="22">
        <f t="shared" si="8"/>
        <v>0.64352788280060624</v>
      </c>
      <c r="W17" s="39">
        <f t="shared" si="9"/>
        <v>6.4491467158406035E-2</v>
      </c>
    </row>
    <row r="18" spans="2:23" x14ac:dyDescent="0.6">
      <c r="B18" s="2"/>
      <c r="C18" s="4"/>
      <c r="D18" s="33">
        <v>712.550607287449</v>
      </c>
      <c r="E18" s="33">
        <v>3.6698513800424601</v>
      </c>
      <c r="F18" s="33">
        <v>712.11717709720301</v>
      </c>
      <c r="G18" s="33">
        <v>162.73858921161801</v>
      </c>
      <c r="H18" s="33">
        <v>712.66846361185901</v>
      </c>
      <c r="I18" s="33">
        <v>0.63763066202090601</v>
      </c>
      <c r="J18" s="33">
        <v>712.82894736842104</v>
      </c>
      <c r="K18" s="33">
        <v>0.83952095808383198</v>
      </c>
      <c r="N18" s="3">
        <f t="shared" si="0"/>
        <v>712.550607287449</v>
      </c>
      <c r="O18" s="21">
        <f t="shared" si="1"/>
        <v>27249.059878507396</v>
      </c>
      <c r="P18" s="3">
        <f t="shared" si="2"/>
        <v>712.11717709720301</v>
      </c>
      <c r="Q18" s="17">
        <f t="shared" si="3"/>
        <v>1.62738589211618E-4</v>
      </c>
      <c r="R18" s="3">
        <f t="shared" si="4"/>
        <v>712.66846361185901</v>
      </c>
      <c r="S18" s="24">
        <f t="shared" si="5"/>
        <v>0.63763066202090601</v>
      </c>
      <c r="T18" s="3">
        <f t="shared" si="6"/>
        <v>712.82894736842104</v>
      </c>
      <c r="U18" s="24">
        <f t="shared" si="7"/>
        <v>0.83952095808383198</v>
      </c>
      <c r="V18" s="22">
        <f t="shared" si="8"/>
        <v>0.80676816281106223</v>
      </c>
      <c r="W18" s="39">
        <f t="shared" si="9"/>
        <v>4.0597530718921249E-2</v>
      </c>
    </row>
    <row r="19" spans="2:23" x14ac:dyDescent="0.6">
      <c r="B19" s="2"/>
      <c r="C19" s="4"/>
      <c r="D19" s="33">
        <v>761.673414304993</v>
      </c>
      <c r="E19" s="33">
        <v>4.2908704883227102</v>
      </c>
      <c r="F19" s="33">
        <v>761.65113182423397</v>
      </c>
      <c r="G19" s="33">
        <v>177.01244813278001</v>
      </c>
      <c r="H19" s="33">
        <v>762.26415094339598</v>
      </c>
      <c r="I19" s="33">
        <v>0.57839721254355303</v>
      </c>
      <c r="J19" s="33">
        <v>762.17105263157896</v>
      </c>
      <c r="K19" s="33">
        <v>1.0622754491017901</v>
      </c>
      <c r="N19" s="3">
        <f t="shared" si="0"/>
        <v>761.673414304993</v>
      </c>
      <c r="O19" s="21">
        <f t="shared" si="1"/>
        <v>23305.294408708596</v>
      </c>
      <c r="P19" s="3">
        <f t="shared" si="2"/>
        <v>761.65113182423397</v>
      </c>
      <c r="Q19" s="17">
        <f t="shared" si="3"/>
        <v>1.7701244813278001E-4</v>
      </c>
      <c r="R19" s="3">
        <f t="shared" si="4"/>
        <v>762.26415094339598</v>
      </c>
      <c r="S19" s="24">
        <f t="shared" si="5"/>
        <v>0.57839721254355303</v>
      </c>
      <c r="T19" s="3">
        <f t="shared" si="6"/>
        <v>762.17105263157896</v>
      </c>
      <c r="U19" s="24">
        <f t="shared" si="7"/>
        <v>1.0622754491017901</v>
      </c>
      <c r="V19" s="22">
        <f t="shared" si="8"/>
        <v>0.96225121817025927</v>
      </c>
      <c r="W19" s="39">
        <f t="shared" si="9"/>
        <v>0.10394814684852149</v>
      </c>
    </row>
    <row r="20" spans="2:23" x14ac:dyDescent="0.6">
      <c r="B20" s="2"/>
      <c r="C20" s="4"/>
      <c r="D20" s="33">
        <v>809.71659919028298</v>
      </c>
      <c r="E20" s="33">
        <v>4.6358811040339702</v>
      </c>
      <c r="F20" s="33">
        <v>809.05459387483302</v>
      </c>
      <c r="G20" s="33">
        <v>183.31950207468799</v>
      </c>
      <c r="H20" s="33">
        <v>809.70350404312603</v>
      </c>
      <c r="I20" s="33">
        <v>0.54703832752613302</v>
      </c>
      <c r="J20" s="33">
        <v>809.53947368420995</v>
      </c>
      <c r="K20" s="33">
        <v>1.1682634730538899</v>
      </c>
      <c r="N20" s="3">
        <f t="shared" si="0"/>
        <v>809.71659919028298</v>
      </c>
      <c r="O20" s="21">
        <f t="shared" si="1"/>
        <v>21570.872452484542</v>
      </c>
      <c r="P20" s="3">
        <f t="shared" si="2"/>
        <v>809.05459387483302</v>
      </c>
      <c r="Q20" s="17">
        <f t="shared" si="3"/>
        <v>1.8331950207468799E-4</v>
      </c>
      <c r="R20" s="3">
        <f t="shared" si="4"/>
        <v>809.70350404312603</v>
      </c>
      <c r="S20" s="24">
        <f t="shared" si="5"/>
        <v>0.54703832752613302</v>
      </c>
      <c r="T20" s="3">
        <f t="shared" si="6"/>
        <v>809.53947368420995</v>
      </c>
      <c r="U20" s="24">
        <f t="shared" si="7"/>
        <v>1.1682634730538899</v>
      </c>
      <c r="V20" s="22">
        <f t="shared" si="8"/>
        <v>1.0727667968155901</v>
      </c>
      <c r="W20" s="39">
        <f t="shared" si="9"/>
        <v>8.9019045445639211E-2</v>
      </c>
    </row>
    <row r="21" spans="2:23" x14ac:dyDescent="0.6">
      <c r="D21" s="33">
        <v>858.83940620782698</v>
      </c>
      <c r="E21" s="33">
        <v>4.9331210191082802</v>
      </c>
      <c r="F21" s="33">
        <v>858.05592543275498</v>
      </c>
      <c r="G21" s="33">
        <v>190.45643153526899</v>
      </c>
      <c r="H21" s="33">
        <v>858.76010781671096</v>
      </c>
      <c r="I21" s="33">
        <v>0.49128919860627102</v>
      </c>
      <c r="J21" s="33">
        <v>858.88157894736798</v>
      </c>
      <c r="K21" s="33">
        <v>1.40538922155688</v>
      </c>
      <c r="N21" s="3">
        <f t="shared" si="0"/>
        <v>858.83940620782698</v>
      </c>
      <c r="O21" s="21">
        <f t="shared" si="1"/>
        <v>20271.142672692058</v>
      </c>
      <c r="P21" s="3">
        <f t="shared" si="2"/>
        <v>858.05592543275498</v>
      </c>
      <c r="Q21" s="17">
        <f t="shared" si="3"/>
        <v>1.9045643153526898E-4</v>
      </c>
      <c r="R21" s="3">
        <f t="shared" si="4"/>
        <v>858.76010781671096</v>
      </c>
      <c r="S21" s="24">
        <f t="shared" si="5"/>
        <v>0.49128919860627102</v>
      </c>
      <c r="T21" s="3">
        <f t="shared" si="6"/>
        <v>858.88157894736798</v>
      </c>
      <c r="U21" s="24">
        <f t="shared" si="7"/>
        <v>1.40538922155688</v>
      </c>
      <c r="V21" s="22">
        <f t="shared" si="8"/>
        <v>1.2854807826740884</v>
      </c>
      <c r="W21" s="39">
        <f t="shared" si="9"/>
        <v>9.3279059865333025E-2</v>
      </c>
    </row>
    <row r="22" spans="2:23" x14ac:dyDescent="0.6">
      <c r="D22" s="33">
        <v>907.42240215924403</v>
      </c>
      <c r="E22" s="33">
        <v>5.2887473460721797</v>
      </c>
      <c r="F22" s="33">
        <v>906.524633821571</v>
      </c>
      <c r="G22" s="33">
        <v>196.92946058091201</v>
      </c>
      <c r="H22" s="33">
        <v>907.27762803234498</v>
      </c>
      <c r="I22" s="33">
        <v>0.45993031358885</v>
      </c>
      <c r="J22" s="33">
        <v>908.22368421052602</v>
      </c>
      <c r="K22" s="33">
        <v>1.57964071856287</v>
      </c>
      <c r="N22" s="3">
        <f t="shared" si="0"/>
        <v>907.42240215924403</v>
      </c>
      <c r="O22" s="21">
        <f t="shared" si="1"/>
        <v>18908.069048574893</v>
      </c>
      <c r="P22" s="3">
        <f t="shared" si="2"/>
        <v>906.524633821571</v>
      </c>
      <c r="Q22" s="17">
        <f t="shared" si="3"/>
        <v>1.9692946058091199E-4</v>
      </c>
      <c r="R22" s="3">
        <f t="shared" si="4"/>
        <v>907.27762803234498</v>
      </c>
      <c r="S22" s="24">
        <f t="shared" si="5"/>
        <v>0.45993031358885</v>
      </c>
      <c r="T22" s="3">
        <f t="shared" si="6"/>
        <v>908.22368421052602</v>
      </c>
      <c r="U22" s="24">
        <f t="shared" si="7"/>
        <v>1.57964071856287</v>
      </c>
      <c r="V22" s="22">
        <f t="shared" si="8"/>
        <v>1.4480026303173525</v>
      </c>
      <c r="W22" s="39">
        <f t="shared" si="9"/>
        <v>9.0910116797693119E-2</v>
      </c>
    </row>
    <row r="23" spans="2:23" x14ac:dyDescent="0.6">
      <c r="D23" s="33">
        <v>972.73954116059303</v>
      </c>
      <c r="E23" s="33">
        <v>5.6921443736730302</v>
      </c>
      <c r="F23" s="33">
        <v>972.03728362183699</v>
      </c>
      <c r="G23" s="33">
        <v>205.39419087136901</v>
      </c>
      <c r="H23" s="33">
        <v>973.58490566037699</v>
      </c>
      <c r="I23" s="33">
        <v>0.36236933797909399</v>
      </c>
      <c r="J23" s="33">
        <v>973.84868421052602</v>
      </c>
      <c r="K23" s="33">
        <v>2.0718562874251498</v>
      </c>
      <c r="N23" s="3">
        <f t="shared" si="0"/>
        <v>972.73954116059303</v>
      </c>
      <c r="O23" s="21">
        <f t="shared" si="1"/>
        <v>17568.07161506902</v>
      </c>
      <c r="P23" s="3">
        <f t="shared" si="2"/>
        <v>972.03728362183699</v>
      </c>
      <c r="Q23" s="17">
        <f t="shared" si="3"/>
        <v>2.05394190871369E-4</v>
      </c>
      <c r="R23" s="3">
        <f t="shared" si="4"/>
        <v>973.58490566037699</v>
      </c>
      <c r="S23" s="24">
        <f t="shared" si="5"/>
        <v>0.36236933797909399</v>
      </c>
      <c r="T23" s="3">
        <f t="shared" si="6"/>
        <v>973.84868421052602</v>
      </c>
      <c r="U23" s="24">
        <f t="shared" si="7"/>
        <v>2.0718562874251498</v>
      </c>
      <c r="V23" s="22">
        <f t="shared" si="8"/>
        <v>1.991775771117229</v>
      </c>
      <c r="W23" s="39">
        <f t="shared" si="9"/>
        <v>4.0205588133548797E-2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V4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20</v>
      </c>
      <c r="F7" s="7" t="s">
        <v>3</v>
      </c>
      <c r="G7" s="6" t="s">
        <v>21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21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24</v>
      </c>
      <c r="C8" s="10" t="s">
        <v>10</v>
      </c>
      <c r="D8" s="35" t="s">
        <v>24</v>
      </c>
      <c r="E8" s="36" t="s">
        <v>32</v>
      </c>
      <c r="F8" s="35" t="s">
        <v>24</v>
      </c>
      <c r="G8" s="38" t="s">
        <v>13</v>
      </c>
      <c r="H8" s="35" t="s">
        <v>24</v>
      </c>
      <c r="I8" s="36" t="s">
        <v>28</v>
      </c>
      <c r="J8" s="35" t="s">
        <v>24</v>
      </c>
      <c r="K8" s="37" t="s">
        <v>7</v>
      </c>
      <c r="N8" s="9" t="s">
        <v>24</v>
      </c>
      <c r="O8" s="20" t="s">
        <v>5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7</v>
      </c>
    </row>
    <row r="9" spans="1:22" x14ac:dyDescent="0.6">
      <c r="B9" s="3"/>
      <c r="C9" s="4"/>
      <c r="D9" s="33">
        <v>443.14214463840398</v>
      </c>
      <c r="E9" s="33">
        <v>2.9856459330143501</v>
      </c>
      <c r="F9" s="33">
        <v>459.46137491141002</v>
      </c>
      <c r="G9" s="33">
        <v>149.25373134328299</v>
      </c>
      <c r="H9" s="33">
        <v>423.93661384487001</v>
      </c>
      <c r="I9" s="33">
        <v>0.882692307692307</v>
      </c>
      <c r="J9" s="33">
        <v>420.37914691943098</v>
      </c>
      <c r="K9" s="33">
        <v>0.34417531718569699</v>
      </c>
      <c r="N9" s="3">
        <f>D9</f>
        <v>443.14214463840398</v>
      </c>
      <c r="O9" s="21">
        <f>1/(E9*0.001)*100</f>
        <v>33493.589743589786</v>
      </c>
      <c r="P9" s="3">
        <f>F9</f>
        <v>459.46137491141002</v>
      </c>
      <c r="Q9" s="17">
        <f>G9*0.000001</f>
        <v>1.4925373134328299E-4</v>
      </c>
      <c r="R9" s="3">
        <f>H9</f>
        <v>423.93661384487001</v>
      </c>
      <c r="S9" s="24">
        <f>I9</f>
        <v>0.882692307692307</v>
      </c>
      <c r="T9" s="3">
        <f>J9</f>
        <v>420.37914691943098</v>
      </c>
      <c r="U9" s="24">
        <f>K9</f>
        <v>0.34417531718569699</v>
      </c>
      <c r="V9" s="22">
        <f>((O9*(Q9)^2)/S9)*T9</f>
        <v>0.35533984916474015</v>
      </c>
    </row>
    <row r="10" spans="1:22" x14ac:dyDescent="0.6">
      <c r="B10" s="3"/>
      <c r="C10" s="4"/>
      <c r="D10" s="33">
        <v>470.73981712385699</v>
      </c>
      <c r="E10" s="33">
        <v>3.2153110047846898</v>
      </c>
      <c r="F10" s="33">
        <v>533.16796598157305</v>
      </c>
      <c r="G10" s="33">
        <v>174.328358208955</v>
      </c>
      <c r="H10" s="33">
        <v>474.31192660550403</v>
      </c>
      <c r="I10" s="33">
        <v>0.82067307692307601</v>
      </c>
      <c r="J10" s="33">
        <v>449.44707740916198</v>
      </c>
      <c r="K10" s="33">
        <v>0.38339100346020699</v>
      </c>
      <c r="N10" s="3">
        <f t="shared" ref="N10:N22" si="0">D10</f>
        <v>470.73981712385699</v>
      </c>
      <c r="O10" s="21">
        <f t="shared" ref="O10:O22" si="1">1/(E10*0.001)*100</f>
        <v>31101.19047619047</v>
      </c>
      <c r="P10" s="3">
        <f t="shared" ref="P10:P15" si="2">F10</f>
        <v>533.16796598157305</v>
      </c>
      <c r="Q10" s="17">
        <f t="shared" ref="Q10:Q15" si="3">G10*0.000001</f>
        <v>1.74328358208955E-4</v>
      </c>
      <c r="R10" s="3">
        <f t="shared" ref="R10:U24" si="4">H10</f>
        <v>474.31192660550403</v>
      </c>
      <c r="S10" s="24">
        <f t="shared" si="4"/>
        <v>0.82067307692307601</v>
      </c>
      <c r="T10" s="3">
        <f t="shared" si="4"/>
        <v>449.44707740916198</v>
      </c>
      <c r="U10" s="24">
        <f t="shared" si="4"/>
        <v>0.38339100346020699</v>
      </c>
    </row>
    <row r="11" spans="1:22" x14ac:dyDescent="0.6">
      <c r="B11" s="2"/>
      <c r="C11" s="4"/>
      <c r="D11" s="33">
        <v>508.64505403158699</v>
      </c>
      <c r="E11" s="33">
        <v>3.56937799043062</v>
      </c>
      <c r="F11" s="33">
        <v>606.87455705173602</v>
      </c>
      <c r="G11" s="33">
        <v>197.91044776119401</v>
      </c>
      <c r="H11" s="33">
        <v>524.68723936613799</v>
      </c>
      <c r="I11" s="33">
        <v>0.80769230769230704</v>
      </c>
      <c r="J11" s="33">
        <v>479.77883096366497</v>
      </c>
      <c r="K11" s="33">
        <v>0.43414071510957303</v>
      </c>
      <c r="N11" s="3">
        <f t="shared" si="0"/>
        <v>508.64505403158699</v>
      </c>
      <c r="O11" s="21">
        <f t="shared" si="1"/>
        <v>28016.085790884732</v>
      </c>
      <c r="P11" s="3">
        <f t="shared" si="2"/>
        <v>606.87455705173602</v>
      </c>
      <c r="Q11" s="17">
        <f t="shared" si="3"/>
        <v>1.9791044776119399E-4</v>
      </c>
      <c r="R11" s="3">
        <f t="shared" si="4"/>
        <v>524.68723936613799</v>
      </c>
      <c r="S11" s="24">
        <f t="shared" si="4"/>
        <v>0.80769230769230704</v>
      </c>
      <c r="T11" s="3">
        <f t="shared" si="4"/>
        <v>479.77883096366497</v>
      </c>
      <c r="U11" s="24">
        <f t="shared" si="4"/>
        <v>0.43414071510957303</v>
      </c>
    </row>
    <row r="12" spans="1:22" x14ac:dyDescent="0.6">
      <c r="B12" s="2"/>
      <c r="C12" s="4"/>
      <c r="D12" s="33">
        <v>546.21778886118</v>
      </c>
      <c r="E12" s="33">
        <v>3.9617224880382702</v>
      </c>
      <c r="F12" s="33">
        <v>680.58114812189899</v>
      </c>
      <c r="G12" s="33">
        <v>219.402985074626</v>
      </c>
      <c r="H12" s="33">
        <v>574.39532944120003</v>
      </c>
      <c r="I12" s="33">
        <v>0.788942307692307</v>
      </c>
      <c r="J12" s="33">
        <v>509.47867298578097</v>
      </c>
      <c r="K12" s="33">
        <v>0.48258362168396701</v>
      </c>
      <c r="N12" s="3">
        <f t="shared" si="0"/>
        <v>546.21778886118</v>
      </c>
      <c r="O12" s="21">
        <f t="shared" si="1"/>
        <v>25241.545893719853</v>
      </c>
      <c r="P12" s="3">
        <f t="shared" si="2"/>
        <v>680.58114812189899</v>
      </c>
      <c r="Q12" s="17">
        <f t="shared" si="3"/>
        <v>2.1940298507462598E-4</v>
      </c>
      <c r="R12" s="3">
        <f t="shared" si="4"/>
        <v>574.39532944120003</v>
      </c>
      <c r="S12" s="24">
        <f t="shared" si="4"/>
        <v>0.788942307692307</v>
      </c>
      <c r="T12" s="3">
        <f t="shared" si="4"/>
        <v>509.47867298578097</v>
      </c>
      <c r="U12" s="24">
        <f t="shared" si="4"/>
        <v>0.48258362168396701</v>
      </c>
    </row>
    <row r="13" spans="1:22" x14ac:dyDescent="0.6">
      <c r="B13" s="2"/>
      <c r="C13" s="4"/>
      <c r="D13" s="33">
        <v>580.79800498753104</v>
      </c>
      <c r="E13" s="33">
        <v>4.3540669856459298</v>
      </c>
      <c r="F13" s="33">
        <v>754.85471296952403</v>
      </c>
      <c r="G13" s="33">
        <v>237.01492537313399</v>
      </c>
      <c r="H13" s="33">
        <v>624.43703085904895</v>
      </c>
      <c r="I13" s="33">
        <v>0.77307692307692299</v>
      </c>
      <c r="J13" s="33">
        <v>539.81042654028397</v>
      </c>
      <c r="K13" s="33">
        <v>0.53794694348327499</v>
      </c>
      <c r="N13" s="3">
        <f t="shared" si="0"/>
        <v>580.79800498753104</v>
      </c>
      <c r="O13" s="21">
        <f t="shared" si="1"/>
        <v>22967.032967032985</v>
      </c>
      <c r="P13" s="3">
        <f t="shared" si="2"/>
        <v>754.85471296952403</v>
      </c>
      <c r="Q13" s="17">
        <f t="shared" si="3"/>
        <v>2.3701492537313399E-4</v>
      </c>
      <c r="R13" s="3">
        <f t="shared" si="4"/>
        <v>624.43703085904895</v>
      </c>
      <c r="S13" s="24">
        <f t="shared" si="4"/>
        <v>0.77307692307692299</v>
      </c>
      <c r="T13" s="3">
        <f t="shared" si="4"/>
        <v>539.81042654028397</v>
      </c>
      <c r="U13" s="24">
        <f t="shared" si="4"/>
        <v>0.53794694348327499</v>
      </c>
    </row>
    <row r="14" spans="1:22" x14ac:dyDescent="0.6">
      <c r="B14" s="2"/>
      <c r="C14" s="4"/>
      <c r="D14" s="33">
        <v>617.37323358270896</v>
      </c>
      <c r="E14" s="33">
        <v>4.7559808612440104</v>
      </c>
      <c r="F14" s="33">
        <v>828.27781715095603</v>
      </c>
      <c r="G14" s="33">
        <v>252.238805970149</v>
      </c>
      <c r="H14" s="33">
        <v>674.47873227689695</v>
      </c>
      <c r="I14" s="33">
        <v>0.76153846153846105</v>
      </c>
      <c r="J14" s="33">
        <v>570.142180094786</v>
      </c>
      <c r="K14" s="33">
        <v>0.59100346020761196</v>
      </c>
      <c r="N14" s="3">
        <f t="shared" si="0"/>
        <v>617.37323358270896</v>
      </c>
      <c r="O14" s="21">
        <f t="shared" si="1"/>
        <v>21026.156941649937</v>
      </c>
      <c r="P14" s="3">
        <f t="shared" si="2"/>
        <v>828.27781715095603</v>
      </c>
      <c r="Q14" s="17">
        <f t="shared" si="3"/>
        <v>2.5223880597014897E-4</v>
      </c>
      <c r="R14" s="3">
        <f t="shared" si="4"/>
        <v>674.47873227689695</v>
      </c>
      <c r="S14" s="24">
        <f t="shared" si="4"/>
        <v>0.76153846153846105</v>
      </c>
      <c r="T14" s="3">
        <f t="shared" si="4"/>
        <v>570.142180094786</v>
      </c>
      <c r="U14" s="24">
        <f t="shared" si="4"/>
        <v>0.59100346020761196</v>
      </c>
    </row>
    <row r="15" spans="1:22" x14ac:dyDescent="0.6">
      <c r="B15" s="2"/>
      <c r="C15" s="4"/>
      <c r="D15" s="33">
        <v>654.94596841230202</v>
      </c>
      <c r="E15" s="33">
        <v>5.2248803827751198</v>
      </c>
      <c r="F15" s="33">
        <v>864.84762579730602</v>
      </c>
      <c r="G15" s="33">
        <v>259.40298507462597</v>
      </c>
      <c r="H15" s="33">
        <v>724.52043369474495</v>
      </c>
      <c r="I15" s="33">
        <v>0.749999999999999</v>
      </c>
      <c r="J15" s="33">
        <v>599.21011058451802</v>
      </c>
      <c r="K15" s="33">
        <v>0.64867358708189105</v>
      </c>
      <c r="N15" s="3">
        <f t="shared" si="0"/>
        <v>654.94596841230202</v>
      </c>
      <c r="O15" s="21">
        <f t="shared" si="1"/>
        <v>19139.194139194136</v>
      </c>
      <c r="P15" s="3">
        <f t="shared" si="2"/>
        <v>864.84762579730602</v>
      </c>
      <c r="Q15" s="17">
        <f t="shared" si="3"/>
        <v>2.5940298507462598E-4</v>
      </c>
      <c r="R15" s="3">
        <f t="shared" si="4"/>
        <v>724.52043369474495</v>
      </c>
      <c r="S15" s="24">
        <f t="shared" si="4"/>
        <v>0.749999999999999</v>
      </c>
      <c r="T15" s="3">
        <f t="shared" si="4"/>
        <v>599.21011058451802</v>
      </c>
      <c r="U15" s="24">
        <f t="shared" si="4"/>
        <v>0.64867358708189105</v>
      </c>
    </row>
    <row r="16" spans="1:22" x14ac:dyDescent="0.6">
      <c r="B16" s="2"/>
      <c r="C16" s="4"/>
      <c r="D16" s="33">
        <v>687.53117206982495</v>
      </c>
      <c r="E16" s="33">
        <v>5.6555023923444896</v>
      </c>
      <c r="F16" s="2"/>
      <c r="G16" s="1"/>
      <c r="H16" s="33">
        <v>774.56213511259296</v>
      </c>
      <c r="I16" s="33">
        <v>0.74855769230769198</v>
      </c>
      <c r="J16" s="33">
        <v>629.54186413902005</v>
      </c>
      <c r="K16" s="33">
        <v>0.69711649365628603</v>
      </c>
      <c r="N16" s="3">
        <f t="shared" si="0"/>
        <v>687.53117206982495</v>
      </c>
      <c r="O16" s="21">
        <f t="shared" si="1"/>
        <v>17681.895093062631</v>
      </c>
      <c r="P16" s="3"/>
      <c r="Q16" s="17"/>
      <c r="R16" s="3">
        <f t="shared" si="4"/>
        <v>774.56213511259296</v>
      </c>
      <c r="S16" s="24">
        <f t="shared" si="4"/>
        <v>0.74855769230769198</v>
      </c>
      <c r="T16" s="3">
        <f t="shared" si="4"/>
        <v>629.54186413902005</v>
      </c>
      <c r="U16" s="24">
        <f t="shared" si="4"/>
        <v>0.69711649365628603</v>
      </c>
    </row>
    <row r="17" spans="2:22" x14ac:dyDescent="0.6">
      <c r="B17" s="2"/>
      <c r="C17" s="4"/>
      <c r="D17" s="33">
        <v>724.77140482128004</v>
      </c>
      <c r="E17" s="33">
        <v>6.1435406698564599</v>
      </c>
      <c r="F17" s="2"/>
      <c r="G17" s="1"/>
      <c r="H17" s="33">
        <v>824.27022518765602</v>
      </c>
      <c r="I17" s="33">
        <v>0.74855769230769198</v>
      </c>
      <c r="J17" s="33">
        <v>659.87361769352196</v>
      </c>
      <c r="K17" s="33">
        <v>0.74555940023068001</v>
      </c>
      <c r="N17" s="3">
        <f t="shared" si="0"/>
        <v>724.77140482128004</v>
      </c>
      <c r="O17" s="21">
        <f t="shared" si="1"/>
        <v>16277.258566978193</v>
      </c>
      <c r="P17" s="3"/>
      <c r="Q17" s="17"/>
      <c r="R17" s="3">
        <f t="shared" si="4"/>
        <v>824.27022518765602</v>
      </c>
      <c r="S17" s="24">
        <f t="shared" si="4"/>
        <v>0.74855769230769198</v>
      </c>
      <c r="T17" s="3">
        <f t="shared" si="4"/>
        <v>659.87361769352196</v>
      </c>
      <c r="U17" s="24">
        <f t="shared" si="4"/>
        <v>0.74555940023068001</v>
      </c>
      <c r="V17"/>
    </row>
    <row r="18" spans="2:22" x14ac:dyDescent="0.6">
      <c r="B18" s="2"/>
      <c r="C18" s="4"/>
      <c r="D18" s="33">
        <v>757.02410640066398</v>
      </c>
      <c r="E18" s="33">
        <v>6.5933014354066897</v>
      </c>
      <c r="F18" s="2"/>
      <c r="G18" s="1"/>
      <c r="H18" s="33">
        <v>874.31192660550403</v>
      </c>
      <c r="I18" s="33">
        <v>0.75144230769230802</v>
      </c>
      <c r="J18" s="33">
        <v>689.57345971563905</v>
      </c>
      <c r="K18" s="33">
        <v>0.79169550173010295</v>
      </c>
      <c r="N18" s="3">
        <f t="shared" si="0"/>
        <v>757.02410640066398</v>
      </c>
      <c r="O18" s="21">
        <f t="shared" si="1"/>
        <v>15166.908563134999</v>
      </c>
      <c r="P18" s="3"/>
      <c r="Q18" s="17"/>
      <c r="R18" s="3">
        <f t="shared" si="4"/>
        <v>874.31192660550403</v>
      </c>
      <c r="S18" s="24">
        <f t="shared" si="4"/>
        <v>0.75144230769230802</v>
      </c>
      <c r="T18" s="3">
        <f t="shared" si="4"/>
        <v>689.57345971563905</v>
      </c>
      <c r="U18" s="24">
        <f t="shared" si="4"/>
        <v>0.79169550173010295</v>
      </c>
      <c r="V18"/>
    </row>
    <row r="19" spans="2:22" x14ac:dyDescent="0.6">
      <c r="B19" s="2"/>
      <c r="C19" s="4"/>
      <c r="D19" s="33">
        <v>788.61180382377404</v>
      </c>
      <c r="E19" s="33">
        <v>7.0143540669856401</v>
      </c>
      <c r="F19" s="2"/>
      <c r="G19" s="1"/>
      <c r="H19" s="2"/>
      <c r="I19" s="1"/>
      <c r="J19" s="33">
        <v>718.64139020537095</v>
      </c>
      <c r="K19" s="33">
        <v>0.833217993079584</v>
      </c>
      <c r="N19" s="3">
        <f t="shared" si="0"/>
        <v>788.61180382377404</v>
      </c>
      <c r="O19" s="21">
        <f t="shared" si="1"/>
        <v>14256.480218281047</v>
      </c>
      <c r="P19" s="3"/>
      <c r="Q19" s="17"/>
      <c r="R19" s="3"/>
      <c r="S19" s="24"/>
      <c r="T19" s="3">
        <f t="shared" si="4"/>
        <v>718.64139020537095</v>
      </c>
      <c r="U19" s="24">
        <f t="shared" si="4"/>
        <v>0.833217993079584</v>
      </c>
      <c r="V19"/>
    </row>
    <row r="20" spans="2:22" x14ac:dyDescent="0.6">
      <c r="B20" s="2"/>
      <c r="C20" s="4"/>
      <c r="D20" s="33">
        <v>825.852036575228</v>
      </c>
      <c r="E20" s="33">
        <v>7.5598086124401904</v>
      </c>
      <c r="F20" s="2"/>
      <c r="G20" s="1"/>
      <c r="H20" s="2"/>
      <c r="I20" s="1"/>
      <c r="J20" s="33">
        <v>748.97314375987298</v>
      </c>
      <c r="K20" s="33">
        <v>0.86089965397923796</v>
      </c>
      <c r="N20" s="3">
        <f t="shared" si="0"/>
        <v>825.852036575228</v>
      </c>
      <c r="O20" s="21">
        <f t="shared" si="1"/>
        <v>13227.848101265823</v>
      </c>
      <c r="P20" s="3"/>
      <c r="Q20" s="17"/>
      <c r="R20" s="3"/>
      <c r="S20" s="24"/>
      <c r="T20" s="3">
        <f t="shared" si="4"/>
        <v>748.97314375987298</v>
      </c>
      <c r="U20" s="24">
        <f t="shared" si="4"/>
        <v>0.86089965397923796</v>
      </c>
      <c r="V20"/>
    </row>
    <row r="21" spans="2:22" x14ac:dyDescent="0.6">
      <c r="B21" s="2"/>
      <c r="C21" s="4"/>
      <c r="D21" s="33">
        <v>858.10473815461296</v>
      </c>
      <c r="E21" s="33">
        <v>8.0287081339712891</v>
      </c>
      <c r="F21" s="2"/>
      <c r="G21" s="1"/>
      <c r="H21" s="2"/>
      <c r="I21" s="1"/>
      <c r="J21" s="33">
        <v>779.30489731437501</v>
      </c>
      <c r="K21" s="33">
        <v>0.89088811995386297</v>
      </c>
      <c r="N21" s="3">
        <f t="shared" si="0"/>
        <v>858.10473815461296</v>
      </c>
      <c r="O21" s="21">
        <f t="shared" si="1"/>
        <v>12455.303933253877</v>
      </c>
      <c r="P21" s="3"/>
      <c r="Q21" s="17"/>
      <c r="R21" s="3"/>
      <c r="S21" s="24"/>
      <c r="T21" s="3">
        <f t="shared" si="4"/>
        <v>779.30489731437501</v>
      </c>
      <c r="U21" s="24">
        <f t="shared" si="4"/>
        <v>0.89088811995386297</v>
      </c>
      <c r="V21"/>
    </row>
    <row r="22" spans="2:22" x14ac:dyDescent="0.6">
      <c r="B22" s="2"/>
      <c r="C22" s="4"/>
      <c r="D22" s="33">
        <v>871.73732335827106</v>
      </c>
      <c r="E22" s="33">
        <v>8.2583732057416199</v>
      </c>
      <c r="F22" s="2"/>
      <c r="G22" s="1"/>
      <c r="H22" s="2"/>
      <c r="I22" s="1"/>
      <c r="J22" s="33">
        <v>809.63665086887795</v>
      </c>
      <c r="K22" s="33">
        <v>0.91164936562860399</v>
      </c>
      <c r="N22" s="3">
        <f t="shared" si="0"/>
        <v>871.73732335827106</v>
      </c>
      <c r="O22" s="21">
        <f t="shared" si="1"/>
        <v>12108.922363847056</v>
      </c>
      <c r="P22" s="3"/>
      <c r="Q22" s="17"/>
      <c r="R22" s="3"/>
      <c r="S22" s="24"/>
      <c r="T22" s="3">
        <f t="shared" si="4"/>
        <v>809.63665086887795</v>
      </c>
      <c r="U22" s="24">
        <f t="shared" si="4"/>
        <v>0.91164936562860399</v>
      </c>
      <c r="V22"/>
    </row>
    <row r="23" spans="2:22" x14ac:dyDescent="0.6">
      <c r="B23" s="2"/>
      <c r="C23" s="1"/>
      <c r="D23" s="2"/>
      <c r="E23" s="1"/>
      <c r="F23" s="2"/>
      <c r="G23" s="1"/>
      <c r="H23" s="2"/>
      <c r="I23" s="1"/>
      <c r="J23" s="33">
        <v>839.33649289099503</v>
      </c>
      <c r="K23" s="33">
        <v>0.93241061130334402</v>
      </c>
      <c r="N23" s="3"/>
      <c r="O23" s="21"/>
      <c r="P23" s="3"/>
      <c r="Q23" s="17"/>
      <c r="R23" s="3"/>
      <c r="S23" s="24"/>
      <c r="T23" s="3">
        <f t="shared" si="4"/>
        <v>839.33649289099503</v>
      </c>
      <c r="U23" s="24">
        <f t="shared" si="4"/>
        <v>0.93241061130334402</v>
      </c>
      <c r="V23"/>
    </row>
    <row r="24" spans="2:22" x14ac:dyDescent="0.6">
      <c r="B24" s="2"/>
      <c r="C24" s="1"/>
      <c r="D24" s="2"/>
      <c r="E24" s="1"/>
      <c r="F24" s="2"/>
      <c r="G24" s="1"/>
      <c r="H24" s="2"/>
      <c r="I24" s="1"/>
      <c r="J24" s="33">
        <v>869.66824644549695</v>
      </c>
      <c r="K24" s="33">
        <v>0.96009227220299798</v>
      </c>
      <c r="N24" s="3"/>
      <c r="O24" s="21"/>
      <c r="P24" s="3"/>
      <c r="Q24" s="17"/>
      <c r="R24" s="3"/>
      <c r="S24" s="24"/>
      <c r="T24" s="3">
        <f t="shared" si="4"/>
        <v>869.66824644549695</v>
      </c>
      <c r="U24" s="24">
        <f t="shared" si="4"/>
        <v>0.96009227220299798</v>
      </c>
      <c r="V24" s="22">
        <f>((O22*(Q15)^2)/S18)*T24</f>
        <v>0.94300371527946292</v>
      </c>
    </row>
    <row r="29" spans="2:22" x14ac:dyDescent="0.6">
      <c r="D29">
        <v>443.14214463840398</v>
      </c>
      <c r="E29">
        <v>2.9856459330143501</v>
      </c>
      <c r="F29">
        <v>459.46137491141002</v>
      </c>
      <c r="G29">
        <v>149.25373134328299</v>
      </c>
      <c r="H29">
        <v>423.93661384487001</v>
      </c>
      <c r="I29">
        <v>0.882692307692307</v>
      </c>
      <c r="J29">
        <v>420.37914691943098</v>
      </c>
      <c r="K29">
        <v>0.34417531718569699</v>
      </c>
    </row>
    <row r="30" spans="2:22" x14ac:dyDescent="0.6">
      <c r="D30">
        <v>470.73981712385699</v>
      </c>
      <c r="E30">
        <v>3.2153110047846898</v>
      </c>
      <c r="F30">
        <v>533.16796598157305</v>
      </c>
      <c r="G30">
        <v>174.328358208955</v>
      </c>
      <c r="H30">
        <v>474.31192660550403</v>
      </c>
      <c r="I30">
        <v>0.82067307692307601</v>
      </c>
      <c r="J30">
        <v>449.44707740916198</v>
      </c>
      <c r="K30">
        <v>0.38339100346020699</v>
      </c>
    </row>
    <row r="31" spans="2:22" x14ac:dyDescent="0.6">
      <c r="D31">
        <v>508.64505403158699</v>
      </c>
      <c r="E31">
        <v>3.56937799043062</v>
      </c>
      <c r="F31">
        <v>606.87455705173602</v>
      </c>
      <c r="G31">
        <v>197.91044776119401</v>
      </c>
      <c r="H31">
        <v>524.68723936613799</v>
      </c>
      <c r="I31">
        <v>0.80769230769230704</v>
      </c>
      <c r="J31">
        <v>479.77883096366497</v>
      </c>
      <c r="K31">
        <v>0.43414071510957303</v>
      </c>
    </row>
    <row r="32" spans="2:22" x14ac:dyDescent="0.6">
      <c r="D32">
        <v>546.21778886118</v>
      </c>
      <c r="E32">
        <v>3.9617224880382702</v>
      </c>
      <c r="F32">
        <v>680.58114812189899</v>
      </c>
      <c r="G32">
        <v>219.402985074626</v>
      </c>
      <c r="H32">
        <v>574.39532944120003</v>
      </c>
      <c r="I32">
        <v>0.788942307692307</v>
      </c>
      <c r="J32">
        <v>509.47867298578097</v>
      </c>
      <c r="K32">
        <v>0.48258362168396701</v>
      </c>
    </row>
    <row r="33" spans="4:11" x14ac:dyDescent="0.6">
      <c r="D33">
        <v>580.79800498753104</v>
      </c>
      <c r="E33">
        <v>4.3540669856459298</v>
      </c>
      <c r="F33">
        <v>754.85471296952403</v>
      </c>
      <c r="G33">
        <v>237.01492537313399</v>
      </c>
      <c r="H33">
        <v>624.43703085904895</v>
      </c>
      <c r="I33">
        <v>0.77307692307692299</v>
      </c>
      <c r="J33">
        <v>539.81042654028397</v>
      </c>
      <c r="K33">
        <v>0.53794694348327499</v>
      </c>
    </row>
    <row r="34" spans="4:11" x14ac:dyDescent="0.6">
      <c r="D34">
        <v>617.37323358270896</v>
      </c>
      <c r="E34">
        <v>4.7559808612440104</v>
      </c>
      <c r="F34">
        <v>828.27781715095603</v>
      </c>
      <c r="G34">
        <v>252.238805970149</v>
      </c>
      <c r="H34">
        <v>674.47873227689695</v>
      </c>
      <c r="I34">
        <v>0.76153846153846105</v>
      </c>
      <c r="J34">
        <v>570.142180094786</v>
      </c>
      <c r="K34">
        <v>0.59100346020761196</v>
      </c>
    </row>
    <row r="35" spans="4:11" x14ac:dyDescent="0.6">
      <c r="D35">
        <v>654.94596841230202</v>
      </c>
      <c r="E35">
        <v>5.2248803827751198</v>
      </c>
      <c r="F35">
        <v>864.84762579730602</v>
      </c>
      <c r="G35">
        <v>259.40298507462597</v>
      </c>
      <c r="H35">
        <v>724.52043369474495</v>
      </c>
      <c r="I35">
        <v>0.749999999999999</v>
      </c>
      <c r="J35">
        <v>599.21011058451802</v>
      </c>
      <c r="K35">
        <v>0.64867358708189105</v>
      </c>
    </row>
    <row r="36" spans="4:11" x14ac:dyDescent="0.6">
      <c r="D36">
        <v>687.53117206982495</v>
      </c>
      <c r="E36">
        <v>5.6555023923444896</v>
      </c>
      <c r="H36">
        <v>774.56213511259296</v>
      </c>
      <c r="I36">
        <v>0.74855769230769198</v>
      </c>
      <c r="J36">
        <v>629.54186413902005</v>
      </c>
      <c r="K36">
        <v>0.69711649365628603</v>
      </c>
    </row>
    <row r="37" spans="4:11" x14ac:dyDescent="0.6">
      <c r="D37">
        <v>724.77140482128004</v>
      </c>
      <c r="E37">
        <v>6.1435406698564599</v>
      </c>
      <c r="H37">
        <v>824.27022518765602</v>
      </c>
      <c r="I37">
        <v>0.74855769230769198</v>
      </c>
      <c r="J37">
        <v>659.87361769352196</v>
      </c>
      <c r="K37">
        <v>0.74555940023068001</v>
      </c>
    </row>
    <row r="38" spans="4:11" x14ac:dyDescent="0.6">
      <c r="D38">
        <v>757.02410640066398</v>
      </c>
      <c r="E38">
        <v>6.5933014354066897</v>
      </c>
      <c r="H38">
        <v>874.31192660550403</v>
      </c>
      <c r="I38">
        <v>0.75144230769230802</v>
      </c>
      <c r="J38">
        <v>689.57345971563905</v>
      </c>
      <c r="K38">
        <v>0.79169550173010295</v>
      </c>
    </row>
    <row r="39" spans="4:11" x14ac:dyDescent="0.6">
      <c r="D39">
        <v>788.61180382377404</v>
      </c>
      <c r="E39">
        <v>7.0143540669856401</v>
      </c>
      <c r="J39">
        <v>718.64139020537095</v>
      </c>
      <c r="K39">
        <v>0.833217993079584</v>
      </c>
    </row>
    <row r="40" spans="4:11" x14ac:dyDescent="0.6">
      <c r="D40">
        <v>825.852036575228</v>
      </c>
      <c r="E40">
        <v>7.5598086124401904</v>
      </c>
      <c r="J40">
        <v>748.97314375987298</v>
      </c>
      <c r="K40">
        <v>0.86089965397923796</v>
      </c>
    </row>
    <row r="41" spans="4:11" x14ac:dyDescent="0.6">
      <c r="D41">
        <v>858.10473815461296</v>
      </c>
      <c r="E41">
        <v>8.0287081339712891</v>
      </c>
      <c r="J41">
        <v>779.30489731437501</v>
      </c>
      <c r="K41">
        <v>0.89088811995386297</v>
      </c>
    </row>
    <row r="42" spans="4:11" x14ac:dyDescent="0.6">
      <c r="D42">
        <v>871.73732335827106</v>
      </c>
      <c r="E42">
        <v>8.2583732057416199</v>
      </c>
      <c r="J42">
        <v>809.63665086887795</v>
      </c>
      <c r="K42">
        <v>0.91164936562860399</v>
      </c>
    </row>
    <row r="43" spans="4:11" x14ac:dyDescent="0.6">
      <c r="J43">
        <v>839.33649289099503</v>
      </c>
      <c r="K43">
        <v>0.93241061130334402</v>
      </c>
    </row>
    <row r="44" spans="4:11" x14ac:dyDescent="0.6">
      <c r="J44">
        <v>869.66824644549695</v>
      </c>
      <c r="K44">
        <v>0.96009227220299798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X8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16</v>
      </c>
      <c r="M5" s="13"/>
      <c r="N5" s="63" t="s">
        <v>17</v>
      </c>
    </row>
    <row r="6" spans="1:21" ht="17.25" thickBot="1" x14ac:dyDescent="0.65">
      <c r="A6" s="13"/>
      <c r="M6" s="13"/>
    </row>
    <row r="7" spans="1:21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1" ht="17.25" thickBot="1" x14ac:dyDescent="0.65">
      <c r="B8" s="49" t="s">
        <v>24</v>
      </c>
      <c r="C8" s="36" t="s">
        <v>25</v>
      </c>
      <c r="D8" s="11" t="s">
        <v>24</v>
      </c>
      <c r="E8" s="10" t="s">
        <v>26</v>
      </c>
      <c r="F8" s="35" t="s">
        <v>24</v>
      </c>
      <c r="G8" s="38" t="s">
        <v>27</v>
      </c>
      <c r="H8" s="35" t="s">
        <v>24</v>
      </c>
      <c r="I8" s="36" t="s">
        <v>28</v>
      </c>
      <c r="J8" s="35" t="s">
        <v>24</v>
      </c>
      <c r="K8" s="37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1" x14ac:dyDescent="0.6">
      <c r="B9" s="33">
        <v>4.6204620462046897</v>
      </c>
      <c r="C9" s="33">
        <v>2482.8263002944</v>
      </c>
      <c r="D9" s="45"/>
      <c r="E9" s="47"/>
      <c r="F9" s="33">
        <v>11.718749999999901</v>
      </c>
      <c r="G9" s="55">
        <v>6.31951466127407</v>
      </c>
      <c r="H9" s="33">
        <v>25.5363321799306</v>
      </c>
      <c r="I9" s="33">
        <v>0.63523956723338504</v>
      </c>
      <c r="J9" s="33">
        <v>114.82537419814599</v>
      </c>
      <c r="K9" s="33">
        <v>8.9468779123951202E-3</v>
      </c>
      <c r="N9" s="3">
        <f>B9</f>
        <v>4.6204620462046897</v>
      </c>
      <c r="O9" s="21">
        <f>C9*100</f>
        <v>248282.63002943998</v>
      </c>
      <c r="P9" s="3">
        <f>F9</f>
        <v>11.718749999999901</v>
      </c>
      <c r="Q9" s="17">
        <f>G9*0.000001</f>
        <v>6.3195146612740702E-6</v>
      </c>
      <c r="R9" s="3">
        <f>H9</f>
        <v>25.5363321799306</v>
      </c>
      <c r="S9" s="24">
        <f>I9</f>
        <v>0.63523956723338504</v>
      </c>
      <c r="T9" s="3">
        <f>J9</f>
        <v>114.82537419814599</v>
      </c>
      <c r="U9" s="24">
        <f>K9</f>
        <v>8.9468779123951202E-3</v>
      </c>
    </row>
    <row r="10" spans="1:21" x14ac:dyDescent="0.6">
      <c r="B10" s="33">
        <v>5.9405940594059503</v>
      </c>
      <c r="C10" s="33">
        <v>2355.25024533856</v>
      </c>
      <c r="D10" s="45"/>
      <c r="E10" s="47"/>
      <c r="F10" s="33">
        <v>29.9479166666666</v>
      </c>
      <c r="G10" s="55">
        <v>11.1729019211325</v>
      </c>
      <c r="H10" s="33">
        <v>37.993079584774897</v>
      </c>
      <c r="I10" s="33">
        <v>0.75579598145285998</v>
      </c>
      <c r="J10" s="33">
        <v>143.05060584461799</v>
      </c>
      <c r="K10" s="33">
        <v>1.90121155638396E-2</v>
      </c>
      <c r="N10" s="3">
        <f t="shared" ref="N10:N61" si="0">B10</f>
        <v>5.9405940594059503</v>
      </c>
      <c r="O10" s="21">
        <f t="shared" ref="O10:O61" si="1">C10*100</f>
        <v>235525.02453385599</v>
      </c>
      <c r="P10" s="3">
        <f t="shared" ref="P10:P53" si="2">F10</f>
        <v>29.9479166666666</v>
      </c>
      <c r="Q10" s="17">
        <f t="shared" ref="Q10:Q53" si="3">G10*0.000001</f>
        <v>1.11729019211325E-5</v>
      </c>
      <c r="R10" s="3">
        <f t="shared" ref="R10:R54" si="4">H10</f>
        <v>37.993079584774897</v>
      </c>
      <c r="S10" s="24">
        <f t="shared" ref="S10:S54" si="5">I10</f>
        <v>0.75579598145285998</v>
      </c>
      <c r="T10" s="3">
        <f t="shared" ref="T10:T42" si="6">J10</f>
        <v>143.05060584461799</v>
      </c>
      <c r="U10" s="24">
        <f t="shared" ref="U10:U42" si="7">K10</f>
        <v>1.90121155638396E-2</v>
      </c>
    </row>
    <row r="11" spans="1:21" x14ac:dyDescent="0.6">
      <c r="B11" s="33">
        <v>7.92079207920795</v>
      </c>
      <c r="C11" s="33">
        <v>2217.8606476938098</v>
      </c>
      <c r="D11" s="46"/>
      <c r="E11" s="48"/>
      <c r="F11" s="33">
        <v>55.338541666666401</v>
      </c>
      <c r="G11" s="55">
        <v>16.026289180991</v>
      </c>
      <c r="H11" s="33">
        <v>54.186851211072501</v>
      </c>
      <c r="I11" s="33">
        <v>0.88098918083462197</v>
      </c>
      <c r="J11" s="33">
        <v>168.709907341411</v>
      </c>
      <c r="K11" s="33">
        <v>3.0195712954333698E-2</v>
      </c>
      <c r="N11" s="3">
        <f t="shared" si="0"/>
        <v>7.92079207920795</v>
      </c>
      <c r="O11" s="21">
        <f t="shared" si="1"/>
        <v>221786.06476938099</v>
      </c>
      <c r="P11" s="3">
        <f t="shared" si="2"/>
        <v>55.338541666666401</v>
      </c>
      <c r="Q11" s="17">
        <f t="shared" si="3"/>
        <v>1.6026289180991001E-5</v>
      </c>
      <c r="R11" s="3">
        <f t="shared" si="4"/>
        <v>54.186851211072501</v>
      </c>
      <c r="S11" s="24">
        <f t="shared" si="5"/>
        <v>0.88098918083462197</v>
      </c>
      <c r="T11" s="3">
        <f t="shared" si="6"/>
        <v>168.709907341411</v>
      </c>
      <c r="U11" s="24">
        <f t="shared" si="7"/>
        <v>3.0195712954333698E-2</v>
      </c>
    </row>
    <row r="12" spans="1:21" x14ac:dyDescent="0.6">
      <c r="B12" s="33">
        <v>16.5016501650165</v>
      </c>
      <c r="C12" s="33">
        <v>2117.2718351324802</v>
      </c>
      <c r="D12" s="46"/>
      <c r="E12" s="48"/>
      <c r="F12" s="33">
        <v>69.6614583333333</v>
      </c>
      <c r="G12" s="55">
        <v>19.059656218402399</v>
      </c>
      <c r="H12" s="33">
        <v>69.757785467127903</v>
      </c>
      <c r="I12" s="33">
        <v>0.97836166924265699</v>
      </c>
      <c r="J12" s="33">
        <v>196.93513898788299</v>
      </c>
      <c r="K12" s="33">
        <v>4.13793103448276E-2</v>
      </c>
      <c r="N12" s="3">
        <f t="shared" si="0"/>
        <v>16.5016501650165</v>
      </c>
      <c r="O12" s="21">
        <f t="shared" si="1"/>
        <v>211727.18351324802</v>
      </c>
      <c r="P12" s="3">
        <f t="shared" si="2"/>
        <v>69.6614583333333</v>
      </c>
      <c r="Q12" s="17">
        <f t="shared" si="3"/>
        <v>1.9059656218402397E-5</v>
      </c>
      <c r="R12" s="3">
        <f t="shared" si="4"/>
        <v>69.757785467127903</v>
      </c>
      <c r="S12" s="24">
        <f t="shared" si="5"/>
        <v>0.97836166924265699</v>
      </c>
      <c r="T12" s="3">
        <f t="shared" si="6"/>
        <v>196.93513898788299</v>
      </c>
      <c r="U12" s="24">
        <f t="shared" si="7"/>
        <v>4.13793103448276E-2</v>
      </c>
    </row>
    <row r="13" spans="1:21" x14ac:dyDescent="0.6">
      <c r="B13" s="33">
        <v>25.0825082508251</v>
      </c>
      <c r="C13" s="33">
        <v>1992.1491658488701</v>
      </c>
      <c r="D13" s="46"/>
      <c r="E13" s="48"/>
      <c r="F13" s="33">
        <v>100.911458333333</v>
      </c>
      <c r="G13" s="55">
        <v>26.946410515672401</v>
      </c>
      <c r="H13" s="33">
        <v>77.854671280276705</v>
      </c>
      <c r="I13" s="33">
        <v>1.0061823802163801</v>
      </c>
      <c r="J13" s="33">
        <v>252.744119743407</v>
      </c>
      <c r="K13" s="33">
        <v>6.8219944082012998E-2</v>
      </c>
      <c r="N13" s="3">
        <f t="shared" si="0"/>
        <v>25.0825082508251</v>
      </c>
      <c r="O13" s="21">
        <f t="shared" si="1"/>
        <v>199214.91658488702</v>
      </c>
      <c r="P13" s="3">
        <f t="shared" si="2"/>
        <v>100.911458333333</v>
      </c>
      <c r="Q13" s="17">
        <f t="shared" si="3"/>
        <v>2.6946410515672399E-5</v>
      </c>
      <c r="R13" s="3">
        <f t="shared" si="4"/>
        <v>77.854671280276705</v>
      </c>
      <c r="S13" s="24">
        <f t="shared" si="5"/>
        <v>1.0061823802163801</v>
      </c>
      <c r="T13" s="3">
        <f t="shared" si="6"/>
        <v>252.744119743407</v>
      </c>
      <c r="U13" s="24">
        <f t="shared" si="7"/>
        <v>6.8219944082012998E-2</v>
      </c>
    </row>
    <row r="14" spans="1:21" x14ac:dyDescent="0.6">
      <c r="B14" s="33">
        <v>32.343234323432398</v>
      </c>
      <c r="C14" s="33">
        <v>1894.0137389597601</v>
      </c>
      <c r="D14" s="46"/>
      <c r="E14" s="48"/>
      <c r="F14" s="33">
        <v>115.23437499999901</v>
      </c>
      <c r="G14" s="55">
        <v>30.889787664307299</v>
      </c>
      <c r="H14" s="33">
        <v>89.065743944636594</v>
      </c>
      <c r="I14" s="33">
        <v>1.0571870170015401</v>
      </c>
      <c r="J14" s="33">
        <v>264.93228795438301</v>
      </c>
      <c r="K14" s="33">
        <v>7.2693383038210602E-2</v>
      </c>
      <c r="N14" s="3">
        <f t="shared" si="0"/>
        <v>32.343234323432398</v>
      </c>
      <c r="O14" s="21">
        <f t="shared" si="1"/>
        <v>189401.37389597599</v>
      </c>
      <c r="P14" s="3">
        <f t="shared" si="2"/>
        <v>115.23437499999901</v>
      </c>
      <c r="Q14" s="17">
        <f t="shared" si="3"/>
        <v>3.0889787664307295E-5</v>
      </c>
      <c r="R14" s="3">
        <f t="shared" si="4"/>
        <v>89.065743944636594</v>
      </c>
      <c r="S14" s="24">
        <f t="shared" si="5"/>
        <v>1.0571870170015401</v>
      </c>
      <c r="T14" s="3">
        <f t="shared" si="6"/>
        <v>264.93228795438301</v>
      </c>
      <c r="U14" s="24">
        <f t="shared" si="7"/>
        <v>7.2693383038210602E-2</v>
      </c>
    </row>
    <row r="15" spans="1:21" x14ac:dyDescent="0.6">
      <c r="B15" s="33">
        <v>38.943894389438903</v>
      </c>
      <c r="C15" s="33">
        <v>1795.8783120706501</v>
      </c>
      <c r="D15" s="46"/>
      <c r="E15" s="48"/>
      <c r="F15" s="33">
        <v>128.255208333333</v>
      </c>
      <c r="G15" s="55">
        <v>34.529828109201198</v>
      </c>
      <c r="H15" s="33">
        <v>100.899653979238</v>
      </c>
      <c r="I15" s="33">
        <v>1.08037094281298</v>
      </c>
      <c r="J15" s="33">
        <v>279.68638631503899</v>
      </c>
      <c r="K15" s="33">
        <v>7.9403541472507097E-2</v>
      </c>
      <c r="N15" s="3">
        <f t="shared" si="0"/>
        <v>38.943894389438903</v>
      </c>
      <c r="O15" s="21">
        <f t="shared" si="1"/>
        <v>179587.831207065</v>
      </c>
      <c r="P15" s="3">
        <f t="shared" si="2"/>
        <v>128.255208333333</v>
      </c>
      <c r="Q15" s="17">
        <f t="shared" si="3"/>
        <v>3.4529828109201194E-5</v>
      </c>
      <c r="R15" s="3">
        <f t="shared" si="4"/>
        <v>100.899653979238</v>
      </c>
      <c r="S15" s="24">
        <f t="shared" si="5"/>
        <v>1.08037094281298</v>
      </c>
      <c r="T15" s="3">
        <f t="shared" si="6"/>
        <v>279.68638631503899</v>
      </c>
      <c r="U15" s="24">
        <f t="shared" si="7"/>
        <v>7.9403541472507097E-2</v>
      </c>
    </row>
    <row r="16" spans="1:21" x14ac:dyDescent="0.6">
      <c r="B16" s="33">
        <v>48.184818481848197</v>
      </c>
      <c r="C16" s="33">
        <v>1685.4759568204099</v>
      </c>
      <c r="D16" s="46"/>
      <c r="E16" s="48"/>
      <c r="F16" s="33">
        <v>142.57812499999901</v>
      </c>
      <c r="G16" s="55">
        <v>38.169868554094897</v>
      </c>
      <c r="H16" s="33">
        <v>114.60207612456701</v>
      </c>
      <c r="I16" s="33">
        <v>1.12673879443585</v>
      </c>
      <c r="J16" s="33">
        <v>292.51603706343502</v>
      </c>
      <c r="K16" s="33">
        <v>9.0587138863000793E-2</v>
      </c>
      <c r="N16" s="3">
        <f t="shared" si="0"/>
        <v>48.184818481848197</v>
      </c>
      <c r="O16" s="21">
        <f t="shared" si="1"/>
        <v>168547.59568204099</v>
      </c>
      <c r="P16" s="3">
        <f t="shared" si="2"/>
        <v>142.57812499999901</v>
      </c>
      <c r="Q16" s="17">
        <f t="shared" si="3"/>
        <v>3.8169868554094898E-5</v>
      </c>
      <c r="R16" s="3">
        <f t="shared" si="4"/>
        <v>114.60207612456701</v>
      </c>
      <c r="S16" s="24">
        <f t="shared" si="5"/>
        <v>1.12673879443585</v>
      </c>
      <c r="T16" s="3">
        <f t="shared" si="6"/>
        <v>292.51603706343502</v>
      </c>
      <c r="U16" s="24">
        <f t="shared" si="7"/>
        <v>9.0587138863000793E-2</v>
      </c>
    </row>
    <row r="17" spans="2:22" x14ac:dyDescent="0.6">
      <c r="B17" s="33">
        <v>53.465346534653499</v>
      </c>
      <c r="C17" s="33">
        <v>1611.8743866535799</v>
      </c>
      <c r="D17" s="46"/>
      <c r="E17" s="48"/>
      <c r="F17" s="33">
        <v>155.598958333333</v>
      </c>
      <c r="G17" s="55">
        <v>40.899898887765403</v>
      </c>
      <c r="H17" s="33">
        <v>128.30449826989599</v>
      </c>
      <c r="I17" s="33">
        <v>1.1545595054095801</v>
      </c>
      <c r="J17" s="33">
        <v>307.270135424091</v>
      </c>
      <c r="K17" s="33">
        <v>9.72972972972974E-2</v>
      </c>
      <c r="N17" s="3">
        <f t="shared" si="0"/>
        <v>53.465346534653499</v>
      </c>
      <c r="O17" s="21">
        <f t="shared" si="1"/>
        <v>161187.438665358</v>
      </c>
      <c r="P17" s="3">
        <f t="shared" si="2"/>
        <v>155.598958333333</v>
      </c>
      <c r="Q17" s="17">
        <f t="shared" si="3"/>
        <v>4.0899898887765399E-5</v>
      </c>
      <c r="R17" s="3">
        <f t="shared" si="4"/>
        <v>128.30449826989599</v>
      </c>
      <c r="S17" s="24">
        <f t="shared" si="5"/>
        <v>1.1545595054095801</v>
      </c>
      <c r="T17" s="3">
        <f t="shared" si="6"/>
        <v>307.270135424091</v>
      </c>
      <c r="U17" s="24">
        <f t="shared" si="7"/>
        <v>9.72972972972974E-2</v>
      </c>
    </row>
    <row r="18" spans="2:22" x14ac:dyDescent="0.6">
      <c r="B18" s="33">
        <v>60.726072607260697</v>
      </c>
      <c r="C18" s="33">
        <v>1530.9126594700599</v>
      </c>
      <c r="D18" s="46"/>
      <c r="E18" s="48"/>
      <c r="F18" s="33">
        <v>169.270833333333</v>
      </c>
      <c r="G18" s="55">
        <v>44.236602628918099</v>
      </c>
      <c r="H18" s="33">
        <v>140.76124567474</v>
      </c>
      <c r="I18" s="33">
        <v>1.1731066460587301</v>
      </c>
      <c r="J18" s="33">
        <v>320.74126870990699</v>
      </c>
      <c r="K18" s="33">
        <v>0.111835973904939</v>
      </c>
      <c r="N18" s="3">
        <f t="shared" si="0"/>
        <v>60.726072607260697</v>
      </c>
      <c r="O18" s="21">
        <f t="shared" si="1"/>
        <v>153091.265947006</v>
      </c>
      <c r="P18" s="3">
        <f t="shared" si="2"/>
        <v>169.270833333333</v>
      </c>
      <c r="Q18" s="17">
        <f t="shared" si="3"/>
        <v>4.4236602628918096E-5</v>
      </c>
      <c r="R18" s="3">
        <f t="shared" si="4"/>
        <v>140.76124567474</v>
      </c>
      <c r="S18" s="24">
        <f t="shared" si="5"/>
        <v>1.1731066460587301</v>
      </c>
      <c r="T18" s="3">
        <f t="shared" si="6"/>
        <v>320.74126870990699</v>
      </c>
      <c r="U18" s="24">
        <f t="shared" si="7"/>
        <v>0.111835973904939</v>
      </c>
    </row>
    <row r="19" spans="2:22" x14ac:dyDescent="0.6">
      <c r="B19" s="33">
        <v>69.306930693069305</v>
      </c>
      <c r="C19" s="33">
        <v>1454.8577036310101</v>
      </c>
      <c r="D19" s="46"/>
      <c r="E19" s="48"/>
      <c r="F19" s="33">
        <v>184.244791666666</v>
      </c>
      <c r="G19" s="55">
        <v>46.359959555106201</v>
      </c>
      <c r="H19" s="33">
        <v>155.08650519031099</v>
      </c>
      <c r="I19" s="33">
        <v>1.2148377125193099</v>
      </c>
      <c r="J19" s="33">
        <v>325.87312900926503</v>
      </c>
      <c r="K19" s="33">
        <v>0.16999068033550799</v>
      </c>
      <c r="N19" s="3">
        <f t="shared" si="0"/>
        <v>69.306930693069305</v>
      </c>
      <c r="O19" s="21">
        <f t="shared" si="1"/>
        <v>145485.77036310101</v>
      </c>
      <c r="P19" s="3">
        <f t="shared" si="2"/>
        <v>184.244791666666</v>
      </c>
      <c r="Q19" s="17">
        <f t="shared" si="3"/>
        <v>4.6359959555106198E-5</v>
      </c>
      <c r="R19" s="3">
        <f t="shared" si="4"/>
        <v>155.08650519031099</v>
      </c>
      <c r="S19" s="24">
        <f t="shared" si="5"/>
        <v>1.2148377125193099</v>
      </c>
      <c r="T19" s="3">
        <f t="shared" si="6"/>
        <v>325.87312900926503</v>
      </c>
      <c r="U19" s="24">
        <f t="shared" si="7"/>
        <v>0.16999068033550799</v>
      </c>
    </row>
    <row r="20" spans="2:22" x14ac:dyDescent="0.6">
      <c r="B20" s="33">
        <v>78.547854785478606</v>
      </c>
      <c r="C20" s="33">
        <v>1381.25613346418</v>
      </c>
      <c r="D20" s="46"/>
      <c r="E20" s="48"/>
      <c r="F20" s="33">
        <v>197.26562499999901</v>
      </c>
      <c r="G20" s="55">
        <v>48.786653185035398</v>
      </c>
      <c r="H20" s="33">
        <v>168.78892733564001</v>
      </c>
      <c r="I20" s="33">
        <v>1.24265842349304</v>
      </c>
      <c r="J20" s="33">
        <v>335.49536707056302</v>
      </c>
      <c r="K20" s="33">
        <v>0.13308480894687799</v>
      </c>
      <c r="N20" s="3">
        <f t="shared" si="0"/>
        <v>78.547854785478606</v>
      </c>
      <c r="O20" s="21">
        <f t="shared" si="1"/>
        <v>138125.61334641802</v>
      </c>
      <c r="P20" s="3">
        <f t="shared" si="2"/>
        <v>197.26562499999901</v>
      </c>
      <c r="Q20" s="17">
        <f t="shared" si="3"/>
        <v>4.8786653185035394E-5</v>
      </c>
      <c r="R20" s="3">
        <f t="shared" si="4"/>
        <v>168.78892733564001</v>
      </c>
      <c r="S20" s="24">
        <f t="shared" si="5"/>
        <v>1.24265842349304</v>
      </c>
      <c r="T20" s="3">
        <f t="shared" si="6"/>
        <v>335.49536707056302</v>
      </c>
      <c r="U20" s="24">
        <f t="shared" si="7"/>
        <v>0.13308480894687799</v>
      </c>
    </row>
    <row r="21" spans="2:22" x14ac:dyDescent="0.6">
      <c r="B21" s="33">
        <v>88.448844884488395</v>
      </c>
      <c r="C21" s="33">
        <v>1302.7477919528901</v>
      </c>
      <c r="D21" s="46"/>
      <c r="E21" s="48"/>
      <c r="F21" s="33">
        <v>210.9375</v>
      </c>
      <c r="G21" s="55">
        <v>51.516683518705698</v>
      </c>
      <c r="H21" s="33">
        <v>182.49134948096801</v>
      </c>
      <c r="I21" s="33">
        <v>1.27975270479134</v>
      </c>
      <c r="J21" s="33">
        <v>350.24946543121803</v>
      </c>
      <c r="K21" s="33">
        <v>0.196831314072693</v>
      </c>
      <c r="N21" s="3">
        <f t="shared" si="0"/>
        <v>88.448844884488395</v>
      </c>
      <c r="O21" s="21">
        <f t="shared" si="1"/>
        <v>130274.77919528901</v>
      </c>
      <c r="P21" s="3">
        <f t="shared" si="2"/>
        <v>210.9375</v>
      </c>
      <c r="Q21" s="17">
        <f t="shared" si="3"/>
        <v>5.1516683518705699E-5</v>
      </c>
      <c r="R21" s="3">
        <f t="shared" si="4"/>
        <v>182.49134948096801</v>
      </c>
      <c r="S21" s="24">
        <f t="shared" si="5"/>
        <v>1.27975270479134</v>
      </c>
      <c r="T21" s="3">
        <f t="shared" si="6"/>
        <v>350.24946543121803</v>
      </c>
      <c r="U21" s="24">
        <f t="shared" si="7"/>
        <v>0.196831314072693</v>
      </c>
    </row>
    <row r="22" spans="2:22" x14ac:dyDescent="0.6">
      <c r="B22" s="33">
        <v>99.669966996699699</v>
      </c>
      <c r="C22" s="33">
        <v>1226.69283611383</v>
      </c>
      <c r="D22" s="46"/>
      <c r="E22" s="48"/>
      <c r="F22" s="33">
        <v>225.260416666666</v>
      </c>
      <c r="G22" s="55">
        <v>53.943377148635001</v>
      </c>
      <c r="H22" s="33">
        <v>196.19377162629701</v>
      </c>
      <c r="I22" s="33">
        <v>1.2704791344667601</v>
      </c>
      <c r="J22" s="33">
        <v>399.00213827512403</v>
      </c>
      <c r="K22" s="33">
        <v>4.4734389561975799E-2</v>
      </c>
      <c r="N22" s="3">
        <f t="shared" si="0"/>
        <v>99.669966996699699</v>
      </c>
      <c r="O22" s="21">
        <f t="shared" si="1"/>
        <v>122669.283611383</v>
      </c>
      <c r="P22" s="3">
        <f t="shared" si="2"/>
        <v>225.260416666666</v>
      </c>
      <c r="Q22" s="17">
        <f t="shared" si="3"/>
        <v>5.3943377148634997E-5</v>
      </c>
      <c r="R22" s="3">
        <f t="shared" si="4"/>
        <v>196.19377162629701</v>
      </c>
      <c r="S22" s="24">
        <f t="shared" si="5"/>
        <v>1.2704791344667601</v>
      </c>
      <c r="T22" s="3">
        <f t="shared" si="6"/>
        <v>399.00213827512403</v>
      </c>
      <c r="U22" s="24">
        <f t="shared" si="7"/>
        <v>4.4734389561975799E-2</v>
      </c>
    </row>
    <row r="23" spans="2:22" x14ac:dyDescent="0.6">
      <c r="B23" s="33">
        <v>114.191419141914</v>
      </c>
      <c r="C23" s="33">
        <v>1167.81157998037</v>
      </c>
      <c r="D23" s="46"/>
      <c r="E23" s="48"/>
      <c r="F23" s="33">
        <v>238.932291666666</v>
      </c>
      <c r="G23" s="55">
        <v>56.370070778564198</v>
      </c>
      <c r="H23" s="33">
        <v>211.14186851210999</v>
      </c>
      <c r="I23" s="33">
        <v>1.2936630602782</v>
      </c>
      <c r="J23" s="33">
        <v>425.94440484675698</v>
      </c>
      <c r="K23" s="33">
        <v>7.1575023299161197E-2</v>
      </c>
      <c r="N23" s="3">
        <f t="shared" si="0"/>
        <v>114.191419141914</v>
      </c>
      <c r="O23" s="21">
        <f t="shared" si="1"/>
        <v>116781.157998037</v>
      </c>
      <c r="P23" s="3">
        <f t="shared" si="2"/>
        <v>238.932291666666</v>
      </c>
      <c r="Q23" s="17">
        <f t="shared" si="3"/>
        <v>5.6370070778564193E-5</v>
      </c>
      <c r="R23" s="3">
        <f t="shared" si="4"/>
        <v>211.14186851210999</v>
      </c>
      <c r="S23" s="24">
        <f t="shared" si="5"/>
        <v>1.2936630602782</v>
      </c>
      <c r="T23" s="3">
        <f t="shared" si="6"/>
        <v>425.94440484675698</v>
      </c>
      <c r="U23" s="24">
        <f t="shared" si="7"/>
        <v>7.1575023299161197E-2</v>
      </c>
      <c r="V23" s="22">
        <f t="shared" ref="V23:V42" si="8">((O42*(Q34)^2)/S35)*T23</f>
        <v>7.1009394102660828E-2</v>
      </c>
    </row>
    <row r="24" spans="2:22" x14ac:dyDescent="0.6">
      <c r="B24" s="33">
        <v>127.39273927392701</v>
      </c>
      <c r="C24" s="33">
        <v>1133.4641805691799</v>
      </c>
      <c r="D24" s="46"/>
      <c r="E24" s="48"/>
      <c r="F24" s="33">
        <v>252.604166666666</v>
      </c>
      <c r="G24" s="55">
        <v>58.796764408493402</v>
      </c>
      <c r="H24" s="33">
        <v>224.84429065743899</v>
      </c>
      <c r="I24" s="33">
        <v>1.3168469860896399</v>
      </c>
      <c r="J24" s="33">
        <v>450.96222380612897</v>
      </c>
      <c r="K24" s="33">
        <v>0.18229263746505101</v>
      </c>
      <c r="N24" s="3">
        <f t="shared" si="0"/>
        <v>127.39273927392701</v>
      </c>
      <c r="O24" s="21">
        <f t="shared" si="1"/>
        <v>113346.41805691799</v>
      </c>
      <c r="P24" s="3">
        <f t="shared" si="2"/>
        <v>252.604166666666</v>
      </c>
      <c r="Q24" s="17">
        <f t="shared" si="3"/>
        <v>5.8796764408493396E-5</v>
      </c>
      <c r="R24" s="3">
        <f t="shared" si="4"/>
        <v>224.84429065743899</v>
      </c>
      <c r="S24" s="24">
        <f t="shared" si="5"/>
        <v>1.3168469860896399</v>
      </c>
      <c r="T24" s="3">
        <f t="shared" si="6"/>
        <v>450.96222380612897</v>
      </c>
      <c r="U24" s="24">
        <f t="shared" si="7"/>
        <v>0.18229263746505101</v>
      </c>
      <c r="V24" s="22">
        <f t="shared" si="8"/>
        <v>0.1810972848792276</v>
      </c>
    </row>
    <row r="25" spans="2:22" x14ac:dyDescent="0.6">
      <c r="B25" s="33">
        <v>144.55445544554399</v>
      </c>
      <c r="C25" s="33">
        <v>1135.91756624141</v>
      </c>
      <c r="D25" s="46"/>
      <c r="E25" s="48"/>
      <c r="F25" s="33">
        <v>266.92708333333297</v>
      </c>
      <c r="G25" s="55">
        <v>61.526794742163801</v>
      </c>
      <c r="H25" s="33">
        <v>239.16955017301001</v>
      </c>
      <c r="I25" s="33">
        <v>1.3307573415764999</v>
      </c>
      <c r="J25" s="33">
        <v>475.33856022808197</v>
      </c>
      <c r="K25" s="33">
        <v>0.219198508853681</v>
      </c>
      <c r="N25" s="3">
        <f t="shared" si="0"/>
        <v>144.55445544554399</v>
      </c>
      <c r="O25" s="21">
        <f t="shared" si="1"/>
        <v>113591.75662414099</v>
      </c>
      <c r="P25" s="3">
        <f t="shared" si="2"/>
        <v>266.92708333333297</v>
      </c>
      <c r="Q25" s="17">
        <f t="shared" si="3"/>
        <v>6.1526794742163796E-5</v>
      </c>
      <c r="R25" s="3">
        <f t="shared" si="4"/>
        <v>239.16955017301001</v>
      </c>
      <c r="S25" s="24">
        <f t="shared" si="5"/>
        <v>1.3307573415764999</v>
      </c>
      <c r="T25" s="3">
        <f t="shared" si="6"/>
        <v>475.33856022808197</v>
      </c>
      <c r="U25" s="24">
        <f t="shared" si="7"/>
        <v>0.219198508853681</v>
      </c>
      <c r="V25" s="22">
        <f t="shared" si="8"/>
        <v>0.22221461051387034</v>
      </c>
    </row>
    <row r="26" spans="2:22" x14ac:dyDescent="0.6">
      <c r="B26" s="33">
        <v>165.676567656765</v>
      </c>
      <c r="C26" s="33">
        <v>1133.4641805691799</v>
      </c>
      <c r="D26" s="46"/>
      <c r="E26" s="48"/>
      <c r="F26" s="33">
        <v>280.59895833333297</v>
      </c>
      <c r="G26" s="55">
        <v>63.650151668351803</v>
      </c>
      <c r="H26" s="33">
        <v>252.24913494809601</v>
      </c>
      <c r="I26" s="33">
        <v>1.31221020092735</v>
      </c>
      <c r="J26" s="33">
        <v>500.99786172487501</v>
      </c>
      <c r="K26" s="33">
        <v>0.24715750232991601</v>
      </c>
      <c r="N26" s="3">
        <f t="shared" si="0"/>
        <v>165.676567656765</v>
      </c>
      <c r="O26" s="21">
        <f t="shared" si="1"/>
        <v>113346.41805691799</v>
      </c>
      <c r="P26" s="3">
        <f t="shared" si="2"/>
        <v>280.59895833333297</v>
      </c>
      <c r="Q26" s="17">
        <f t="shared" si="3"/>
        <v>6.3650151668351803E-5</v>
      </c>
      <c r="R26" s="3">
        <f t="shared" si="4"/>
        <v>252.24913494809601</v>
      </c>
      <c r="S26" s="24">
        <f t="shared" si="5"/>
        <v>1.31221020092735</v>
      </c>
      <c r="T26" s="3">
        <f t="shared" si="6"/>
        <v>500.99786172487501</v>
      </c>
      <c r="U26" s="24">
        <f t="shared" si="7"/>
        <v>0.24715750232991601</v>
      </c>
      <c r="V26" s="22">
        <f t="shared" si="8"/>
        <v>0.24921950789612665</v>
      </c>
    </row>
    <row r="27" spans="2:22" x14ac:dyDescent="0.6">
      <c r="B27" s="33">
        <v>181.518151815181</v>
      </c>
      <c r="C27" s="33">
        <v>1123.6506378802701</v>
      </c>
      <c r="D27" s="46"/>
      <c r="E27" s="48"/>
      <c r="F27" s="33">
        <v>294.27083333333297</v>
      </c>
      <c r="G27" s="55">
        <v>65.773508594539905</v>
      </c>
      <c r="H27" s="33">
        <v>265.32871972318299</v>
      </c>
      <c r="I27" s="33">
        <v>1.3307573415764999</v>
      </c>
      <c r="J27" s="33">
        <v>525.37419814682801</v>
      </c>
      <c r="K27" s="33">
        <v>0.275116495806151</v>
      </c>
      <c r="N27" s="3">
        <f t="shared" si="0"/>
        <v>181.518151815181</v>
      </c>
      <c r="O27" s="21">
        <f t="shared" si="1"/>
        <v>112365.06378802701</v>
      </c>
      <c r="P27" s="3">
        <f t="shared" si="2"/>
        <v>294.27083333333297</v>
      </c>
      <c r="Q27" s="17">
        <f t="shared" si="3"/>
        <v>6.5773508594539905E-5</v>
      </c>
      <c r="R27" s="3">
        <f t="shared" si="4"/>
        <v>265.32871972318299</v>
      </c>
      <c r="S27" s="24">
        <f t="shared" si="5"/>
        <v>1.3307573415764999</v>
      </c>
      <c r="T27" s="3">
        <f t="shared" si="6"/>
        <v>525.37419814682801</v>
      </c>
      <c r="U27" s="24">
        <f t="shared" si="7"/>
        <v>0.275116495806151</v>
      </c>
      <c r="V27" s="22">
        <f t="shared" si="8"/>
        <v>0.27320435720417718</v>
      </c>
    </row>
    <row r="28" spans="2:22" x14ac:dyDescent="0.6">
      <c r="B28" s="33">
        <v>196.699669966996</v>
      </c>
      <c r="C28" s="33">
        <v>1084.3964671246299</v>
      </c>
      <c r="F28" s="33">
        <v>307.291666666666</v>
      </c>
      <c r="G28" s="55">
        <v>68.200202224469095</v>
      </c>
      <c r="H28" s="33">
        <v>279.653979238754</v>
      </c>
      <c r="I28" s="33">
        <v>1.31221020092735</v>
      </c>
      <c r="J28" s="33">
        <v>550.39201710620102</v>
      </c>
      <c r="K28" s="33">
        <v>0.30195712954333598</v>
      </c>
      <c r="N28" s="3">
        <f t="shared" si="0"/>
        <v>196.699669966996</v>
      </c>
      <c r="O28" s="21">
        <f t="shared" si="1"/>
        <v>108439.64671246299</v>
      </c>
      <c r="P28" s="3">
        <f t="shared" si="2"/>
        <v>307.291666666666</v>
      </c>
      <c r="Q28" s="17">
        <f t="shared" si="3"/>
        <v>6.8200202224469095E-5</v>
      </c>
      <c r="R28" s="3">
        <f t="shared" si="4"/>
        <v>279.653979238754</v>
      </c>
      <c r="S28" s="24">
        <f t="shared" si="5"/>
        <v>1.31221020092735</v>
      </c>
      <c r="T28" s="3">
        <f t="shared" si="6"/>
        <v>550.39201710620102</v>
      </c>
      <c r="U28" s="24">
        <f t="shared" si="7"/>
        <v>0.30195712954333598</v>
      </c>
      <c r="V28" s="22">
        <f t="shared" si="8"/>
        <v>0.30549887567642287</v>
      </c>
    </row>
    <row r="29" spans="2:22" x14ac:dyDescent="0.6">
      <c r="B29" s="33">
        <v>211.22112211221099</v>
      </c>
      <c r="C29" s="33">
        <v>1052.5024533856699</v>
      </c>
      <c r="F29" s="33">
        <v>321.61458333333297</v>
      </c>
      <c r="G29" s="55">
        <v>71.233569261880604</v>
      </c>
      <c r="H29" s="33">
        <v>293.35640138408297</v>
      </c>
      <c r="I29" s="33">
        <v>1.2936630602782</v>
      </c>
      <c r="J29" s="33">
        <v>574.76835352815306</v>
      </c>
      <c r="K29" s="33">
        <v>0.33103448275862002</v>
      </c>
      <c r="N29" s="3">
        <f t="shared" si="0"/>
        <v>211.22112211221099</v>
      </c>
      <c r="O29" s="21">
        <f t="shared" si="1"/>
        <v>105250.24533856699</v>
      </c>
      <c r="P29" s="3">
        <f t="shared" si="2"/>
        <v>321.61458333333297</v>
      </c>
      <c r="Q29" s="17">
        <f t="shared" si="3"/>
        <v>7.1233569261880595E-5</v>
      </c>
      <c r="R29" s="3">
        <f t="shared" si="4"/>
        <v>293.35640138408297</v>
      </c>
      <c r="S29" s="24">
        <f t="shared" si="5"/>
        <v>1.2936630602782</v>
      </c>
      <c r="T29" s="3">
        <f t="shared" si="6"/>
        <v>574.76835352815306</v>
      </c>
      <c r="U29" s="24">
        <f t="shared" si="7"/>
        <v>0.33103448275862002</v>
      </c>
      <c r="V29" s="22">
        <f t="shared" si="8"/>
        <v>0.33421327435041553</v>
      </c>
    </row>
    <row r="30" spans="2:22" x14ac:dyDescent="0.6">
      <c r="B30" s="33">
        <v>224.42244224422399</v>
      </c>
      <c r="C30" s="33">
        <v>1023.06182531894</v>
      </c>
      <c r="F30" s="33">
        <v>335.28645833333297</v>
      </c>
      <c r="G30" s="55">
        <v>76.996966632962597</v>
      </c>
      <c r="H30" s="33">
        <v>307.05882352941097</v>
      </c>
      <c r="I30" s="33">
        <v>1.27511591962905</v>
      </c>
      <c r="J30" s="33">
        <v>599.78617248752596</v>
      </c>
      <c r="K30" s="33">
        <v>0.36123019571295401</v>
      </c>
      <c r="N30" s="3">
        <f t="shared" si="0"/>
        <v>224.42244224422399</v>
      </c>
      <c r="O30" s="21">
        <f t="shared" si="1"/>
        <v>102306.182531894</v>
      </c>
      <c r="P30" s="3">
        <f t="shared" si="2"/>
        <v>335.28645833333297</v>
      </c>
      <c r="Q30" s="17">
        <f t="shared" si="3"/>
        <v>7.699696663296259E-5</v>
      </c>
      <c r="R30" s="3">
        <f t="shared" si="4"/>
        <v>307.05882352941097</v>
      </c>
      <c r="S30" s="24">
        <f t="shared" si="5"/>
        <v>1.27511591962905</v>
      </c>
      <c r="T30" s="3">
        <f t="shared" si="6"/>
        <v>599.78617248752596</v>
      </c>
      <c r="U30" s="24">
        <f t="shared" si="7"/>
        <v>0.36123019571295401</v>
      </c>
      <c r="V30" s="22">
        <f t="shared" si="8"/>
        <v>0.36495345398677187</v>
      </c>
    </row>
    <row r="31" spans="2:22" x14ac:dyDescent="0.6">
      <c r="B31" s="33">
        <v>237.62376237623701</v>
      </c>
      <c r="C31" s="33">
        <v>998.52796859666205</v>
      </c>
      <c r="F31" s="33">
        <v>350.91145833333297</v>
      </c>
      <c r="G31" s="55">
        <v>102.173913043478</v>
      </c>
      <c r="H31" s="33">
        <v>323.252595155709</v>
      </c>
      <c r="I31" s="33">
        <v>1.2194744976816001</v>
      </c>
      <c r="J31" s="33">
        <v>624.16250890947902</v>
      </c>
      <c r="K31" s="33">
        <v>0.39254426840633699</v>
      </c>
      <c r="N31" s="3">
        <f t="shared" si="0"/>
        <v>237.62376237623701</v>
      </c>
      <c r="O31" s="21">
        <f t="shared" si="1"/>
        <v>99852.79685966621</v>
      </c>
      <c r="P31" s="3">
        <f t="shared" si="2"/>
        <v>350.91145833333297</v>
      </c>
      <c r="Q31" s="17">
        <f t="shared" si="3"/>
        <v>1.0217391304347799E-4</v>
      </c>
      <c r="R31" s="3">
        <f t="shared" si="4"/>
        <v>323.252595155709</v>
      </c>
      <c r="S31" s="24">
        <f t="shared" si="5"/>
        <v>1.2194744976816001</v>
      </c>
      <c r="T31" s="3">
        <f t="shared" si="6"/>
        <v>624.16250890947902</v>
      </c>
      <c r="U31" s="24">
        <f t="shared" si="7"/>
        <v>0.39254426840633699</v>
      </c>
      <c r="V31" s="22">
        <f t="shared" si="8"/>
        <v>0.39696264050952373</v>
      </c>
    </row>
    <row r="32" spans="2:22" x14ac:dyDescent="0.6">
      <c r="B32" s="33">
        <v>252.145214521452</v>
      </c>
      <c r="C32" s="33">
        <v>969.087340529931</v>
      </c>
      <c r="F32" s="33">
        <v>376.30208333333297</v>
      </c>
      <c r="G32" s="55">
        <v>120.677451971688</v>
      </c>
      <c r="H32" s="33">
        <v>334.46366782006902</v>
      </c>
      <c r="I32" s="33">
        <v>1.1731066460587301</v>
      </c>
      <c r="J32" s="33">
        <v>649.18032786885203</v>
      </c>
      <c r="K32" s="33">
        <v>0.42609506057781898</v>
      </c>
      <c r="N32" s="3">
        <f t="shared" si="0"/>
        <v>252.145214521452</v>
      </c>
      <c r="O32" s="21">
        <f t="shared" si="1"/>
        <v>96908.734052993095</v>
      </c>
      <c r="P32" s="3">
        <f t="shared" si="2"/>
        <v>376.30208333333297</v>
      </c>
      <c r="Q32" s="17">
        <f t="shared" si="3"/>
        <v>1.2067745197168799E-4</v>
      </c>
      <c r="R32" s="3">
        <f t="shared" si="4"/>
        <v>334.46366782006902</v>
      </c>
      <c r="S32" s="24">
        <f t="shared" si="5"/>
        <v>1.1731066460587301</v>
      </c>
      <c r="T32" s="3">
        <f t="shared" si="6"/>
        <v>649.18032786885203</v>
      </c>
      <c r="U32" s="24">
        <f t="shared" si="7"/>
        <v>0.42609506057781898</v>
      </c>
      <c r="V32" s="22">
        <f t="shared" si="8"/>
        <v>0.43181554242376963</v>
      </c>
    </row>
    <row r="33" spans="2:24" x14ac:dyDescent="0.6">
      <c r="B33" s="33">
        <v>266.006600660066</v>
      </c>
      <c r="C33" s="33">
        <v>942.10009813542604</v>
      </c>
      <c r="F33" s="33">
        <v>399.73958333333297</v>
      </c>
      <c r="G33" s="55">
        <v>83.973710819009099</v>
      </c>
      <c r="H33" s="33">
        <v>351.28027681660802</v>
      </c>
      <c r="I33" s="33">
        <v>1.3678516228748001</v>
      </c>
      <c r="J33" s="33">
        <v>674.19814682822505</v>
      </c>
      <c r="K33" s="33">
        <v>0.46411929170549798</v>
      </c>
      <c r="N33" s="3">
        <f t="shared" si="0"/>
        <v>266.006600660066</v>
      </c>
      <c r="O33" s="21">
        <f t="shared" si="1"/>
        <v>94210.009813542609</v>
      </c>
      <c r="P33" s="3">
        <f t="shared" si="2"/>
        <v>399.73958333333297</v>
      </c>
      <c r="Q33" s="17">
        <f t="shared" si="3"/>
        <v>8.3973710819009099E-5</v>
      </c>
      <c r="R33" s="3">
        <f t="shared" si="4"/>
        <v>351.28027681660802</v>
      </c>
      <c r="S33" s="24">
        <f t="shared" si="5"/>
        <v>1.3678516228748001</v>
      </c>
      <c r="T33" s="3">
        <f t="shared" si="6"/>
        <v>674.19814682822505</v>
      </c>
      <c r="U33" s="24">
        <f t="shared" si="7"/>
        <v>0.46411929170549798</v>
      </c>
      <c r="V33" s="22">
        <f t="shared" si="8"/>
        <v>0.47269627458543773</v>
      </c>
    </row>
    <row r="34" spans="2:24" x14ac:dyDescent="0.6">
      <c r="B34" s="33">
        <v>279.20792079207899</v>
      </c>
      <c r="C34" s="33">
        <v>905.29931305201103</v>
      </c>
      <c r="F34" s="33">
        <v>425.78125</v>
      </c>
      <c r="G34" s="55">
        <v>108.54398382204199</v>
      </c>
      <c r="H34" s="33">
        <v>400.48442906574297</v>
      </c>
      <c r="I34" s="33">
        <v>2.2581143740340002</v>
      </c>
      <c r="J34" s="33">
        <v>698.57448325017799</v>
      </c>
      <c r="K34" s="33">
        <v>0.50549860205032604</v>
      </c>
      <c r="N34" s="3">
        <f t="shared" si="0"/>
        <v>279.20792079207899</v>
      </c>
      <c r="O34" s="21">
        <f t="shared" si="1"/>
        <v>90529.931305201098</v>
      </c>
      <c r="P34" s="3">
        <f t="shared" si="2"/>
        <v>425.78125</v>
      </c>
      <c r="Q34" s="17">
        <f t="shared" si="3"/>
        <v>1.0854398382204199E-4</v>
      </c>
      <c r="R34" s="3">
        <f t="shared" si="4"/>
        <v>400.48442906574297</v>
      </c>
      <c r="S34" s="24">
        <f t="shared" si="5"/>
        <v>2.2581143740340002</v>
      </c>
      <c r="T34" s="3">
        <f t="shared" si="6"/>
        <v>698.57448325017799</v>
      </c>
      <c r="U34" s="24">
        <f t="shared" si="7"/>
        <v>0.50549860205032604</v>
      </c>
      <c r="V34" s="22">
        <f t="shared" si="8"/>
        <v>0.50876166852374483</v>
      </c>
    </row>
    <row r="35" spans="2:24" x14ac:dyDescent="0.6">
      <c r="B35" s="33">
        <v>293.72937293729302</v>
      </c>
      <c r="C35" s="33">
        <v>893.03238469087296</v>
      </c>
      <c r="F35" s="33">
        <v>450.52083333333297</v>
      </c>
      <c r="G35" s="55">
        <v>116.430738119312</v>
      </c>
      <c r="H35" s="33">
        <v>426.02076124567401</v>
      </c>
      <c r="I35" s="33">
        <v>3.2596599690880899</v>
      </c>
      <c r="J35" s="33">
        <v>723.59230220955101</v>
      </c>
      <c r="K35" s="33">
        <v>0.554706430568499</v>
      </c>
      <c r="N35" s="3">
        <f t="shared" si="0"/>
        <v>293.72937293729302</v>
      </c>
      <c r="O35" s="21">
        <f t="shared" si="1"/>
        <v>89303.2384690873</v>
      </c>
      <c r="P35" s="3">
        <f t="shared" si="2"/>
        <v>450.52083333333297</v>
      </c>
      <c r="Q35" s="17">
        <f t="shared" si="3"/>
        <v>1.1643073811931199E-4</v>
      </c>
      <c r="R35" s="3">
        <f t="shared" si="4"/>
        <v>426.02076124567401</v>
      </c>
      <c r="S35" s="24">
        <f t="shared" si="5"/>
        <v>3.2596599690880899</v>
      </c>
      <c r="T35" s="3">
        <f t="shared" si="6"/>
        <v>723.59230220955101</v>
      </c>
      <c r="U35" s="24">
        <f t="shared" si="7"/>
        <v>0.554706430568499</v>
      </c>
      <c r="V35" s="22">
        <f t="shared" si="8"/>
        <v>0.55942761886970416</v>
      </c>
    </row>
    <row r="36" spans="2:24" x14ac:dyDescent="0.6">
      <c r="B36" s="33">
        <v>308.25082508250802</v>
      </c>
      <c r="C36" s="33">
        <v>868.49852796859705</v>
      </c>
      <c r="F36" s="33">
        <v>475.260416666666</v>
      </c>
      <c r="G36" s="55">
        <v>124.62082912032299</v>
      </c>
      <c r="H36" s="33">
        <v>450.93425605536299</v>
      </c>
      <c r="I36" s="33">
        <v>1.4327666151468299</v>
      </c>
      <c r="J36" s="33">
        <v>748.610121168923</v>
      </c>
      <c r="K36" s="33">
        <v>0.60615097856477096</v>
      </c>
      <c r="N36" s="3">
        <f t="shared" si="0"/>
        <v>308.25082508250802</v>
      </c>
      <c r="O36" s="21">
        <f t="shared" si="1"/>
        <v>86849.852796859705</v>
      </c>
      <c r="P36" s="3">
        <f t="shared" si="2"/>
        <v>475.260416666666</v>
      </c>
      <c r="Q36" s="17">
        <f t="shared" si="3"/>
        <v>1.24620829120323E-4</v>
      </c>
      <c r="R36" s="3">
        <f t="shared" si="4"/>
        <v>450.93425605536299</v>
      </c>
      <c r="S36" s="24">
        <f t="shared" si="5"/>
        <v>1.4327666151468299</v>
      </c>
      <c r="T36" s="3">
        <f t="shared" si="6"/>
        <v>748.610121168923</v>
      </c>
      <c r="U36" s="24">
        <f t="shared" si="7"/>
        <v>0.60615097856477096</v>
      </c>
      <c r="V36" s="22">
        <f t="shared" si="8"/>
        <v>0.61928182825272238</v>
      </c>
    </row>
    <row r="37" spans="2:24" x14ac:dyDescent="0.6">
      <c r="B37" s="33">
        <v>322.77227722772199</v>
      </c>
      <c r="C37" s="33">
        <v>834.15112855740801</v>
      </c>
      <c r="F37" s="33">
        <v>500</v>
      </c>
      <c r="G37" s="55">
        <v>132.204246713852</v>
      </c>
      <c r="H37" s="33">
        <v>475.84775086505101</v>
      </c>
      <c r="I37" s="33">
        <v>1.31221020092735</v>
      </c>
      <c r="J37" s="33">
        <v>772.98645759087594</v>
      </c>
      <c r="K37" s="33">
        <v>0.66542404473438899</v>
      </c>
      <c r="N37" s="3">
        <f t="shared" si="0"/>
        <v>322.77227722772199</v>
      </c>
      <c r="O37" s="21">
        <f t="shared" si="1"/>
        <v>83415.112855740808</v>
      </c>
      <c r="P37" s="3">
        <f t="shared" si="2"/>
        <v>500</v>
      </c>
      <c r="Q37" s="17">
        <f t="shared" si="3"/>
        <v>1.3220424671385201E-4</v>
      </c>
      <c r="R37" s="3">
        <f t="shared" si="4"/>
        <v>475.84775086505101</v>
      </c>
      <c r="S37" s="24">
        <f t="shared" si="5"/>
        <v>1.31221020092735</v>
      </c>
      <c r="T37" s="3">
        <f t="shared" si="6"/>
        <v>772.98645759087594</v>
      </c>
      <c r="U37" s="24">
        <f t="shared" si="7"/>
        <v>0.66542404473438899</v>
      </c>
      <c r="V37" s="22">
        <f t="shared" si="8"/>
        <v>0.68765955858380268</v>
      </c>
    </row>
    <row r="38" spans="2:24" x14ac:dyDescent="0.6">
      <c r="B38" s="33">
        <v>333.993399339934</v>
      </c>
      <c r="C38" s="33">
        <v>780.17664376840003</v>
      </c>
      <c r="F38" s="33">
        <v>525.39062499999898</v>
      </c>
      <c r="G38" s="55">
        <v>139.18099089989801</v>
      </c>
      <c r="H38" s="33">
        <v>500.76124567474</v>
      </c>
      <c r="I38" s="33">
        <v>1.2843894899536299</v>
      </c>
      <c r="J38" s="33">
        <v>798.64575908766903</v>
      </c>
      <c r="K38" s="33">
        <v>0.73364398881640203</v>
      </c>
      <c r="N38" s="3">
        <f t="shared" si="0"/>
        <v>333.993399339934</v>
      </c>
      <c r="O38" s="21">
        <f t="shared" si="1"/>
        <v>78017.664376839995</v>
      </c>
      <c r="P38" s="3">
        <f t="shared" si="2"/>
        <v>525.39062499999898</v>
      </c>
      <c r="Q38" s="17">
        <f t="shared" si="3"/>
        <v>1.39180990899898E-4</v>
      </c>
      <c r="R38" s="3">
        <f t="shared" si="4"/>
        <v>500.76124567474</v>
      </c>
      <c r="S38" s="24">
        <f t="shared" si="5"/>
        <v>1.2843894899536299</v>
      </c>
      <c r="T38" s="3">
        <f t="shared" si="6"/>
        <v>798.64575908766903</v>
      </c>
      <c r="U38" s="24">
        <f t="shared" si="7"/>
        <v>0.73364398881640203</v>
      </c>
      <c r="V38" s="22">
        <f t="shared" si="8"/>
        <v>0.74984648444985968</v>
      </c>
    </row>
    <row r="39" spans="2:24" x14ac:dyDescent="0.6">
      <c r="B39" s="33">
        <v>350.49504950494998</v>
      </c>
      <c r="C39" s="33">
        <v>736.01570166830197</v>
      </c>
      <c r="F39" s="33">
        <v>550.78124999999898</v>
      </c>
      <c r="G39" s="55">
        <v>147.37108190091001</v>
      </c>
      <c r="H39" s="33">
        <v>525.67474048442898</v>
      </c>
      <c r="I39" s="33">
        <v>1.26120556414219</v>
      </c>
      <c r="J39" s="33">
        <v>822.38061297220202</v>
      </c>
      <c r="K39" s="33">
        <v>0.81416589002795803</v>
      </c>
      <c r="N39" s="3">
        <f t="shared" si="0"/>
        <v>350.49504950494998</v>
      </c>
      <c r="O39" s="21">
        <f t="shared" si="1"/>
        <v>73601.570166830192</v>
      </c>
      <c r="P39" s="3">
        <f t="shared" si="2"/>
        <v>550.78124999999898</v>
      </c>
      <c r="Q39" s="17">
        <f t="shared" si="3"/>
        <v>1.4737108190091E-4</v>
      </c>
      <c r="R39" s="3">
        <f t="shared" si="4"/>
        <v>525.67474048442898</v>
      </c>
      <c r="S39" s="24">
        <f t="shared" si="5"/>
        <v>1.26120556414219</v>
      </c>
      <c r="T39" s="3">
        <f t="shared" si="6"/>
        <v>822.38061297220202</v>
      </c>
      <c r="U39" s="24">
        <f t="shared" si="7"/>
        <v>0.81416589002795803</v>
      </c>
      <c r="V39" s="22">
        <f t="shared" si="8"/>
        <v>0.82553301888656327</v>
      </c>
    </row>
    <row r="40" spans="2:24" x14ac:dyDescent="0.6">
      <c r="B40" s="33">
        <v>375.57755775577499</v>
      </c>
      <c r="C40" s="33">
        <v>505.3974484789</v>
      </c>
      <c r="F40" s="33">
        <v>574.86979166666595</v>
      </c>
      <c r="G40" s="55">
        <v>154.95449949443801</v>
      </c>
      <c r="H40" s="33">
        <v>549.965397923875</v>
      </c>
      <c r="I40" s="33">
        <v>1.22874806800618</v>
      </c>
      <c r="J40" s="33">
        <v>848.03991446899499</v>
      </c>
      <c r="K40" s="33">
        <v>0.91034482758620605</v>
      </c>
      <c r="N40" s="3">
        <f t="shared" si="0"/>
        <v>375.57755775577499</v>
      </c>
      <c r="O40" s="21">
        <f t="shared" si="1"/>
        <v>50539.744847889997</v>
      </c>
      <c r="P40" s="3">
        <f t="shared" si="2"/>
        <v>574.86979166666595</v>
      </c>
      <c r="Q40" s="17">
        <f t="shared" si="3"/>
        <v>1.5495449949443801E-4</v>
      </c>
      <c r="R40" s="3">
        <f t="shared" si="4"/>
        <v>549.965397923875</v>
      </c>
      <c r="S40" s="24">
        <f t="shared" si="5"/>
        <v>1.22874806800618</v>
      </c>
      <c r="T40" s="3">
        <f t="shared" si="6"/>
        <v>848.03991446899499</v>
      </c>
      <c r="U40" s="24">
        <f t="shared" si="7"/>
        <v>0.91034482758620605</v>
      </c>
      <c r="V40" s="22">
        <f t="shared" si="8"/>
        <v>0.93280968405942122</v>
      </c>
    </row>
    <row r="41" spans="2:24" x14ac:dyDescent="0.6">
      <c r="B41" s="33">
        <v>400.6600660066</v>
      </c>
      <c r="C41" s="33">
        <v>314.03336604514101</v>
      </c>
      <c r="F41" s="33">
        <v>599.60937499999898</v>
      </c>
      <c r="G41" s="55">
        <v>162.537917087967</v>
      </c>
      <c r="H41" s="33">
        <v>575.50173010380604</v>
      </c>
      <c r="I41" s="33">
        <v>1.2055641421947401</v>
      </c>
      <c r="J41" s="33">
        <v>873.05773342836801</v>
      </c>
      <c r="K41" s="33">
        <v>1.02665424044734</v>
      </c>
      <c r="N41" s="3">
        <f t="shared" si="0"/>
        <v>400.6600660066</v>
      </c>
      <c r="O41" s="21">
        <f t="shared" si="1"/>
        <v>31403.336604514101</v>
      </c>
      <c r="P41" s="3">
        <f t="shared" si="2"/>
        <v>599.60937499999898</v>
      </c>
      <c r="Q41" s="17">
        <f t="shared" si="3"/>
        <v>1.6253791708796699E-4</v>
      </c>
      <c r="R41" s="3">
        <f t="shared" si="4"/>
        <v>575.50173010380604</v>
      </c>
      <c r="S41" s="24">
        <f t="shared" si="5"/>
        <v>1.2055641421947401</v>
      </c>
      <c r="T41" s="3">
        <f t="shared" si="6"/>
        <v>873.05773342836801</v>
      </c>
      <c r="U41" s="24">
        <f t="shared" si="7"/>
        <v>1.02665424044734</v>
      </c>
      <c r="V41" s="22">
        <f t="shared" si="8"/>
        <v>1.0457896179493658</v>
      </c>
    </row>
    <row r="42" spans="2:24" x14ac:dyDescent="0.6">
      <c r="B42" s="33">
        <v>425.74257425742502</v>
      </c>
      <c r="C42" s="33">
        <v>461.23650637880201</v>
      </c>
      <c r="F42" s="33">
        <v>624.34895833333303</v>
      </c>
      <c r="G42" s="55">
        <v>170.12133468149599</v>
      </c>
      <c r="H42" s="33">
        <v>599.79238754325195</v>
      </c>
      <c r="I42" s="33">
        <v>1.1823802163832999</v>
      </c>
      <c r="J42" s="33">
        <v>898.07555238774</v>
      </c>
      <c r="K42" s="33">
        <v>1.1642124883504099</v>
      </c>
      <c r="N42" s="3">
        <f t="shared" si="0"/>
        <v>425.74257425742502</v>
      </c>
      <c r="O42" s="21">
        <f t="shared" si="1"/>
        <v>46123.650637880201</v>
      </c>
      <c r="P42" s="3">
        <f t="shared" si="2"/>
        <v>624.34895833333303</v>
      </c>
      <c r="Q42" s="17">
        <f t="shared" si="3"/>
        <v>1.70121334681496E-4</v>
      </c>
      <c r="R42" s="3">
        <f t="shared" si="4"/>
        <v>599.79238754325195</v>
      </c>
      <c r="S42" s="24">
        <f t="shared" si="5"/>
        <v>1.1823802163832999</v>
      </c>
      <c r="T42" s="3">
        <f t="shared" si="6"/>
        <v>898.07555238774</v>
      </c>
      <c r="U42" s="24">
        <f t="shared" si="7"/>
        <v>1.1642124883504099</v>
      </c>
      <c r="V42" s="22">
        <f t="shared" si="8"/>
        <v>1.1954183086310308</v>
      </c>
    </row>
    <row r="43" spans="2:24" x14ac:dyDescent="0.6">
      <c r="B43" s="33">
        <v>449.504950495049</v>
      </c>
      <c r="C43" s="33">
        <v>424.435721295387</v>
      </c>
      <c r="F43" s="33">
        <v>649.73958333333303</v>
      </c>
      <c r="G43" s="55">
        <v>177.09807886754299</v>
      </c>
      <c r="H43" s="33">
        <v>624.70588235294099</v>
      </c>
      <c r="I43" s="33">
        <v>1.1499227202472899</v>
      </c>
      <c r="N43" s="3">
        <f t="shared" si="0"/>
        <v>449.504950495049</v>
      </c>
      <c r="O43" s="21">
        <f t="shared" si="1"/>
        <v>42443.572129538697</v>
      </c>
      <c r="P43" s="3">
        <f t="shared" si="2"/>
        <v>649.73958333333303</v>
      </c>
      <c r="Q43" s="17">
        <f t="shared" si="3"/>
        <v>1.7709807886754299E-4</v>
      </c>
      <c r="R43" s="3">
        <f t="shared" si="4"/>
        <v>624.70588235294099</v>
      </c>
      <c r="S43" s="24">
        <f t="shared" si="5"/>
        <v>1.1499227202472899</v>
      </c>
      <c r="T43" s="32"/>
      <c r="U43" s="32"/>
      <c r="V43" s="32"/>
      <c r="W43" s="32"/>
      <c r="X43" s="32"/>
    </row>
    <row r="44" spans="2:24" x14ac:dyDescent="0.6">
      <c r="B44" s="33">
        <v>475.24752475247499</v>
      </c>
      <c r="C44" s="33">
        <v>394.99509322865498</v>
      </c>
      <c r="F44" s="33">
        <v>673.828125</v>
      </c>
      <c r="G44" s="55">
        <v>184.98483316481199</v>
      </c>
      <c r="H44" s="33">
        <v>649.61937716262901</v>
      </c>
      <c r="I44" s="33">
        <v>1.1221020092735601</v>
      </c>
      <c r="N44" s="3">
        <f t="shared" si="0"/>
        <v>475.24752475247499</v>
      </c>
      <c r="O44" s="21">
        <f t="shared" si="1"/>
        <v>39499.509322865495</v>
      </c>
      <c r="P44" s="3">
        <f t="shared" si="2"/>
        <v>673.828125</v>
      </c>
      <c r="Q44" s="17">
        <f t="shared" si="3"/>
        <v>1.8498483316481198E-4</v>
      </c>
      <c r="R44" s="3">
        <f t="shared" si="4"/>
        <v>649.61937716262901</v>
      </c>
      <c r="S44" s="24">
        <f t="shared" si="5"/>
        <v>1.1221020092735601</v>
      </c>
      <c r="T44" s="32"/>
      <c r="U44" s="32"/>
      <c r="V44" s="32"/>
      <c r="W44" s="32"/>
      <c r="X44" s="32"/>
    </row>
    <row r="45" spans="2:24" x14ac:dyDescent="0.6">
      <c r="B45" s="33">
        <v>500.3300330033</v>
      </c>
      <c r="C45" s="33">
        <v>365.554465161922</v>
      </c>
      <c r="F45" s="33">
        <v>699.21874999999898</v>
      </c>
      <c r="G45" s="55">
        <v>192.56825075834101</v>
      </c>
      <c r="H45" s="33">
        <v>674.53287197231805</v>
      </c>
      <c r="I45" s="33">
        <v>1.0896445131375501</v>
      </c>
      <c r="N45" s="3">
        <f t="shared" si="0"/>
        <v>500.3300330033</v>
      </c>
      <c r="O45" s="21">
        <f t="shared" si="1"/>
        <v>36555.446516192198</v>
      </c>
      <c r="P45" s="3">
        <f t="shared" si="2"/>
        <v>699.21874999999898</v>
      </c>
      <c r="Q45" s="17">
        <f t="shared" si="3"/>
        <v>1.9256825075834099E-4</v>
      </c>
      <c r="R45" s="3">
        <f t="shared" si="4"/>
        <v>674.53287197231805</v>
      </c>
      <c r="S45" s="24">
        <f t="shared" si="5"/>
        <v>1.0896445131375501</v>
      </c>
      <c r="T45" s="32"/>
      <c r="U45" s="32"/>
      <c r="V45" s="32"/>
      <c r="W45" s="32"/>
      <c r="X45" s="32"/>
    </row>
    <row r="46" spans="2:24" x14ac:dyDescent="0.6">
      <c r="B46" s="33">
        <v>525.41254125412502</v>
      </c>
      <c r="C46" s="33">
        <v>338.567222767418</v>
      </c>
      <c r="F46" s="33">
        <v>723.95833333333303</v>
      </c>
      <c r="G46" s="55">
        <v>200.455005055611</v>
      </c>
      <c r="H46" s="33">
        <v>698.82352941176396</v>
      </c>
      <c r="I46" s="33">
        <v>1.06182380216383</v>
      </c>
      <c r="N46" s="3">
        <f t="shared" si="0"/>
        <v>525.41254125412502</v>
      </c>
      <c r="O46" s="21">
        <f t="shared" si="1"/>
        <v>33856.722276741799</v>
      </c>
      <c r="P46" s="3">
        <f t="shared" si="2"/>
        <v>723.95833333333303</v>
      </c>
      <c r="Q46" s="17">
        <f t="shared" si="3"/>
        <v>2.0045500505561098E-4</v>
      </c>
      <c r="R46" s="3">
        <f t="shared" si="4"/>
        <v>698.82352941176396</v>
      </c>
      <c r="S46" s="24">
        <f t="shared" si="5"/>
        <v>1.06182380216383</v>
      </c>
      <c r="T46" s="32"/>
      <c r="U46" s="32"/>
      <c r="V46" s="32"/>
      <c r="W46" s="32"/>
      <c r="X46" s="32"/>
    </row>
    <row r="47" spans="2:24" x14ac:dyDescent="0.6">
      <c r="B47" s="33">
        <v>550.49504950494998</v>
      </c>
      <c r="C47" s="33">
        <v>314.033366045143</v>
      </c>
      <c r="F47" s="33">
        <v>748.69791666666595</v>
      </c>
      <c r="G47" s="55">
        <v>208.34175935288101</v>
      </c>
      <c r="H47" s="33">
        <v>723.737024221453</v>
      </c>
      <c r="I47" s="33">
        <v>1.0200927357032401</v>
      </c>
      <c r="N47" s="3">
        <f t="shared" si="0"/>
        <v>550.49504950494998</v>
      </c>
      <c r="O47" s="21">
        <f t="shared" si="1"/>
        <v>31403.336604514301</v>
      </c>
      <c r="P47" s="3">
        <f t="shared" si="2"/>
        <v>748.69791666666595</v>
      </c>
      <c r="Q47" s="17">
        <f t="shared" si="3"/>
        <v>2.0834175935288099E-4</v>
      </c>
      <c r="R47" s="3">
        <f t="shared" si="4"/>
        <v>723.737024221453</v>
      </c>
      <c r="S47" s="24">
        <f t="shared" si="5"/>
        <v>1.0200927357032401</v>
      </c>
      <c r="T47" s="32"/>
      <c r="U47" s="32"/>
      <c r="V47" s="32"/>
      <c r="W47" s="32"/>
      <c r="X47" s="32"/>
    </row>
    <row r="48" spans="2:24" x14ac:dyDescent="0.6">
      <c r="B48" s="33">
        <v>574.91749174917402</v>
      </c>
      <c r="C48" s="33">
        <v>291.952894995093</v>
      </c>
      <c r="F48" s="33">
        <v>773.4375</v>
      </c>
      <c r="G48" s="55">
        <v>216.228513650151</v>
      </c>
      <c r="H48" s="33">
        <v>748.65051903114102</v>
      </c>
      <c r="I48" s="33">
        <v>0.97836166924265899</v>
      </c>
      <c r="N48" s="3">
        <f t="shared" si="0"/>
        <v>574.91749174917402</v>
      </c>
      <c r="O48" s="21">
        <f t="shared" si="1"/>
        <v>29195.289499509301</v>
      </c>
      <c r="P48" s="3">
        <f t="shared" si="2"/>
        <v>773.4375</v>
      </c>
      <c r="Q48" s="17">
        <f t="shared" si="3"/>
        <v>2.1622851365015098E-4</v>
      </c>
      <c r="R48" s="3">
        <f t="shared" si="4"/>
        <v>748.65051903114102</v>
      </c>
      <c r="S48" s="24">
        <f t="shared" si="5"/>
        <v>0.97836166924265899</v>
      </c>
      <c r="T48" s="32"/>
      <c r="U48" s="32"/>
      <c r="V48" s="32"/>
      <c r="W48" s="32"/>
      <c r="X48" s="32"/>
    </row>
    <row r="49" spans="2:24" x14ac:dyDescent="0.6">
      <c r="B49" s="33">
        <v>599.33993399339897</v>
      </c>
      <c r="C49" s="33">
        <v>272.325809617272</v>
      </c>
      <c r="F49" s="33">
        <v>798.828125</v>
      </c>
      <c r="G49" s="55">
        <v>224.41860465116201</v>
      </c>
      <c r="H49" s="33">
        <v>773.56401384082994</v>
      </c>
      <c r="I49" s="33">
        <v>0.94126738794435905</v>
      </c>
      <c r="N49" s="3">
        <f t="shared" si="0"/>
        <v>599.33993399339897</v>
      </c>
      <c r="O49" s="21">
        <f t="shared" si="1"/>
        <v>27232.580961727199</v>
      </c>
      <c r="P49" s="3">
        <f t="shared" si="2"/>
        <v>798.828125</v>
      </c>
      <c r="Q49" s="17">
        <f t="shared" si="3"/>
        <v>2.24418604651162E-4</v>
      </c>
      <c r="R49" s="3">
        <f t="shared" si="4"/>
        <v>773.56401384082994</v>
      </c>
      <c r="S49" s="24">
        <f t="shared" si="5"/>
        <v>0.94126738794435905</v>
      </c>
      <c r="T49" s="32"/>
      <c r="U49" s="32"/>
      <c r="V49" s="32"/>
      <c r="W49" s="32"/>
      <c r="X49" s="32"/>
    </row>
    <row r="50" spans="2:24" x14ac:dyDescent="0.6">
      <c r="B50" s="33">
        <v>624.42244224422404</v>
      </c>
      <c r="C50" s="33">
        <v>252.69872423945</v>
      </c>
      <c r="F50" s="33">
        <v>823.56770833333303</v>
      </c>
      <c r="G50" s="55">
        <v>232.91203235591499</v>
      </c>
      <c r="H50" s="33">
        <v>799.10034602076098</v>
      </c>
      <c r="I50" s="33">
        <v>0.894899536321483</v>
      </c>
      <c r="N50" s="3">
        <f t="shared" si="0"/>
        <v>624.42244224422404</v>
      </c>
      <c r="O50" s="21">
        <f t="shared" si="1"/>
        <v>25269.872423944998</v>
      </c>
      <c r="P50" s="3">
        <f t="shared" si="2"/>
        <v>823.56770833333303</v>
      </c>
      <c r="Q50" s="17">
        <f t="shared" si="3"/>
        <v>2.3291203235591498E-4</v>
      </c>
      <c r="R50" s="3">
        <f t="shared" si="4"/>
        <v>799.10034602076098</v>
      </c>
      <c r="S50" s="24">
        <f t="shared" si="5"/>
        <v>0.894899536321483</v>
      </c>
      <c r="T50" s="32"/>
      <c r="U50" s="32"/>
      <c r="V50" s="32"/>
      <c r="W50" s="32"/>
      <c r="X50" s="32"/>
    </row>
    <row r="51" spans="2:24" x14ac:dyDescent="0.6">
      <c r="B51" s="33">
        <v>648.844884488449</v>
      </c>
      <c r="C51" s="33">
        <v>237.978410206083</v>
      </c>
      <c r="F51" s="33">
        <v>848.30729166666595</v>
      </c>
      <c r="G51" s="55">
        <v>241.405460060667</v>
      </c>
      <c r="H51" s="33">
        <v>824.013840830449</v>
      </c>
      <c r="I51" s="33">
        <v>0.84853168469860796</v>
      </c>
      <c r="N51" s="3">
        <f t="shared" si="0"/>
        <v>648.844884488449</v>
      </c>
      <c r="O51" s="21">
        <f t="shared" si="1"/>
        <v>23797.841020608299</v>
      </c>
      <c r="P51" s="3">
        <f t="shared" si="2"/>
        <v>848.30729166666595</v>
      </c>
      <c r="Q51" s="17">
        <f t="shared" si="3"/>
        <v>2.4140546006066698E-4</v>
      </c>
      <c r="R51" s="3">
        <f t="shared" si="4"/>
        <v>824.013840830449</v>
      </c>
      <c r="S51" s="24">
        <f t="shared" si="5"/>
        <v>0.84853168469860796</v>
      </c>
      <c r="T51" s="32"/>
      <c r="U51" s="32"/>
      <c r="V51" s="32"/>
      <c r="W51" s="32"/>
      <c r="X51" s="32"/>
    </row>
    <row r="52" spans="2:24" x14ac:dyDescent="0.6">
      <c r="B52" s="33">
        <v>673.92739273927396</v>
      </c>
      <c r="C52" s="33">
        <v>223.25809617271699</v>
      </c>
      <c r="F52" s="33">
        <v>873.69791666666595</v>
      </c>
      <c r="G52" s="55">
        <v>250.50556117290199</v>
      </c>
      <c r="H52" s="33">
        <v>848.30449826989604</v>
      </c>
      <c r="I52" s="33">
        <v>0.79289026275116004</v>
      </c>
      <c r="N52" s="3">
        <f t="shared" si="0"/>
        <v>673.92739273927396</v>
      </c>
      <c r="O52" s="21">
        <f t="shared" si="1"/>
        <v>22325.809617271698</v>
      </c>
      <c r="P52" s="3">
        <f t="shared" si="2"/>
        <v>873.69791666666595</v>
      </c>
      <c r="Q52" s="17">
        <f t="shared" si="3"/>
        <v>2.5050556117290197E-4</v>
      </c>
      <c r="R52" s="3">
        <f t="shared" si="4"/>
        <v>848.30449826989604</v>
      </c>
      <c r="S52" s="24">
        <f t="shared" si="5"/>
        <v>0.79289026275116004</v>
      </c>
      <c r="T52" s="32"/>
      <c r="U52" s="32"/>
      <c r="V52" s="32"/>
      <c r="W52" s="32"/>
      <c r="X52" s="32"/>
    </row>
    <row r="53" spans="2:24" x14ac:dyDescent="0.6">
      <c r="B53" s="33">
        <v>699.009900990098</v>
      </c>
      <c r="C53" s="33">
        <v>208.537782139352</v>
      </c>
      <c r="F53" s="33">
        <v>899.08854166666595</v>
      </c>
      <c r="G53" s="55">
        <v>259.302325581395</v>
      </c>
      <c r="H53" s="33">
        <v>873.84083044982594</v>
      </c>
      <c r="I53" s="33">
        <v>0.73261205564142495</v>
      </c>
      <c r="N53" s="3">
        <f t="shared" si="0"/>
        <v>699.009900990098</v>
      </c>
      <c r="O53" s="21">
        <f t="shared" si="1"/>
        <v>20853.778213935202</v>
      </c>
      <c r="P53" s="3">
        <f t="shared" si="2"/>
        <v>899.08854166666595</v>
      </c>
      <c r="Q53" s="17">
        <f t="shared" si="3"/>
        <v>2.5930232558139501E-4</v>
      </c>
      <c r="R53" s="3">
        <f t="shared" si="4"/>
        <v>873.84083044982594</v>
      </c>
      <c r="S53" s="24">
        <f t="shared" si="5"/>
        <v>0.73261205564142495</v>
      </c>
      <c r="T53" s="32"/>
      <c r="U53" s="32"/>
      <c r="V53" s="32"/>
      <c r="W53" s="32"/>
      <c r="X53" s="32"/>
    </row>
    <row r="54" spans="2:24" x14ac:dyDescent="0.6">
      <c r="B54" s="33">
        <v>723.43234323432296</v>
      </c>
      <c r="C54" s="33">
        <v>196.27085377821399</v>
      </c>
      <c r="H54" s="33">
        <v>899.37716262975505</v>
      </c>
      <c r="I54" s="33">
        <v>0.68160741885626697</v>
      </c>
      <c r="N54" s="3">
        <f t="shared" si="0"/>
        <v>723.43234323432296</v>
      </c>
      <c r="O54" s="21">
        <f t="shared" si="1"/>
        <v>19627.0853778214</v>
      </c>
      <c r="P54" s="32"/>
      <c r="Q54" s="32"/>
      <c r="R54" s="3">
        <f t="shared" si="4"/>
        <v>899.37716262975505</v>
      </c>
      <c r="S54" s="24">
        <f t="shared" si="5"/>
        <v>0.68160741885626697</v>
      </c>
      <c r="T54" s="32"/>
      <c r="U54" s="32"/>
    </row>
    <row r="55" spans="2:24" x14ac:dyDescent="0.6">
      <c r="B55" s="33">
        <v>748.51485148514803</v>
      </c>
      <c r="C55" s="33">
        <v>186.457311089303</v>
      </c>
      <c r="N55" s="3">
        <f t="shared" si="0"/>
        <v>748.51485148514803</v>
      </c>
      <c r="O55" s="21">
        <f t="shared" si="1"/>
        <v>18645.7311089303</v>
      </c>
      <c r="P55" s="32"/>
      <c r="Q55" s="32"/>
      <c r="R55" s="32"/>
      <c r="S55" s="32"/>
      <c r="T55" s="32"/>
      <c r="U55" s="32"/>
    </row>
    <row r="56" spans="2:24" x14ac:dyDescent="0.6">
      <c r="B56" s="33">
        <v>773.59735973597299</v>
      </c>
      <c r="C56" s="33">
        <v>179.09715407261999</v>
      </c>
      <c r="N56" s="3">
        <f t="shared" si="0"/>
        <v>773.59735973597299</v>
      </c>
      <c r="O56" s="21">
        <f t="shared" si="1"/>
        <v>17909.715407262</v>
      </c>
      <c r="P56" s="32"/>
      <c r="Q56" s="32"/>
      <c r="R56" s="32"/>
      <c r="S56" s="32"/>
      <c r="T56" s="32"/>
      <c r="U56" s="32"/>
    </row>
    <row r="57" spans="2:24" x14ac:dyDescent="0.6">
      <c r="B57" s="33">
        <v>798.01980198019703</v>
      </c>
      <c r="C57" s="33">
        <v>166.83022571148101</v>
      </c>
      <c r="N57" s="3">
        <f t="shared" si="0"/>
        <v>798.01980198019703</v>
      </c>
      <c r="O57" s="21">
        <f t="shared" si="1"/>
        <v>16683.0225711481</v>
      </c>
      <c r="P57" s="32"/>
      <c r="Q57" s="32"/>
      <c r="R57" s="32"/>
      <c r="S57" s="32"/>
      <c r="T57" s="32"/>
      <c r="U57" s="32"/>
    </row>
    <row r="58" spans="2:24" x14ac:dyDescent="0.6">
      <c r="B58" s="33">
        <v>823.10231023102301</v>
      </c>
      <c r="C58" s="33">
        <v>157.01668302257099</v>
      </c>
      <c r="N58" s="3">
        <f t="shared" si="0"/>
        <v>823.10231023102301</v>
      </c>
      <c r="O58" s="21">
        <f t="shared" si="1"/>
        <v>15701.668302257098</v>
      </c>
      <c r="P58" s="32"/>
      <c r="Q58" s="32"/>
      <c r="R58" s="32"/>
      <c r="S58" s="32"/>
      <c r="T58" s="32"/>
      <c r="U58" s="32"/>
    </row>
    <row r="59" spans="2:24" x14ac:dyDescent="0.6">
      <c r="B59" s="33">
        <v>848.18481848184695</v>
      </c>
      <c r="C59" s="33">
        <v>149.656526005888</v>
      </c>
      <c r="N59" s="3">
        <f t="shared" si="0"/>
        <v>848.18481848184695</v>
      </c>
      <c r="O59" s="21">
        <f t="shared" si="1"/>
        <v>14965.652600588799</v>
      </c>
      <c r="P59" s="32"/>
      <c r="Q59" s="32"/>
      <c r="R59" s="32"/>
      <c r="S59" s="32"/>
      <c r="T59" s="32"/>
      <c r="U59" s="32"/>
    </row>
    <row r="60" spans="2:24" x14ac:dyDescent="0.6">
      <c r="B60" s="33">
        <v>872.60726072607201</v>
      </c>
      <c r="C60" s="33">
        <v>139.84298331697701</v>
      </c>
      <c r="N60" s="3">
        <f t="shared" si="0"/>
        <v>872.60726072607201</v>
      </c>
      <c r="O60" s="21">
        <f t="shared" si="1"/>
        <v>13984.298331697701</v>
      </c>
      <c r="P60" s="32"/>
      <c r="Q60" s="32"/>
      <c r="R60" s="32"/>
      <c r="S60" s="32"/>
      <c r="T60" s="32"/>
      <c r="U60" s="32"/>
    </row>
    <row r="61" spans="2:24" x14ac:dyDescent="0.6">
      <c r="B61" s="33">
        <v>897.68976897689697</v>
      </c>
      <c r="C61" s="33">
        <v>134.93621197252099</v>
      </c>
      <c r="N61" s="3">
        <f t="shared" si="0"/>
        <v>897.68976897689697</v>
      </c>
      <c r="O61" s="21">
        <f t="shared" si="1"/>
        <v>13493.6211972521</v>
      </c>
      <c r="P61" s="32"/>
      <c r="Q61" s="32"/>
      <c r="R61" s="32"/>
      <c r="S61" s="32"/>
      <c r="T61" s="32"/>
      <c r="U61" s="32"/>
    </row>
    <row r="62" spans="2:24" x14ac:dyDescent="0.6"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2:24" x14ac:dyDescent="0.6"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</row>
    <row r="64" spans="2:24" x14ac:dyDescent="0.6"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</row>
    <row r="65" spans="13:23" x14ac:dyDescent="0.6"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3:23" x14ac:dyDescent="0.6"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</row>
    <row r="67" spans="13:23" x14ac:dyDescent="0.6">
      <c r="M67" s="32"/>
      <c r="N67" s="32"/>
      <c r="O67" s="32"/>
      <c r="P67" s="32"/>
      <c r="Q67" s="32"/>
      <c r="R67" s="32"/>
      <c r="S67" s="32"/>
      <c r="T67" s="32"/>
      <c r="U67" s="32"/>
    </row>
    <row r="68" spans="13:23" x14ac:dyDescent="0.6">
      <c r="M68" s="32"/>
      <c r="N68" s="32"/>
      <c r="O68" s="32"/>
      <c r="P68" s="32"/>
      <c r="Q68" s="32"/>
      <c r="R68" s="32"/>
      <c r="S68" s="32"/>
      <c r="T68" s="32"/>
      <c r="U68" s="32"/>
    </row>
    <row r="69" spans="13:23" x14ac:dyDescent="0.6">
      <c r="M69" s="32"/>
      <c r="N69" s="32"/>
      <c r="O69" s="32"/>
      <c r="P69" s="32"/>
      <c r="Q69" s="32"/>
      <c r="R69" s="32"/>
      <c r="S69" s="32"/>
      <c r="T69" s="32"/>
      <c r="U69" s="32"/>
    </row>
    <row r="70" spans="13:23" x14ac:dyDescent="0.6">
      <c r="M70" s="32"/>
      <c r="N70" s="32"/>
      <c r="O70" s="32"/>
      <c r="P70" s="32"/>
      <c r="Q70" s="32"/>
      <c r="R70" s="32"/>
      <c r="S70" s="32"/>
      <c r="T70" s="32"/>
      <c r="U70" s="32"/>
    </row>
    <row r="71" spans="13:23" x14ac:dyDescent="0.6">
      <c r="M71" s="32"/>
      <c r="N71" s="32"/>
      <c r="O71" s="32"/>
      <c r="P71" s="32"/>
      <c r="Q71" s="32"/>
      <c r="R71" s="32"/>
      <c r="S71" s="32"/>
      <c r="T71" s="32"/>
      <c r="U71" s="32"/>
    </row>
    <row r="72" spans="13:23" x14ac:dyDescent="0.6">
      <c r="M72" s="32"/>
      <c r="N72" s="32"/>
      <c r="O72" s="32"/>
      <c r="P72" s="32"/>
      <c r="Q72" s="32"/>
      <c r="R72" s="32"/>
      <c r="S72" s="32"/>
      <c r="T72" s="32"/>
      <c r="U72" s="32"/>
    </row>
    <row r="73" spans="13:23" x14ac:dyDescent="0.6">
      <c r="M73" s="32"/>
      <c r="N73" s="32"/>
      <c r="O73" s="32"/>
      <c r="P73" s="32"/>
      <c r="Q73" s="32"/>
      <c r="R73" s="32"/>
      <c r="S73" s="32"/>
      <c r="T73" s="32"/>
      <c r="U73" s="32"/>
    </row>
    <row r="74" spans="13:23" x14ac:dyDescent="0.6">
      <c r="M74" s="32"/>
      <c r="N74" s="32"/>
      <c r="O74" s="32"/>
      <c r="P74" s="32"/>
      <c r="Q74" s="32"/>
      <c r="R74" s="32"/>
      <c r="S74" s="32"/>
      <c r="T74" s="32"/>
      <c r="U74" s="32"/>
    </row>
    <row r="75" spans="13:23" x14ac:dyDescent="0.6">
      <c r="M75" s="32"/>
      <c r="N75" s="32"/>
      <c r="O75" s="32"/>
      <c r="P75" s="32"/>
      <c r="Q75" s="32"/>
      <c r="R75" s="32"/>
      <c r="S75" s="32"/>
      <c r="T75" s="32"/>
      <c r="U75" s="32"/>
    </row>
    <row r="76" spans="13:23" x14ac:dyDescent="0.6">
      <c r="M76" s="32"/>
      <c r="N76" s="32"/>
      <c r="O76" s="32"/>
      <c r="P76" s="32"/>
      <c r="Q76" s="32"/>
      <c r="R76" s="32"/>
      <c r="S76" s="32"/>
      <c r="T76" s="32"/>
      <c r="U76" s="32"/>
    </row>
    <row r="77" spans="13:23" x14ac:dyDescent="0.6">
      <c r="M77" s="32"/>
      <c r="N77" s="32"/>
      <c r="O77" s="32"/>
      <c r="P77" s="32"/>
      <c r="Q77" s="32"/>
      <c r="R77" s="32"/>
      <c r="S77" s="32"/>
      <c r="T77" s="32"/>
      <c r="U77" s="32"/>
    </row>
    <row r="78" spans="13:23" x14ac:dyDescent="0.6">
      <c r="M78" s="32"/>
      <c r="N78" s="32"/>
      <c r="O78" s="32"/>
      <c r="P78" s="32"/>
      <c r="Q78" s="32"/>
      <c r="R78" s="32"/>
      <c r="S78" s="32"/>
      <c r="T78" s="32"/>
      <c r="U78" s="32"/>
    </row>
    <row r="79" spans="13:23" x14ac:dyDescent="0.6">
      <c r="M79" s="32"/>
      <c r="N79" s="32"/>
      <c r="O79" s="32"/>
      <c r="P79" s="32"/>
      <c r="Q79" s="32"/>
      <c r="R79" s="32"/>
      <c r="S79" s="32"/>
      <c r="T79" s="32"/>
      <c r="U79" s="32"/>
    </row>
    <row r="80" spans="13:23" x14ac:dyDescent="0.6">
      <c r="T80" s="32"/>
      <c r="U80" s="32"/>
    </row>
    <row r="81" spans="20:21" x14ac:dyDescent="0.6">
      <c r="T81" s="32"/>
      <c r="U81" s="32"/>
    </row>
    <row r="82" spans="20:21" x14ac:dyDescent="0.6">
      <c r="T82" s="32"/>
      <c r="U82" s="32"/>
    </row>
    <row r="83" spans="20:21" x14ac:dyDescent="0.6">
      <c r="T83" s="32"/>
      <c r="U83" s="32"/>
    </row>
    <row r="84" spans="20:21" x14ac:dyDescent="0.6">
      <c r="T84" s="32"/>
      <c r="U84" s="32"/>
    </row>
    <row r="85" spans="20:21" x14ac:dyDescent="0.6">
      <c r="T85" s="32"/>
      <c r="U85" s="32"/>
    </row>
    <row r="86" spans="20:21" x14ac:dyDescent="0.6">
      <c r="T86" s="32"/>
      <c r="U86" s="32"/>
    </row>
    <row r="87" spans="20:21" x14ac:dyDescent="0.6">
      <c r="T87" s="32"/>
      <c r="U87" s="32"/>
    </row>
  </sheetData>
  <sortState xmlns:xlrd2="http://schemas.microsoft.com/office/spreadsheetml/2017/richdata2" ref="J9:K42">
    <sortCondition ref="J9:J4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V50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5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310.74599999999998</v>
      </c>
      <c r="C9" s="4">
        <v>50039.1</v>
      </c>
      <c r="D9" s="3"/>
      <c r="E9" s="4"/>
      <c r="F9" s="3">
        <v>312.91000000000003</v>
      </c>
      <c r="G9" s="4">
        <v>116.667</v>
      </c>
      <c r="H9" s="3">
        <v>312.55599999999998</v>
      </c>
      <c r="I9" s="4">
        <v>0.59465199999999996</v>
      </c>
      <c r="J9" s="3">
        <v>312.23899999999998</v>
      </c>
      <c r="K9" s="4">
        <v>0.351489</v>
      </c>
      <c r="N9" s="3">
        <f>B9</f>
        <v>310.74599999999998</v>
      </c>
      <c r="O9" s="21">
        <f>C9</f>
        <v>50039.1</v>
      </c>
      <c r="P9" s="3">
        <f>F9</f>
        <v>312.91000000000003</v>
      </c>
      <c r="Q9" s="17">
        <f>G9*0.000001</f>
        <v>1.16667E-4</v>
      </c>
      <c r="R9" s="3">
        <f>H9</f>
        <v>312.55599999999998</v>
      </c>
      <c r="S9" s="24">
        <f>I9</f>
        <v>0.59465199999999996</v>
      </c>
      <c r="T9" s="3">
        <f>J9</f>
        <v>312.23899999999998</v>
      </c>
      <c r="U9" s="24">
        <f>K9</f>
        <v>0.351489</v>
      </c>
      <c r="V9" s="22">
        <f t="shared" ref="V9:V22" si="0">((O9*(Q9)^2)/S9)*T9</f>
        <v>0.35762660040883953</v>
      </c>
    </row>
    <row r="10" spans="1:22" x14ac:dyDescent="0.6">
      <c r="B10" s="3">
        <v>335.27499999999998</v>
      </c>
      <c r="C10" s="4">
        <v>46335.9</v>
      </c>
      <c r="D10" s="3"/>
      <c r="E10" s="4"/>
      <c r="F10" s="3">
        <v>337.29500000000002</v>
      </c>
      <c r="G10" s="4">
        <v>128.333</v>
      </c>
      <c r="H10" s="3">
        <v>339.238</v>
      </c>
      <c r="I10" s="4">
        <v>0.59679099999999996</v>
      </c>
      <c r="J10" s="3">
        <v>337.26600000000002</v>
      </c>
      <c r="K10" s="4">
        <v>0.41222900000000001</v>
      </c>
      <c r="N10" s="3">
        <f t="shared" ref="N10:N22" si="1">B10</f>
        <v>335.27499999999998</v>
      </c>
      <c r="O10" s="21">
        <f t="shared" ref="O10:O22" si="2">C10</f>
        <v>46335.9</v>
      </c>
      <c r="P10" s="3">
        <f t="shared" ref="P10:P22" si="3">F10</f>
        <v>337.29500000000002</v>
      </c>
      <c r="Q10" s="17">
        <f t="shared" ref="Q10:Q22" si="4">G10*0.000001</f>
        <v>1.2833300000000001E-4</v>
      </c>
      <c r="R10" s="3">
        <f t="shared" ref="R10:U22" si="5">H10</f>
        <v>339.238</v>
      </c>
      <c r="S10" s="24">
        <f t="shared" si="5"/>
        <v>0.59679099999999996</v>
      </c>
      <c r="T10" s="3">
        <f t="shared" si="5"/>
        <v>337.26600000000002</v>
      </c>
      <c r="U10" s="24">
        <f t="shared" si="5"/>
        <v>0.41222900000000001</v>
      </c>
      <c r="V10" s="22">
        <f t="shared" si="0"/>
        <v>0.43126537687113858</v>
      </c>
    </row>
    <row r="11" spans="1:22" x14ac:dyDescent="0.6">
      <c r="B11" s="2">
        <v>359.80399999999997</v>
      </c>
      <c r="C11" s="1">
        <v>42632.800000000003</v>
      </c>
      <c r="D11" s="2"/>
      <c r="E11" s="1"/>
      <c r="F11" s="2">
        <v>363.11500000000001</v>
      </c>
      <c r="G11" s="1">
        <v>138.333</v>
      </c>
      <c r="H11" s="2">
        <v>364.35</v>
      </c>
      <c r="I11" s="1">
        <v>0.57754000000000005</v>
      </c>
      <c r="J11" s="2">
        <v>362.24400000000003</v>
      </c>
      <c r="K11" s="1">
        <v>0.50819000000000003</v>
      </c>
      <c r="N11" s="3">
        <f t="shared" si="1"/>
        <v>359.80399999999997</v>
      </c>
      <c r="O11" s="21">
        <f t="shared" si="2"/>
        <v>42632.800000000003</v>
      </c>
      <c r="P11" s="3">
        <f t="shared" si="3"/>
        <v>363.11500000000001</v>
      </c>
      <c r="Q11" s="17">
        <f t="shared" si="4"/>
        <v>1.3833300000000001E-4</v>
      </c>
      <c r="R11" s="3">
        <f t="shared" si="5"/>
        <v>364.35</v>
      </c>
      <c r="S11" s="24">
        <f t="shared" si="5"/>
        <v>0.57754000000000005</v>
      </c>
      <c r="T11" s="3">
        <f t="shared" si="5"/>
        <v>362.24400000000003</v>
      </c>
      <c r="U11" s="24">
        <f t="shared" si="5"/>
        <v>0.50819000000000003</v>
      </c>
      <c r="V11" s="22">
        <f t="shared" si="0"/>
        <v>0.51169901393678963</v>
      </c>
    </row>
    <row r="12" spans="1:22" x14ac:dyDescent="0.6">
      <c r="B12" s="2">
        <v>384.286</v>
      </c>
      <c r="C12" s="1">
        <v>39639.699999999997</v>
      </c>
      <c r="D12" s="2"/>
      <c r="E12" s="1"/>
      <c r="F12" s="2">
        <v>386.06599999999997</v>
      </c>
      <c r="G12" s="1">
        <v>150</v>
      </c>
      <c r="H12" s="2">
        <v>387.892</v>
      </c>
      <c r="I12" s="1">
        <v>0.54759400000000003</v>
      </c>
      <c r="J12" s="2">
        <v>385.62400000000002</v>
      </c>
      <c r="K12" s="1">
        <v>0.624255</v>
      </c>
      <c r="N12" s="3">
        <f t="shared" si="1"/>
        <v>384.286</v>
      </c>
      <c r="O12" s="21">
        <f t="shared" si="2"/>
        <v>39639.699999999997</v>
      </c>
      <c r="P12" s="3">
        <f t="shared" si="3"/>
        <v>386.06599999999997</v>
      </c>
      <c r="Q12" s="17">
        <f t="shared" si="4"/>
        <v>1.4999999999999999E-4</v>
      </c>
      <c r="R12" s="3">
        <f t="shared" si="5"/>
        <v>387.892</v>
      </c>
      <c r="S12" s="24">
        <f t="shared" si="5"/>
        <v>0.54759400000000003</v>
      </c>
      <c r="T12" s="3">
        <f t="shared" si="5"/>
        <v>385.62400000000002</v>
      </c>
      <c r="U12" s="24">
        <f t="shared" si="5"/>
        <v>0.624255</v>
      </c>
      <c r="V12" s="22">
        <f t="shared" si="0"/>
        <v>0.62808475373725781</v>
      </c>
    </row>
    <row r="13" spans="1:22" x14ac:dyDescent="0.6">
      <c r="B13" s="2">
        <v>410.13799999999998</v>
      </c>
      <c r="C13" s="1">
        <v>37535.599999999999</v>
      </c>
      <c r="D13" s="2"/>
      <c r="E13" s="1"/>
      <c r="F13" s="2">
        <v>411.88499999999999</v>
      </c>
      <c r="G13" s="1">
        <v>158.333</v>
      </c>
      <c r="H13" s="2">
        <v>413.00400000000002</v>
      </c>
      <c r="I13" s="1">
        <v>0.56256700000000004</v>
      </c>
      <c r="J13" s="2">
        <v>412.221</v>
      </c>
      <c r="K13" s="1">
        <v>0.68501800000000002</v>
      </c>
      <c r="N13" s="3">
        <f t="shared" si="1"/>
        <v>410.13799999999998</v>
      </c>
      <c r="O13" s="21">
        <f t="shared" si="2"/>
        <v>37535.599999999999</v>
      </c>
      <c r="P13" s="3">
        <f t="shared" si="3"/>
        <v>411.88499999999999</v>
      </c>
      <c r="Q13" s="17">
        <f t="shared" si="4"/>
        <v>1.58333E-4</v>
      </c>
      <c r="R13" s="3">
        <f t="shared" si="5"/>
        <v>413.00400000000002</v>
      </c>
      <c r="S13" s="24">
        <f t="shared" si="5"/>
        <v>0.56256700000000004</v>
      </c>
      <c r="T13" s="3">
        <f t="shared" si="5"/>
        <v>412.221</v>
      </c>
      <c r="U13" s="24">
        <f t="shared" si="5"/>
        <v>0.68501800000000002</v>
      </c>
      <c r="V13" s="22">
        <f t="shared" si="0"/>
        <v>0.68951243536143425</v>
      </c>
    </row>
    <row r="14" spans="1:22" x14ac:dyDescent="0.6">
      <c r="B14" s="2">
        <v>436.02600000000001</v>
      </c>
      <c r="C14" s="1">
        <v>34898.9</v>
      </c>
      <c r="D14" s="2"/>
      <c r="E14" s="1"/>
      <c r="F14" s="2">
        <v>436.27</v>
      </c>
      <c r="G14" s="1">
        <v>168.333</v>
      </c>
      <c r="H14" s="2">
        <v>436.54700000000003</v>
      </c>
      <c r="I14" s="1">
        <v>0.55187200000000003</v>
      </c>
      <c r="J14" s="2">
        <v>437.21300000000002</v>
      </c>
      <c r="K14" s="1">
        <v>0.77091600000000005</v>
      </c>
      <c r="N14" s="3">
        <f t="shared" si="1"/>
        <v>436.02600000000001</v>
      </c>
      <c r="O14" s="21">
        <f t="shared" si="2"/>
        <v>34898.9</v>
      </c>
      <c r="P14" s="3">
        <f t="shared" si="3"/>
        <v>436.27</v>
      </c>
      <c r="Q14" s="17">
        <f t="shared" si="4"/>
        <v>1.68333E-4</v>
      </c>
      <c r="R14" s="3">
        <f t="shared" si="5"/>
        <v>436.54700000000003</v>
      </c>
      <c r="S14" s="24">
        <f t="shared" si="5"/>
        <v>0.55187200000000003</v>
      </c>
      <c r="T14" s="3">
        <f t="shared" si="5"/>
        <v>437.21300000000002</v>
      </c>
      <c r="U14" s="24">
        <f t="shared" si="5"/>
        <v>0.77091600000000005</v>
      </c>
      <c r="V14" s="22">
        <f t="shared" si="0"/>
        <v>0.783438611520346</v>
      </c>
    </row>
    <row r="15" spans="1:22" x14ac:dyDescent="0.6">
      <c r="B15" s="2">
        <v>461.87799999999999</v>
      </c>
      <c r="C15" s="1">
        <v>32794.800000000003</v>
      </c>
      <c r="D15" s="2"/>
      <c r="E15" s="1"/>
      <c r="F15" s="2">
        <v>462.09</v>
      </c>
      <c r="G15" s="1">
        <v>176.667</v>
      </c>
      <c r="H15" s="2">
        <v>464.798</v>
      </c>
      <c r="I15" s="1">
        <v>0.56470600000000004</v>
      </c>
      <c r="J15" s="2">
        <v>462.25400000000002</v>
      </c>
      <c r="K15" s="1">
        <v>0.82159300000000002</v>
      </c>
      <c r="N15" s="3">
        <f t="shared" si="1"/>
        <v>461.87799999999999</v>
      </c>
      <c r="O15" s="21">
        <f t="shared" si="2"/>
        <v>32794.800000000003</v>
      </c>
      <c r="P15" s="3">
        <f t="shared" si="3"/>
        <v>462.09</v>
      </c>
      <c r="Q15" s="17">
        <f t="shared" si="4"/>
        <v>1.7666699999999998E-4</v>
      </c>
      <c r="R15" s="3">
        <f t="shared" si="5"/>
        <v>464.798</v>
      </c>
      <c r="S15" s="24">
        <f t="shared" si="5"/>
        <v>0.56470600000000004</v>
      </c>
      <c r="T15" s="3">
        <f t="shared" si="5"/>
        <v>462.25400000000002</v>
      </c>
      <c r="U15" s="24">
        <f t="shared" si="5"/>
        <v>0.82159300000000002</v>
      </c>
      <c r="V15" s="22">
        <f t="shared" si="0"/>
        <v>0.83786515815733542</v>
      </c>
    </row>
    <row r="16" spans="1:22" x14ac:dyDescent="0.6">
      <c r="B16" s="2">
        <v>487.76600000000002</v>
      </c>
      <c r="C16" s="1">
        <v>30158.2</v>
      </c>
      <c r="D16" s="2"/>
      <c r="E16" s="1"/>
      <c r="F16" s="2">
        <v>486.47500000000002</v>
      </c>
      <c r="G16" s="1">
        <v>183.333</v>
      </c>
      <c r="H16" s="2">
        <v>486.77100000000002</v>
      </c>
      <c r="I16" s="1">
        <v>0.52406399999999997</v>
      </c>
      <c r="J16" s="2">
        <v>485.62</v>
      </c>
      <c r="K16" s="1">
        <v>0.94772100000000004</v>
      </c>
      <c r="N16" s="3">
        <f t="shared" si="1"/>
        <v>487.76600000000002</v>
      </c>
      <c r="O16" s="21">
        <f t="shared" si="2"/>
        <v>30158.2</v>
      </c>
      <c r="P16" s="3">
        <f t="shared" si="3"/>
        <v>486.47500000000002</v>
      </c>
      <c r="Q16" s="17">
        <f t="shared" si="4"/>
        <v>1.8333299999999999E-4</v>
      </c>
      <c r="R16" s="3">
        <f t="shared" si="5"/>
        <v>486.77100000000002</v>
      </c>
      <c r="S16" s="24">
        <f t="shared" si="5"/>
        <v>0.52406399999999997</v>
      </c>
      <c r="T16" s="3">
        <f t="shared" si="5"/>
        <v>485.62</v>
      </c>
      <c r="U16" s="24">
        <f t="shared" si="5"/>
        <v>0.94772100000000004</v>
      </c>
      <c r="V16" s="22">
        <f t="shared" si="0"/>
        <v>0.9392883689263255</v>
      </c>
    </row>
    <row r="17" spans="2:22" x14ac:dyDescent="0.6">
      <c r="B17" s="2">
        <v>513.66499999999996</v>
      </c>
      <c r="C17" s="1">
        <v>27344</v>
      </c>
      <c r="D17" s="2"/>
      <c r="E17" s="1"/>
      <c r="F17" s="2">
        <v>510.86099999999999</v>
      </c>
      <c r="G17" s="1">
        <v>190.833</v>
      </c>
      <c r="H17" s="2">
        <v>513.45299999999997</v>
      </c>
      <c r="I17" s="1">
        <v>0.50053499999999995</v>
      </c>
      <c r="J17" s="2">
        <v>509.07100000000003</v>
      </c>
      <c r="K17" s="1">
        <v>1.0134700000000001</v>
      </c>
      <c r="N17" s="3">
        <f t="shared" si="1"/>
        <v>513.66499999999996</v>
      </c>
      <c r="O17" s="21">
        <f t="shared" si="2"/>
        <v>27344</v>
      </c>
      <c r="P17" s="3">
        <f t="shared" si="3"/>
        <v>510.86099999999999</v>
      </c>
      <c r="Q17" s="17">
        <f t="shared" si="4"/>
        <v>1.9083299999999998E-4</v>
      </c>
      <c r="R17" s="3">
        <f t="shared" si="5"/>
        <v>513.45299999999997</v>
      </c>
      <c r="S17" s="24">
        <f t="shared" si="5"/>
        <v>0.50053499999999995</v>
      </c>
      <c r="T17" s="3">
        <f t="shared" si="5"/>
        <v>509.07100000000003</v>
      </c>
      <c r="U17" s="24">
        <f t="shared" si="5"/>
        <v>1.0134700000000001</v>
      </c>
      <c r="V17" s="22">
        <f t="shared" si="0"/>
        <v>1.012774848139373</v>
      </c>
    </row>
    <row r="18" spans="2:22" x14ac:dyDescent="0.6">
      <c r="B18" s="2">
        <v>536.67200000000003</v>
      </c>
      <c r="C18" s="1">
        <v>25059.5</v>
      </c>
      <c r="D18" s="2"/>
      <c r="E18" s="1"/>
      <c r="F18" s="2">
        <v>538.11500000000001</v>
      </c>
      <c r="G18" s="1">
        <v>195.833</v>
      </c>
      <c r="H18" s="2">
        <v>538.56500000000005</v>
      </c>
      <c r="I18" s="1">
        <v>0.50909099999999996</v>
      </c>
      <c r="J18" s="2">
        <v>535.76599999999996</v>
      </c>
      <c r="K18" s="1">
        <v>1.00379</v>
      </c>
      <c r="N18" s="3">
        <f t="shared" si="1"/>
        <v>536.67200000000003</v>
      </c>
      <c r="O18" s="21">
        <f t="shared" si="2"/>
        <v>25059.5</v>
      </c>
      <c r="P18" s="3">
        <f t="shared" si="3"/>
        <v>538.11500000000001</v>
      </c>
      <c r="Q18" s="17">
        <f t="shared" si="4"/>
        <v>1.9583299999999999E-4</v>
      </c>
      <c r="R18" s="3">
        <f t="shared" si="5"/>
        <v>538.56500000000005</v>
      </c>
      <c r="S18" s="24">
        <f t="shared" si="5"/>
        <v>0.50909099999999996</v>
      </c>
      <c r="T18" s="3">
        <f t="shared" si="5"/>
        <v>535.76599999999996</v>
      </c>
      <c r="U18" s="24">
        <f t="shared" si="5"/>
        <v>1.00379</v>
      </c>
      <c r="V18" s="22">
        <f t="shared" si="0"/>
        <v>1.0114021806366569</v>
      </c>
    </row>
    <row r="19" spans="2:22" x14ac:dyDescent="0.6">
      <c r="B19" s="2">
        <v>563.79</v>
      </c>
      <c r="C19" s="1">
        <v>25442.1</v>
      </c>
      <c r="D19" s="2"/>
      <c r="E19" s="1"/>
      <c r="F19" s="2">
        <v>562.5</v>
      </c>
      <c r="G19" s="1">
        <v>195.833</v>
      </c>
      <c r="H19" s="2">
        <v>562.10799999999995</v>
      </c>
      <c r="I19" s="1">
        <v>0.52834199999999998</v>
      </c>
      <c r="J19" s="2">
        <v>560.85</v>
      </c>
      <c r="K19" s="1">
        <v>1.0242800000000001</v>
      </c>
      <c r="N19" s="3">
        <f t="shared" si="1"/>
        <v>563.79</v>
      </c>
      <c r="O19" s="21">
        <f t="shared" si="2"/>
        <v>25442.1</v>
      </c>
      <c r="P19" s="3">
        <f t="shared" si="3"/>
        <v>562.5</v>
      </c>
      <c r="Q19" s="17">
        <f t="shared" si="4"/>
        <v>1.9583299999999999E-4</v>
      </c>
      <c r="R19" s="3">
        <f t="shared" si="5"/>
        <v>562.10799999999995</v>
      </c>
      <c r="S19" s="24">
        <f t="shared" si="5"/>
        <v>0.52834199999999998</v>
      </c>
      <c r="T19" s="3">
        <f t="shared" si="5"/>
        <v>560.85</v>
      </c>
      <c r="U19" s="24">
        <f t="shared" si="5"/>
        <v>1.0242800000000001</v>
      </c>
      <c r="V19" s="22">
        <f t="shared" si="0"/>
        <v>1.0357532331343624</v>
      </c>
    </row>
    <row r="20" spans="2:22" x14ac:dyDescent="0.6">
      <c r="B20" s="2">
        <v>586.71600000000001</v>
      </c>
      <c r="C20" s="1">
        <v>24400.2</v>
      </c>
      <c r="D20" s="2"/>
      <c r="E20" s="1"/>
      <c r="F20" s="2">
        <v>586.88499999999999</v>
      </c>
      <c r="G20" s="1">
        <v>197.5</v>
      </c>
      <c r="H20" s="2">
        <v>588.78899999999999</v>
      </c>
      <c r="I20" s="1">
        <v>0.54331600000000002</v>
      </c>
      <c r="J20" s="2">
        <v>585.98199999999997</v>
      </c>
      <c r="K20" s="1">
        <v>1.0095400000000001</v>
      </c>
      <c r="N20" s="3">
        <f t="shared" si="1"/>
        <v>586.71600000000001</v>
      </c>
      <c r="O20" s="21">
        <f t="shared" si="2"/>
        <v>24400.2</v>
      </c>
      <c r="P20" s="3">
        <f t="shared" si="3"/>
        <v>586.88499999999999</v>
      </c>
      <c r="Q20" s="17">
        <f t="shared" si="4"/>
        <v>1.975E-4</v>
      </c>
      <c r="R20" s="3">
        <f t="shared" si="5"/>
        <v>588.78899999999999</v>
      </c>
      <c r="S20" s="24">
        <f t="shared" si="5"/>
        <v>0.54331600000000002</v>
      </c>
      <c r="T20" s="3">
        <f t="shared" si="5"/>
        <v>585.98199999999997</v>
      </c>
      <c r="U20" s="24">
        <f t="shared" si="5"/>
        <v>1.0095400000000001</v>
      </c>
      <c r="V20" s="22">
        <f t="shared" si="0"/>
        <v>1.0265009770503308</v>
      </c>
    </row>
    <row r="21" spans="2:22" x14ac:dyDescent="0.6">
      <c r="B21" s="2">
        <v>612.39300000000003</v>
      </c>
      <c r="C21" s="1">
        <v>24958.799999999999</v>
      </c>
      <c r="D21" s="2"/>
      <c r="E21" s="1"/>
      <c r="F21" s="2">
        <v>612.70500000000004</v>
      </c>
      <c r="G21" s="1">
        <v>192.5</v>
      </c>
      <c r="H21" s="2">
        <v>612.33199999999999</v>
      </c>
      <c r="I21" s="1">
        <v>0.55401100000000003</v>
      </c>
      <c r="J21" s="2">
        <v>611.09400000000005</v>
      </c>
      <c r="K21" s="1">
        <v>1.0099100000000001</v>
      </c>
      <c r="N21" s="3">
        <f t="shared" si="1"/>
        <v>612.39300000000003</v>
      </c>
      <c r="O21" s="21">
        <f t="shared" si="2"/>
        <v>24958.799999999999</v>
      </c>
      <c r="P21" s="3">
        <f t="shared" si="3"/>
        <v>612.70500000000004</v>
      </c>
      <c r="Q21" s="17">
        <f t="shared" si="4"/>
        <v>1.9249999999999999E-4</v>
      </c>
      <c r="R21" s="3">
        <f t="shared" si="5"/>
        <v>612.33199999999999</v>
      </c>
      <c r="S21" s="24">
        <f t="shared" si="5"/>
        <v>0.55401100000000003</v>
      </c>
      <c r="T21" s="3">
        <f t="shared" si="5"/>
        <v>611.09400000000005</v>
      </c>
      <c r="U21" s="24">
        <f t="shared" si="5"/>
        <v>1.0099100000000001</v>
      </c>
      <c r="V21" s="22">
        <f t="shared" si="0"/>
        <v>1.0201752908038919</v>
      </c>
    </row>
    <row r="22" spans="2:22" x14ac:dyDescent="0.6">
      <c r="B22" s="2">
        <v>636.596</v>
      </c>
      <c r="C22" s="1">
        <v>26226.1</v>
      </c>
      <c r="D22" s="2"/>
      <c r="E22" s="1"/>
      <c r="F22" s="2">
        <v>638.52499999999998</v>
      </c>
      <c r="G22" s="1">
        <v>190.833</v>
      </c>
      <c r="H22" s="2">
        <v>637.44399999999996</v>
      </c>
      <c r="I22" s="1">
        <v>0.605348</v>
      </c>
      <c r="J22" s="2">
        <v>636.24800000000005</v>
      </c>
      <c r="K22" s="1">
        <v>0.98007699999999998</v>
      </c>
      <c r="N22" s="3">
        <f t="shared" si="1"/>
        <v>636.596</v>
      </c>
      <c r="O22" s="21">
        <f t="shared" si="2"/>
        <v>26226.1</v>
      </c>
      <c r="P22" s="3">
        <f t="shared" si="3"/>
        <v>638.52499999999998</v>
      </c>
      <c r="Q22" s="17">
        <f t="shared" si="4"/>
        <v>1.9083299999999998E-4</v>
      </c>
      <c r="R22" s="3">
        <f t="shared" si="5"/>
        <v>637.44399999999996</v>
      </c>
      <c r="S22" s="24">
        <f t="shared" si="5"/>
        <v>0.605348</v>
      </c>
      <c r="T22" s="3">
        <f t="shared" si="5"/>
        <v>636.24800000000005</v>
      </c>
      <c r="U22" s="24">
        <f t="shared" si="5"/>
        <v>0.98007699999999998</v>
      </c>
      <c r="V22" s="22">
        <f t="shared" si="0"/>
        <v>1.003834197181187</v>
      </c>
    </row>
    <row r="23" spans="2:22" x14ac:dyDescent="0.6">
      <c r="V23"/>
    </row>
    <row r="24" spans="2:22" x14ac:dyDescent="0.6"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V51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.5" style="18" bestFit="1" customWidth="1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16</v>
      </c>
      <c r="M5" s="13"/>
      <c r="N5" s="63" t="s">
        <v>67</v>
      </c>
    </row>
    <row r="6" spans="1:22" ht="17.25" thickBot="1" x14ac:dyDescent="0.65">
      <c r="A6" s="13"/>
      <c r="M6" s="13"/>
    </row>
    <row r="7" spans="1:22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2" ht="17.25" thickBot="1" x14ac:dyDescent="0.65">
      <c r="B8" s="9" t="s">
        <v>24</v>
      </c>
      <c r="C8" s="10" t="s">
        <v>25</v>
      </c>
      <c r="D8" s="11" t="s">
        <v>24</v>
      </c>
      <c r="E8" s="10" t="s">
        <v>26</v>
      </c>
      <c r="F8" s="11" t="s">
        <v>24</v>
      </c>
      <c r="G8" s="27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</row>
    <row r="9" spans="1:22" x14ac:dyDescent="0.6">
      <c r="B9" s="34">
        <v>315.06748729999998</v>
      </c>
      <c r="C9" s="34">
        <v>610.61179819999995</v>
      </c>
      <c r="D9" s="3"/>
      <c r="E9" s="4"/>
      <c r="F9" s="34">
        <v>314.072</v>
      </c>
      <c r="G9" s="34">
        <v>127.09399999999999</v>
      </c>
      <c r="H9" s="34">
        <v>297.40499999999997</v>
      </c>
      <c r="I9" s="34">
        <v>0.58764300000000003</v>
      </c>
      <c r="J9" s="34">
        <v>299.483</v>
      </c>
      <c r="K9" s="34">
        <v>0.50568199999999996</v>
      </c>
      <c r="N9" s="3">
        <f>B9</f>
        <v>315.06748729999998</v>
      </c>
      <c r="O9" s="24">
        <f>C9*100</f>
        <v>61061.179819999998</v>
      </c>
      <c r="P9" s="3">
        <f>F9</f>
        <v>314.072</v>
      </c>
      <c r="Q9" s="17">
        <f>G9*0.000001</f>
        <v>1.2709399999999999E-4</v>
      </c>
      <c r="R9" s="3">
        <f>H9</f>
        <v>297.40499999999997</v>
      </c>
      <c r="S9" s="24">
        <f>I9</f>
        <v>0.58764300000000003</v>
      </c>
      <c r="T9" s="3">
        <f>J9</f>
        <v>299.483</v>
      </c>
      <c r="U9" s="24">
        <f>K9</f>
        <v>0.50568199999999996</v>
      </c>
      <c r="V9" s="22">
        <f t="shared" ref="V9" si="0">((O9*(Q9)^2)/S9)*T9</f>
        <v>0.50265950114361579</v>
      </c>
    </row>
    <row r="10" spans="1:22" x14ac:dyDescent="0.6">
      <c r="B10" s="3">
        <v>325.32005409999999</v>
      </c>
      <c r="C10" s="4">
        <v>592.50946710000005</v>
      </c>
      <c r="D10" s="3"/>
      <c r="E10" s="4"/>
      <c r="F10" s="3">
        <v>329.35399999999998</v>
      </c>
      <c r="G10" s="4">
        <v>127.831</v>
      </c>
      <c r="H10" s="34">
        <v>320.512</v>
      </c>
      <c r="I10" s="34">
        <v>0.57397200000000004</v>
      </c>
      <c r="J10" s="3">
        <v>323.24700000000001</v>
      </c>
      <c r="K10" s="4">
        <v>0.54469100000000004</v>
      </c>
      <c r="N10" s="3">
        <f t="shared" ref="N10:N22" si="1">B10</f>
        <v>325.32005409999999</v>
      </c>
      <c r="O10" s="24">
        <f t="shared" ref="O10:O22" si="2">C10*100</f>
        <v>59250.946710000004</v>
      </c>
      <c r="P10" s="3">
        <f t="shared" ref="P10:P23" si="3">F10</f>
        <v>329.35399999999998</v>
      </c>
      <c r="Q10" s="17">
        <f t="shared" ref="Q10:Q23" si="4">G10*0.000001</f>
        <v>1.2783099999999999E-4</v>
      </c>
      <c r="R10" s="3">
        <f t="shared" ref="R10:U20" si="5">H10</f>
        <v>320.512</v>
      </c>
      <c r="S10" s="24">
        <f t="shared" si="5"/>
        <v>0.57397200000000004</v>
      </c>
      <c r="T10" s="3">
        <f t="shared" si="5"/>
        <v>323.24700000000001</v>
      </c>
      <c r="U10" s="24">
        <f t="shared" si="5"/>
        <v>0.54469100000000004</v>
      </c>
    </row>
    <row r="11" spans="1:22" x14ac:dyDescent="0.6">
      <c r="B11" s="2">
        <v>344.80002639999998</v>
      </c>
      <c r="C11" s="1">
        <v>557.95033190000004</v>
      </c>
      <c r="D11" s="2"/>
      <c r="E11" s="1"/>
      <c r="F11" s="2">
        <v>347.69600000000003</v>
      </c>
      <c r="G11" s="1">
        <v>129.322</v>
      </c>
      <c r="H11" s="2">
        <v>372.84199999999998</v>
      </c>
      <c r="I11" s="1">
        <v>0.53320699999999999</v>
      </c>
      <c r="J11" s="2">
        <v>373.21800000000002</v>
      </c>
      <c r="K11" s="1">
        <v>0.68383300000000002</v>
      </c>
      <c r="N11" s="3">
        <f t="shared" si="1"/>
        <v>344.80002639999998</v>
      </c>
      <c r="O11" s="24">
        <f t="shared" si="2"/>
        <v>55795.033190000002</v>
      </c>
      <c r="P11" s="3">
        <f t="shared" si="3"/>
        <v>347.69600000000003</v>
      </c>
      <c r="Q11" s="17">
        <f t="shared" si="4"/>
        <v>1.2932199999999999E-4</v>
      </c>
      <c r="R11" s="3">
        <f t="shared" si="5"/>
        <v>372.84199999999998</v>
      </c>
      <c r="S11" s="24">
        <f t="shared" si="5"/>
        <v>0.53320699999999999</v>
      </c>
      <c r="T11" s="3">
        <f t="shared" si="5"/>
        <v>373.21800000000002</v>
      </c>
      <c r="U11" s="24">
        <f t="shared" si="5"/>
        <v>0.68383300000000002</v>
      </c>
    </row>
    <row r="12" spans="1:22" x14ac:dyDescent="0.6">
      <c r="B12" s="2">
        <v>371.97109260000002</v>
      </c>
      <c r="C12" s="1">
        <v>506.9320922</v>
      </c>
      <c r="D12" s="2"/>
      <c r="E12" s="1"/>
      <c r="F12" s="2">
        <v>373.72300000000001</v>
      </c>
      <c r="G12" s="1">
        <v>139.142</v>
      </c>
      <c r="H12" s="2">
        <v>474.32299999999998</v>
      </c>
      <c r="I12" s="1">
        <v>0.75041899999999995</v>
      </c>
      <c r="J12" s="2">
        <v>422.71300000000002</v>
      </c>
      <c r="K12" s="1">
        <v>6.7413299999999995E-2</v>
      </c>
      <c r="N12" s="3">
        <f t="shared" si="1"/>
        <v>371.97109260000002</v>
      </c>
      <c r="O12" s="24">
        <f t="shared" si="2"/>
        <v>50693.209219999997</v>
      </c>
      <c r="P12" s="3">
        <f t="shared" si="3"/>
        <v>373.72300000000001</v>
      </c>
      <c r="Q12" s="17">
        <f t="shared" si="4"/>
        <v>1.3914199999999998E-4</v>
      </c>
      <c r="R12" s="3">
        <f t="shared" si="5"/>
        <v>474.32299999999998</v>
      </c>
      <c r="S12" s="24">
        <f t="shared" si="5"/>
        <v>0.75041899999999995</v>
      </c>
      <c r="T12" s="3">
        <f t="shared" si="5"/>
        <v>422.71300000000002</v>
      </c>
      <c r="U12" s="24">
        <f t="shared" si="5"/>
        <v>6.7413299999999995E-2</v>
      </c>
    </row>
    <row r="13" spans="1:22" x14ac:dyDescent="0.6">
      <c r="B13" s="2">
        <v>394.64813779999997</v>
      </c>
      <c r="C13" s="1">
        <v>257.4361457</v>
      </c>
      <c r="D13" s="2"/>
      <c r="E13" s="1"/>
      <c r="F13" s="2">
        <v>395.40899999999999</v>
      </c>
      <c r="G13" s="1">
        <v>192.18100000000001</v>
      </c>
      <c r="H13" s="2">
        <v>523.75800000000004</v>
      </c>
      <c r="I13" s="1">
        <v>0.74970000000000003</v>
      </c>
      <c r="J13" s="2">
        <v>471.154</v>
      </c>
      <c r="K13" s="1">
        <v>0.475993</v>
      </c>
      <c r="N13" s="3">
        <f t="shared" si="1"/>
        <v>394.64813779999997</v>
      </c>
      <c r="O13" s="24">
        <f t="shared" si="2"/>
        <v>25743.614569999998</v>
      </c>
      <c r="P13" s="3">
        <f t="shared" si="3"/>
        <v>395.40899999999999</v>
      </c>
      <c r="Q13" s="17">
        <f t="shared" si="4"/>
        <v>1.9218100000000001E-4</v>
      </c>
      <c r="R13" s="3">
        <f t="shared" si="5"/>
        <v>523.75800000000004</v>
      </c>
      <c r="S13" s="24">
        <f t="shared" si="5"/>
        <v>0.74970000000000003</v>
      </c>
      <c r="T13" s="3">
        <f t="shared" si="5"/>
        <v>471.154</v>
      </c>
      <c r="U13" s="24">
        <f t="shared" si="5"/>
        <v>0.475993</v>
      </c>
    </row>
    <row r="14" spans="1:22" x14ac:dyDescent="0.6">
      <c r="B14" s="2">
        <v>420.74016210000002</v>
      </c>
      <c r="C14" s="1">
        <v>301.12235859999998</v>
      </c>
      <c r="D14" s="2"/>
      <c r="E14" s="1"/>
      <c r="F14" s="2">
        <v>419.61599999999999</v>
      </c>
      <c r="G14" s="1">
        <v>149.69200000000001</v>
      </c>
      <c r="H14" s="2">
        <v>573.11500000000001</v>
      </c>
      <c r="I14" s="1">
        <v>0.73297999999999996</v>
      </c>
      <c r="J14" s="2">
        <v>526.21299999999997</v>
      </c>
      <c r="K14" s="1">
        <v>0.540161</v>
      </c>
      <c r="N14" s="3">
        <f t="shared" si="1"/>
        <v>420.74016210000002</v>
      </c>
      <c r="O14" s="24">
        <f t="shared" si="2"/>
        <v>30112.235859999997</v>
      </c>
      <c r="P14" s="3">
        <f t="shared" si="3"/>
        <v>419.61599999999999</v>
      </c>
      <c r="Q14" s="17">
        <f t="shared" si="4"/>
        <v>1.4969199999999999E-4</v>
      </c>
      <c r="R14" s="3">
        <f t="shared" si="5"/>
        <v>573.11500000000001</v>
      </c>
      <c r="S14" s="24">
        <f t="shared" si="5"/>
        <v>0.73297999999999996</v>
      </c>
      <c r="T14" s="3">
        <f t="shared" si="5"/>
        <v>526.21299999999997</v>
      </c>
      <c r="U14" s="24">
        <f t="shared" si="5"/>
        <v>0.540161</v>
      </c>
      <c r="V14" s="22">
        <f>((O16*(Q17)^2)/S13)*T14</f>
        <v>0.54638170206056236</v>
      </c>
    </row>
    <row r="15" spans="1:22" x14ac:dyDescent="0.6">
      <c r="B15" s="2">
        <v>448.4085508</v>
      </c>
      <c r="C15" s="1">
        <v>275.63432540000002</v>
      </c>
      <c r="D15" s="2"/>
      <c r="E15" s="1"/>
      <c r="F15" s="2">
        <v>447.17099999999999</v>
      </c>
      <c r="G15" s="1">
        <v>159.51</v>
      </c>
      <c r="H15" s="2">
        <v>623.99</v>
      </c>
      <c r="I15" s="1">
        <v>0.71090500000000001</v>
      </c>
      <c r="J15" s="2">
        <v>573.71</v>
      </c>
      <c r="K15" s="1">
        <v>0.64873499999999995</v>
      </c>
      <c r="N15" s="3">
        <f t="shared" si="1"/>
        <v>448.4085508</v>
      </c>
      <c r="O15" s="24">
        <f t="shared" si="2"/>
        <v>27563.432540000002</v>
      </c>
      <c r="P15" s="3">
        <f t="shared" si="3"/>
        <v>447.17099999999999</v>
      </c>
      <c r="Q15" s="17">
        <f t="shared" si="4"/>
        <v>1.5951E-4</v>
      </c>
      <c r="R15" s="3">
        <f t="shared" si="5"/>
        <v>623.99</v>
      </c>
      <c r="S15" s="24">
        <f t="shared" si="5"/>
        <v>0.71090500000000001</v>
      </c>
      <c r="T15" s="3">
        <f t="shared" si="5"/>
        <v>573.71</v>
      </c>
      <c r="U15" s="24">
        <f t="shared" si="5"/>
        <v>0.64873499999999995</v>
      </c>
    </row>
    <row r="16" spans="1:22" x14ac:dyDescent="0.6">
      <c r="B16" s="2">
        <v>525.25655040000004</v>
      </c>
      <c r="C16" s="1">
        <v>219.74928220000001</v>
      </c>
      <c r="D16" s="2"/>
      <c r="E16" s="1"/>
      <c r="F16" s="2">
        <v>470.15100000000001</v>
      </c>
      <c r="G16" s="1">
        <v>170.85</v>
      </c>
      <c r="H16" s="2">
        <v>673.35900000000004</v>
      </c>
      <c r="I16" s="1">
        <v>0.69685200000000003</v>
      </c>
      <c r="J16" s="2">
        <v>622.47699999999998</v>
      </c>
      <c r="K16" s="1">
        <v>0.74064799999999997</v>
      </c>
      <c r="N16" s="3">
        <f t="shared" si="1"/>
        <v>525.25655040000004</v>
      </c>
      <c r="O16" s="24">
        <f t="shared" si="2"/>
        <v>21974.928220000002</v>
      </c>
      <c r="P16" s="3">
        <f t="shared" si="3"/>
        <v>470.15100000000001</v>
      </c>
      <c r="Q16" s="17">
        <f t="shared" si="4"/>
        <v>1.7084999999999998E-4</v>
      </c>
      <c r="R16" s="3">
        <f t="shared" si="5"/>
        <v>673.35900000000004</v>
      </c>
      <c r="S16" s="24">
        <f t="shared" si="5"/>
        <v>0.69685200000000003</v>
      </c>
      <c r="T16" s="3">
        <f t="shared" si="5"/>
        <v>622.47699999999998</v>
      </c>
      <c r="U16" s="24">
        <f t="shared" si="5"/>
        <v>0.74064799999999997</v>
      </c>
    </row>
    <row r="17" spans="2:22" x14ac:dyDescent="0.6">
      <c r="B17" s="2">
        <v>572.38726910000003</v>
      </c>
      <c r="C17" s="1">
        <v>190.17273539999999</v>
      </c>
      <c r="D17" s="2"/>
      <c r="E17" s="1"/>
      <c r="F17" s="2">
        <v>525.24800000000005</v>
      </c>
      <c r="G17" s="1">
        <v>188.21199999999999</v>
      </c>
      <c r="H17" s="2">
        <v>724.33900000000006</v>
      </c>
      <c r="I17" s="1">
        <v>0.69611000000000001</v>
      </c>
      <c r="J17" s="2">
        <v>671.26900000000001</v>
      </c>
      <c r="K17" s="1">
        <v>0.80756099999999997</v>
      </c>
      <c r="N17" s="3">
        <f t="shared" si="1"/>
        <v>572.38726910000003</v>
      </c>
      <c r="O17" s="24">
        <f t="shared" si="2"/>
        <v>19017.273539999998</v>
      </c>
      <c r="P17" s="3">
        <f t="shared" si="3"/>
        <v>525.24800000000005</v>
      </c>
      <c r="Q17" s="17">
        <f t="shared" si="4"/>
        <v>1.8821199999999999E-4</v>
      </c>
      <c r="R17" s="3">
        <f t="shared" si="5"/>
        <v>724.33900000000006</v>
      </c>
      <c r="S17" s="24">
        <f t="shared" si="5"/>
        <v>0.69611000000000001</v>
      </c>
      <c r="T17" s="3">
        <f t="shared" si="5"/>
        <v>671.26900000000001</v>
      </c>
      <c r="U17" s="24">
        <f t="shared" si="5"/>
        <v>0.80756099999999997</v>
      </c>
    </row>
    <row r="18" spans="2:22" x14ac:dyDescent="0.6">
      <c r="B18" s="2">
        <v>620.54028819999996</v>
      </c>
      <c r="C18" s="1">
        <v>163.89184349999999</v>
      </c>
      <c r="D18" s="2"/>
      <c r="E18" s="1"/>
      <c r="F18" s="2">
        <v>572.73199999999997</v>
      </c>
      <c r="G18" s="1">
        <v>210.13200000000001</v>
      </c>
      <c r="H18" s="2">
        <v>773.68299999999999</v>
      </c>
      <c r="I18" s="1">
        <v>0.67672399999999999</v>
      </c>
      <c r="J18" s="2">
        <v>723.82</v>
      </c>
      <c r="K18" s="1">
        <v>0.87449399999999999</v>
      </c>
      <c r="N18" s="3">
        <f t="shared" si="1"/>
        <v>620.54028819999996</v>
      </c>
      <c r="O18" s="24">
        <f t="shared" si="2"/>
        <v>16389.18435</v>
      </c>
      <c r="P18" s="3">
        <f t="shared" si="3"/>
        <v>572.73199999999997</v>
      </c>
      <c r="Q18" s="17">
        <f t="shared" si="4"/>
        <v>2.10132E-4</v>
      </c>
      <c r="R18" s="3">
        <f t="shared" si="5"/>
        <v>773.68299999999999</v>
      </c>
      <c r="S18" s="24">
        <f t="shared" si="5"/>
        <v>0.67672399999999999</v>
      </c>
      <c r="T18" s="3">
        <f t="shared" si="5"/>
        <v>723.82</v>
      </c>
      <c r="U18" s="24">
        <f t="shared" si="5"/>
        <v>0.87449399999999999</v>
      </c>
      <c r="V18" s="22">
        <f>((O20*(Q21)^2)/S17)*T18</f>
        <v>0.91261042473156029</v>
      </c>
    </row>
    <row r="19" spans="2:22" x14ac:dyDescent="0.6">
      <c r="B19" s="2">
        <v>670.73790810000003</v>
      </c>
      <c r="C19" s="1">
        <v>144.20226109999999</v>
      </c>
      <c r="D19" s="2"/>
      <c r="E19" s="1"/>
      <c r="F19" s="2">
        <v>621.71400000000006</v>
      </c>
      <c r="G19" s="1">
        <v>226.744</v>
      </c>
      <c r="H19" s="33">
        <v>824.70100000000002</v>
      </c>
      <c r="I19" s="33">
        <v>0.68398300000000001</v>
      </c>
      <c r="J19" s="2">
        <v>771.36800000000005</v>
      </c>
      <c r="K19" s="1">
        <v>0.93306800000000001</v>
      </c>
      <c r="N19" s="3">
        <f t="shared" si="1"/>
        <v>670.73790810000003</v>
      </c>
      <c r="O19" s="24">
        <f t="shared" si="2"/>
        <v>14420.22611</v>
      </c>
      <c r="P19" s="3">
        <f t="shared" si="3"/>
        <v>621.71400000000006</v>
      </c>
      <c r="Q19" s="17">
        <f t="shared" si="4"/>
        <v>2.26744E-4</v>
      </c>
      <c r="R19" s="3">
        <f t="shared" si="5"/>
        <v>824.70100000000002</v>
      </c>
      <c r="S19" s="24">
        <f t="shared" si="5"/>
        <v>0.68398300000000001</v>
      </c>
      <c r="T19" s="3">
        <f t="shared" si="5"/>
        <v>771.36800000000005</v>
      </c>
      <c r="U19" s="24">
        <f t="shared" si="5"/>
        <v>0.93306800000000001</v>
      </c>
    </row>
    <row r="20" spans="2:22" x14ac:dyDescent="0.6">
      <c r="B20" s="2">
        <v>720.42247050000003</v>
      </c>
      <c r="C20" s="1">
        <v>126.15897270000001</v>
      </c>
      <c r="D20" s="2"/>
      <c r="E20" s="1"/>
      <c r="F20" s="2">
        <v>669.15899999999999</v>
      </c>
      <c r="G20" s="1">
        <v>241.84100000000001</v>
      </c>
      <c r="H20" s="2"/>
      <c r="I20" s="1"/>
      <c r="J20" s="33">
        <v>822.68</v>
      </c>
      <c r="K20" s="33">
        <v>0.98610500000000001</v>
      </c>
      <c r="N20" s="3">
        <f t="shared" si="1"/>
        <v>720.42247050000003</v>
      </c>
      <c r="O20" s="24">
        <f t="shared" si="2"/>
        <v>12615.897270000001</v>
      </c>
      <c r="P20" s="3">
        <f t="shared" si="3"/>
        <v>669.15899999999999</v>
      </c>
      <c r="Q20" s="17">
        <f t="shared" si="4"/>
        <v>2.4184099999999999E-4</v>
      </c>
      <c r="R20" s="3"/>
      <c r="S20" s="24"/>
      <c r="T20" s="3">
        <f t="shared" si="5"/>
        <v>822.68</v>
      </c>
      <c r="U20" s="24">
        <f t="shared" si="5"/>
        <v>0.98610500000000001</v>
      </c>
      <c r="V20" s="22">
        <f>((O22*(Q23)^2)/S19)*T20</f>
        <v>1.0128197885217978</v>
      </c>
    </row>
    <row r="21" spans="2:22" x14ac:dyDescent="0.6">
      <c r="B21" s="2">
        <v>769.08044110000003</v>
      </c>
      <c r="C21" s="1">
        <v>112.2318022</v>
      </c>
      <c r="D21" s="2"/>
      <c r="E21" s="1"/>
      <c r="F21" s="2">
        <v>718.17100000000005</v>
      </c>
      <c r="G21" s="1">
        <v>263.75900000000001</v>
      </c>
      <c r="H21" s="2"/>
      <c r="I21" s="1"/>
      <c r="J21" s="2"/>
      <c r="K21" s="1"/>
      <c r="N21" s="3">
        <f t="shared" si="1"/>
        <v>769.08044110000003</v>
      </c>
      <c r="O21" s="24">
        <f t="shared" si="2"/>
        <v>11223.18022</v>
      </c>
      <c r="P21" s="3">
        <f t="shared" si="3"/>
        <v>718.17100000000005</v>
      </c>
      <c r="Q21" s="17">
        <f t="shared" si="4"/>
        <v>2.6375900000000002E-4</v>
      </c>
      <c r="R21" s="3"/>
      <c r="S21" s="24"/>
      <c r="T21" s="3"/>
      <c r="U21" s="24"/>
      <c r="V21"/>
    </row>
    <row r="22" spans="2:22" x14ac:dyDescent="0.6">
      <c r="B22" s="33">
        <v>818.2467011</v>
      </c>
      <c r="C22" s="33">
        <v>104.893641</v>
      </c>
      <c r="D22" s="2"/>
      <c r="E22" s="1"/>
      <c r="F22" s="2">
        <v>771.70600000000002</v>
      </c>
      <c r="G22" s="1">
        <v>275.05799999999999</v>
      </c>
      <c r="H22" s="2"/>
      <c r="I22" s="1"/>
      <c r="J22" s="2"/>
      <c r="K22" s="1"/>
      <c r="N22" s="3">
        <f t="shared" si="1"/>
        <v>818.2467011</v>
      </c>
      <c r="O22" s="24">
        <f t="shared" si="2"/>
        <v>10489.364100000001</v>
      </c>
      <c r="P22" s="3">
        <f t="shared" si="3"/>
        <v>771.70600000000002</v>
      </c>
      <c r="Q22" s="17">
        <f t="shared" si="4"/>
        <v>2.7505799999999995E-4</v>
      </c>
      <c r="R22" s="3"/>
      <c r="S22" s="24"/>
      <c r="T22" s="3"/>
      <c r="U22" s="24"/>
      <c r="V22"/>
    </row>
    <row r="23" spans="2:22" x14ac:dyDescent="0.6">
      <c r="B23" s="2"/>
      <c r="C23" s="1"/>
      <c r="D23" s="2"/>
      <c r="E23" s="1"/>
      <c r="F23" s="33">
        <v>817.58600000000001</v>
      </c>
      <c r="G23" s="33">
        <v>283.334</v>
      </c>
      <c r="H23" s="2"/>
      <c r="I23" s="1"/>
      <c r="J23" s="2"/>
      <c r="K23" s="1"/>
      <c r="N23" s="3"/>
      <c r="O23" s="24"/>
      <c r="P23" s="3">
        <f t="shared" si="3"/>
        <v>817.58600000000001</v>
      </c>
      <c r="Q23" s="17">
        <f t="shared" si="4"/>
        <v>2.8333399999999999E-4</v>
      </c>
      <c r="R23" s="3"/>
      <c r="S23" s="24"/>
      <c r="T23" s="3"/>
      <c r="U23" s="24"/>
      <c r="V23"/>
    </row>
    <row r="24" spans="2:22" x14ac:dyDescent="0.6">
      <c r="V24"/>
    </row>
    <row r="25" spans="2:22" x14ac:dyDescent="0.6">
      <c r="V25"/>
    </row>
    <row r="26" spans="2:22" x14ac:dyDescent="0.6">
      <c r="O26"/>
      <c r="Q26"/>
      <c r="S26"/>
      <c r="U26"/>
      <c r="V26"/>
    </row>
    <row r="27" spans="2:22" x14ac:dyDescent="0.6">
      <c r="B27" s="3"/>
      <c r="C27" s="4"/>
      <c r="O27"/>
      <c r="Q27"/>
      <c r="S27"/>
      <c r="U27"/>
      <c r="V27"/>
    </row>
    <row r="28" spans="2:22" x14ac:dyDescent="0.6">
      <c r="B28" s="3"/>
      <c r="C28" s="4"/>
      <c r="O28"/>
      <c r="Q28"/>
      <c r="S28"/>
      <c r="U28"/>
      <c r="V28"/>
    </row>
    <row r="29" spans="2:22" x14ac:dyDescent="0.6">
      <c r="B29" s="2"/>
      <c r="C29" s="4"/>
      <c r="O29"/>
      <c r="Q29"/>
      <c r="S29"/>
      <c r="U29"/>
      <c r="V29"/>
    </row>
    <row r="30" spans="2:22" x14ac:dyDescent="0.6">
      <c r="B30" s="2"/>
      <c r="C30" s="4"/>
      <c r="O30"/>
      <c r="Q30"/>
      <c r="S30"/>
      <c r="U30"/>
      <c r="V30"/>
    </row>
    <row r="31" spans="2:22" x14ac:dyDescent="0.6">
      <c r="B31" s="2"/>
      <c r="C31" s="4"/>
      <c r="O31"/>
      <c r="Q31"/>
      <c r="S31"/>
      <c r="U31"/>
      <c r="V31"/>
    </row>
    <row r="32" spans="2:22" x14ac:dyDescent="0.6">
      <c r="B32" s="2"/>
      <c r="C32" s="4"/>
      <c r="O32"/>
      <c r="Q32"/>
      <c r="S32"/>
      <c r="U32"/>
      <c r="V32"/>
    </row>
    <row r="33" spans="2:22" x14ac:dyDescent="0.6">
      <c r="B33" s="2"/>
      <c r="C33" s="4"/>
      <c r="O33"/>
      <c r="Q33"/>
      <c r="S33"/>
      <c r="U33"/>
      <c r="V33"/>
    </row>
    <row r="34" spans="2:22" x14ac:dyDescent="0.6">
      <c r="B34" s="2"/>
      <c r="C34" s="4"/>
      <c r="O34"/>
      <c r="Q34"/>
      <c r="S34"/>
      <c r="U34"/>
      <c r="V34"/>
    </row>
    <row r="35" spans="2:22" x14ac:dyDescent="0.6">
      <c r="B35" s="2"/>
      <c r="C35" s="4"/>
      <c r="O35"/>
      <c r="Q35"/>
      <c r="S35"/>
      <c r="U35"/>
      <c r="V35"/>
    </row>
    <row r="36" spans="2:22" x14ac:dyDescent="0.6">
      <c r="B36" s="2"/>
      <c r="C36" s="4"/>
      <c r="O36"/>
      <c r="Q36"/>
      <c r="S36"/>
      <c r="U36"/>
      <c r="V36"/>
    </row>
    <row r="37" spans="2:22" x14ac:dyDescent="0.6">
      <c r="B37" s="2"/>
      <c r="C37" s="4"/>
      <c r="O37"/>
      <c r="Q37"/>
      <c r="S37"/>
      <c r="U37"/>
      <c r="V37"/>
    </row>
    <row r="38" spans="2:22" x14ac:dyDescent="0.6">
      <c r="B38" s="2"/>
      <c r="C38" s="4"/>
      <c r="O38"/>
      <c r="Q38"/>
      <c r="S38"/>
      <c r="U38"/>
      <c r="V38"/>
    </row>
    <row r="39" spans="2:22" x14ac:dyDescent="0.6">
      <c r="B39" s="2"/>
      <c r="C39" s="4"/>
      <c r="O39"/>
      <c r="Q39"/>
      <c r="S39"/>
      <c r="U39"/>
      <c r="V39"/>
    </row>
    <row r="40" spans="2:22" x14ac:dyDescent="0.6">
      <c r="B40" s="2"/>
      <c r="C40" s="4"/>
      <c r="O40"/>
      <c r="Q40"/>
      <c r="S40"/>
      <c r="U40"/>
      <c r="V40"/>
    </row>
    <row r="41" spans="2:22" x14ac:dyDescent="0.6">
      <c r="B41" s="2"/>
      <c r="C41" s="4"/>
      <c r="O41"/>
      <c r="Q41"/>
      <c r="S41"/>
      <c r="U41"/>
      <c r="V41"/>
    </row>
    <row r="42" spans="2:22" x14ac:dyDescent="0.6">
      <c r="O42"/>
      <c r="Q42"/>
      <c r="S42"/>
      <c r="U42"/>
      <c r="V42"/>
    </row>
    <row r="43" spans="2:22" x14ac:dyDescent="0.6">
      <c r="O43"/>
      <c r="Q43"/>
      <c r="S43"/>
      <c r="U43"/>
      <c r="V43"/>
    </row>
    <row r="44" spans="2:22" x14ac:dyDescent="0.6">
      <c r="O44"/>
      <c r="Q44"/>
      <c r="S44"/>
      <c r="U44"/>
      <c r="V44"/>
    </row>
    <row r="45" spans="2:22" x14ac:dyDescent="0.6">
      <c r="O45"/>
      <c r="Q45"/>
      <c r="S45"/>
      <c r="U45"/>
      <c r="V45"/>
    </row>
    <row r="46" spans="2:22" x14ac:dyDescent="0.6">
      <c r="O46"/>
      <c r="Q46"/>
      <c r="S46"/>
      <c r="U46"/>
      <c r="V46"/>
    </row>
    <row r="47" spans="2:22" x14ac:dyDescent="0.6">
      <c r="O47"/>
      <c r="Q47"/>
      <c r="S47"/>
      <c r="U47"/>
      <c r="V47"/>
    </row>
    <row r="48" spans="2:22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V4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65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303.12900000000002</v>
      </c>
      <c r="C9" s="4">
        <v>3.3848099999999999</v>
      </c>
      <c r="D9" s="3"/>
      <c r="E9" s="4"/>
      <c r="F9" s="3">
        <v>300.12</v>
      </c>
      <c r="G9" s="4">
        <v>96.307100000000005</v>
      </c>
      <c r="H9" s="3">
        <v>301.05500000000001</v>
      </c>
      <c r="I9" s="4">
        <v>2.3791899999999999</v>
      </c>
      <c r="J9" s="3">
        <v>301.82600000000002</v>
      </c>
      <c r="K9" s="4">
        <v>0.40967799999999999</v>
      </c>
      <c r="N9" s="3">
        <f>B9</f>
        <v>303.12900000000002</v>
      </c>
      <c r="O9" s="21">
        <f>C9*100000</f>
        <v>338481</v>
      </c>
      <c r="P9" s="3">
        <f>F9</f>
        <v>300.12</v>
      </c>
      <c r="Q9" s="17">
        <f>G9*0.000001</f>
        <v>9.6307100000000005E-5</v>
      </c>
      <c r="R9" s="3">
        <f>H9</f>
        <v>301.05500000000001</v>
      </c>
      <c r="S9" s="24">
        <f>I9</f>
        <v>2.3791899999999999</v>
      </c>
      <c r="T9" s="3">
        <f>J9</f>
        <v>301.82600000000002</v>
      </c>
      <c r="U9" s="24">
        <f>K9</f>
        <v>0.40967799999999999</v>
      </c>
      <c r="V9" s="22">
        <f>((O9*(Q9)^2)/S9)*T9</f>
        <v>0.39827076563356556</v>
      </c>
    </row>
    <row r="10" spans="1:22" x14ac:dyDescent="0.6">
      <c r="B10" s="3">
        <v>321.45299999999997</v>
      </c>
      <c r="C10" s="4">
        <v>3.0765099999999999</v>
      </c>
      <c r="D10" s="3"/>
      <c r="E10" s="4"/>
      <c r="F10" s="3">
        <v>318.84899999999999</v>
      </c>
      <c r="G10" s="4">
        <v>101.712</v>
      </c>
      <c r="H10" s="3">
        <v>320.04199999999997</v>
      </c>
      <c r="I10" s="4">
        <v>2.2635800000000001</v>
      </c>
      <c r="J10" s="3">
        <v>320.46899999999999</v>
      </c>
      <c r="K10" s="4">
        <v>0.45752399999999999</v>
      </c>
      <c r="N10" s="3">
        <f t="shared" ref="N10:N22" si="0">B10</f>
        <v>321.45299999999997</v>
      </c>
      <c r="O10" s="21">
        <f t="shared" ref="O10:O22" si="1">C10*100000</f>
        <v>307651</v>
      </c>
      <c r="P10" s="3">
        <f t="shared" ref="P10:P22" si="2">F10</f>
        <v>318.84899999999999</v>
      </c>
      <c r="Q10" s="17">
        <f t="shared" ref="Q10:Q22" si="3">G10*0.000001</f>
        <v>1.01712E-4</v>
      </c>
      <c r="R10" s="3">
        <f t="shared" ref="R10:U22" si="4">H10</f>
        <v>320.04199999999997</v>
      </c>
      <c r="S10" s="24">
        <f t="shared" si="4"/>
        <v>2.2635800000000001</v>
      </c>
      <c r="T10" s="3">
        <f t="shared" si="4"/>
        <v>320.46899999999999</v>
      </c>
      <c r="U10" s="24">
        <f t="shared" si="4"/>
        <v>0.45752399999999999</v>
      </c>
      <c r="V10" s="22">
        <f t="shared" ref="V10:V22" si="5">((O10*(Q10)^2)/S10)*T10</f>
        <v>0.45060177316119715</v>
      </c>
    </row>
    <row r="11" spans="1:22" x14ac:dyDescent="0.6">
      <c r="B11" s="2">
        <v>344.428</v>
      </c>
      <c r="C11" s="1">
        <v>2.8015599999999998</v>
      </c>
      <c r="D11" s="2"/>
      <c r="E11" s="1"/>
      <c r="F11" s="2">
        <v>339.92099999999999</v>
      </c>
      <c r="G11" s="1">
        <v>107.89100000000001</v>
      </c>
      <c r="H11" s="2">
        <v>340.084</v>
      </c>
      <c r="I11" s="1">
        <v>2.1711</v>
      </c>
      <c r="J11" s="2">
        <v>339.14100000000002</v>
      </c>
      <c r="K11" s="1">
        <v>0.52158599999999999</v>
      </c>
      <c r="N11" s="3">
        <f t="shared" si="0"/>
        <v>344.428</v>
      </c>
      <c r="O11" s="21">
        <f t="shared" si="1"/>
        <v>280156</v>
      </c>
      <c r="P11" s="3">
        <f t="shared" si="2"/>
        <v>339.92099999999999</v>
      </c>
      <c r="Q11" s="17">
        <f t="shared" si="3"/>
        <v>1.07891E-4</v>
      </c>
      <c r="R11" s="3">
        <f t="shared" si="4"/>
        <v>340.084</v>
      </c>
      <c r="S11" s="24">
        <f t="shared" si="4"/>
        <v>2.1711</v>
      </c>
      <c r="T11" s="3">
        <f t="shared" si="4"/>
        <v>339.14100000000002</v>
      </c>
      <c r="U11" s="24">
        <f t="shared" si="4"/>
        <v>0.52158599999999999</v>
      </c>
      <c r="V11" s="22">
        <f t="shared" si="5"/>
        <v>0.50941395029414227</v>
      </c>
    </row>
    <row r="12" spans="1:22" x14ac:dyDescent="0.6">
      <c r="B12" s="2">
        <v>361.62700000000001</v>
      </c>
      <c r="C12" s="1">
        <v>2.5443799999999999</v>
      </c>
      <c r="D12" s="2"/>
      <c r="E12" s="1"/>
      <c r="F12" s="2">
        <v>359.82400000000001</v>
      </c>
      <c r="G12" s="1">
        <v>114.07299999999999</v>
      </c>
      <c r="H12" s="2">
        <v>359.072</v>
      </c>
      <c r="I12" s="1">
        <v>2.0670500000000001</v>
      </c>
      <c r="J12" s="2">
        <v>359.99599999999998</v>
      </c>
      <c r="K12" s="1">
        <v>0.58555400000000002</v>
      </c>
      <c r="N12" s="3">
        <f t="shared" si="0"/>
        <v>361.62700000000001</v>
      </c>
      <c r="O12" s="21">
        <f t="shared" si="1"/>
        <v>254438</v>
      </c>
      <c r="P12" s="3">
        <f t="shared" si="2"/>
        <v>359.82400000000001</v>
      </c>
      <c r="Q12" s="17">
        <f t="shared" si="3"/>
        <v>1.1407299999999999E-4</v>
      </c>
      <c r="R12" s="3">
        <f t="shared" si="4"/>
        <v>359.072</v>
      </c>
      <c r="S12" s="24">
        <f t="shared" si="4"/>
        <v>2.0670500000000001</v>
      </c>
      <c r="T12" s="3">
        <f t="shared" si="4"/>
        <v>359.99599999999998</v>
      </c>
      <c r="U12" s="24">
        <f t="shared" si="4"/>
        <v>0.58555400000000002</v>
      </c>
      <c r="V12" s="22">
        <f t="shared" si="5"/>
        <v>0.57662622846088707</v>
      </c>
    </row>
    <row r="13" spans="1:22" x14ac:dyDescent="0.6">
      <c r="B13" s="2">
        <v>382.29700000000003</v>
      </c>
      <c r="C13" s="1">
        <v>2.2867299999999999</v>
      </c>
      <c r="D13" s="2"/>
      <c r="E13" s="1"/>
      <c r="F13" s="2">
        <v>380.89499999999998</v>
      </c>
      <c r="G13" s="1">
        <v>120.252</v>
      </c>
      <c r="H13" s="2">
        <v>380.16899999999998</v>
      </c>
      <c r="I13" s="1">
        <v>1.9514499999999999</v>
      </c>
      <c r="J13" s="2">
        <v>381.93299999999999</v>
      </c>
      <c r="K13" s="1">
        <v>0.644069</v>
      </c>
      <c r="N13" s="3">
        <f t="shared" si="0"/>
        <v>382.29700000000003</v>
      </c>
      <c r="O13" s="21">
        <f t="shared" si="1"/>
        <v>228673</v>
      </c>
      <c r="P13" s="3">
        <f t="shared" si="2"/>
        <v>380.89499999999998</v>
      </c>
      <c r="Q13" s="17">
        <f t="shared" si="3"/>
        <v>1.2025199999999999E-4</v>
      </c>
      <c r="R13" s="3">
        <f t="shared" si="4"/>
        <v>380.16899999999998</v>
      </c>
      <c r="S13" s="24">
        <f t="shared" si="4"/>
        <v>1.9514499999999999</v>
      </c>
      <c r="T13" s="3">
        <f t="shared" si="4"/>
        <v>381.93299999999999</v>
      </c>
      <c r="U13" s="24">
        <f t="shared" si="4"/>
        <v>0.644069</v>
      </c>
      <c r="V13" s="22">
        <f t="shared" si="5"/>
        <v>0.64718621999473147</v>
      </c>
    </row>
    <row r="14" spans="1:22" x14ac:dyDescent="0.6">
      <c r="B14" s="2">
        <v>403.01100000000002</v>
      </c>
      <c r="C14" s="1">
        <v>2.0970300000000002</v>
      </c>
      <c r="D14" s="2"/>
      <c r="E14" s="1"/>
      <c r="F14" s="2">
        <v>399.63</v>
      </c>
      <c r="G14" s="1">
        <v>126.437</v>
      </c>
      <c r="H14" s="2">
        <v>399.15600000000001</v>
      </c>
      <c r="I14" s="1">
        <v>1.88208</v>
      </c>
      <c r="J14" s="2">
        <v>400.60500000000002</v>
      </c>
      <c r="K14" s="1">
        <v>0.70813199999999998</v>
      </c>
      <c r="N14" s="3">
        <f t="shared" si="0"/>
        <v>403.01100000000002</v>
      </c>
      <c r="O14" s="21">
        <f t="shared" si="1"/>
        <v>209703.00000000003</v>
      </c>
      <c r="P14" s="3">
        <f t="shared" si="2"/>
        <v>399.63</v>
      </c>
      <c r="Q14" s="17">
        <f t="shared" si="3"/>
        <v>1.26437E-4</v>
      </c>
      <c r="R14" s="3">
        <f t="shared" si="4"/>
        <v>399.15600000000001</v>
      </c>
      <c r="S14" s="24">
        <f t="shared" si="4"/>
        <v>1.88208</v>
      </c>
      <c r="T14" s="3">
        <f t="shared" si="4"/>
        <v>400.60500000000002</v>
      </c>
      <c r="U14" s="24">
        <f t="shared" si="4"/>
        <v>0.70813199999999998</v>
      </c>
      <c r="V14" s="22">
        <f t="shared" si="5"/>
        <v>0.71356131088661978</v>
      </c>
    </row>
    <row r="15" spans="1:22" x14ac:dyDescent="0.6">
      <c r="B15" s="2">
        <v>422.56799999999998</v>
      </c>
      <c r="C15" s="1">
        <v>1.9074899999999999</v>
      </c>
      <c r="D15" s="2"/>
      <c r="E15" s="1"/>
      <c r="F15" s="2">
        <v>421.85300000000001</v>
      </c>
      <c r="G15" s="1">
        <v>130.27099999999999</v>
      </c>
      <c r="H15" s="2">
        <v>419.19799999999998</v>
      </c>
      <c r="I15" s="1">
        <v>1.8358399999999999</v>
      </c>
      <c r="J15" s="2">
        <v>420.33100000000002</v>
      </c>
      <c r="K15" s="1">
        <v>0.750525</v>
      </c>
      <c r="N15" s="3">
        <f t="shared" si="0"/>
        <v>422.56799999999998</v>
      </c>
      <c r="O15" s="21">
        <f t="shared" si="1"/>
        <v>190749</v>
      </c>
      <c r="P15" s="3">
        <f t="shared" si="2"/>
        <v>421.85300000000001</v>
      </c>
      <c r="Q15" s="17">
        <f t="shared" si="3"/>
        <v>1.3027099999999997E-4</v>
      </c>
      <c r="R15" s="3">
        <f t="shared" si="4"/>
        <v>419.19799999999998</v>
      </c>
      <c r="S15" s="24">
        <f t="shared" si="4"/>
        <v>1.8358399999999999</v>
      </c>
      <c r="T15" s="3">
        <f t="shared" si="4"/>
        <v>420.33100000000002</v>
      </c>
      <c r="U15" s="24">
        <f t="shared" si="4"/>
        <v>0.750525</v>
      </c>
      <c r="V15" s="22">
        <f t="shared" si="5"/>
        <v>0.74116406831066639</v>
      </c>
    </row>
    <row r="16" spans="1:22" x14ac:dyDescent="0.6">
      <c r="B16" s="2">
        <v>442.14499999999998</v>
      </c>
      <c r="C16" s="1">
        <v>1.7519199999999999</v>
      </c>
      <c r="D16" s="2"/>
      <c r="E16" s="1"/>
      <c r="F16" s="2">
        <v>439.42</v>
      </c>
      <c r="G16" s="1">
        <v>136.46</v>
      </c>
      <c r="H16" s="2">
        <v>438.18599999999998</v>
      </c>
      <c r="I16" s="1">
        <v>1.77803</v>
      </c>
      <c r="J16" s="2">
        <v>441.17599999999999</v>
      </c>
      <c r="K16" s="1">
        <v>0.80908800000000003</v>
      </c>
      <c r="N16" s="3">
        <f t="shared" si="0"/>
        <v>442.14499999999998</v>
      </c>
      <c r="O16" s="21">
        <f t="shared" si="1"/>
        <v>175192</v>
      </c>
      <c r="P16" s="3">
        <f t="shared" si="2"/>
        <v>439.42</v>
      </c>
      <c r="Q16" s="17">
        <f t="shared" si="3"/>
        <v>1.3646E-4</v>
      </c>
      <c r="R16" s="3">
        <f t="shared" si="4"/>
        <v>438.18599999999998</v>
      </c>
      <c r="S16" s="24">
        <f t="shared" si="4"/>
        <v>1.77803</v>
      </c>
      <c r="T16" s="3">
        <f t="shared" si="4"/>
        <v>441.17599999999999</v>
      </c>
      <c r="U16" s="24">
        <f t="shared" si="4"/>
        <v>0.80908800000000003</v>
      </c>
      <c r="V16" s="22">
        <f t="shared" si="5"/>
        <v>0.80946448478628186</v>
      </c>
    </row>
    <row r="17" spans="2:22" x14ac:dyDescent="0.6">
      <c r="B17" s="2">
        <v>460.55500000000001</v>
      </c>
      <c r="C17" s="1">
        <v>1.57952</v>
      </c>
      <c r="D17" s="2"/>
      <c r="E17" s="1"/>
      <c r="F17" s="2">
        <v>460.47399999999999</v>
      </c>
      <c r="G17" s="1">
        <v>140.297</v>
      </c>
      <c r="H17" s="2">
        <v>459.28300000000002</v>
      </c>
      <c r="I17" s="1">
        <v>1.7202299999999999</v>
      </c>
      <c r="J17" s="2">
        <v>461.97399999999999</v>
      </c>
      <c r="K17" s="1">
        <v>0.84062300000000001</v>
      </c>
      <c r="N17" s="3">
        <f t="shared" si="0"/>
        <v>460.55500000000001</v>
      </c>
      <c r="O17" s="21">
        <f t="shared" si="1"/>
        <v>157952</v>
      </c>
      <c r="P17" s="3">
        <f t="shared" si="2"/>
        <v>460.47399999999999</v>
      </c>
      <c r="Q17" s="17">
        <f t="shared" si="3"/>
        <v>1.40297E-4</v>
      </c>
      <c r="R17" s="3">
        <f t="shared" si="4"/>
        <v>459.28300000000002</v>
      </c>
      <c r="S17" s="24">
        <f t="shared" si="4"/>
        <v>1.7202299999999999</v>
      </c>
      <c r="T17" s="3">
        <f t="shared" si="4"/>
        <v>461.97399999999999</v>
      </c>
      <c r="U17" s="24">
        <f t="shared" si="4"/>
        <v>0.84062300000000001</v>
      </c>
      <c r="V17" s="22">
        <f t="shared" si="5"/>
        <v>0.8349354774262352</v>
      </c>
    </row>
    <row r="18" spans="2:22" x14ac:dyDescent="0.6">
      <c r="B18" s="2">
        <v>481.322</v>
      </c>
      <c r="C18" s="1">
        <v>1.4747699999999999</v>
      </c>
      <c r="D18" s="2"/>
      <c r="E18" s="1"/>
      <c r="F18" s="2">
        <v>479.19299999999998</v>
      </c>
      <c r="G18" s="1">
        <v>144.142</v>
      </c>
      <c r="H18" s="2">
        <v>479.32499999999999</v>
      </c>
      <c r="I18" s="1">
        <v>1.6971099999999999</v>
      </c>
      <c r="J18" s="2">
        <v>480.55099999999999</v>
      </c>
      <c r="K18" s="1">
        <v>0.85063100000000003</v>
      </c>
      <c r="N18" s="3">
        <f t="shared" si="0"/>
        <v>481.322</v>
      </c>
      <c r="O18" s="21">
        <f t="shared" si="1"/>
        <v>147477</v>
      </c>
      <c r="P18" s="3">
        <f t="shared" si="2"/>
        <v>479.19299999999998</v>
      </c>
      <c r="Q18" s="17">
        <f t="shared" si="3"/>
        <v>1.4414199999999999E-4</v>
      </c>
      <c r="R18" s="3">
        <f t="shared" si="4"/>
        <v>479.32499999999999</v>
      </c>
      <c r="S18" s="24">
        <f t="shared" si="4"/>
        <v>1.6971099999999999</v>
      </c>
      <c r="T18" s="3">
        <f t="shared" si="4"/>
        <v>480.55099999999999</v>
      </c>
      <c r="U18" s="24">
        <f t="shared" si="4"/>
        <v>0.85063100000000003</v>
      </c>
      <c r="V18" s="22">
        <f t="shared" si="5"/>
        <v>0.86763062846240324</v>
      </c>
    </row>
    <row r="19" spans="2:22" x14ac:dyDescent="0.6">
      <c r="B19" s="2">
        <v>499.74299999999999</v>
      </c>
      <c r="C19" s="1">
        <v>1.3193600000000001</v>
      </c>
      <c r="D19" s="2"/>
      <c r="E19" s="1"/>
      <c r="F19" s="2">
        <v>501.411</v>
      </c>
      <c r="G19" s="1">
        <v>147.19399999999999</v>
      </c>
      <c r="H19" s="2">
        <v>497.25700000000001</v>
      </c>
      <c r="I19" s="1">
        <v>1.6739900000000001</v>
      </c>
      <c r="J19" s="2">
        <v>503.49400000000003</v>
      </c>
      <c r="K19" s="1">
        <v>0.86045099999999997</v>
      </c>
      <c r="N19" s="3">
        <f t="shared" si="0"/>
        <v>499.74299999999999</v>
      </c>
      <c r="O19" s="21">
        <f t="shared" si="1"/>
        <v>131936</v>
      </c>
      <c r="P19" s="3">
        <f t="shared" si="2"/>
        <v>501.411</v>
      </c>
      <c r="Q19" s="17">
        <f t="shared" si="3"/>
        <v>1.4719399999999999E-4</v>
      </c>
      <c r="R19" s="3">
        <f t="shared" si="4"/>
        <v>497.25700000000001</v>
      </c>
      <c r="S19" s="24">
        <f t="shared" si="4"/>
        <v>1.6739900000000001</v>
      </c>
      <c r="T19" s="3">
        <f t="shared" si="4"/>
        <v>503.49400000000003</v>
      </c>
      <c r="U19" s="24">
        <f t="shared" si="4"/>
        <v>0.86045099999999997</v>
      </c>
      <c r="V19" s="22">
        <f t="shared" si="5"/>
        <v>0.85977530763531307</v>
      </c>
    </row>
    <row r="20" spans="2:22" x14ac:dyDescent="0.6">
      <c r="B20" s="2">
        <v>521.65700000000004</v>
      </c>
      <c r="C20" s="1">
        <v>1.1974499999999999</v>
      </c>
      <c r="D20" s="2"/>
      <c r="E20" s="1"/>
      <c r="F20" s="2">
        <v>518.95500000000004</v>
      </c>
      <c r="G20" s="1">
        <v>150.262</v>
      </c>
      <c r="H20" s="2">
        <v>520.46400000000006</v>
      </c>
      <c r="I20" s="1">
        <v>1.6739900000000001</v>
      </c>
      <c r="J20" s="2">
        <v>519.84</v>
      </c>
      <c r="K20" s="1">
        <v>0.843526</v>
      </c>
      <c r="N20" s="3">
        <f t="shared" si="0"/>
        <v>521.65700000000004</v>
      </c>
      <c r="O20" s="21">
        <f t="shared" si="1"/>
        <v>119744.99999999999</v>
      </c>
      <c r="P20" s="3">
        <f t="shared" si="2"/>
        <v>518.95500000000004</v>
      </c>
      <c r="Q20" s="17">
        <f t="shared" si="3"/>
        <v>1.5026199999999999E-4</v>
      </c>
      <c r="R20" s="3">
        <f t="shared" si="4"/>
        <v>520.46400000000006</v>
      </c>
      <c r="S20" s="24">
        <f t="shared" si="4"/>
        <v>1.6739900000000001</v>
      </c>
      <c r="T20" s="3">
        <f t="shared" si="4"/>
        <v>519.84</v>
      </c>
      <c r="U20" s="24">
        <f t="shared" si="4"/>
        <v>0.843526</v>
      </c>
      <c r="V20" s="22">
        <f t="shared" si="5"/>
        <v>0.83960023817055129</v>
      </c>
    </row>
    <row r="21" spans="2:22" x14ac:dyDescent="0.6">
      <c r="B21" s="2">
        <v>540.13099999999997</v>
      </c>
      <c r="C21" s="1">
        <v>1.1269800000000001</v>
      </c>
      <c r="D21" s="2"/>
      <c r="E21" s="1"/>
      <c r="F21" s="2">
        <v>539.98800000000006</v>
      </c>
      <c r="G21" s="1">
        <v>150.977</v>
      </c>
      <c r="H21" s="2">
        <v>537.34199999999998</v>
      </c>
      <c r="I21" s="1">
        <v>1.6971099999999999</v>
      </c>
      <c r="J21" s="2">
        <v>539.43200000000002</v>
      </c>
      <c r="K21" s="1">
        <v>0.81024399999999996</v>
      </c>
      <c r="N21" s="3">
        <f t="shared" si="0"/>
        <v>540.13099999999997</v>
      </c>
      <c r="O21" s="21">
        <f t="shared" si="1"/>
        <v>112698.00000000001</v>
      </c>
      <c r="P21" s="3">
        <f t="shared" si="2"/>
        <v>539.98800000000006</v>
      </c>
      <c r="Q21" s="17">
        <f t="shared" si="3"/>
        <v>1.50977E-4</v>
      </c>
      <c r="R21" s="3">
        <f t="shared" si="4"/>
        <v>537.34199999999998</v>
      </c>
      <c r="S21" s="24">
        <f t="shared" si="4"/>
        <v>1.6971099999999999</v>
      </c>
      <c r="T21" s="3">
        <f t="shared" si="4"/>
        <v>539.43200000000002</v>
      </c>
      <c r="U21" s="24">
        <f t="shared" si="4"/>
        <v>0.81024399999999996</v>
      </c>
      <c r="V21" s="22">
        <f t="shared" si="5"/>
        <v>0.81651563502191338</v>
      </c>
    </row>
    <row r="22" spans="2:22" x14ac:dyDescent="0.6">
      <c r="B22" s="2">
        <v>550.51400000000001</v>
      </c>
      <c r="C22" s="1">
        <v>1.0746</v>
      </c>
      <c r="D22" s="2"/>
      <c r="E22" s="1"/>
      <c r="F22" s="2">
        <v>549.33399999999995</v>
      </c>
      <c r="G22" s="1">
        <v>150.947</v>
      </c>
      <c r="H22" s="2">
        <v>547.89</v>
      </c>
      <c r="I22" s="1">
        <v>1.6855500000000001</v>
      </c>
      <c r="J22" s="2">
        <v>552.48400000000004</v>
      </c>
      <c r="K22" s="1">
        <v>0.78265099999999999</v>
      </c>
      <c r="N22" s="3">
        <f t="shared" si="0"/>
        <v>550.51400000000001</v>
      </c>
      <c r="O22" s="21">
        <f t="shared" si="1"/>
        <v>107460</v>
      </c>
      <c r="P22" s="3">
        <f t="shared" si="2"/>
        <v>549.33399999999995</v>
      </c>
      <c r="Q22" s="17">
        <f t="shared" si="3"/>
        <v>1.5094699999999999E-4</v>
      </c>
      <c r="R22" s="3">
        <f t="shared" si="4"/>
        <v>547.89</v>
      </c>
      <c r="S22" s="24">
        <f t="shared" si="4"/>
        <v>1.6855500000000001</v>
      </c>
      <c r="T22" s="3">
        <f t="shared" si="4"/>
        <v>552.48400000000004</v>
      </c>
      <c r="U22" s="24">
        <f t="shared" si="4"/>
        <v>0.78265099999999999</v>
      </c>
      <c r="V22" s="22">
        <f t="shared" si="5"/>
        <v>0.80255327945356181</v>
      </c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V4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44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306.65600000000001</v>
      </c>
      <c r="C9" s="4">
        <v>1.6214999999999999</v>
      </c>
      <c r="D9" s="3"/>
      <c r="E9" s="4"/>
      <c r="F9" s="3">
        <v>305.04199999999997</v>
      </c>
      <c r="G9" s="4">
        <v>-162.815</v>
      </c>
      <c r="H9" s="3">
        <v>297.685</v>
      </c>
      <c r="I9" s="4">
        <v>0.66447900000000004</v>
      </c>
      <c r="J9" s="3">
        <v>293.85199999999998</v>
      </c>
      <c r="K9" s="4">
        <v>0.191331</v>
      </c>
      <c r="N9" s="3">
        <f>B9</f>
        <v>306.65600000000001</v>
      </c>
      <c r="O9" s="21">
        <f>C9*10000</f>
        <v>16215</v>
      </c>
      <c r="P9" s="3">
        <f>F9</f>
        <v>305.04199999999997</v>
      </c>
      <c r="Q9" s="17">
        <f>G9*0.000001</f>
        <v>-1.6281499999999999E-4</v>
      </c>
      <c r="R9" s="3">
        <f>H9</f>
        <v>297.685</v>
      </c>
      <c r="S9" s="24">
        <f>I9</f>
        <v>0.66447900000000004</v>
      </c>
      <c r="T9" s="3">
        <f>J9</f>
        <v>293.85199999999998</v>
      </c>
      <c r="U9" s="24">
        <f>K9</f>
        <v>0.191331</v>
      </c>
      <c r="V9" s="22">
        <f>((O9*(Q9)^2)/S9)*T9</f>
        <v>0.19008733014300314</v>
      </c>
    </row>
    <row r="10" spans="1:22" x14ac:dyDescent="0.6">
      <c r="B10" s="3">
        <v>353.536</v>
      </c>
      <c r="C10" s="4">
        <v>1.4653499999999999</v>
      </c>
      <c r="D10" s="3"/>
      <c r="E10" s="4"/>
      <c r="F10" s="3">
        <v>354.21800000000002</v>
      </c>
      <c r="G10" s="4">
        <v>-177.31399999999999</v>
      </c>
      <c r="H10" s="3">
        <v>348.61099999999999</v>
      </c>
      <c r="I10" s="4">
        <v>0.62586900000000001</v>
      </c>
      <c r="J10" s="3">
        <v>344.95600000000002</v>
      </c>
      <c r="K10" s="4">
        <v>0.26024599999999998</v>
      </c>
      <c r="N10" s="3">
        <f t="shared" ref="N10:N19" si="0">B10</f>
        <v>353.536</v>
      </c>
      <c r="O10" s="21">
        <f t="shared" ref="O10:O19" si="1">C10*10000</f>
        <v>14653.5</v>
      </c>
      <c r="P10" s="3">
        <f t="shared" ref="P10:P19" si="2">F10</f>
        <v>354.21800000000002</v>
      </c>
      <c r="Q10" s="17">
        <f t="shared" ref="Q10:Q19" si="3">G10*0.000001</f>
        <v>-1.7731399999999998E-4</v>
      </c>
      <c r="R10" s="3">
        <f t="shared" ref="R10:U19" si="4">H10</f>
        <v>348.61099999999999</v>
      </c>
      <c r="S10" s="24">
        <f t="shared" si="4"/>
        <v>0.62586900000000001</v>
      </c>
      <c r="T10" s="3">
        <f t="shared" si="4"/>
        <v>344.95600000000002</v>
      </c>
      <c r="U10" s="24">
        <f t="shared" si="4"/>
        <v>0.26024599999999998</v>
      </c>
      <c r="V10" s="22">
        <f t="shared" ref="V10:V19" si="5">((O10*(Q10)^2)/S10)*T10</f>
        <v>0.25392630034295655</v>
      </c>
    </row>
    <row r="11" spans="1:22" x14ac:dyDescent="0.6">
      <c r="B11" s="2">
        <v>404.92</v>
      </c>
      <c r="C11" s="1">
        <v>1.32426</v>
      </c>
      <c r="D11" s="2"/>
      <c r="E11" s="1"/>
      <c r="F11" s="2">
        <v>403.42399999999998</v>
      </c>
      <c r="G11" s="1">
        <v>-198.11500000000001</v>
      </c>
      <c r="H11" s="2">
        <v>399.53699999999998</v>
      </c>
      <c r="I11" s="1">
        <v>0.59304999999999997</v>
      </c>
      <c r="J11" s="2">
        <v>393.58100000000002</v>
      </c>
      <c r="K11" s="1">
        <v>0.346003</v>
      </c>
      <c r="N11" s="3">
        <f t="shared" si="0"/>
        <v>404.92</v>
      </c>
      <c r="O11" s="21">
        <f t="shared" si="1"/>
        <v>13242.6</v>
      </c>
      <c r="P11" s="3">
        <f t="shared" si="2"/>
        <v>403.42399999999998</v>
      </c>
      <c r="Q11" s="17">
        <f t="shared" si="3"/>
        <v>-1.9811500000000001E-4</v>
      </c>
      <c r="R11" s="3">
        <f t="shared" si="4"/>
        <v>399.53699999999998</v>
      </c>
      <c r="S11" s="24">
        <f t="shared" si="4"/>
        <v>0.59304999999999997</v>
      </c>
      <c r="T11" s="3">
        <f t="shared" si="4"/>
        <v>393.58100000000002</v>
      </c>
      <c r="U11" s="24">
        <f t="shared" si="4"/>
        <v>0.346003</v>
      </c>
      <c r="V11" s="22">
        <f t="shared" si="5"/>
        <v>0.34494574589626098</v>
      </c>
    </row>
    <row r="12" spans="1:22" x14ac:dyDescent="0.6">
      <c r="B12" s="2">
        <v>451.90100000000001</v>
      </c>
      <c r="C12" s="1">
        <v>1.24475</v>
      </c>
      <c r="D12" s="2"/>
      <c r="E12" s="1"/>
      <c r="F12" s="2">
        <v>450.36799999999999</v>
      </c>
      <c r="G12" s="1">
        <v>-212.62299999999999</v>
      </c>
      <c r="H12" s="2">
        <v>448.14800000000002</v>
      </c>
      <c r="I12" s="1">
        <v>0.56795399999999996</v>
      </c>
      <c r="J12" s="2">
        <v>444.58499999999998</v>
      </c>
      <c r="K12" s="1">
        <v>0.42759399999999997</v>
      </c>
      <c r="N12" s="3">
        <f t="shared" si="0"/>
        <v>451.90100000000001</v>
      </c>
      <c r="O12" s="21">
        <f t="shared" si="1"/>
        <v>12447.5</v>
      </c>
      <c r="P12" s="3">
        <f t="shared" si="2"/>
        <v>450.36799999999999</v>
      </c>
      <c r="Q12" s="17">
        <f t="shared" si="3"/>
        <v>-2.1262299999999997E-4</v>
      </c>
      <c r="R12" s="3">
        <f t="shared" si="4"/>
        <v>448.14800000000002</v>
      </c>
      <c r="S12" s="24">
        <f t="shared" si="4"/>
        <v>0.56795399999999996</v>
      </c>
      <c r="T12" s="3">
        <f t="shared" si="4"/>
        <v>444.58499999999998</v>
      </c>
      <c r="U12" s="24">
        <f t="shared" si="4"/>
        <v>0.42759399999999997</v>
      </c>
      <c r="V12" s="22">
        <f t="shared" si="5"/>
        <v>0.44049832491354507</v>
      </c>
    </row>
    <row r="13" spans="1:22" x14ac:dyDescent="0.6">
      <c r="B13" s="2">
        <v>505.56799999999998</v>
      </c>
      <c r="C13" s="1">
        <v>1.1341699999999999</v>
      </c>
      <c r="D13" s="2"/>
      <c r="E13" s="1"/>
      <c r="F13" s="2">
        <v>501.77600000000001</v>
      </c>
      <c r="G13" s="1">
        <v>-227.11199999999999</v>
      </c>
      <c r="H13" s="2">
        <v>496.75900000000001</v>
      </c>
      <c r="I13" s="1">
        <v>0.54285700000000003</v>
      </c>
      <c r="J13" s="2">
        <v>490.79700000000003</v>
      </c>
      <c r="K13" s="1">
        <v>0.52174200000000004</v>
      </c>
      <c r="N13" s="3">
        <f t="shared" si="0"/>
        <v>505.56799999999998</v>
      </c>
      <c r="O13" s="21">
        <f t="shared" si="1"/>
        <v>11341.699999999999</v>
      </c>
      <c r="P13" s="3">
        <f t="shared" si="2"/>
        <v>501.77600000000001</v>
      </c>
      <c r="Q13" s="17">
        <f t="shared" si="3"/>
        <v>-2.2711199999999999E-4</v>
      </c>
      <c r="R13" s="3">
        <f t="shared" si="4"/>
        <v>496.75900000000001</v>
      </c>
      <c r="S13" s="24">
        <f t="shared" si="4"/>
        <v>0.54285700000000003</v>
      </c>
      <c r="T13" s="3">
        <f t="shared" si="4"/>
        <v>490.79700000000003</v>
      </c>
      <c r="U13" s="24">
        <f t="shared" si="4"/>
        <v>0.52174200000000004</v>
      </c>
      <c r="V13" s="22">
        <f t="shared" si="5"/>
        <v>0.52890147268281695</v>
      </c>
    </row>
    <row r="14" spans="1:22" x14ac:dyDescent="0.6">
      <c r="B14" s="2">
        <v>550.26599999999996</v>
      </c>
      <c r="C14" s="1">
        <v>1.0241400000000001</v>
      </c>
      <c r="D14" s="2"/>
      <c r="E14" s="1"/>
      <c r="F14" s="2">
        <v>553.17399999999998</v>
      </c>
      <c r="G14" s="1">
        <v>-239.501</v>
      </c>
      <c r="H14" s="2">
        <v>547.68499999999995</v>
      </c>
      <c r="I14" s="1">
        <v>0.52548300000000003</v>
      </c>
      <c r="J14" s="2">
        <v>544.21500000000003</v>
      </c>
      <c r="K14" s="1">
        <v>0.59494100000000005</v>
      </c>
      <c r="N14" s="3">
        <f t="shared" si="0"/>
        <v>550.26599999999996</v>
      </c>
      <c r="O14" s="21">
        <f t="shared" si="1"/>
        <v>10241.4</v>
      </c>
      <c r="P14" s="3">
        <f t="shared" si="2"/>
        <v>553.17399999999998</v>
      </c>
      <c r="Q14" s="17">
        <f t="shared" si="3"/>
        <v>-2.3950099999999998E-4</v>
      </c>
      <c r="R14" s="3">
        <f t="shared" si="4"/>
        <v>547.68499999999995</v>
      </c>
      <c r="S14" s="24">
        <f t="shared" si="4"/>
        <v>0.52548300000000003</v>
      </c>
      <c r="T14" s="3">
        <f t="shared" si="4"/>
        <v>544.21500000000003</v>
      </c>
      <c r="U14" s="24">
        <f t="shared" si="4"/>
        <v>0.59494100000000005</v>
      </c>
      <c r="V14" s="22">
        <f t="shared" si="5"/>
        <v>0.60839526896505824</v>
      </c>
    </row>
    <row r="15" spans="1:22" x14ac:dyDescent="0.6">
      <c r="B15" s="2">
        <v>601.67100000000005</v>
      </c>
      <c r="C15" s="1">
        <v>0.89837299999999998</v>
      </c>
      <c r="D15" s="2"/>
      <c r="E15" s="1"/>
      <c r="F15" s="2">
        <v>597.87599999999998</v>
      </c>
      <c r="G15" s="1">
        <v>-251.91800000000001</v>
      </c>
      <c r="H15" s="2">
        <v>600.92600000000004</v>
      </c>
      <c r="I15" s="1">
        <v>0.504247</v>
      </c>
      <c r="J15" s="2">
        <v>592.87300000000005</v>
      </c>
      <c r="K15" s="1">
        <v>0.67647299999999999</v>
      </c>
      <c r="N15" s="3">
        <f t="shared" si="0"/>
        <v>601.67100000000005</v>
      </c>
      <c r="O15" s="21">
        <f t="shared" si="1"/>
        <v>8983.73</v>
      </c>
      <c r="P15" s="3">
        <f t="shared" si="2"/>
        <v>597.87599999999998</v>
      </c>
      <c r="Q15" s="17">
        <f t="shared" si="3"/>
        <v>-2.5191800000000001E-4</v>
      </c>
      <c r="R15" s="3">
        <f t="shared" si="4"/>
        <v>600.92600000000004</v>
      </c>
      <c r="S15" s="24">
        <f t="shared" si="4"/>
        <v>0.504247</v>
      </c>
      <c r="T15" s="3">
        <f t="shared" si="4"/>
        <v>592.87300000000005</v>
      </c>
      <c r="U15" s="24">
        <f t="shared" si="4"/>
        <v>0.67647299999999999</v>
      </c>
      <c r="V15" s="22">
        <f t="shared" si="5"/>
        <v>0.67033738373313301</v>
      </c>
    </row>
    <row r="16" spans="1:22" x14ac:dyDescent="0.6">
      <c r="B16" s="2">
        <v>653.13599999999997</v>
      </c>
      <c r="C16" s="1">
        <v>0.81858299999999995</v>
      </c>
      <c r="D16" s="2"/>
      <c r="E16" s="1"/>
      <c r="F16" s="2">
        <v>649.274</v>
      </c>
      <c r="G16" s="1">
        <v>-264.30599999999998</v>
      </c>
      <c r="H16" s="2">
        <v>647.22199999999998</v>
      </c>
      <c r="I16" s="1">
        <v>0.48494199999999998</v>
      </c>
      <c r="J16" s="2">
        <v>643.84500000000003</v>
      </c>
      <c r="K16" s="1">
        <v>0.76228899999999999</v>
      </c>
      <c r="N16" s="3">
        <f t="shared" si="0"/>
        <v>653.13599999999997</v>
      </c>
      <c r="O16" s="21">
        <f t="shared" si="1"/>
        <v>8185.83</v>
      </c>
      <c r="P16" s="3">
        <f t="shared" si="2"/>
        <v>649.274</v>
      </c>
      <c r="Q16" s="17">
        <f t="shared" si="3"/>
        <v>-2.6430599999999996E-4</v>
      </c>
      <c r="R16" s="3">
        <f t="shared" si="4"/>
        <v>647.22199999999998</v>
      </c>
      <c r="S16" s="24">
        <f t="shared" si="4"/>
        <v>0.48494199999999998</v>
      </c>
      <c r="T16" s="3">
        <f t="shared" si="4"/>
        <v>643.84500000000003</v>
      </c>
      <c r="U16" s="24">
        <f t="shared" si="4"/>
        <v>0.76228899999999999</v>
      </c>
      <c r="V16" s="22">
        <f t="shared" si="5"/>
        <v>0.75922114235768068</v>
      </c>
    </row>
    <row r="17" spans="2:22" x14ac:dyDescent="0.6">
      <c r="B17" s="2">
        <v>700.13699999999994</v>
      </c>
      <c r="C17" s="1">
        <v>0.75439400000000001</v>
      </c>
      <c r="D17" s="2"/>
      <c r="E17" s="1"/>
      <c r="F17" s="2">
        <v>698.4</v>
      </c>
      <c r="G17" s="1">
        <v>-268.30200000000002</v>
      </c>
      <c r="H17" s="2">
        <v>698.14800000000002</v>
      </c>
      <c r="I17" s="1">
        <v>0.46756799999999998</v>
      </c>
      <c r="J17" s="2">
        <v>690.18899999999996</v>
      </c>
      <c r="K17" s="1">
        <v>0.83953599999999995</v>
      </c>
      <c r="N17" s="3">
        <f t="shared" si="0"/>
        <v>700.13699999999994</v>
      </c>
      <c r="O17" s="21">
        <f t="shared" si="1"/>
        <v>7543.9400000000005</v>
      </c>
      <c r="P17" s="3">
        <f t="shared" si="2"/>
        <v>698.4</v>
      </c>
      <c r="Q17" s="17">
        <f t="shared" si="3"/>
        <v>-2.6830199999999999E-4</v>
      </c>
      <c r="R17" s="3">
        <f t="shared" si="4"/>
        <v>698.14800000000002</v>
      </c>
      <c r="S17" s="24">
        <f t="shared" si="4"/>
        <v>0.46756799999999998</v>
      </c>
      <c r="T17" s="3">
        <f t="shared" si="4"/>
        <v>690.18899999999996</v>
      </c>
      <c r="U17" s="24">
        <f t="shared" si="4"/>
        <v>0.83953599999999995</v>
      </c>
      <c r="V17" s="22">
        <f t="shared" si="5"/>
        <v>0.80162139223917739</v>
      </c>
    </row>
    <row r="18" spans="2:22" x14ac:dyDescent="0.6">
      <c r="B18" s="2">
        <v>747.11800000000005</v>
      </c>
      <c r="C18" s="1">
        <v>0.67487900000000001</v>
      </c>
      <c r="D18" s="2"/>
      <c r="E18" s="1"/>
      <c r="F18" s="2">
        <v>745.32399999999996</v>
      </c>
      <c r="G18" s="1">
        <v>-278.608</v>
      </c>
      <c r="H18" s="2">
        <v>746.75900000000001</v>
      </c>
      <c r="I18" s="1">
        <v>0.44826300000000002</v>
      </c>
      <c r="J18" s="2">
        <v>743.50800000000004</v>
      </c>
      <c r="K18" s="1">
        <v>0.92541200000000001</v>
      </c>
      <c r="N18" s="3">
        <f t="shared" si="0"/>
        <v>747.11800000000005</v>
      </c>
      <c r="O18" s="21">
        <f t="shared" si="1"/>
        <v>6748.79</v>
      </c>
      <c r="P18" s="3">
        <f t="shared" si="2"/>
        <v>745.32399999999996</v>
      </c>
      <c r="Q18" s="17">
        <f t="shared" si="3"/>
        <v>-2.7860800000000001E-4</v>
      </c>
      <c r="R18" s="3">
        <f t="shared" si="4"/>
        <v>746.75900000000001</v>
      </c>
      <c r="S18" s="24">
        <f t="shared" si="4"/>
        <v>0.44826300000000002</v>
      </c>
      <c r="T18" s="3">
        <f t="shared" si="4"/>
        <v>743.50800000000004</v>
      </c>
      <c r="U18" s="24">
        <f t="shared" si="4"/>
        <v>0.92541200000000001</v>
      </c>
      <c r="V18" s="22">
        <f t="shared" si="5"/>
        <v>0.86889206752385473</v>
      </c>
    </row>
    <row r="19" spans="2:22" x14ac:dyDescent="0.6">
      <c r="B19" s="2">
        <v>798.62300000000005</v>
      </c>
      <c r="C19" s="1">
        <v>0.62574099999999999</v>
      </c>
      <c r="D19" s="2"/>
      <c r="E19" s="1"/>
      <c r="F19" s="2">
        <v>798.93399999999997</v>
      </c>
      <c r="G19" s="1">
        <v>-286.786</v>
      </c>
      <c r="H19" s="2">
        <v>795.37</v>
      </c>
      <c r="I19" s="1">
        <v>0.42316599999999999</v>
      </c>
      <c r="J19" s="2">
        <v>789.81899999999996</v>
      </c>
      <c r="K19" s="1">
        <v>1.00688</v>
      </c>
      <c r="N19" s="3">
        <f t="shared" si="0"/>
        <v>798.62300000000005</v>
      </c>
      <c r="O19" s="21">
        <f t="shared" si="1"/>
        <v>6257.41</v>
      </c>
      <c r="P19" s="3">
        <f t="shared" si="2"/>
        <v>798.93399999999997</v>
      </c>
      <c r="Q19" s="17">
        <f t="shared" si="3"/>
        <v>-2.8678599999999997E-4</v>
      </c>
      <c r="R19" s="3">
        <f t="shared" si="4"/>
        <v>795.37</v>
      </c>
      <c r="S19" s="24">
        <f t="shared" si="4"/>
        <v>0.42316599999999999</v>
      </c>
      <c r="T19" s="3">
        <f t="shared" si="4"/>
        <v>789.81899999999996</v>
      </c>
      <c r="U19" s="24">
        <f t="shared" si="4"/>
        <v>1.00688</v>
      </c>
      <c r="V19" s="22">
        <f t="shared" si="5"/>
        <v>0.96056623315910061</v>
      </c>
    </row>
    <row r="20" spans="2:22" x14ac:dyDescent="0.6">
      <c r="V20"/>
    </row>
    <row r="21" spans="2:22" x14ac:dyDescent="0.6">
      <c r="V21"/>
    </row>
    <row r="22" spans="2:22" x14ac:dyDescent="0.6">
      <c r="O22"/>
      <c r="Q22"/>
      <c r="S22"/>
      <c r="U22"/>
      <c r="V22"/>
    </row>
    <row r="23" spans="2:22" x14ac:dyDescent="0.6">
      <c r="O23"/>
      <c r="Q23"/>
      <c r="S23"/>
      <c r="U23"/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V4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43</v>
      </c>
      <c r="C8" s="10" t="s">
        <v>44</v>
      </c>
      <c r="D8" s="11" t="s">
        <v>4</v>
      </c>
      <c r="E8" s="10" t="s">
        <v>11</v>
      </c>
      <c r="F8" s="11" t="s">
        <v>43</v>
      </c>
      <c r="G8" s="27" t="s">
        <v>13</v>
      </c>
      <c r="H8" s="11" t="s">
        <v>43</v>
      </c>
      <c r="I8" s="10" t="s">
        <v>15</v>
      </c>
      <c r="J8" s="11" t="s">
        <v>45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24.156099999999999</v>
      </c>
      <c r="C9" s="4">
        <v>4.7984799999999996</v>
      </c>
      <c r="D9" s="3"/>
      <c r="E9" s="4"/>
      <c r="F9" s="3">
        <v>23.134499999999999</v>
      </c>
      <c r="G9" s="4">
        <v>262.15600000000001</v>
      </c>
      <c r="H9" s="3">
        <v>25.427299999999999</v>
      </c>
      <c r="I9" s="4">
        <v>0.98078500000000002</v>
      </c>
      <c r="J9" s="3">
        <v>25.845400000000001</v>
      </c>
      <c r="K9" s="4">
        <v>0.98979600000000001</v>
      </c>
      <c r="N9" s="3">
        <f>B9+273</f>
        <v>297.15609999999998</v>
      </c>
      <c r="O9" s="21">
        <f>C9*10000</f>
        <v>47984.799999999996</v>
      </c>
      <c r="P9" s="3">
        <f>F9+273</f>
        <v>296.1345</v>
      </c>
      <c r="Q9" s="17">
        <f>G9*0.000001</f>
        <v>2.6215599999999999E-4</v>
      </c>
      <c r="R9" s="3">
        <f>H9+273</f>
        <v>298.4273</v>
      </c>
      <c r="S9" s="24">
        <f>I9</f>
        <v>0.98078500000000002</v>
      </c>
      <c r="T9" s="3">
        <f>J9+273</f>
        <v>298.84539999999998</v>
      </c>
      <c r="U9" s="24">
        <f>K9</f>
        <v>0.98979600000000001</v>
      </c>
      <c r="V9" s="22">
        <f>((O9*(Q9)^2)/S9)*T9</f>
        <v>1.0048380058878632</v>
      </c>
    </row>
    <row r="10" spans="1:22" x14ac:dyDescent="0.6">
      <c r="B10" s="3">
        <v>47.784799999999997</v>
      </c>
      <c r="C10" s="4">
        <v>4.34619</v>
      </c>
      <c r="D10" s="3"/>
      <c r="E10" s="4"/>
      <c r="F10" s="3">
        <v>48.772799999999997</v>
      </c>
      <c r="G10" s="4">
        <v>266.35199999999998</v>
      </c>
      <c r="H10" s="3">
        <v>49.04</v>
      </c>
      <c r="I10" s="4">
        <v>0.97390500000000002</v>
      </c>
      <c r="J10" s="3">
        <v>49.5169</v>
      </c>
      <c r="K10" s="4">
        <v>1.0142899999999999</v>
      </c>
      <c r="N10" s="3">
        <f t="shared" ref="N10:N16" si="0">B10+273</f>
        <v>320.78480000000002</v>
      </c>
      <c r="O10" s="21">
        <f t="shared" ref="O10:O16" si="1">C10*10000</f>
        <v>43461.9</v>
      </c>
      <c r="P10" s="3">
        <f t="shared" ref="P10:P16" si="2">F10+273</f>
        <v>321.77280000000002</v>
      </c>
      <c r="Q10" s="17">
        <f t="shared" ref="Q10:Q16" si="3">G10*0.000001</f>
        <v>2.6635199999999997E-4</v>
      </c>
      <c r="R10" s="3">
        <f t="shared" ref="R10:R16" si="4">H10+273</f>
        <v>322.04000000000002</v>
      </c>
      <c r="S10" s="24">
        <f t="shared" ref="S10:U16" si="5">I10</f>
        <v>0.97390500000000002</v>
      </c>
      <c r="T10" s="3">
        <f t="shared" ref="T10:T16" si="6">J10+273</f>
        <v>322.51690000000002</v>
      </c>
      <c r="U10" s="24">
        <f t="shared" si="5"/>
        <v>1.0142899999999999</v>
      </c>
    </row>
    <row r="11" spans="1:22" x14ac:dyDescent="0.6">
      <c r="B11" s="2">
        <v>73.101299999999995</v>
      </c>
      <c r="C11" s="1">
        <v>3.89391</v>
      </c>
      <c r="D11" s="2"/>
      <c r="E11" s="1"/>
      <c r="F11" s="2">
        <v>72.687100000000001</v>
      </c>
      <c r="G11" s="1">
        <v>268.10500000000002</v>
      </c>
      <c r="H11" s="2">
        <v>75.205600000000004</v>
      </c>
      <c r="I11" s="1">
        <v>0.97617699999999996</v>
      </c>
      <c r="J11" s="2">
        <v>75.724599999999995</v>
      </c>
      <c r="K11" s="1">
        <v>0.99387800000000004</v>
      </c>
      <c r="N11" s="3">
        <f t="shared" si="0"/>
        <v>346.10129999999998</v>
      </c>
      <c r="O11" s="21">
        <f t="shared" si="1"/>
        <v>38939.1</v>
      </c>
      <c r="P11" s="3">
        <f t="shared" si="2"/>
        <v>345.68709999999999</v>
      </c>
      <c r="Q11" s="17">
        <f t="shared" si="3"/>
        <v>2.6810499999999998E-4</v>
      </c>
      <c r="R11" s="3">
        <f t="shared" si="4"/>
        <v>348.2056</v>
      </c>
      <c r="S11" s="24">
        <f t="shared" si="5"/>
        <v>0.97617699999999996</v>
      </c>
      <c r="T11" s="3">
        <f t="shared" si="6"/>
        <v>348.72460000000001</v>
      </c>
      <c r="U11" s="24">
        <f t="shared" si="5"/>
        <v>0.99387800000000004</v>
      </c>
    </row>
    <row r="12" spans="1:22" x14ac:dyDescent="0.6">
      <c r="B12" s="2">
        <v>98.417699999999996</v>
      </c>
      <c r="C12" s="1">
        <v>3.53756</v>
      </c>
      <c r="D12" s="2"/>
      <c r="E12" s="1"/>
      <c r="F12" s="2">
        <v>100.79900000000001</v>
      </c>
      <c r="G12" s="1">
        <v>259.435</v>
      </c>
      <c r="H12" s="2">
        <v>98.868200000000002</v>
      </c>
      <c r="I12" s="1">
        <v>0.99083399999999999</v>
      </c>
      <c r="J12" s="2">
        <v>99.396100000000004</v>
      </c>
      <c r="K12" s="1">
        <v>0.89591799999999999</v>
      </c>
      <c r="N12" s="3">
        <f t="shared" si="0"/>
        <v>371.41769999999997</v>
      </c>
      <c r="O12" s="21">
        <f t="shared" si="1"/>
        <v>35375.599999999999</v>
      </c>
      <c r="P12" s="3">
        <f t="shared" si="2"/>
        <v>373.79899999999998</v>
      </c>
      <c r="Q12" s="17">
        <f t="shared" si="3"/>
        <v>2.5943499999999997E-4</v>
      </c>
      <c r="R12" s="3">
        <f t="shared" si="4"/>
        <v>371.8682</v>
      </c>
      <c r="S12" s="24">
        <f t="shared" si="5"/>
        <v>0.99083399999999999</v>
      </c>
      <c r="T12" s="3">
        <f t="shared" si="6"/>
        <v>372.39609999999999</v>
      </c>
      <c r="U12" s="24">
        <f t="shared" si="5"/>
        <v>0.89591799999999999</v>
      </c>
    </row>
    <row r="13" spans="1:22" x14ac:dyDescent="0.6">
      <c r="B13" s="2">
        <v>122.89</v>
      </c>
      <c r="C13" s="1">
        <v>3.30457</v>
      </c>
      <c r="D13" s="2"/>
      <c r="E13" s="1"/>
      <c r="F13" s="2">
        <v>123.768</v>
      </c>
      <c r="G13" s="1">
        <v>247.72200000000001</v>
      </c>
      <c r="H13" s="2">
        <v>125.098</v>
      </c>
      <c r="I13" s="1">
        <v>1.0207999999999999</v>
      </c>
      <c r="J13" s="2">
        <v>123.913</v>
      </c>
      <c r="K13" s="1">
        <v>0.78979600000000005</v>
      </c>
      <c r="N13" s="3">
        <f t="shared" si="0"/>
        <v>395.89</v>
      </c>
      <c r="O13" s="21">
        <f t="shared" si="1"/>
        <v>33045.699999999997</v>
      </c>
      <c r="P13" s="3">
        <f t="shared" si="2"/>
        <v>396.76800000000003</v>
      </c>
      <c r="Q13" s="17">
        <f t="shared" si="3"/>
        <v>2.4772199999999997E-4</v>
      </c>
      <c r="R13" s="3">
        <f t="shared" si="4"/>
        <v>398.09800000000001</v>
      </c>
      <c r="S13" s="24">
        <f t="shared" si="5"/>
        <v>1.0207999999999999</v>
      </c>
      <c r="T13" s="3">
        <f t="shared" si="6"/>
        <v>396.91300000000001</v>
      </c>
      <c r="U13" s="24">
        <f t="shared" si="5"/>
        <v>0.78979600000000005</v>
      </c>
    </row>
    <row r="14" spans="1:22" x14ac:dyDescent="0.6">
      <c r="B14" s="2">
        <v>149.05099999999999</v>
      </c>
      <c r="C14" s="1">
        <v>3.1126900000000002</v>
      </c>
      <c r="D14" s="2"/>
      <c r="E14" s="1"/>
      <c r="F14" s="2">
        <v>149.29400000000001</v>
      </c>
      <c r="G14" s="1">
        <v>235.38800000000001</v>
      </c>
      <c r="H14" s="2">
        <v>149.66800000000001</v>
      </c>
      <c r="I14" s="1">
        <v>1.0631200000000001</v>
      </c>
      <c r="J14" s="2">
        <v>149.27500000000001</v>
      </c>
      <c r="K14" s="1">
        <v>0.69591800000000004</v>
      </c>
      <c r="N14" s="3">
        <f t="shared" si="0"/>
        <v>422.05099999999999</v>
      </c>
      <c r="O14" s="21">
        <f t="shared" si="1"/>
        <v>31126.9</v>
      </c>
      <c r="P14" s="3">
        <f t="shared" si="2"/>
        <v>422.29399999999998</v>
      </c>
      <c r="Q14" s="17">
        <f t="shared" si="3"/>
        <v>2.35388E-4</v>
      </c>
      <c r="R14" s="3">
        <f t="shared" si="4"/>
        <v>422.66800000000001</v>
      </c>
      <c r="S14" s="24">
        <f t="shared" si="5"/>
        <v>1.0631200000000001</v>
      </c>
      <c r="T14" s="3">
        <f t="shared" si="6"/>
        <v>422.27499999999998</v>
      </c>
      <c r="U14" s="24">
        <f t="shared" si="5"/>
        <v>0.69591800000000004</v>
      </c>
    </row>
    <row r="15" spans="1:22" x14ac:dyDescent="0.6">
      <c r="B15" s="2">
        <v>174.36699999999999</v>
      </c>
      <c r="C15" s="1">
        <v>3.0989800000000001</v>
      </c>
      <c r="D15" s="2"/>
      <c r="E15" s="1"/>
      <c r="F15" s="2">
        <v>175.59</v>
      </c>
      <c r="G15" s="1">
        <v>210.80600000000001</v>
      </c>
      <c r="H15" s="2">
        <v>175.126</v>
      </c>
      <c r="I15" s="1">
        <v>1.12388</v>
      </c>
      <c r="J15" s="2">
        <v>174.63800000000001</v>
      </c>
      <c r="K15" s="1">
        <v>0.54898000000000002</v>
      </c>
      <c r="N15" s="3">
        <f t="shared" si="0"/>
        <v>447.36699999999996</v>
      </c>
      <c r="O15" s="21">
        <f t="shared" si="1"/>
        <v>30989.8</v>
      </c>
      <c r="P15" s="3">
        <f t="shared" si="2"/>
        <v>448.59000000000003</v>
      </c>
      <c r="Q15" s="17">
        <f t="shared" si="3"/>
        <v>2.1080600000000001E-4</v>
      </c>
      <c r="R15" s="3">
        <f t="shared" si="4"/>
        <v>448.12599999999998</v>
      </c>
      <c r="S15" s="24">
        <f t="shared" si="5"/>
        <v>1.12388</v>
      </c>
      <c r="T15" s="3">
        <f t="shared" si="6"/>
        <v>447.63800000000003</v>
      </c>
      <c r="U15" s="24">
        <f t="shared" si="5"/>
        <v>0.54898000000000002</v>
      </c>
    </row>
    <row r="16" spans="1:22" x14ac:dyDescent="0.6">
      <c r="B16" s="2">
        <v>198.84</v>
      </c>
      <c r="C16" s="1">
        <v>3.0578699999999999</v>
      </c>
      <c r="D16" s="2"/>
      <c r="E16" s="1"/>
      <c r="F16" s="2">
        <v>200.233</v>
      </c>
      <c r="G16" s="1">
        <v>194.18899999999999</v>
      </c>
      <c r="H16" s="2">
        <v>199.85300000000001</v>
      </c>
      <c r="I16" s="1">
        <v>1.2339</v>
      </c>
      <c r="J16" s="2">
        <v>200.845</v>
      </c>
      <c r="K16" s="1">
        <v>0.43469400000000002</v>
      </c>
      <c r="N16" s="3">
        <f t="shared" si="0"/>
        <v>471.84000000000003</v>
      </c>
      <c r="O16" s="21">
        <f t="shared" si="1"/>
        <v>30578.699999999997</v>
      </c>
      <c r="P16" s="3">
        <f t="shared" si="2"/>
        <v>473.233</v>
      </c>
      <c r="Q16" s="17">
        <f t="shared" si="3"/>
        <v>1.9418899999999999E-4</v>
      </c>
      <c r="R16" s="3">
        <f t="shared" si="4"/>
        <v>472.85300000000001</v>
      </c>
      <c r="S16" s="24">
        <f t="shared" si="5"/>
        <v>1.2339</v>
      </c>
      <c r="T16" s="3">
        <f t="shared" si="6"/>
        <v>473.84500000000003</v>
      </c>
      <c r="U16" s="24">
        <f t="shared" si="5"/>
        <v>0.43469400000000002</v>
      </c>
    </row>
    <row r="17" spans="15:22" x14ac:dyDescent="0.6">
      <c r="V17"/>
    </row>
    <row r="18" spans="15:22" x14ac:dyDescent="0.6">
      <c r="V18"/>
    </row>
    <row r="19" spans="15:22" x14ac:dyDescent="0.6">
      <c r="O19"/>
      <c r="Q19"/>
      <c r="S19"/>
      <c r="U19"/>
      <c r="V19"/>
    </row>
    <row r="20" spans="15:22" x14ac:dyDescent="0.6">
      <c r="O20"/>
      <c r="Q20"/>
      <c r="S20"/>
      <c r="U20"/>
      <c r="V20"/>
    </row>
    <row r="21" spans="15:22" x14ac:dyDescent="0.6">
      <c r="O21"/>
      <c r="Q21"/>
      <c r="S21"/>
      <c r="U21"/>
      <c r="V21"/>
    </row>
    <row r="22" spans="15:22" x14ac:dyDescent="0.6">
      <c r="O22"/>
      <c r="Q22"/>
      <c r="S22"/>
      <c r="U22"/>
      <c r="V22"/>
    </row>
    <row r="23" spans="15:22" x14ac:dyDescent="0.6">
      <c r="O23"/>
      <c r="Q23"/>
      <c r="S23"/>
      <c r="U23"/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V49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3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27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>
        <v>301.10399999999998</v>
      </c>
      <c r="C9" s="4">
        <v>358.05700000000002</v>
      </c>
      <c r="D9" s="3"/>
      <c r="E9" s="4"/>
      <c r="F9" s="3">
        <v>297.197</v>
      </c>
      <c r="G9" s="4">
        <v>-107.373</v>
      </c>
      <c r="H9" s="3">
        <v>303.27699999999999</v>
      </c>
      <c r="I9" s="4">
        <v>0.62630600000000003</v>
      </c>
      <c r="J9" s="3">
        <v>302.5</v>
      </c>
      <c r="K9" s="4">
        <v>0.204566</v>
      </c>
      <c r="N9" s="3">
        <f>B9</f>
        <v>301.10399999999998</v>
      </c>
      <c r="O9" s="21">
        <f>C9*100</f>
        <v>35805.700000000004</v>
      </c>
      <c r="P9" s="3">
        <f>F9</f>
        <v>297.197</v>
      </c>
      <c r="Q9" s="17">
        <f>G9*0.000001</f>
        <v>-1.07373E-4</v>
      </c>
      <c r="R9" s="3">
        <f>H9</f>
        <v>303.27699999999999</v>
      </c>
      <c r="S9" s="24">
        <f>I9</f>
        <v>0.62630600000000003</v>
      </c>
      <c r="T9" s="3">
        <f>J9</f>
        <v>302.5</v>
      </c>
      <c r="U9" s="24">
        <f>K9</f>
        <v>0.204566</v>
      </c>
      <c r="V9" s="22">
        <f>((O9*(Q9)^2)/S9)*T9</f>
        <v>0.19937979734783345</v>
      </c>
    </row>
    <row r="10" spans="1:22" x14ac:dyDescent="0.6">
      <c r="B10" s="3">
        <v>322.80900000000003</v>
      </c>
      <c r="C10" s="4">
        <v>329.20499999999998</v>
      </c>
      <c r="D10" s="3"/>
      <c r="E10" s="4"/>
      <c r="F10" s="3">
        <v>318.93</v>
      </c>
      <c r="G10" s="4">
        <v>-116.57</v>
      </c>
      <c r="H10" s="3">
        <v>320.74400000000003</v>
      </c>
      <c r="I10" s="4">
        <v>0.61238300000000001</v>
      </c>
      <c r="J10" s="3">
        <v>327.5</v>
      </c>
      <c r="K10" s="4">
        <v>0.223744</v>
      </c>
      <c r="N10" s="3">
        <f t="shared" ref="N10:N21" si="0">B10</f>
        <v>322.80900000000003</v>
      </c>
      <c r="O10" s="21">
        <f t="shared" ref="O10:O21" si="1">C10*100</f>
        <v>32920.5</v>
      </c>
      <c r="P10" s="3">
        <f t="shared" ref="P10:P21" si="2">F10</f>
        <v>318.93</v>
      </c>
      <c r="Q10" s="17">
        <f t="shared" ref="Q10:Q21" si="3">G10*0.000001</f>
        <v>-1.1656999999999999E-4</v>
      </c>
      <c r="R10" s="3">
        <f t="shared" ref="R10:U21" si="4">H10</f>
        <v>320.74400000000003</v>
      </c>
      <c r="S10" s="24">
        <f t="shared" si="4"/>
        <v>0.61238300000000001</v>
      </c>
      <c r="T10" s="3">
        <f t="shared" si="4"/>
        <v>327.5</v>
      </c>
      <c r="U10" s="24">
        <f t="shared" si="4"/>
        <v>0.223744</v>
      </c>
      <c r="V10" s="22">
        <f t="shared" ref="V10:V21" si="5">((O10*(Q10)^2)/S10)*T10</f>
        <v>0.23923691527013705</v>
      </c>
    </row>
    <row r="11" spans="1:22" x14ac:dyDescent="0.6">
      <c r="B11" s="2">
        <v>373.33300000000003</v>
      </c>
      <c r="C11" s="1">
        <v>295.21600000000001</v>
      </c>
      <c r="D11" s="2"/>
      <c r="E11" s="1"/>
      <c r="F11" s="2">
        <v>367.11900000000003</v>
      </c>
      <c r="G11" s="1">
        <v>-129.63200000000001</v>
      </c>
      <c r="H11" s="2">
        <v>373.166</v>
      </c>
      <c r="I11" s="1">
        <v>0.57336799999999999</v>
      </c>
      <c r="J11" s="2">
        <v>370</v>
      </c>
      <c r="K11" s="1">
        <v>0.32602700000000001</v>
      </c>
      <c r="N11" s="3">
        <f t="shared" si="0"/>
        <v>373.33300000000003</v>
      </c>
      <c r="O11" s="21">
        <f t="shared" si="1"/>
        <v>29521.600000000002</v>
      </c>
      <c r="P11" s="3">
        <f t="shared" si="2"/>
        <v>367.11900000000003</v>
      </c>
      <c r="Q11" s="17">
        <f t="shared" si="3"/>
        <v>-1.2963199999999999E-4</v>
      </c>
      <c r="R11" s="3">
        <f t="shared" si="4"/>
        <v>373.166</v>
      </c>
      <c r="S11" s="24">
        <f t="shared" si="4"/>
        <v>0.57336799999999999</v>
      </c>
      <c r="T11" s="3">
        <f t="shared" si="4"/>
        <v>370</v>
      </c>
      <c r="U11" s="24">
        <f t="shared" si="4"/>
        <v>0.32602700000000001</v>
      </c>
      <c r="V11" s="22">
        <f t="shared" si="5"/>
        <v>0.32013459446761705</v>
      </c>
    </row>
    <row r="12" spans="1:22" x14ac:dyDescent="0.6">
      <c r="B12" s="2">
        <v>421.46699999999998</v>
      </c>
      <c r="C12" s="1">
        <v>258.58499999999998</v>
      </c>
      <c r="D12" s="2"/>
      <c r="E12" s="1"/>
      <c r="F12" s="2">
        <v>420.12700000000001</v>
      </c>
      <c r="G12" s="1">
        <v>-144</v>
      </c>
      <c r="H12" s="2">
        <v>425.63</v>
      </c>
      <c r="I12" s="1">
        <v>0.539856</v>
      </c>
      <c r="J12" s="2">
        <v>425</v>
      </c>
      <c r="K12" s="1">
        <v>0.44109599999999999</v>
      </c>
      <c r="N12" s="3">
        <f t="shared" si="0"/>
        <v>421.46699999999998</v>
      </c>
      <c r="O12" s="21">
        <f t="shared" si="1"/>
        <v>25858.499999999996</v>
      </c>
      <c r="P12" s="3">
        <f t="shared" si="2"/>
        <v>420.12700000000001</v>
      </c>
      <c r="Q12" s="17">
        <f t="shared" si="3"/>
        <v>-1.44E-4</v>
      </c>
      <c r="R12" s="3">
        <f t="shared" si="4"/>
        <v>425.63</v>
      </c>
      <c r="S12" s="24">
        <f t="shared" si="4"/>
        <v>0.539856</v>
      </c>
      <c r="T12" s="3">
        <f t="shared" si="4"/>
        <v>425</v>
      </c>
      <c r="U12" s="24">
        <f t="shared" si="4"/>
        <v>0.44109599999999999</v>
      </c>
      <c r="V12" s="22">
        <f t="shared" si="5"/>
        <v>0.42212328620965589</v>
      </c>
    </row>
    <row r="13" spans="1:22" x14ac:dyDescent="0.6">
      <c r="B13" s="2">
        <v>467.21</v>
      </c>
      <c r="C13" s="1">
        <v>219.31200000000001</v>
      </c>
      <c r="D13" s="2"/>
      <c r="E13" s="1"/>
      <c r="F13" s="2">
        <v>470.73500000000001</v>
      </c>
      <c r="G13" s="1">
        <v>-158.37899999999999</v>
      </c>
      <c r="H13" s="2">
        <v>478.07299999999998</v>
      </c>
      <c r="I13" s="1">
        <v>0.50359299999999996</v>
      </c>
      <c r="J13" s="2">
        <v>475</v>
      </c>
      <c r="K13" s="1">
        <v>0.53059400000000001</v>
      </c>
      <c r="N13" s="3">
        <f t="shared" si="0"/>
        <v>467.21</v>
      </c>
      <c r="O13" s="21">
        <f t="shared" si="1"/>
        <v>21931.200000000001</v>
      </c>
      <c r="P13" s="3">
        <f t="shared" si="2"/>
        <v>470.73500000000001</v>
      </c>
      <c r="Q13" s="17">
        <f t="shared" si="3"/>
        <v>-1.58379E-4</v>
      </c>
      <c r="R13" s="3">
        <f t="shared" si="4"/>
        <v>478.07299999999998</v>
      </c>
      <c r="S13" s="24">
        <f t="shared" si="4"/>
        <v>0.50359299999999996</v>
      </c>
      <c r="T13" s="3">
        <f t="shared" si="4"/>
        <v>475</v>
      </c>
      <c r="U13" s="24">
        <f t="shared" si="4"/>
        <v>0.53059400000000001</v>
      </c>
      <c r="V13" s="22">
        <f t="shared" si="5"/>
        <v>0.51888547447391464</v>
      </c>
    </row>
    <row r="14" spans="1:22" x14ac:dyDescent="0.6">
      <c r="B14" s="2">
        <v>520.12400000000002</v>
      </c>
      <c r="C14" s="1">
        <v>187.965</v>
      </c>
      <c r="D14" s="2"/>
      <c r="E14" s="1"/>
      <c r="F14" s="2">
        <v>521.30399999999997</v>
      </c>
      <c r="G14" s="1">
        <v>-170.10300000000001</v>
      </c>
      <c r="H14" s="2">
        <v>522.98500000000001</v>
      </c>
      <c r="I14" s="1">
        <v>0.46739900000000001</v>
      </c>
      <c r="J14" s="2">
        <v>520</v>
      </c>
      <c r="K14" s="1">
        <v>0.63287700000000002</v>
      </c>
      <c r="N14" s="3">
        <f t="shared" si="0"/>
        <v>520.12400000000002</v>
      </c>
      <c r="O14" s="21">
        <f t="shared" si="1"/>
        <v>18796.5</v>
      </c>
      <c r="P14" s="3">
        <f t="shared" si="2"/>
        <v>521.30399999999997</v>
      </c>
      <c r="Q14" s="17">
        <f t="shared" si="3"/>
        <v>-1.7010300000000001E-4</v>
      </c>
      <c r="R14" s="3">
        <f t="shared" si="4"/>
        <v>522.98500000000001</v>
      </c>
      <c r="S14" s="24">
        <f t="shared" si="4"/>
        <v>0.46739900000000001</v>
      </c>
      <c r="T14" s="3">
        <f t="shared" si="4"/>
        <v>520</v>
      </c>
      <c r="U14" s="24">
        <f t="shared" si="4"/>
        <v>0.63287700000000002</v>
      </c>
      <c r="V14" s="22">
        <f t="shared" si="5"/>
        <v>0.60508515738774715</v>
      </c>
    </row>
    <row r="15" spans="1:22" x14ac:dyDescent="0.6">
      <c r="B15" s="2">
        <v>568.20100000000002</v>
      </c>
      <c r="C15" s="1">
        <v>167.12299999999999</v>
      </c>
      <c r="D15" s="2"/>
      <c r="E15" s="1"/>
      <c r="F15" s="2">
        <v>569.47400000000005</v>
      </c>
      <c r="G15" s="1">
        <v>-181.83699999999999</v>
      </c>
      <c r="H15" s="2">
        <v>575.47</v>
      </c>
      <c r="I15" s="1">
        <v>0.43663999999999997</v>
      </c>
      <c r="J15" s="2">
        <v>572.5</v>
      </c>
      <c r="K15" s="1">
        <v>0.71598200000000001</v>
      </c>
      <c r="N15" s="3">
        <f t="shared" si="0"/>
        <v>568.20100000000002</v>
      </c>
      <c r="O15" s="21">
        <f t="shared" si="1"/>
        <v>16712.3</v>
      </c>
      <c r="P15" s="3">
        <f t="shared" si="2"/>
        <v>569.47400000000005</v>
      </c>
      <c r="Q15" s="17">
        <f t="shared" si="3"/>
        <v>-1.8183699999999999E-4</v>
      </c>
      <c r="R15" s="3">
        <f t="shared" si="4"/>
        <v>575.47</v>
      </c>
      <c r="S15" s="24">
        <f t="shared" si="4"/>
        <v>0.43663999999999997</v>
      </c>
      <c r="T15" s="3">
        <f t="shared" si="4"/>
        <v>572.5</v>
      </c>
      <c r="U15" s="24">
        <f t="shared" si="4"/>
        <v>0.71598200000000001</v>
      </c>
      <c r="V15" s="22">
        <f t="shared" si="5"/>
        <v>0.72452389133736705</v>
      </c>
    </row>
    <row r="16" spans="1:22" x14ac:dyDescent="0.6">
      <c r="B16" s="2">
        <v>618.66700000000003</v>
      </c>
      <c r="C16" s="1">
        <v>148.92400000000001</v>
      </c>
      <c r="D16" s="2"/>
      <c r="E16" s="1"/>
      <c r="F16" s="2">
        <v>619.98599999999999</v>
      </c>
      <c r="G16" s="1">
        <v>-189.57900000000001</v>
      </c>
      <c r="H16" s="2">
        <v>622.976</v>
      </c>
      <c r="I16" s="1">
        <v>0.41143099999999999</v>
      </c>
      <c r="J16" s="2">
        <v>622.5</v>
      </c>
      <c r="K16" s="1">
        <v>0.81826500000000002</v>
      </c>
      <c r="N16" s="3">
        <f t="shared" si="0"/>
        <v>618.66700000000003</v>
      </c>
      <c r="O16" s="21">
        <f t="shared" si="1"/>
        <v>14892.400000000001</v>
      </c>
      <c r="P16" s="3">
        <f t="shared" si="2"/>
        <v>619.98599999999999</v>
      </c>
      <c r="Q16" s="17">
        <f t="shared" si="3"/>
        <v>-1.89579E-4</v>
      </c>
      <c r="R16" s="3">
        <f t="shared" si="4"/>
        <v>622.976</v>
      </c>
      <c r="S16" s="24">
        <f t="shared" si="4"/>
        <v>0.41143099999999999</v>
      </c>
      <c r="T16" s="3">
        <f t="shared" si="4"/>
        <v>622.5</v>
      </c>
      <c r="U16" s="24">
        <f t="shared" si="4"/>
        <v>0.81826500000000002</v>
      </c>
      <c r="V16" s="22">
        <f t="shared" si="5"/>
        <v>0.80981812597115466</v>
      </c>
    </row>
    <row r="17" spans="2:22" x14ac:dyDescent="0.6">
      <c r="B17" s="2">
        <v>669.11400000000003</v>
      </c>
      <c r="C17" s="1">
        <v>135.98699999999999</v>
      </c>
      <c r="D17" s="2"/>
      <c r="E17" s="1"/>
      <c r="F17" s="2">
        <v>668.11699999999996</v>
      </c>
      <c r="G17" s="1">
        <v>-198.65799999999999</v>
      </c>
      <c r="H17" s="2">
        <v>673.01400000000001</v>
      </c>
      <c r="I17" s="1">
        <v>0.38895200000000002</v>
      </c>
      <c r="J17" s="2">
        <v>672.5</v>
      </c>
      <c r="K17" s="1">
        <v>0.90137</v>
      </c>
      <c r="N17" s="3">
        <f t="shared" si="0"/>
        <v>669.11400000000003</v>
      </c>
      <c r="O17" s="21">
        <f t="shared" si="1"/>
        <v>13598.699999999999</v>
      </c>
      <c r="P17" s="3">
        <f t="shared" si="2"/>
        <v>668.11699999999996</v>
      </c>
      <c r="Q17" s="17">
        <f t="shared" si="3"/>
        <v>-1.9865799999999997E-4</v>
      </c>
      <c r="R17" s="3">
        <f t="shared" si="4"/>
        <v>673.01400000000001</v>
      </c>
      <c r="S17" s="24">
        <f t="shared" si="4"/>
        <v>0.38895200000000002</v>
      </c>
      <c r="T17" s="3">
        <f t="shared" si="4"/>
        <v>672.5</v>
      </c>
      <c r="U17" s="24">
        <f t="shared" si="4"/>
        <v>0.90137</v>
      </c>
      <c r="V17" s="22">
        <f t="shared" si="5"/>
        <v>0.92790986173011336</v>
      </c>
    </row>
    <row r="18" spans="2:22" x14ac:dyDescent="0.6">
      <c r="B18" s="2">
        <v>721.96100000000001</v>
      </c>
      <c r="C18" s="1">
        <v>123.06100000000001</v>
      </c>
      <c r="D18" s="2"/>
      <c r="E18" s="1"/>
      <c r="F18" s="2">
        <v>721.01</v>
      </c>
      <c r="G18" s="1">
        <v>-205.06200000000001</v>
      </c>
      <c r="H18" s="2">
        <v>728.11400000000003</v>
      </c>
      <c r="I18" s="1">
        <v>0.37193199999999998</v>
      </c>
      <c r="J18" s="2">
        <v>722.5</v>
      </c>
      <c r="K18" s="1">
        <v>0.98447499999999999</v>
      </c>
      <c r="N18" s="3">
        <f t="shared" si="0"/>
        <v>721.96100000000001</v>
      </c>
      <c r="O18" s="21">
        <f t="shared" si="1"/>
        <v>12306.1</v>
      </c>
      <c r="P18" s="3">
        <f t="shared" si="2"/>
        <v>721.01</v>
      </c>
      <c r="Q18" s="17">
        <f t="shared" si="3"/>
        <v>-2.05062E-4</v>
      </c>
      <c r="R18" s="3">
        <f t="shared" si="4"/>
        <v>728.11400000000003</v>
      </c>
      <c r="S18" s="24">
        <f t="shared" si="4"/>
        <v>0.37193199999999998</v>
      </c>
      <c r="T18" s="3">
        <f t="shared" si="4"/>
        <v>722.5</v>
      </c>
      <c r="U18" s="24">
        <f t="shared" si="4"/>
        <v>0.98447499999999999</v>
      </c>
      <c r="V18" s="22">
        <f t="shared" si="5"/>
        <v>1.0052292645595255</v>
      </c>
    </row>
    <row r="19" spans="2:22" x14ac:dyDescent="0.6">
      <c r="B19" s="2">
        <v>772.38900000000001</v>
      </c>
      <c r="C19" s="1">
        <v>115.387</v>
      </c>
      <c r="D19" s="2"/>
      <c r="E19" s="1"/>
      <c r="F19" s="2">
        <v>771.48299999999995</v>
      </c>
      <c r="G19" s="1">
        <v>-210.149</v>
      </c>
      <c r="H19" s="2">
        <v>773.27800000000002</v>
      </c>
      <c r="I19" s="1">
        <v>0.36876500000000001</v>
      </c>
      <c r="J19" s="2">
        <v>770</v>
      </c>
      <c r="K19" s="1">
        <v>1.0739700000000001</v>
      </c>
      <c r="N19" s="3">
        <f t="shared" si="0"/>
        <v>772.38900000000001</v>
      </c>
      <c r="O19" s="21">
        <f t="shared" si="1"/>
        <v>11538.7</v>
      </c>
      <c r="P19" s="3">
        <f t="shared" si="2"/>
        <v>771.48299999999995</v>
      </c>
      <c r="Q19" s="17">
        <f t="shared" si="3"/>
        <v>-2.10149E-4</v>
      </c>
      <c r="R19" s="3">
        <f t="shared" si="4"/>
        <v>773.27800000000002</v>
      </c>
      <c r="S19" s="24">
        <f t="shared" si="4"/>
        <v>0.36876500000000001</v>
      </c>
      <c r="T19" s="3">
        <f t="shared" si="4"/>
        <v>770</v>
      </c>
      <c r="U19" s="24">
        <f t="shared" si="4"/>
        <v>1.0739700000000001</v>
      </c>
      <c r="V19" s="22">
        <f t="shared" si="5"/>
        <v>1.0640268026326865</v>
      </c>
    </row>
    <row r="20" spans="2:22" x14ac:dyDescent="0.6">
      <c r="B20" s="2">
        <v>822.78800000000001</v>
      </c>
      <c r="C20" s="1">
        <v>115.608</v>
      </c>
      <c r="D20" s="2"/>
      <c r="E20" s="1"/>
      <c r="F20" s="2">
        <v>819.55700000000002</v>
      </c>
      <c r="G20" s="1">
        <v>-215.24600000000001</v>
      </c>
      <c r="H20" s="2">
        <v>825.99400000000003</v>
      </c>
      <c r="I20" s="1">
        <v>0.36828100000000003</v>
      </c>
      <c r="J20" s="2">
        <v>825</v>
      </c>
      <c r="K20" s="1">
        <v>1.1698599999999999</v>
      </c>
      <c r="N20" s="3">
        <f t="shared" si="0"/>
        <v>822.78800000000001</v>
      </c>
      <c r="O20" s="21">
        <f t="shared" si="1"/>
        <v>11560.800000000001</v>
      </c>
      <c r="P20" s="3">
        <f t="shared" si="2"/>
        <v>819.55700000000002</v>
      </c>
      <c r="Q20" s="17">
        <f t="shared" si="3"/>
        <v>-2.1524599999999999E-4</v>
      </c>
      <c r="R20" s="3">
        <f t="shared" si="4"/>
        <v>825.99400000000003</v>
      </c>
      <c r="S20" s="24">
        <f t="shared" si="4"/>
        <v>0.36828100000000003</v>
      </c>
      <c r="T20" s="3">
        <f t="shared" si="4"/>
        <v>825</v>
      </c>
      <c r="U20" s="24">
        <f t="shared" si="4"/>
        <v>1.1698599999999999</v>
      </c>
      <c r="V20" s="22">
        <f t="shared" si="5"/>
        <v>1.1998658751220741</v>
      </c>
    </row>
    <row r="21" spans="2:22" x14ac:dyDescent="0.6">
      <c r="B21" s="2">
        <v>870.77800000000002</v>
      </c>
      <c r="C21" s="1">
        <v>118.45099999999999</v>
      </c>
      <c r="D21" s="2"/>
      <c r="E21" s="1"/>
      <c r="F21" s="2">
        <v>872.37300000000005</v>
      </c>
      <c r="G21" s="1">
        <v>-216.34</v>
      </c>
      <c r="H21" s="2">
        <v>876.26300000000003</v>
      </c>
      <c r="I21" s="1">
        <v>0.37607800000000002</v>
      </c>
      <c r="J21" s="2">
        <v>877.5</v>
      </c>
      <c r="K21" s="1">
        <v>1.2849299999999999</v>
      </c>
      <c r="N21" s="3">
        <f t="shared" si="0"/>
        <v>870.77800000000002</v>
      </c>
      <c r="O21" s="21">
        <f t="shared" si="1"/>
        <v>11845.099999999999</v>
      </c>
      <c r="P21" s="3">
        <f t="shared" si="2"/>
        <v>872.37300000000005</v>
      </c>
      <c r="Q21" s="17">
        <f t="shared" si="3"/>
        <v>-2.1634000000000001E-4</v>
      </c>
      <c r="R21" s="3">
        <f t="shared" si="4"/>
        <v>876.26300000000003</v>
      </c>
      <c r="S21" s="24">
        <f t="shared" si="4"/>
        <v>0.37607800000000002</v>
      </c>
      <c r="T21" s="3">
        <f t="shared" si="4"/>
        <v>877.5</v>
      </c>
      <c r="U21" s="24">
        <f t="shared" si="4"/>
        <v>1.2849299999999999</v>
      </c>
      <c r="V21" s="22">
        <f t="shared" si="5"/>
        <v>1.2935451108329092</v>
      </c>
    </row>
    <row r="22" spans="2:22" x14ac:dyDescent="0.6">
      <c r="V22"/>
    </row>
    <row r="23" spans="2:22" x14ac:dyDescent="0.6">
      <c r="V23"/>
    </row>
    <row r="24" spans="2:22" x14ac:dyDescent="0.6">
      <c r="O24"/>
      <c r="Q24"/>
      <c r="S24"/>
      <c r="U24"/>
      <c r="V24"/>
    </row>
    <row r="25" spans="2:22" x14ac:dyDescent="0.6">
      <c r="O25"/>
      <c r="Q25"/>
      <c r="S25"/>
      <c r="U25"/>
      <c r="V25"/>
    </row>
    <row r="26" spans="2:22" x14ac:dyDescent="0.6">
      <c r="O26"/>
      <c r="Q26"/>
      <c r="S26"/>
      <c r="U26"/>
      <c r="V26"/>
    </row>
    <row r="27" spans="2:22" x14ac:dyDescent="0.6">
      <c r="O27"/>
      <c r="Q27"/>
      <c r="S27"/>
      <c r="U27"/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#00251</vt:lpstr>
      <vt:lpstr>#00252</vt:lpstr>
      <vt:lpstr>#00253</vt:lpstr>
      <vt:lpstr>#00254</vt:lpstr>
      <vt:lpstr>#00255</vt:lpstr>
      <vt:lpstr>#00256</vt:lpstr>
      <vt:lpstr>#00257</vt:lpstr>
      <vt:lpstr>#00258</vt:lpstr>
      <vt:lpstr>#00259</vt:lpstr>
      <vt:lpstr>#00260</vt:lpstr>
      <vt:lpstr>#00261</vt:lpstr>
      <vt:lpstr>#00262</vt:lpstr>
      <vt:lpstr>#00263</vt:lpstr>
      <vt:lpstr>#00264</vt:lpstr>
      <vt:lpstr>#00265</vt:lpstr>
      <vt:lpstr>#00266</vt:lpstr>
      <vt:lpstr>#00267</vt:lpstr>
      <vt:lpstr>#00268</vt:lpstr>
      <vt:lpstr>#00269</vt:lpstr>
      <vt:lpstr>#00270</vt:lpstr>
      <vt:lpstr>#00271</vt:lpstr>
      <vt:lpstr>#00272</vt:lpstr>
      <vt:lpstr>#00273</vt:lpstr>
      <vt:lpstr>#00274</vt:lpstr>
      <vt:lpstr>#00275</vt:lpstr>
      <vt:lpstr>#00276</vt:lpstr>
      <vt:lpstr>#00277</vt:lpstr>
      <vt:lpstr>#00278</vt:lpstr>
      <vt:lpstr>#00279</vt:lpstr>
      <vt:lpstr>#00280</vt:lpstr>
      <vt:lpstr>#00281</vt:lpstr>
      <vt:lpstr>#00282</vt:lpstr>
      <vt:lpstr>#00283</vt:lpstr>
      <vt:lpstr>#00284</vt:lpstr>
      <vt:lpstr>#00285</vt:lpstr>
      <vt:lpstr>#00286</vt:lpstr>
      <vt:lpstr>#00287</vt:lpstr>
      <vt:lpstr>#00288</vt:lpstr>
      <vt:lpstr>#00289</vt:lpstr>
      <vt:lpstr>#00290</vt:lpstr>
      <vt:lpstr>#00291</vt:lpstr>
      <vt:lpstr>#00292</vt:lpstr>
      <vt:lpstr>#00293</vt:lpstr>
      <vt:lpstr>#00294</vt:lpstr>
      <vt:lpstr>#00295</vt:lpstr>
      <vt:lpstr>#00296</vt:lpstr>
      <vt:lpstr>#00297</vt:lpstr>
      <vt:lpstr>#00298</vt:lpstr>
      <vt:lpstr>#00299</vt:lpstr>
      <vt:lpstr>#00300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Ryu Byungki</cp:lastModifiedBy>
  <cp:lastPrinted>2016-08-11T08:06:03Z</cp:lastPrinted>
  <dcterms:created xsi:type="dcterms:W3CDTF">2016-08-05T02:38:37Z</dcterms:created>
  <dcterms:modified xsi:type="dcterms:W3CDTF">2022-06-06T14:50:18Z</dcterms:modified>
</cp:coreProperties>
</file>