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40418 tep check brjcsjp/"/>
    </mc:Choice>
  </mc:AlternateContent>
  <xr:revisionPtr revIDLastSave="2" documentId="14_{F73B61E4-B891-44BB-B3D0-1B3CD9D456D7}" xr6:coauthVersionLast="47" xr6:coauthVersionMax="47" xr10:uidLastSave="{A8DE693C-5E45-426A-B357-C5473E531F9D}"/>
  <bookViews>
    <workbookView xWindow="-98" yWindow="-98" windowWidth="28996" windowHeight="15675" tabRatio="641" xr2:uid="{00000000-000D-0000-FFFF-FFFF00000000}"/>
  </bookViews>
  <sheets>
    <sheet name="list" sheetId="37" r:id="rId1"/>
    <sheet name="list v10.00_brjcsjp" sheetId="34" r:id="rId2"/>
    <sheet name="dist(author,group)" sheetId="35" r:id="rId3"/>
    <sheet name="list v9.2_br+jc" sheetId="33" r:id="rId4"/>
    <sheet name="list v9.1" sheetId="29" r:id="rId5"/>
    <sheet name="list v9" sheetId="2" r:id="rId6"/>
    <sheet name="high impact journals" sheetId="28" r:id="rId7"/>
    <sheet name="#00000(example)" sheetId="13" r:id="rId8"/>
    <sheet name="zt-plot" sheetId="3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37" l="1"/>
  <c r="AD3" i="37"/>
  <c r="AD4" i="37"/>
  <c r="AD5" i="37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7" i="37"/>
  <c r="AD58" i="37"/>
  <c r="AD59" i="37"/>
  <c r="AD60" i="37"/>
  <c r="AD61" i="37"/>
  <c r="AD62" i="37"/>
  <c r="AD63" i="37"/>
  <c r="AD64" i="37"/>
  <c r="AD65" i="37"/>
  <c r="AD66" i="37"/>
  <c r="AD67" i="37"/>
  <c r="AD68" i="37"/>
  <c r="AD69" i="37"/>
  <c r="AD70" i="37"/>
  <c r="AD71" i="37"/>
  <c r="AD72" i="37"/>
  <c r="AD73" i="37"/>
  <c r="AD74" i="37"/>
  <c r="AD75" i="37"/>
  <c r="AD76" i="37"/>
  <c r="AD77" i="37"/>
  <c r="AD78" i="37"/>
  <c r="AD79" i="37"/>
  <c r="AD80" i="37"/>
  <c r="AD81" i="37"/>
  <c r="AD82" i="37"/>
  <c r="AD83" i="37"/>
  <c r="AD84" i="37"/>
  <c r="AD85" i="37"/>
  <c r="AD86" i="37"/>
  <c r="AD87" i="37"/>
  <c r="AD88" i="37"/>
  <c r="AD89" i="37"/>
  <c r="AD90" i="37"/>
  <c r="AD91" i="37"/>
  <c r="AD92" i="37"/>
  <c r="AD93" i="37"/>
  <c r="AD94" i="37"/>
  <c r="AD95" i="37"/>
  <c r="AD96" i="37"/>
  <c r="AD97" i="37"/>
  <c r="AD98" i="37"/>
  <c r="AD99" i="37"/>
  <c r="AD100" i="37"/>
  <c r="AD101" i="37"/>
  <c r="AD102" i="37"/>
  <c r="AD103" i="37"/>
  <c r="AD104" i="37"/>
  <c r="AD105" i="37"/>
  <c r="AD106" i="37"/>
  <c r="AD107" i="37"/>
  <c r="AD108" i="37"/>
  <c r="AD109" i="37"/>
  <c r="AD110" i="37"/>
  <c r="AD111" i="37"/>
  <c r="AD112" i="37"/>
  <c r="AD113" i="37"/>
  <c r="AD114" i="37"/>
  <c r="AD115" i="37"/>
  <c r="AD116" i="37"/>
  <c r="AD117" i="37"/>
  <c r="AD118" i="37"/>
  <c r="AD119" i="37"/>
  <c r="AD120" i="37"/>
  <c r="AD121" i="37"/>
  <c r="AD122" i="37"/>
  <c r="AD123" i="37"/>
  <c r="AD124" i="37"/>
  <c r="AD125" i="37"/>
  <c r="AD126" i="37"/>
  <c r="AD127" i="37"/>
  <c r="AD128" i="37"/>
  <c r="AD129" i="37"/>
  <c r="AD130" i="37"/>
  <c r="AD131" i="37"/>
  <c r="AD132" i="37"/>
  <c r="AD133" i="37"/>
  <c r="AD134" i="37"/>
  <c r="AD135" i="37"/>
  <c r="AD136" i="37"/>
  <c r="AD137" i="37"/>
  <c r="AD138" i="37"/>
  <c r="AD139" i="37"/>
  <c r="AD140" i="37"/>
  <c r="AD141" i="37"/>
  <c r="AD142" i="37"/>
  <c r="AD143" i="37"/>
  <c r="AD144" i="37"/>
  <c r="AD145" i="37"/>
  <c r="AD146" i="37"/>
  <c r="AD147" i="37"/>
  <c r="AD148" i="37"/>
  <c r="AD149" i="37"/>
  <c r="AD150" i="37"/>
  <c r="AD151" i="37"/>
  <c r="AD152" i="37"/>
  <c r="AD153" i="37"/>
  <c r="AD154" i="37"/>
  <c r="AD155" i="37"/>
  <c r="AD156" i="37"/>
  <c r="AD157" i="37"/>
  <c r="AD158" i="37"/>
  <c r="AD159" i="37"/>
  <c r="AD160" i="37"/>
  <c r="AD161" i="37"/>
  <c r="AD162" i="37"/>
  <c r="AD163" i="37"/>
  <c r="AD164" i="37"/>
  <c r="AD165" i="37"/>
  <c r="AD166" i="37"/>
  <c r="AD167" i="37"/>
  <c r="AD168" i="37"/>
  <c r="AD169" i="37"/>
  <c r="AD170" i="37"/>
  <c r="AD171" i="37"/>
  <c r="AD172" i="37"/>
  <c r="AD173" i="37"/>
  <c r="AD174" i="37"/>
  <c r="AD175" i="37"/>
  <c r="AD176" i="37"/>
  <c r="AD177" i="37"/>
  <c r="AD178" i="37"/>
  <c r="AD179" i="37"/>
  <c r="AD180" i="37"/>
  <c r="AD181" i="37"/>
  <c r="AD182" i="37"/>
  <c r="AD183" i="37"/>
  <c r="AD184" i="37"/>
  <c r="AD185" i="37"/>
  <c r="AD186" i="37"/>
  <c r="AD187" i="37"/>
  <c r="AD188" i="37"/>
  <c r="AD189" i="37"/>
  <c r="AD190" i="37"/>
  <c r="AD191" i="37"/>
  <c r="AD192" i="37"/>
  <c r="AD193" i="37"/>
  <c r="AD194" i="37"/>
  <c r="AD195" i="37"/>
  <c r="AD196" i="37"/>
  <c r="AD197" i="37"/>
  <c r="AD198" i="37"/>
  <c r="AD199" i="37"/>
  <c r="AD200" i="37"/>
  <c r="AD201" i="37"/>
  <c r="AD202" i="37"/>
  <c r="AD203" i="37"/>
  <c r="AD204" i="37"/>
  <c r="AD205" i="37"/>
  <c r="AD206" i="37"/>
  <c r="AD207" i="37"/>
  <c r="AD208" i="37"/>
  <c r="AD209" i="37"/>
  <c r="AD210" i="37"/>
  <c r="AD211" i="37"/>
  <c r="AD212" i="37"/>
  <c r="AD213" i="37"/>
  <c r="AD214" i="37"/>
  <c r="AD215" i="37"/>
  <c r="AD216" i="37"/>
  <c r="AD217" i="37"/>
  <c r="AD218" i="37"/>
  <c r="AD219" i="37"/>
  <c r="AD220" i="37"/>
  <c r="AD221" i="37"/>
  <c r="AD222" i="37"/>
  <c r="AD223" i="37"/>
  <c r="AD224" i="37"/>
  <c r="AD225" i="37"/>
  <c r="AD226" i="37"/>
  <c r="AD227" i="37"/>
  <c r="AD228" i="37"/>
  <c r="AD229" i="37"/>
  <c r="AD230" i="37"/>
  <c r="AD231" i="37"/>
  <c r="AD232" i="37"/>
  <c r="AD233" i="37"/>
  <c r="AD234" i="37"/>
  <c r="AD235" i="37"/>
  <c r="AD236" i="37"/>
  <c r="AD237" i="37"/>
  <c r="AD238" i="37"/>
  <c r="AD239" i="37"/>
  <c r="AD240" i="37"/>
  <c r="AD241" i="37"/>
  <c r="AD242" i="37"/>
  <c r="AD243" i="37"/>
  <c r="AD244" i="37"/>
  <c r="AD245" i="37"/>
  <c r="AD246" i="37"/>
  <c r="AD247" i="37"/>
  <c r="AD248" i="37"/>
  <c r="AD249" i="37"/>
  <c r="AD250" i="37"/>
  <c r="AD251" i="37"/>
  <c r="AD252" i="37"/>
  <c r="AD253" i="37"/>
  <c r="AD254" i="37"/>
  <c r="AD255" i="37"/>
  <c r="AD256" i="37"/>
  <c r="AD257" i="37"/>
  <c r="AD258" i="37"/>
  <c r="AD259" i="37"/>
  <c r="AD260" i="37"/>
  <c r="AD261" i="37"/>
  <c r="AD262" i="37"/>
  <c r="AD263" i="37"/>
  <c r="AD264" i="37"/>
  <c r="AD265" i="37"/>
  <c r="AD266" i="37"/>
  <c r="AD267" i="37"/>
  <c r="AD268" i="37"/>
  <c r="AD269" i="37"/>
  <c r="AD270" i="37"/>
  <c r="AD271" i="37"/>
  <c r="AD272" i="37"/>
  <c r="AD273" i="37"/>
  <c r="AD274" i="37"/>
  <c r="AD275" i="37"/>
  <c r="AD276" i="37"/>
  <c r="AD277" i="37"/>
  <c r="AD278" i="37"/>
  <c r="AD279" i="37"/>
  <c r="AD280" i="37"/>
  <c r="AD281" i="37"/>
  <c r="AD282" i="37"/>
  <c r="AD283" i="37"/>
  <c r="AD284" i="37"/>
  <c r="AD285" i="37"/>
  <c r="AD286" i="37"/>
  <c r="AD287" i="37"/>
  <c r="AD288" i="37"/>
  <c r="AD289" i="37"/>
  <c r="AD290" i="37"/>
  <c r="AD291" i="37"/>
  <c r="AD292" i="37"/>
  <c r="AD293" i="37"/>
  <c r="AD294" i="37"/>
  <c r="AD295" i="37"/>
  <c r="AD296" i="37"/>
  <c r="AD297" i="37"/>
  <c r="AD298" i="37"/>
  <c r="AD299" i="37"/>
  <c r="AD300" i="37"/>
  <c r="AD301" i="37"/>
  <c r="AD302" i="37"/>
  <c r="AD303" i="37"/>
  <c r="AD304" i="37"/>
  <c r="AD305" i="37"/>
  <c r="AD306" i="37"/>
  <c r="AD307" i="37"/>
  <c r="AD308" i="37"/>
  <c r="AD309" i="37"/>
  <c r="AD310" i="37"/>
  <c r="AD311" i="37"/>
  <c r="AD312" i="37"/>
  <c r="AD314" i="37"/>
  <c r="AD315" i="37"/>
  <c r="AD316" i="37"/>
  <c r="AD317" i="37"/>
  <c r="AD318" i="37"/>
  <c r="AD319" i="37"/>
  <c r="AD320" i="37"/>
  <c r="AD321" i="37"/>
  <c r="AD322" i="37"/>
  <c r="AD323" i="37"/>
  <c r="AD324" i="37"/>
  <c r="AD325" i="37"/>
  <c r="AD326" i="37"/>
  <c r="AD327" i="37"/>
  <c r="AD328" i="37"/>
  <c r="AD329" i="37"/>
  <c r="AD330" i="37"/>
  <c r="AD331" i="37"/>
  <c r="AD332" i="37"/>
  <c r="AD333" i="37"/>
  <c r="AD335" i="37"/>
  <c r="AD336" i="37"/>
  <c r="AD337" i="37"/>
  <c r="AD338" i="37"/>
  <c r="AD339" i="37"/>
  <c r="AD340" i="37"/>
  <c r="AD341" i="37"/>
  <c r="AD342" i="37"/>
  <c r="AD343" i="37"/>
  <c r="AD344" i="37"/>
  <c r="AD345" i="37"/>
  <c r="AD346" i="37"/>
  <c r="AD347" i="37"/>
  <c r="AD348" i="37"/>
  <c r="AD349" i="37"/>
  <c r="AD350" i="37"/>
  <c r="AD351" i="37"/>
  <c r="AD352" i="37"/>
  <c r="AD353" i="37"/>
  <c r="AD354" i="37"/>
  <c r="AD355" i="37"/>
  <c r="AD356" i="37"/>
  <c r="AD357" i="37"/>
  <c r="AD358" i="37"/>
  <c r="AD359" i="37"/>
  <c r="AD360" i="37"/>
  <c r="AD361" i="37"/>
  <c r="AD362" i="37"/>
  <c r="AD363" i="37"/>
  <c r="AD364" i="37"/>
  <c r="AD365" i="37"/>
  <c r="AD366" i="37"/>
  <c r="AD367" i="37"/>
  <c r="AD368" i="37"/>
  <c r="AD369" i="37"/>
  <c r="AD370" i="37"/>
  <c r="AD371" i="37"/>
  <c r="AD372" i="37"/>
  <c r="AD373" i="37"/>
  <c r="AD374" i="37"/>
  <c r="AD375" i="37"/>
  <c r="AD376" i="37"/>
  <c r="AD377" i="37"/>
  <c r="AD378" i="37"/>
  <c r="AD379" i="37"/>
  <c r="AD380" i="37"/>
  <c r="AD381" i="37"/>
  <c r="AD382" i="37"/>
  <c r="AD383" i="37"/>
  <c r="AD384" i="37"/>
  <c r="AD385" i="37"/>
  <c r="AD386" i="37"/>
  <c r="AD387" i="37"/>
  <c r="AD388" i="37"/>
  <c r="AD389" i="37"/>
  <c r="AD390" i="37"/>
  <c r="AD391" i="37"/>
  <c r="AD392" i="37"/>
  <c r="AD393" i="37"/>
  <c r="AD394" i="37"/>
  <c r="AD395" i="37"/>
  <c r="AD396" i="37"/>
  <c r="AD397" i="37"/>
  <c r="AD398" i="37"/>
  <c r="AD399" i="37"/>
  <c r="AD400" i="37"/>
  <c r="AD401" i="37"/>
  <c r="AD402" i="37"/>
  <c r="AD403" i="37"/>
  <c r="AD404" i="37"/>
  <c r="AD405" i="37"/>
  <c r="AD406" i="37"/>
  <c r="AD407" i="37"/>
  <c r="AD408" i="37"/>
  <c r="AD409" i="37"/>
  <c r="AD410" i="37"/>
  <c r="AD411" i="37"/>
  <c r="AD412" i="37"/>
  <c r="AD413" i="37"/>
  <c r="AD414" i="37"/>
  <c r="AD415" i="37"/>
  <c r="AD416" i="37"/>
  <c r="AD417" i="37"/>
  <c r="AD418" i="37"/>
  <c r="AD419" i="37"/>
  <c r="AD420" i="37"/>
  <c r="AD421" i="37"/>
  <c r="AD422" i="37"/>
  <c r="AD423" i="37"/>
  <c r="AD424" i="37"/>
  <c r="AD425" i="37"/>
  <c r="AF2" i="37"/>
  <c r="AF3" i="37"/>
  <c r="AF4" i="37"/>
  <c r="AF5" i="37"/>
  <c r="AF6" i="37"/>
  <c r="AF7" i="37"/>
  <c r="AF8" i="37"/>
  <c r="AF9" i="37"/>
  <c r="AF10" i="37"/>
  <c r="AF11" i="37"/>
  <c r="AF12" i="37"/>
  <c r="AF13" i="37"/>
  <c r="AF14" i="37"/>
  <c r="AF15" i="37"/>
  <c r="AF16" i="37"/>
  <c r="AF17" i="37"/>
  <c r="AF18" i="37"/>
  <c r="AF19" i="37"/>
  <c r="AF20" i="37"/>
  <c r="AF21" i="37"/>
  <c r="AF22" i="37"/>
  <c r="AF23" i="37"/>
  <c r="AF24" i="37"/>
  <c r="AF25" i="37"/>
  <c r="AF26" i="37"/>
  <c r="AF27" i="37"/>
  <c r="AF28" i="37"/>
  <c r="AF29" i="37"/>
  <c r="AF30" i="37"/>
  <c r="AF31" i="37"/>
  <c r="AF32" i="37"/>
  <c r="AF33" i="37"/>
  <c r="AF34" i="37"/>
  <c r="AF35" i="37"/>
  <c r="AF36" i="37"/>
  <c r="AF37" i="37"/>
  <c r="AF38" i="37"/>
  <c r="AF39" i="37"/>
  <c r="AF40" i="37"/>
  <c r="AF41" i="37"/>
  <c r="AF42" i="37"/>
  <c r="AF43" i="37"/>
  <c r="AF44" i="37"/>
  <c r="AF45" i="37"/>
  <c r="AF46" i="37"/>
  <c r="AF47" i="37"/>
  <c r="AF48" i="37"/>
  <c r="AF49" i="37"/>
  <c r="AF50" i="37"/>
  <c r="AF51" i="37"/>
  <c r="AF52" i="37"/>
  <c r="AF53" i="37"/>
  <c r="AF54" i="37"/>
  <c r="AF55" i="37"/>
  <c r="AF56" i="37"/>
  <c r="AF57" i="37"/>
  <c r="AF58" i="37"/>
  <c r="AF59" i="37"/>
  <c r="AF60" i="37"/>
  <c r="AF61" i="37"/>
  <c r="AF62" i="37"/>
  <c r="AF63" i="37"/>
  <c r="AF64" i="37"/>
  <c r="AF65" i="37"/>
  <c r="AF66" i="37"/>
  <c r="AF67" i="37"/>
  <c r="AF68" i="37"/>
  <c r="AF69" i="37"/>
  <c r="AF70" i="37"/>
  <c r="AF71" i="37"/>
  <c r="AF72" i="37"/>
  <c r="AF73" i="37"/>
  <c r="AF74" i="37"/>
  <c r="AF75" i="37"/>
  <c r="AF76" i="37"/>
  <c r="AF77" i="37"/>
  <c r="AF78" i="37"/>
  <c r="AF79" i="37"/>
  <c r="AF80" i="37"/>
  <c r="AF81" i="37"/>
  <c r="AF82" i="37"/>
  <c r="AF83" i="37"/>
  <c r="AF84" i="37"/>
  <c r="AF85" i="37"/>
  <c r="AF86" i="37"/>
  <c r="AF87" i="37"/>
  <c r="AF88" i="37"/>
  <c r="AF89" i="37"/>
  <c r="AF90" i="37"/>
  <c r="AF91" i="37"/>
  <c r="AF92" i="37"/>
  <c r="AF93" i="37"/>
  <c r="AF94" i="37"/>
  <c r="AF95" i="37"/>
  <c r="AF96" i="37"/>
  <c r="AF97" i="37"/>
  <c r="AF98" i="37"/>
  <c r="AF99" i="37"/>
  <c r="AF100" i="37"/>
  <c r="AF101" i="37"/>
  <c r="AF102" i="37"/>
  <c r="AF103" i="37"/>
  <c r="AF104" i="37"/>
  <c r="AF105" i="37"/>
  <c r="AF106" i="37"/>
  <c r="AF107" i="37"/>
  <c r="AF108" i="37"/>
  <c r="AF109" i="37"/>
  <c r="AF110" i="37"/>
  <c r="AF111" i="37"/>
  <c r="AF112" i="37"/>
  <c r="AF113" i="37"/>
  <c r="AF114" i="37"/>
  <c r="AF115" i="37"/>
  <c r="AF116" i="37"/>
  <c r="AF117" i="37"/>
  <c r="AF118" i="37"/>
  <c r="AF119" i="37"/>
  <c r="AF120" i="37"/>
  <c r="AF121" i="37"/>
  <c r="AF122" i="37"/>
  <c r="AF123" i="37"/>
  <c r="AF124" i="37"/>
  <c r="AF125" i="37"/>
  <c r="AF126" i="37"/>
  <c r="AF127" i="37"/>
  <c r="AF128" i="37"/>
  <c r="AF129" i="37"/>
  <c r="AF130" i="37"/>
  <c r="AF131" i="37"/>
  <c r="AF132" i="37"/>
  <c r="AF133" i="37"/>
  <c r="AF134" i="37"/>
  <c r="AF135" i="37"/>
  <c r="AF136" i="37"/>
  <c r="AF137" i="37"/>
  <c r="AF138" i="37"/>
  <c r="AF139" i="37"/>
  <c r="AF140" i="37"/>
  <c r="AF141" i="37"/>
  <c r="AF142" i="37"/>
  <c r="AF143" i="37"/>
  <c r="AF144" i="37"/>
  <c r="AF145" i="37"/>
  <c r="AF146" i="37"/>
  <c r="AF147" i="37"/>
  <c r="AF148" i="37"/>
  <c r="AF149" i="37"/>
  <c r="AF150" i="37"/>
  <c r="AF151" i="37"/>
  <c r="AF152" i="37"/>
  <c r="AF153" i="37"/>
  <c r="AF154" i="37"/>
  <c r="AF155" i="37"/>
  <c r="AF156" i="37"/>
  <c r="AF157" i="37"/>
  <c r="AF158" i="37"/>
  <c r="AF159" i="37"/>
  <c r="AF160" i="37"/>
  <c r="AF161" i="37"/>
  <c r="AF162" i="37"/>
  <c r="AF163" i="37"/>
  <c r="AF164" i="37"/>
  <c r="AF165" i="37"/>
  <c r="AF166" i="37"/>
  <c r="AF167" i="37"/>
  <c r="AF168" i="37"/>
  <c r="AF169" i="37"/>
  <c r="AF170" i="37"/>
  <c r="AF171" i="37"/>
  <c r="AF172" i="37"/>
  <c r="AF173" i="37"/>
  <c r="AF174" i="37"/>
  <c r="AF175" i="37"/>
  <c r="AF176" i="37"/>
  <c r="AF177" i="37"/>
  <c r="AF178" i="37"/>
  <c r="AF179" i="37"/>
  <c r="AF180" i="37"/>
  <c r="AF181" i="37"/>
  <c r="AF182" i="37"/>
  <c r="AF183" i="37"/>
  <c r="AF184" i="37"/>
  <c r="AF185" i="37"/>
  <c r="AF186" i="37"/>
  <c r="AF187" i="37"/>
  <c r="AF188" i="37"/>
  <c r="AF189" i="37"/>
  <c r="AF190" i="37"/>
  <c r="AF191" i="37"/>
  <c r="AF192" i="37"/>
  <c r="AF193" i="37"/>
  <c r="AF194" i="37"/>
  <c r="AF195" i="37"/>
  <c r="AF196" i="37"/>
  <c r="AF197" i="37"/>
  <c r="AF198" i="37"/>
  <c r="AF199" i="37"/>
  <c r="AF200" i="37"/>
  <c r="AF201" i="37"/>
  <c r="AF202" i="37"/>
  <c r="AF203" i="37"/>
  <c r="AF204" i="37"/>
  <c r="AF205" i="37"/>
  <c r="AF206" i="37"/>
  <c r="AF207" i="37"/>
  <c r="AF208" i="37"/>
  <c r="AF209" i="37"/>
  <c r="AF210" i="37"/>
  <c r="AF211" i="37"/>
  <c r="AF212" i="37"/>
  <c r="AF213" i="37"/>
  <c r="AF214" i="37"/>
  <c r="AF215" i="37"/>
  <c r="AF216" i="37"/>
  <c r="AF217" i="37"/>
  <c r="AF218" i="37"/>
  <c r="AF219" i="37"/>
  <c r="AF220" i="37"/>
  <c r="AF221" i="37"/>
  <c r="AF222" i="37"/>
  <c r="AF223" i="37"/>
  <c r="AF224" i="37"/>
  <c r="AF225" i="37"/>
  <c r="AF226" i="37"/>
  <c r="AF227" i="37"/>
  <c r="AF228" i="37"/>
  <c r="AF229" i="37"/>
  <c r="AF230" i="37"/>
  <c r="AF231" i="37"/>
  <c r="AF232" i="37"/>
  <c r="AF233" i="37"/>
  <c r="AF234" i="37"/>
  <c r="AF235" i="37"/>
  <c r="AF236" i="37"/>
  <c r="AF237" i="37"/>
  <c r="AF238" i="37"/>
  <c r="AF239" i="37"/>
  <c r="AF240" i="37"/>
  <c r="AF241" i="37"/>
  <c r="AF242" i="37"/>
  <c r="AF243" i="37"/>
  <c r="AF244" i="37"/>
  <c r="AF245" i="37"/>
  <c r="AF246" i="37"/>
  <c r="AF247" i="37"/>
  <c r="AF248" i="37"/>
  <c r="AF249" i="37"/>
  <c r="AF250" i="37"/>
  <c r="AF251" i="37"/>
  <c r="AF252" i="37"/>
  <c r="AF253" i="37"/>
  <c r="AF254" i="37"/>
  <c r="AF255" i="37"/>
  <c r="AF256" i="37"/>
  <c r="AF257" i="37"/>
  <c r="AF258" i="37"/>
  <c r="AF259" i="37"/>
  <c r="AF260" i="37"/>
  <c r="AF261" i="37"/>
  <c r="AF262" i="37"/>
  <c r="AF263" i="37"/>
  <c r="AF264" i="37"/>
  <c r="AF265" i="37"/>
  <c r="AF266" i="37"/>
  <c r="AF267" i="37"/>
  <c r="AF268" i="37"/>
  <c r="AF269" i="37"/>
  <c r="AF270" i="37"/>
  <c r="AF271" i="37"/>
  <c r="AF272" i="37"/>
  <c r="AF273" i="37"/>
  <c r="AF274" i="37"/>
  <c r="AF275" i="37"/>
  <c r="AF276" i="37"/>
  <c r="AF277" i="37"/>
  <c r="AF278" i="37"/>
  <c r="AF279" i="37"/>
  <c r="AF280" i="37"/>
  <c r="AF281" i="37"/>
  <c r="AF282" i="37"/>
  <c r="AF283" i="37"/>
  <c r="AF284" i="37"/>
  <c r="AF285" i="37"/>
  <c r="AF286" i="37"/>
  <c r="AF287" i="37"/>
  <c r="AF288" i="37"/>
  <c r="AF289" i="37"/>
  <c r="AF290" i="37"/>
  <c r="AF291" i="37"/>
  <c r="AF292" i="37"/>
  <c r="AF293" i="37"/>
  <c r="AF294" i="37"/>
  <c r="AF295" i="37"/>
  <c r="AF296" i="37"/>
  <c r="AF297" i="37"/>
  <c r="AF298" i="37"/>
  <c r="AF299" i="37"/>
  <c r="AF300" i="37"/>
  <c r="AF301" i="37"/>
  <c r="AF302" i="37"/>
  <c r="AF303" i="37"/>
  <c r="AF304" i="37"/>
  <c r="AF305" i="37"/>
  <c r="AF306" i="37"/>
  <c r="AF307" i="37"/>
  <c r="AF308" i="37"/>
  <c r="AF309" i="37"/>
  <c r="AF310" i="37"/>
  <c r="AF311" i="37"/>
  <c r="AF312" i="37"/>
  <c r="AF314" i="37"/>
  <c r="AF315" i="37"/>
  <c r="AF316" i="37"/>
  <c r="AF317" i="37"/>
  <c r="AF318" i="37"/>
  <c r="AF319" i="37"/>
  <c r="AF320" i="37"/>
  <c r="AF321" i="37"/>
  <c r="AF322" i="37"/>
  <c r="AF323" i="37"/>
  <c r="AF324" i="37"/>
  <c r="AF325" i="37"/>
  <c r="AF326" i="37"/>
  <c r="AF327" i="37"/>
  <c r="AF328" i="37"/>
  <c r="AF329" i="37"/>
  <c r="AF330" i="37"/>
  <c r="AF331" i="37"/>
  <c r="AF332" i="37"/>
  <c r="AF333" i="37"/>
  <c r="AF335" i="37"/>
  <c r="AF336" i="37"/>
  <c r="AF337" i="37"/>
  <c r="AF338" i="37"/>
  <c r="AF339" i="37"/>
  <c r="AF340" i="37"/>
  <c r="AF341" i="37"/>
  <c r="AF342" i="37"/>
  <c r="AF343" i="37"/>
  <c r="AF344" i="37"/>
  <c r="AF345" i="37"/>
  <c r="AF346" i="37"/>
  <c r="AF347" i="37"/>
  <c r="AF348" i="37"/>
  <c r="AF349" i="37"/>
  <c r="AF350" i="37"/>
  <c r="AF351" i="37"/>
  <c r="AF352" i="37"/>
  <c r="AF353" i="37"/>
  <c r="AF354" i="37"/>
  <c r="AF355" i="37"/>
  <c r="AF356" i="37"/>
  <c r="AF357" i="37"/>
  <c r="AF358" i="37"/>
  <c r="AF359" i="37"/>
  <c r="AF360" i="37"/>
  <c r="AF361" i="37"/>
  <c r="AF362" i="37"/>
  <c r="AF363" i="37"/>
  <c r="AF364" i="37"/>
  <c r="AF365" i="37"/>
  <c r="AF366" i="37"/>
  <c r="AF367" i="37"/>
  <c r="AF368" i="37"/>
  <c r="AF369" i="37"/>
  <c r="AF370" i="37"/>
  <c r="AF371" i="37"/>
  <c r="AF372" i="37"/>
  <c r="AF373" i="37"/>
  <c r="AF374" i="37"/>
  <c r="AF375" i="37"/>
  <c r="AF376" i="37"/>
  <c r="AF377" i="37"/>
  <c r="AF378" i="37"/>
  <c r="AF379" i="37"/>
  <c r="AF380" i="37"/>
  <c r="AF381" i="37"/>
  <c r="AF382" i="37"/>
  <c r="AF383" i="37"/>
  <c r="AF384" i="37"/>
  <c r="AF385" i="37"/>
  <c r="AF386" i="37"/>
  <c r="AF387" i="37"/>
  <c r="AF388" i="37"/>
  <c r="AF389" i="37"/>
  <c r="AF390" i="37"/>
  <c r="AF391" i="37"/>
  <c r="AF392" i="37"/>
  <c r="AF393" i="37"/>
  <c r="AF394" i="37"/>
  <c r="AF395" i="37"/>
  <c r="AF396" i="37"/>
  <c r="AF397" i="37"/>
  <c r="AF398" i="37"/>
  <c r="AF399" i="37"/>
  <c r="AF400" i="37"/>
  <c r="AF401" i="37"/>
  <c r="AF402" i="37"/>
  <c r="AF403" i="37"/>
  <c r="AF404" i="37"/>
  <c r="AF405" i="37"/>
  <c r="AF406" i="37"/>
  <c r="AF407" i="37"/>
  <c r="AF408" i="37"/>
  <c r="AF409" i="37"/>
  <c r="AF410" i="37"/>
  <c r="AF411" i="37"/>
  <c r="AF412" i="37"/>
  <c r="AF413" i="37"/>
  <c r="AF414" i="37"/>
  <c r="AF415" i="37"/>
  <c r="AF416" i="37"/>
  <c r="AF417" i="37"/>
  <c r="AF418" i="37"/>
  <c r="AF419" i="37"/>
  <c r="AF420" i="37"/>
  <c r="AF421" i="37"/>
  <c r="AF422" i="37"/>
  <c r="AF423" i="37"/>
  <c r="AF424" i="37"/>
  <c r="AF425" i="37"/>
  <c r="AG182" i="37" l="1"/>
  <c r="AG425" i="37"/>
  <c r="AE425" i="37"/>
  <c r="AC425" i="37"/>
  <c r="AB425" i="37"/>
  <c r="AN424" i="37"/>
  <c r="AG424" i="37"/>
  <c r="AE424" i="37"/>
  <c r="AC424" i="37"/>
  <c r="AB424" i="37"/>
  <c r="AS423" i="37"/>
  <c r="AN423" i="37"/>
  <c r="AG423" i="37"/>
  <c r="AE423" i="37"/>
  <c r="AC423" i="37"/>
  <c r="AB423" i="37"/>
  <c r="AS422" i="37"/>
  <c r="AN422" i="37"/>
  <c r="AG422" i="37"/>
  <c r="AE422" i="37"/>
  <c r="AC422" i="37"/>
  <c r="AB422" i="37"/>
  <c r="AS421" i="37"/>
  <c r="AN421" i="37"/>
  <c r="AG421" i="37"/>
  <c r="AE421" i="37"/>
  <c r="AC421" i="37"/>
  <c r="AB421" i="37"/>
  <c r="AN420" i="37"/>
  <c r="AG420" i="37"/>
  <c r="AE420" i="37"/>
  <c r="AC420" i="37"/>
  <c r="AB420" i="37"/>
  <c r="AN419" i="37"/>
  <c r="AG419" i="37"/>
  <c r="AE419" i="37"/>
  <c r="AC419" i="37"/>
  <c r="AB419" i="37"/>
  <c r="AN418" i="37"/>
  <c r="AG418" i="37"/>
  <c r="AE418" i="37"/>
  <c r="AC418" i="37"/>
  <c r="AB418" i="37"/>
  <c r="AS417" i="37"/>
  <c r="AN417" i="37"/>
  <c r="AG417" i="37"/>
  <c r="AE417" i="37"/>
  <c r="AC417" i="37"/>
  <c r="AB417" i="37"/>
  <c r="AS416" i="37"/>
  <c r="AN416" i="37"/>
  <c r="AG416" i="37"/>
  <c r="AE416" i="37"/>
  <c r="AC416" i="37"/>
  <c r="AB416" i="37"/>
  <c r="AN415" i="37"/>
  <c r="AG415" i="37"/>
  <c r="AE415" i="37"/>
  <c r="AC415" i="37"/>
  <c r="AB415" i="37"/>
  <c r="AN414" i="37"/>
  <c r="AG414" i="37"/>
  <c r="AE414" i="37"/>
  <c r="AC414" i="37"/>
  <c r="AB414" i="37"/>
  <c r="AM413" i="37"/>
  <c r="AL413" i="37"/>
  <c r="AG413" i="37"/>
  <c r="AE413" i="37"/>
  <c r="AC413" i="37"/>
  <c r="AB413" i="37"/>
  <c r="F413" i="37"/>
  <c r="AM412" i="37"/>
  <c r="AL412" i="37"/>
  <c r="AG412" i="37"/>
  <c r="AE412" i="37"/>
  <c r="AC412" i="37"/>
  <c r="AB412" i="37"/>
  <c r="AN411" i="37"/>
  <c r="AG411" i="37"/>
  <c r="AE411" i="37"/>
  <c r="AC411" i="37"/>
  <c r="AB411" i="37"/>
  <c r="AN410" i="37"/>
  <c r="AG410" i="37"/>
  <c r="AE410" i="37"/>
  <c r="AC410" i="37"/>
  <c r="AB410" i="37"/>
  <c r="AN409" i="37"/>
  <c r="AG409" i="37"/>
  <c r="AE409" i="37"/>
  <c r="AC409" i="37"/>
  <c r="AB409" i="37"/>
  <c r="AS408" i="37"/>
  <c r="AN408" i="37"/>
  <c r="AG408" i="37"/>
  <c r="AE408" i="37"/>
  <c r="AC408" i="37"/>
  <c r="AB408" i="37"/>
  <c r="AN407" i="37"/>
  <c r="AG407" i="37"/>
  <c r="AE407" i="37"/>
  <c r="AC407" i="37"/>
  <c r="AB407" i="37"/>
  <c r="AN406" i="37"/>
  <c r="AG406" i="37"/>
  <c r="AE406" i="37"/>
  <c r="AC406" i="37"/>
  <c r="AB406" i="37"/>
  <c r="AN405" i="37"/>
  <c r="AG405" i="37"/>
  <c r="AE405" i="37"/>
  <c r="AC405" i="37"/>
  <c r="AB405" i="37"/>
  <c r="AN404" i="37"/>
  <c r="AG404" i="37"/>
  <c r="AE404" i="37"/>
  <c r="AC404" i="37"/>
  <c r="AB404" i="37"/>
  <c r="AS403" i="37"/>
  <c r="AN403" i="37"/>
  <c r="AG403" i="37"/>
  <c r="AE403" i="37"/>
  <c r="AC403" i="37"/>
  <c r="AB403" i="37"/>
  <c r="AS402" i="37"/>
  <c r="AN402" i="37"/>
  <c r="AG402" i="37"/>
  <c r="AE402" i="37"/>
  <c r="AC402" i="37"/>
  <c r="AB402" i="37"/>
  <c r="AN401" i="37"/>
  <c r="AG401" i="37"/>
  <c r="AE401" i="37"/>
  <c r="AC401" i="37"/>
  <c r="AB401" i="37"/>
  <c r="AN400" i="37"/>
  <c r="AG400" i="37"/>
  <c r="AE400" i="37"/>
  <c r="AC400" i="37"/>
  <c r="AB400" i="37"/>
  <c r="AN399" i="37"/>
  <c r="AG399" i="37"/>
  <c r="AE399" i="37"/>
  <c r="AC399" i="37"/>
  <c r="AB399" i="37"/>
  <c r="AN398" i="37"/>
  <c r="AG398" i="37"/>
  <c r="AE398" i="37"/>
  <c r="AC398" i="37"/>
  <c r="AB398" i="37"/>
  <c r="AN397" i="37"/>
  <c r="AG397" i="37"/>
  <c r="AE397" i="37"/>
  <c r="AC397" i="37"/>
  <c r="AB397" i="37"/>
  <c r="AS396" i="37"/>
  <c r="AN396" i="37"/>
  <c r="AG396" i="37"/>
  <c r="AE396" i="37"/>
  <c r="AC396" i="37"/>
  <c r="AB396" i="37"/>
  <c r="AN395" i="37"/>
  <c r="AG395" i="37"/>
  <c r="AE395" i="37"/>
  <c r="AC395" i="37"/>
  <c r="AB395" i="37"/>
  <c r="AN394" i="37"/>
  <c r="AG394" i="37"/>
  <c r="AE394" i="37"/>
  <c r="AC394" i="37"/>
  <c r="AB394" i="37"/>
  <c r="AN393" i="37"/>
  <c r="AG393" i="37"/>
  <c r="AE393" i="37"/>
  <c r="AC393" i="37"/>
  <c r="AB393" i="37"/>
  <c r="AN392" i="37"/>
  <c r="AG392" i="37"/>
  <c r="AE392" i="37"/>
  <c r="AC392" i="37"/>
  <c r="AB392" i="37"/>
  <c r="AN391" i="37"/>
  <c r="AG391" i="37"/>
  <c r="AE391" i="37"/>
  <c r="AC391" i="37"/>
  <c r="AB391" i="37"/>
  <c r="AN390" i="37"/>
  <c r="AG390" i="37"/>
  <c r="AE390" i="37"/>
  <c r="AC390" i="37"/>
  <c r="AB390" i="37"/>
  <c r="AN389" i="37"/>
  <c r="AG389" i="37"/>
  <c r="AE389" i="37"/>
  <c r="AC389" i="37"/>
  <c r="AB389" i="37"/>
  <c r="AN388" i="37"/>
  <c r="AG388" i="37"/>
  <c r="AE388" i="37"/>
  <c r="AC388" i="37"/>
  <c r="AB388" i="37"/>
  <c r="AN387" i="37"/>
  <c r="AG387" i="37"/>
  <c r="AE387" i="37"/>
  <c r="AC387" i="37"/>
  <c r="AB387" i="37"/>
  <c r="AM386" i="37"/>
  <c r="AL386" i="37"/>
  <c r="AG386" i="37"/>
  <c r="AE386" i="37"/>
  <c r="AC386" i="37"/>
  <c r="AB386" i="37"/>
  <c r="F386" i="37"/>
  <c r="AN385" i="37"/>
  <c r="AG385" i="37"/>
  <c r="AE385" i="37"/>
  <c r="AC385" i="37"/>
  <c r="AB385" i="37"/>
  <c r="AN384" i="37"/>
  <c r="AG384" i="37"/>
  <c r="AE384" i="37"/>
  <c r="AC384" i="37"/>
  <c r="AB384" i="37"/>
  <c r="AN383" i="37"/>
  <c r="AG383" i="37"/>
  <c r="AE383" i="37"/>
  <c r="AC383" i="37"/>
  <c r="AB383" i="37"/>
  <c r="AN382" i="37"/>
  <c r="AG382" i="37"/>
  <c r="AE382" i="37"/>
  <c r="AC382" i="37"/>
  <c r="AB382" i="37"/>
  <c r="AS381" i="37"/>
  <c r="AN381" i="37"/>
  <c r="AG381" i="37"/>
  <c r="AE381" i="37"/>
  <c r="AC381" i="37"/>
  <c r="AB381" i="37"/>
  <c r="AR380" i="37"/>
  <c r="AS380" i="37" s="1"/>
  <c r="AN380" i="37"/>
  <c r="AG380" i="37"/>
  <c r="AE380" i="37"/>
  <c r="AC380" i="37"/>
  <c r="AB380" i="37"/>
  <c r="AN379" i="37"/>
  <c r="AG379" i="37"/>
  <c r="AE379" i="37"/>
  <c r="AC379" i="37"/>
  <c r="AB379" i="37"/>
  <c r="AR378" i="37"/>
  <c r="AQ378" i="37"/>
  <c r="AN378" i="37"/>
  <c r="AG378" i="37"/>
  <c r="AE378" i="37"/>
  <c r="AC378" i="37"/>
  <c r="AB378" i="37"/>
  <c r="AS377" i="37"/>
  <c r="AN377" i="37"/>
  <c r="AG377" i="37"/>
  <c r="AE377" i="37"/>
  <c r="AC377" i="37"/>
  <c r="AB377" i="37"/>
  <c r="AN376" i="37"/>
  <c r="AG376" i="37"/>
  <c r="AE376" i="37"/>
  <c r="AC376" i="37"/>
  <c r="AB376" i="37"/>
  <c r="AN375" i="37"/>
  <c r="AG375" i="37"/>
  <c r="AE375" i="37"/>
  <c r="AC375" i="37"/>
  <c r="AB375" i="37"/>
  <c r="AS374" i="37"/>
  <c r="AN374" i="37"/>
  <c r="AG374" i="37"/>
  <c r="AE374" i="37"/>
  <c r="AC374" i="37"/>
  <c r="AB374" i="37"/>
  <c r="AS373" i="37"/>
  <c r="AN373" i="37"/>
  <c r="AG373" i="37"/>
  <c r="AE373" i="37"/>
  <c r="AC373" i="37"/>
  <c r="AB373" i="37"/>
  <c r="AN372" i="37"/>
  <c r="AG372" i="37"/>
  <c r="AE372" i="37"/>
  <c r="AC372" i="37"/>
  <c r="AB372" i="37"/>
  <c r="AN371" i="37"/>
  <c r="AG371" i="37"/>
  <c r="AE371" i="37"/>
  <c r="AC371" i="37"/>
  <c r="AB371" i="37"/>
  <c r="AS370" i="37"/>
  <c r="AN370" i="37"/>
  <c r="AG370" i="37"/>
  <c r="AE370" i="37"/>
  <c r="AC370" i="37"/>
  <c r="AB370" i="37"/>
  <c r="AN369" i="37"/>
  <c r="AG369" i="37"/>
  <c r="AE369" i="37"/>
  <c r="AC369" i="37"/>
  <c r="AB369" i="37"/>
  <c r="AN368" i="37"/>
  <c r="AG368" i="37"/>
  <c r="AE368" i="37"/>
  <c r="AC368" i="37"/>
  <c r="AB368" i="37"/>
  <c r="AS367" i="37"/>
  <c r="AN367" i="37"/>
  <c r="AG367" i="37"/>
  <c r="AE367" i="37"/>
  <c r="AC367" i="37"/>
  <c r="AB367" i="37"/>
  <c r="AN366" i="37"/>
  <c r="AG366" i="37"/>
  <c r="AE366" i="37"/>
  <c r="AC366" i="37"/>
  <c r="AB366" i="37"/>
  <c r="AS365" i="37"/>
  <c r="AN365" i="37"/>
  <c r="AG365" i="37"/>
  <c r="AE365" i="37"/>
  <c r="AC365" i="37"/>
  <c r="AB365" i="37"/>
  <c r="AN364" i="37"/>
  <c r="AG364" i="37"/>
  <c r="AE364" i="37"/>
  <c r="AC364" i="37"/>
  <c r="AB364" i="37"/>
  <c r="AN363" i="37"/>
  <c r="AG363" i="37"/>
  <c r="AE363" i="37"/>
  <c r="AC363" i="37"/>
  <c r="AB363" i="37"/>
  <c r="AN362" i="37"/>
  <c r="AG362" i="37"/>
  <c r="AE362" i="37"/>
  <c r="AC362" i="37"/>
  <c r="AB362" i="37"/>
  <c r="AS361" i="37"/>
  <c r="AN361" i="37"/>
  <c r="AG361" i="37"/>
  <c r="AE361" i="37"/>
  <c r="AC361" i="37"/>
  <c r="AB361" i="37"/>
  <c r="AS360" i="37"/>
  <c r="AN360" i="37"/>
  <c r="AG360" i="37"/>
  <c r="AE360" i="37"/>
  <c r="AC360" i="37"/>
  <c r="AB360" i="37"/>
  <c r="AS359" i="37"/>
  <c r="AN359" i="37"/>
  <c r="AG359" i="37"/>
  <c r="AE359" i="37"/>
  <c r="AC359" i="37"/>
  <c r="AB359" i="37"/>
  <c r="AS358" i="37"/>
  <c r="AN358" i="37"/>
  <c r="AG358" i="37"/>
  <c r="AE358" i="37"/>
  <c r="AC358" i="37"/>
  <c r="AB358" i="37"/>
  <c r="AN357" i="37"/>
  <c r="AG357" i="37"/>
  <c r="AE357" i="37"/>
  <c r="AC357" i="37"/>
  <c r="AB357" i="37"/>
  <c r="AN356" i="37"/>
  <c r="AG356" i="37"/>
  <c r="AE356" i="37"/>
  <c r="AC356" i="37"/>
  <c r="AB356" i="37"/>
  <c r="AN355" i="37"/>
  <c r="AG355" i="37"/>
  <c r="AE355" i="37"/>
  <c r="AC355" i="37"/>
  <c r="AB355" i="37"/>
  <c r="AS354" i="37"/>
  <c r="AN354" i="37"/>
  <c r="AG354" i="37"/>
  <c r="AE354" i="37"/>
  <c r="AC354" i="37"/>
  <c r="AB354" i="37"/>
  <c r="AW353" i="37"/>
  <c r="AN353" i="37"/>
  <c r="AG353" i="37"/>
  <c r="AE353" i="37"/>
  <c r="AC353" i="37"/>
  <c r="AB353" i="37"/>
  <c r="D353" i="37"/>
  <c r="AS352" i="37"/>
  <c r="AN352" i="37"/>
  <c r="AG352" i="37"/>
  <c r="AE352" i="37"/>
  <c r="AC352" i="37"/>
  <c r="AB352" i="37"/>
  <c r="AG351" i="37"/>
  <c r="AE351" i="37"/>
  <c r="AC351" i="37"/>
  <c r="AB351" i="37"/>
  <c r="AG350" i="37"/>
  <c r="AE350" i="37"/>
  <c r="AC350" i="37"/>
  <c r="AB350" i="37"/>
  <c r="AG349" i="37"/>
  <c r="AE349" i="37"/>
  <c r="AC349" i="37"/>
  <c r="AB349" i="37"/>
  <c r="AG348" i="37"/>
  <c r="AE348" i="37"/>
  <c r="AC348" i="37"/>
  <c r="AB348" i="37"/>
  <c r="AG347" i="37"/>
  <c r="AE347" i="37"/>
  <c r="AC347" i="37"/>
  <c r="AB347" i="37"/>
  <c r="AG346" i="37"/>
  <c r="AE346" i="37"/>
  <c r="AC346" i="37"/>
  <c r="AB346" i="37"/>
  <c r="AG345" i="37"/>
  <c r="AE345" i="37"/>
  <c r="AC345" i="37"/>
  <c r="AB345" i="37"/>
  <c r="AG344" i="37"/>
  <c r="AE344" i="37"/>
  <c r="AC344" i="37"/>
  <c r="AB344" i="37"/>
  <c r="AG343" i="37"/>
  <c r="AE343" i="37"/>
  <c r="AC343" i="37"/>
  <c r="AB343" i="37"/>
  <c r="AG342" i="37"/>
  <c r="AE342" i="37"/>
  <c r="AC342" i="37"/>
  <c r="AB342" i="37"/>
  <c r="AG341" i="37"/>
  <c r="AE341" i="37"/>
  <c r="AC341" i="37"/>
  <c r="AB341" i="37"/>
  <c r="AG340" i="37"/>
  <c r="AE340" i="37"/>
  <c r="AC340" i="37"/>
  <c r="AB340" i="37"/>
  <c r="AG339" i="37"/>
  <c r="AE339" i="37"/>
  <c r="AC339" i="37"/>
  <c r="AB339" i="37"/>
  <c r="AG338" i="37"/>
  <c r="AE338" i="37"/>
  <c r="AC338" i="37"/>
  <c r="AB338" i="37"/>
  <c r="AG337" i="37"/>
  <c r="AE337" i="37"/>
  <c r="AC337" i="37"/>
  <c r="AB337" i="37"/>
  <c r="AG336" i="37"/>
  <c r="AE336" i="37"/>
  <c r="AC336" i="37"/>
  <c r="AB336" i="37"/>
  <c r="AG335" i="37"/>
  <c r="AE335" i="37"/>
  <c r="AC335" i="37"/>
  <c r="AB335" i="37"/>
  <c r="AG333" i="37"/>
  <c r="AE333" i="37"/>
  <c r="AC333" i="37"/>
  <c r="AB333" i="37"/>
  <c r="AG332" i="37"/>
  <c r="AE332" i="37"/>
  <c r="AC332" i="37"/>
  <c r="AB332" i="37"/>
  <c r="AG331" i="37"/>
  <c r="AE331" i="37"/>
  <c r="AC331" i="37"/>
  <c r="AB331" i="37"/>
  <c r="AG330" i="37"/>
  <c r="AE330" i="37"/>
  <c r="AC330" i="37"/>
  <c r="AB330" i="37"/>
  <c r="AG329" i="37"/>
  <c r="AE329" i="37"/>
  <c r="AC329" i="37"/>
  <c r="AB329" i="37"/>
  <c r="AG328" i="37"/>
  <c r="AE328" i="37"/>
  <c r="AC328" i="37"/>
  <c r="AB328" i="37"/>
  <c r="AG327" i="37"/>
  <c r="AE327" i="37"/>
  <c r="AC327" i="37"/>
  <c r="AB327" i="37"/>
  <c r="AG326" i="37"/>
  <c r="AE326" i="37"/>
  <c r="AC326" i="37"/>
  <c r="AB326" i="37"/>
  <c r="AG325" i="37"/>
  <c r="AE325" i="37"/>
  <c r="AC325" i="37"/>
  <c r="AB325" i="37"/>
  <c r="AG324" i="37"/>
  <c r="AE324" i="37"/>
  <c r="AC324" i="37"/>
  <c r="AB324" i="37"/>
  <c r="AG323" i="37"/>
  <c r="AE323" i="37"/>
  <c r="AC323" i="37"/>
  <c r="AB323" i="37"/>
  <c r="AG322" i="37"/>
  <c r="AE322" i="37"/>
  <c r="AC322" i="37"/>
  <c r="AB322" i="37"/>
  <c r="AG321" i="37"/>
  <c r="AE321" i="37"/>
  <c r="AC321" i="37"/>
  <c r="AB321" i="37"/>
  <c r="AG320" i="37"/>
  <c r="AE320" i="37"/>
  <c r="AC320" i="37"/>
  <c r="AB320" i="37"/>
  <c r="AG319" i="37"/>
  <c r="AE319" i="37"/>
  <c r="AC319" i="37"/>
  <c r="AB319" i="37"/>
  <c r="AG318" i="37"/>
  <c r="AE318" i="37"/>
  <c r="AC318" i="37"/>
  <c r="AB318" i="37"/>
  <c r="AG317" i="37"/>
  <c r="AE317" i="37"/>
  <c r="AC317" i="37"/>
  <c r="AB317" i="37"/>
  <c r="AG316" i="37"/>
  <c r="AE316" i="37"/>
  <c r="AC316" i="37"/>
  <c r="AB316" i="37"/>
  <c r="AG315" i="37"/>
  <c r="AE315" i="37"/>
  <c r="AC315" i="37"/>
  <c r="AB315" i="37"/>
  <c r="AG314" i="37"/>
  <c r="AE314" i="37"/>
  <c r="AC314" i="37"/>
  <c r="AB314" i="37"/>
  <c r="AG312" i="37"/>
  <c r="AE312" i="37"/>
  <c r="AC312" i="37"/>
  <c r="AB312" i="37"/>
  <c r="AG311" i="37"/>
  <c r="AE311" i="37"/>
  <c r="AC311" i="37"/>
  <c r="AB311" i="37"/>
  <c r="AG310" i="37"/>
  <c r="AE310" i="37"/>
  <c r="AC310" i="37"/>
  <c r="AB310" i="37"/>
  <c r="AG309" i="37"/>
  <c r="AE309" i="37"/>
  <c r="AC309" i="37"/>
  <c r="AB309" i="37"/>
  <c r="AG308" i="37"/>
  <c r="AE308" i="37"/>
  <c r="AC308" i="37"/>
  <c r="AB308" i="37"/>
  <c r="AG307" i="37"/>
  <c r="AE307" i="37"/>
  <c r="AC307" i="37"/>
  <c r="AB307" i="37"/>
  <c r="AG306" i="37"/>
  <c r="AE306" i="37"/>
  <c r="AC306" i="37"/>
  <c r="AB306" i="37"/>
  <c r="AG305" i="37"/>
  <c r="AE305" i="37"/>
  <c r="AC305" i="37"/>
  <c r="AB305" i="37"/>
  <c r="AG304" i="37"/>
  <c r="AE304" i="37"/>
  <c r="AC304" i="37"/>
  <c r="AB304" i="37"/>
  <c r="AG303" i="37"/>
  <c r="AE303" i="37"/>
  <c r="AC303" i="37"/>
  <c r="AB303" i="37"/>
  <c r="AG302" i="37"/>
  <c r="AE302" i="37"/>
  <c r="AC302" i="37"/>
  <c r="AB302" i="37"/>
  <c r="AG301" i="37"/>
  <c r="AE301" i="37"/>
  <c r="AC301" i="37"/>
  <c r="AB301" i="37"/>
  <c r="AG300" i="37"/>
  <c r="AE300" i="37"/>
  <c r="AC300" i="37"/>
  <c r="AB300" i="37"/>
  <c r="AG299" i="37"/>
  <c r="AE299" i="37"/>
  <c r="AC299" i="37"/>
  <c r="AB299" i="37"/>
  <c r="AG298" i="37"/>
  <c r="AE298" i="37"/>
  <c r="AC298" i="37"/>
  <c r="AB298" i="37"/>
  <c r="AG297" i="37"/>
  <c r="AE297" i="37"/>
  <c r="AC297" i="37"/>
  <c r="AB297" i="37"/>
  <c r="AG296" i="37"/>
  <c r="AE296" i="37"/>
  <c r="AC296" i="37"/>
  <c r="AB296" i="37"/>
  <c r="AG295" i="37"/>
  <c r="AE295" i="37"/>
  <c r="AC295" i="37"/>
  <c r="AB295" i="37"/>
  <c r="AG294" i="37"/>
  <c r="AE294" i="37"/>
  <c r="AC294" i="37"/>
  <c r="AB294" i="37"/>
  <c r="AG293" i="37"/>
  <c r="AE293" i="37"/>
  <c r="AC293" i="37"/>
  <c r="AB293" i="37"/>
  <c r="AG292" i="37"/>
  <c r="AE292" i="37"/>
  <c r="AC292" i="37"/>
  <c r="AB292" i="37"/>
  <c r="AG291" i="37"/>
  <c r="AE291" i="37"/>
  <c r="AC291" i="37"/>
  <c r="AB291" i="37"/>
  <c r="AG290" i="37"/>
  <c r="AE290" i="37"/>
  <c r="AC290" i="37"/>
  <c r="AB290" i="37"/>
  <c r="AG289" i="37"/>
  <c r="AE289" i="37"/>
  <c r="AC289" i="37"/>
  <c r="AB289" i="37"/>
  <c r="AG288" i="37"/>
  <c r="AE288" i="37"/>
  <c r="AC288" i="37"/>
  <c r="AB288" i="37"/>
  <c r="AG287" i="37"/>
  <c r="AE287" i="37"/>
  <c r="AC287" i="37"/>
  <c r="AB287" i="37"/>
  <c r="AG286" i="37"/>
  <c r="AE286" i="37"/>
  <c r="AC286" i="37"/>
  <c r="AB286" i="37"/>
  <c r="AG285" i="37"/>
  <c r="AE285" i="37"/>
  <c r="AC285" i="37"/>
  <c r="AB285" i="37"/>
  <c r="AG284" i="37"/>
  <c r="AE284" i="37"/>
  <c r="AC284" i="37"/>
  <c r="AB284" i="37"/>
  <c r="AG283" i="37"/>
  <c r="AE283" i="37"/>
  <c r="AC283" i="37"/>
  <c r="AB283" i="37"/>
  <c r="AG282" i="37"/>
  <c r="AE282" i="37"/>
  <c r="AC282" i="37"/>
  <c r="AB282" i="37"/>
  <c r="AG281" i="37"/>
  <c r="AE281" i="37"/>
  <c r="AC281" i="37"/>
  <c r="AB281" i="37"/>
  <c r="AG280" i="37"/>
  <c r="AE280" i="37"/>
  <c r="AC280" i="37"/>
  <c r="AB280" i="37"/>
  <c r="AG279" i="37"/>
  <c r="AE279" i="37"/>
  <c r="AC279" i="37"/>
  <c r="AB279" i="37"/>
  <c r="AG278" i="37"/>
  <c r="AE278" i="37"/>
  <c r="AC278" i="37"/>
  <c r="AB278" i="37"/>
  <c r="AG277" i="37"/>
  <c r="AE277" i="37"/>
  <c r="AC277" i="37"/>
  <c r="AB277" i="37"/>
  <c r="AG276" i="37"/>
  <c r="AE276" i="37"/>
  <c r="AC276" i="37"/>
  <c r="AB276" i="37"/>
  <c r="AG275" i="37"/>
  <c r="AE275" i="37"/>
  <c r="AC275" i="37"/>
  <c r="AB275" i="37"/>
  <c r="AG274" i="37"/>
  <c r="AE274" i="37"/>
  <c r="AC274" i="37"/>
  <c r="AB274" i="37"/>
  <c r="AG273" i="37"/>
  <c r="AE273" i="37"/>
  <c r="AC273" i="37"/>
  <c r="AB273" i="37"/>
  <c r="AG272" i="37"/>
  <c r="AE272" i="37"/>
  <c r="AC272" i="37"/>
  <c r="AB272" i="37"/>
  <c r="AG271" i="37"/>
  <c r="AE271" i="37"/>
  <c r="AC271" i="37"/>
  <c r="AB271" i="37"/>
  <c r="AG270" i="37"/>
  <c r="AE270" i="37"/>
  <c r="AC270" i="37"/>
  <c r="AB270" i="37"/>
  <c r="AG269" i="37"/>
  <c r="AE269" i="37"/>
  <c r="AC269" i="37"/>
  <c r="AB269" i="37"/>
  <c r="AG268" i="37"/>
  <c r="AE268" i="37"/>
  <c r="AC268" i="37"/>
  <c r="AB268" i="37"/>
  <c r="AG267" i="37"/>
  <c r="AE267" i="37"/>
  <c r="AC267" i="37"/>
  <c r="AB267" i="37"/>
  <c r="AG266" i="37"/>
  <c r="AE266" i="37"/>
  <c r="AC266" i="37"/>
  <c r="AB266" i="37"/>
  <c r="AG265" i="37"/>
  <c r="AE265" i="37"/>
  <c r="AC265" i="37"/>
  <c r="AB265" i="37"/>
  <c r="AG264" i="37"/>
  <c r="AE264" i="37"/>
  <c r="AC264" i="37"/>
  <c r="AB264" i="37"/>
  <c r="AG263" i="37"/>
  <c r="AE263" i="37"/>
  <c r="AC263" i="37"/>
  <c r="AB263" i="37"/>
  <c r="AG262" i="37"/>
  <c r="AE262" i="37"/>
  <c r="AC262" i="37"/>
  <c r="AB262" i="37"/>
  <c r="AG261" i="37"/>
  <c r="AE261" i="37"/>
  <c r="AC261" i="37"/>
  <c r="AB261" i="37"/>
  <c r="AG260" i="37"/>
  <c r="AE260" i="37"/>
  <c r="AC260" i="37"/>
  <c r="AB260" i="37"/>
  <c r="AG259" i="37"/>
  <c r="AE259" i="37"/>
  <c r="AC259" i="37"/>
  <c r="AB259" i="37"/>
  <c r="AG258" i="37"/>
  <c r="AE258" i="37"/>
  <c r="AC258" i="37"/>
  <c r="AB258" i="37"/>
  <c r="AG257" i="37"/>
  <c r="AE257" i="37"/>
  <c r="AC257" i="37"/>
  <c r="AB257" i="37"/>
  <c r="AG256" i="37"/>
  <c r="AE256" i="37"/>
  <c r="AC256" i="37"/>
  <c r="AB256" i="37"/>
  <c r="AG255" i="37"/>
  <c r="AE255" i="37"/>
  <c r="AC255" i="37"/>
  <c r="AB255" i="37"/>
  <c r="AG254" i="37"/>
  <c r="AE254" i="37"/>
  <c r="AC254" i="37"/>
  <c r="AB254" i="37"/>
  <c r="AG253" i="37"/>
  <c r="AE253" i="37"/>
  <c r="AC253" i="37"/>
  <c r="AB253" i="37"/>
  <c r="AG252" i="37"/>
  <c r="AE252" i="37"/>
  <c r="AC252" i="37"/>
  <c r="AB252" i="37"/>
  <c r="AG251" i="37"/>
  <c r="AE251" i="37"/>
  <c r="AC251" i="37"/>
  <c r="AB251" i="37"/>
  <c r="AG250" i="37"/>
  <c r="AE250" i="37"/>
  <c r="AC250" i="37"/>
  <c r="AB250" i="37"/>
  <c r="AG249" i="37"/>
  <c r="AE249" i="37"/>
  <c r="AC249" i="37"/>
  <c r="AB249" i="37"/>
  <c r="AG248" i="37"/>
  <c r="AE248" i="37"/>
  <c r="AC248" i="37"/>
  <c r="AB248" i="37"/>
  <c r="AG247" i="37"/>
  <c r="AE247" i="37"/>
  <c r="AC247" i="37"/>
  <c r="AB247" i="37"/>
  <c r="AG246" i="37"/>
  <c r="AE246" i="37"/>
  <c r="AC246" i="37"/>
  <c r="AB246" i="37"/>
  <c r="AG245" i="37"/>
  <c r="AE245" i="37"/>
  <c r="AC245" i="37"/>
  <c r="AB245" i="37"/>
  <c r="AG244" i="37"/>
  <c r="AE244" i="37"/>
  <c r="AC244" i="37"/>
  <c r="AB244" i="37"/>
  <c r="AG243" i="37"/>
  <c r="AE243" i="37"/>
  <c r="AC243" i="37"/>
  <c r="AB243" i="37"/>
  <c r="AG242" i="37"/>
  <c r="AE242" i="37"/>
  <c r="AC242" i="37"/>
  <c r="AB242" i="37"/>
  <c r="AG241" i="37"/>
  <c r="AE241" i="37"/>
  <c r="AC241" i="37"/>
  <c r="AB241" i="37"/>
  <c r="AG240" i="37"/>
  <c r="AE240" i="37"/>
  <c r="AC240" i="37"/>
  <c r="AB240" i="37"/>
  <c r="AG239" i="37"/>
  <c r="AE239" i="37"/>
  <c r="AC239" i="37"/>
  <c r="AB239" i="37"/>
  <c r="AG238" i="37"/>
  <c r="AE238" i="37"/>
  <c r="AC238" i="37"/>
  <c r="AB238" i="37"/>
  <c r="AG237" i="37"/>
  <c r="AE237" i="37"/>
  <c r="AC237" i="37"/>
  <c r="AB237" i="37"/>
  <c r="AG236" i="37"/>
  <c r="AE236" i="37"/>
  <c r="AC236" i="37"/>
  <c r="AB236" i="37"/>
  <c r="AG235" i="37"/>
  <c r="AE235" i="37"/>
  <c r="AC235" i="37"/>
  <c r="AB235" i="37"/>
  <c r="AG234" i="37"/>
  <c r="AE234" i="37"/>
  <c r="AC234" i="37"/>
  <c r="AB234" i="37"/>
  <c r="AG233" i="37"/>
  <c r="AE233" i="37"/>
  <c r="AC233" i="37"/>
  <c r="AB233" i="37"/>
  <c r="AG232" i="37"/>
  <c r="AE232" i="37"/>
  <c r="AC232" i="37"/>
  <c r="AB232" i="37"/>
  <c r="AG231" i="37"/>
  <c r="AE231" i="37"/>
  <c r="AC231" i="37"/>
  <c r="AB231" i="37"/>
  <c r="AG230" i="37"/>
  <c r="AE230" i="37"/>
  <c r="AC230" i="37"/>
  <c r="AB230" i="37"/>
  <c r="AG229" i="37"/>
  <c r="AE229" i="37"/>
  <c r="AC229" i="37"/>
  <c r="AB229" i="37"/>
  <c r="AG228" i="37"/>
  <c r="AE228" i="37"/>
  <c r="AC228" i="37"/>
  <c r="AB228" i="37"/>
  <c r="AG227" i="37"/>
  <c r="AE227" i="37"/>
  <c r="AC227" i="37"/>
  <c r="AB227" i="37"/>
  <c r="AG226" i="37"/>
  <c r="AE226" i="37"/>
  <c r="AC226" i="37"/>
  <c r="AB226" i="37"/>
  <c r="AG225" i="37"/>
  <c r="AE225" i="37"/>
  <c r="AC225" i="37"/>
  <c r="AB225" i="37"/>
  <c r="AG224" i="37"/>
  <c r="AE224" i="37"/>
  <c r="AC224" i="37"/>
  <c r="AB224" i="37"/>
  <c r="AG223" i="37"/>
  <c r="AE223" i="37"/>
  <c r="AC223" i="37"/>
  <c r="AB223" i="37"/>
  <c r="AG222" i="37"/>
  <c r="AE222" i="37"/>
  <c r="AC222" i="37"/>
  <c r="AB222" i="37"/>
  <c r="AG221" i="37"/>
  <c r="AE221" i="37"/>
  <c r="AC221" i="37"/>
  <c r="AB221" i="37"/>
  <c r="AG220" i="37"/>
  <c r="AE220" i="37"/>
  <c r="AC220" i="37"/>
  <c r="AB220" i="37"/>
  <c r="AG219" i="37"/>
  <c r="AE219" i="37"/>
  <c r="AC219" i="37"/>
  <c r="AB219" i="37"/>
  <c r="AG218" i="37"/>
  <c r="AE218" i="37"/>
  <c r="AC218" i="37"/>
  <c r="AB218" i="37"/>
  <c r="AG217" i="37"/>
  <c r="AE217" i="37"/>
  <c r="AC217" i="37"/>
  <c r="AB217" i="37"/>
  <c r="AG216" i="37"/>
  <c r="AE216" i="37"/>
  <c r="AC216" i="37"/>
  <c r="AB216" i="37"/>
  <c r="AG215" i="37"/>
  <c r="AE215" i="37"/>
  <c r="AC215" i="37"/>
  <c r="AB215" i="37"/>
  <c r="AG214" i="37"/>
  <c r="AE214" i="37"/>
  <c r="AC214" i="37"/>
  <c r="AB214" i="37"/>
  <c r="AG213" i="37"/>
  <c r="AE213" i="37"/>
  <c r="AC213" i="37"/>
  <c r="AB213" i="37"/>
  <c r="AG212" i="37"/>
  <c r="AE212" i="37"/>
  <c r="AC212" i="37"/>
  <c r="AB212" i="37"/>
  <c r="AG211" i="37"/>
  <c r="AE211" i="37"/>
  <c r="AC211" i="37"/>
  <c r="AB211" i="37"/>
  <c r="AG210" i="37"/>
  <c r="AE210" i="37"/>
  <c r="AC210" i="37"/>
  <c r="AB210" i="37"/>
  <c r="AG209" i="37"/>
  <c r="AE209" i="37"/>
  <c r="AC209" i="37"/>
  <c r="AB209" i="37"/>
  <c r="AG208" i="37"/>
  <c r="AE208" i="37"/>
  <c r="AC208" i="37"/>
  <c r="AB208" i="37"/>
  <c r="AG207" i="37"/>
  <c r="AE207" i="37"/>
  <c r="AC207" i="37"/>
  <c r="AB207" i="37"/>
  <c r="AG206" i="37"/>
  <c r="AE206" i="37"/>
  <c r="AC206" i="37"/>
  <c r="AB206" i="37"/>
  <c r="AG205" i="37"/>
  <c r="AE205" i="37"/>
  <c r="AC205" i="37"/>
  <c r="AB205" i="37"/>
  <c r="AG204" i="37"/>
  <c r="AE204" i="37"/>
  <c r="AC204" i="37"/>
  <c r="AB204" i="37"/>
  <c r="AG203" i="37"/>
  <c r="AE203" i="37"/>
  <c r="AC203" i="37"/>
  <c r="AB203" i="37"/>
  <c r="AG202" i="37"/>
  <c r="AE202" i="37"/>
  <c r="AC202" i="37"/>
  <c r="AB202" i="37"/>
  <c r="AG201" i="37"/>
  <c r="AE201" i="37"/>
  <c r="AC201" i="37"/>
  <c r="AB201" i="37"/>
  <c r="AG200" i="37"/>
  <c r="AE200" i="37"/>
  <c r="AC200" i="37"/>
  <c r="AB200" i="37"/>
  <c r="AG199" i="37"/>
  <c r="AE199" i="37"/>
  <c r="AC199" i="37"/>
  <c r="AB199" i="37"/>
  <c r="AG198" i="37"/>
  <c r="AE198" i="37"/>
  <c r="AC198" i="37"/>
  <c r="AB198" i="37"/>
  <c r="AG197" i="37"/>
  <c r="AE197" i="37"/>
  <c r="AC197" i="37"/>
  <c r="AB197" i="37"/>
  <c r="AG196" i="37"/>
  <c r="AE196" i="37"/>
  <c r="AC196" i="37"/>
  <c r="AB196" i="37"/>
  <c r="AG195" i="37"/>
  <c r="AE195" i="37"/>
  <c r="AC195" i="37"/>
  <c r="AB195" i="37"/>
  <c r="AG194" i="37"/>
  <c r="AE194" i="37"/>
  <c r="AC194" i="37"/>
  <c r="AB194" i="37"/>
  <c r="AG193" i="37"/>
  <c r="AE193" i="37"/>
  <c r="AC193" i="37"/>
  <c r="AB193" i="37"/>
  <c r="AG192" i="37"/>
  <c r="AE192" i="37"/>
  <c r="AC192" i="37"/>
  <c r="AB192" i="37"/>
  <c r="AG191" i="37"/>
  <c r="AE191" i="37"/>
  <c r="AC191" i="37"/>
  <c r="AB191" i="37"/>
  <c r="AG190" i="37"/>
  <c r="AE190" i="37"/>
  <c r="AC190" i="37"/>
  <c r="AB190" i="37"/>
  <c r="AG189" i="37"/>
  <c r="AE189" i="37"/>
  <c r="AC189" i="37"/>
  <c r="AB189" i="37"/>
  <c r="AG188" i="37"/>
  <c r="AE188" i="37"/>
  <c r="AC188" i="37"/>
  <c r="AB188" i="37"/>
  <c r="AG187" i="37"/>
  <c r="AE187" i="37"/>
  <c r="AC187" i="37"/>
  <c r="AB187" i="37"/>
  <c r="AG186" i="37"/>
  <c r="AE186" i="37"/>
  <c r="AC186" i="37"/>
  <c r="AB186" i="37"/>
  <c r="AG185" i="37"/>
  <c r="AE185" i="37"/>
  <c r="AC185" i="37"/>
  <c r="AB185" i="37"/>
  <c r="AG184" i="37"/>
  <c r="AE184" i="37"/>
  <c r="AC184" i="37"/>
  <c r="AB184" i="37"/>
  <c r="AG183" i="37"/>
  <c r="AE183" i="37"/>
  <c r="AC183" i="37"/>
  <c r="AB183" i="37"/>
  <c r="AE182" i="37"/>
  <c r="AC182" i="37"/>
  <c r="AB182" i="37"/>
  <c r="AG181" i="37"/>
  <c r="AE181" i="37"/>
  <c r="AC181" i="37"/>
  <c r="AB181" i="37"/>
  <c r="AG180" i="37"/>
  <c r="AE180" i="37"/>
  <c r="AC180" i="37"/>
  <c r="AB180" i="37"/>
  <c r="AG179" i="37"/>
  <c r="AE179" i="37"/>
  <c r="AC179" i="37"/>
  <c r="AB179" i="37"/>
  <c r="AG178" i="37"/>
  <c r="AE178" i="37"/>
  <c r="AC178" i="37"/>
  <c r="AB178" i="37"/>
  <c r="AG177" i="37"/>
  <c r="AE177" i="37"/>
  <c r="AC177" i="37"/>
  <c r="AB177" i="37"/>
  <c r="AG176" i="37"/>
  <c r="AE176" i="37"/>
  <c r="AC176" i="37"/>
  <c r="AB176" i="37"/>
  <c r="AG175" i="37"/>
  <c r="AE175" i="37"/>
  <c r="AC175" i="37"/>
  <c r="AB175" i="37"/>
  <c r="AG174" i="37"/>
  <c r="AE174" i="37"/>
  <c r="AC174" i="37"/>
  <c r="AB174" i="37"/>
  <c r="AG173" i="37"/>
  <c r="AE173" i="37"/>
  <c r="AC173" i="37"/>
  <c r="AB173" i="37"/>
  <c r="AG172" i="37"/>
  <c r="AE172" i="37"/>
  <c r="AC172" i="37"/>
  <c r="AB172" i="37"/>
  <c r="AG171" i="37"/>
  <c r="AE171" i="37"/>
  <c r="AC171" i="37"/>
  <c r="AB171" i="37"/>
  <c r="AG170" i="37"/>
  <c r="AE170" i="37"/>
  <c r="AC170" i="37"/>
  <c r="AB170" i="37"/>
  <c r="AG169" i="37"/>
  <c r="AE169" i="37"/>
  <c r="AC169" i="37"/>
  <c r="AB169" i="37"/>
  <c r="AG168" i="37"/>
  <c r="AE168" i="37"/>
  <c r="AC168" i="37"/>
  <c r="AB168" i="37"/>
  <c r="AG167" i="37"/>
  <c r="AE167" i="37"/>
  <c r="AC167" i="37"/>
  <c r="AB167" i="37"/>
  <c r="AG166" i="37"/>
  <c r="AE166" i="37"/>
  <c r="AC166" i="37"/>
  <c r="AB166" i="37"/>
  <c r="AG165" i="37"/>
  <c r="AE165" i="37"/>
  <c r="AC165" i="37"/>
  <c r="AB165" i="37"/>
  <c r="AG164" i="37"/>
  <c r="AE164" i="37"/>
  <c r="AC164" i="37"/>
  <c r="AB164" i="37"/>
  <c r="AG163" i="37"/>
  <c r="AE163" i="37"/>
  <c r="AC163" i="37"/>
  <c r="AB163" i="37"/>
  <c r="AG162" i="37"/>
  <c r="AE162" i="37"/>
  <c r="AC162" i="37"/>
  <c r="AB162" i="37"/>
  <c r="AG161" i="37"/>
  <c r="AE161" i="37"/>
  <c r="AC161" i="37"/>
  <c r="AB161" i="37"/>
  <c r="AG160" i="37"/>
  <c r="AE160" i="37"/>
  <c r="AC160" i="37"/>
  <c r="AB160" i="37"/>
  <c r="AG159" i="37"/>
  <c r="AE159" i="37"/>
  <c r="AC159" i="37"/>
  <c r="AB159" i="37"/>
  <c r="AG158" i="37"/>
  <c r="AE158" i="37"/>
  <c r="AC158" i="37"/>
  <c r="AB158" i="37"/>
  <c r="AG157" i="37"/>
  <c r="AE157" i="37"/>
  <c r="AC157" i="37"/>
  <c r="AB157" i="37"/>
  <c r="AG156" i="37"/>
  <c r="AE156" i="37"/>
  <c r="AC156" i="37"/>
  <c r="AB156" i="37"/>
  <c r="AG155" i="37"/>
  <c r="AE155" i="37"/>
  <c r="AC155" i="37"/>
  <c r="AB155" i="37"/>
  <c r="AG154" i="37"/>
  <c r="AE154" i="37"/>
  <c r="AC154" i="37"/>
  <c r="AB154" i="37"/>
  <c r="AG153" i="37"/>
  <c r="AE153" i="37"/>
  <c r="AC153" i="37"/>
  <c r="AB153" i="37"/>
  <c r="AG152" i="37"/>
  <c r="AE152" i="37"/>
  <c r="AC152" i="37"/>
  <c r="AB152" i="37"/>
  <c r="AG151" i="37"/>
  <c r="AE151" i="37"/>
  <c r="AC151" i="37"/>
  <c r="AB151" i="37"/>
  <c r="AG150" i="37"/>
  <c r="AE150" i="37"/>
  <c r="AC150" i="37"/>
  <c r="AB150" i="37"/>
  <c r="AG149" i="37"/>
  <c r="AE149" i="37"/>
  <c r="AC149" i="37"/>
  <c r="AB149" i="37"/>
  <c r="AG148" i="37"/>
  <c r="AE148" i="37"/>
  <c r="AC148" i="37"/>
  <c r="AB148" i="37"/>
  <c r="AG147" i="37"/>
  <c r="AE147" i="37"/>
  <c r="AC147" i="37"/>
  <c r="AB147" i="37"/>
  <c r="AG146" i="37"/>
  <c r="AE146" i="37"/>
  <c r="AC146" i="37"/>
  <c r="AB146" i="37"/>
  <c r="AG145" i="37"/>
  <c r="AE145" i="37"/>
  <c r="AC145" i="37"/>
  <c r="AB145" i="37"/>
  <c r="AG144" i="37"/>
  <c r="AE144" i="37"/>
  <c r="AC144" i="37"/>
  <c r="AB144" i="37"/>
  <c r="AG143" i="37"/>
  <c r="AE143" i="37"/>
  <c r="AC143" i="37"/>
  <c r="AB143" i="37"/>
  <c r="AG142" i="37"/>
  <c r="AE142" i="37"/>
  <c r="AC142" i="37"/>
  <c r="AB142" i="37"/>
  <c r="AG141" i="37"/>
  <c r="AE141" i="37"/>
  <c r="AC141" i="37"/>
  <c r="AB141" i="37"/>
  <c r="AG140" i="37"/>
  <c r="AE140" i="37"/>
  <c r="AC140" i="37"/>
  <c r="AB140" i="37"/>
  <c r="AG139" i="37"/>
  <c r="AE139" i="37"/>
  <c r="AC139" i="37"/>
  <c r="AB139" i="37"/>
  <c r="AG138" i="37"/>
  <c r="AE138" i="37"/>
  <c r="AC138" i="37"/>
  <c r="AB138" i="37"/>
  <c r="AG137" i="37"/>
  <c r="AE137" i="37"/>
  <c r="AC137" i="37"/>
  <c r="AB137" i="37"/>
  <c r="AG136" i="37"/>
  <c r="AE136" i="37"/>
  <c r="AC136" i="37"/>
  <c r="AB136" i="37"/>
  <c r="AG135" i="37"/>
  <c r="AE135" i="37"/>
  <c r="AC135" i="37"/>
  <c r="AB135" i="37"/>
  <c r="AG134" i="37"/>
  <c r="AE134" i="37"/>
  <c r="AC134" i="37"/>
  <c r="AB134" i="37"/>
  <c r="AG133" i="37"/>
  <c r="AE133" i="37"/>
  <c r="AC133" i="37"/>
  <c r="AB133" i="37"/>
  <c r="AG132" i="37"/>
  <c r="AE132" i="37"/>
  <c r="AC132" i="37"/>
  <c r="AB132" i="37"/>
  <c r="AG131" i="37"/>
  <c r="AE131" i="37"/>
  <c r="AC131" i="37"/>
  <c r="AB131" i="37"/>
  <c r="AG130" i="37"/>
  <c r="AE130" i="37"/>
  <c r="AC130" i="37"/>
  <c r="AB130" i="37"/>
  <c r="AG129" i="37"/>
  <c r="AE129" i="37"/>
  <c r="AC129" i="37"/>
  <c r="AB129" i="37"/>
  <c r="AG128" i="37"/>
  <c r="AE128" i="37"/>
  <c r="AC128" i="37"/>
  <c r="AB128" i="37"/>
  <c r="AG127" i="37"/>
  <c r="AE127" i="37"/>
  <c r="AC127" i="37"/>
  <c r="AB127" i="37"/>
  <c r="AG126" i="37"/>
  <c r="AE126" i="37"/>
  <c r="AC126" i="37"/>
  <c r="AB126" i="37"/>
  <c r="AG125" i="37"/>
  <c r="AE125" i="37"/>
  <c r="AC125" i="37"/>
  <c r="AB125" i="37"/>
  <c r="AG124" i="37"/>
  <c r="AE124" i="37"/>
  <c r="AC124" i="37"/>
  <c r="AB124" i="37"/>
  <c r="AG123" i="37"/>
  <c r="AE123" i="37"/>
  <c r="AC123" i="37"/>
  <c r="AB123" i="37"/>
  <c r="AG122" i="37"/>
  <c r="AE122" i="37"/>
  <c r="AC122" i="37"/>
  <c r="AB122" i="37"/>
  <c r="AG121" i="37"/>
  <c r="AE121" i="37"/>
  <c r="AC121" i="37"/>
  <c r="AB121" i="37"/>
  <c r="AG120" i="37"/>
  <c r="AE120" i="37"/>
  <c r="AC120" i="37"/>
  <c r="AB120" i="37"/>
  <c r="AG119" i="37"/>
  <c r="AE119" i="37"/>
  <c r="AC119" i="37"/>
  <c r="AB119" i="37"/>
  <c r="AG118" i="37"/>
  <c r="AE118" i="37"/>
  <c r="AC118" i="37"/>
  <c r="AB118" i="37"/>
  <c r="AG117" i="37"/>
  <c r="AE117" i="37"/>
  <c r="AC117" i="37"/>
  <c r="AB117" i="37"/>
  <c r="AG116" i="37"/>
  <c r="AE116" i="37"/>
  <c r="AC116" i="37"/>
  <c r="AB116" i="37"/>
  <c r="AG115" i="37"/>
  <c r="AE115" i="37"/>
  <c r="AC115" i="37"/>
  <c r="AB115" i="37"/>
  <c r="AG114" i="37"/>
  <c r="AE114" i="37"/>
  <c r="AC114" i="37"/>
  <c r="AB114" i="37"/>
  <c r="AG113" i="37"/>
  <c r="AE113" i="37"/>
  <c r="AC113" i="37"/>
  <c r="AB113" i="37"/>
  <c r="AG112" i="37"/>
  <c r="AE112" i="37"/>
  <c r="AC112" i="37"/>
  <c r="AB112" i="37"/>
  <c r="AG111" i="37"/>
  <c r="AE111" i="37"/>
  <c r="AC111" i="37"/>
  <c r="AB111" i="37"/>
  <c r="AG110" i="37"/>
  <c r="AE110" i="37"/>
  <c r="AC110" i="37"/>
  <c r="AB110" i="37"/>
  <c r="AG109" i="37"/>
  <c r="AE109" i="37"/>
  <c r="AC109" i="37"/>
  <c r="AB109" i="37"/>
  <c r="AG108" i="37"/>
  <c r="AE108" i="37"/>
  <c r="AC108" i="37"/>
  <c r="AB108" i="37"/>
  <c r="AG107" i="37"/>
  <c r="AE107" i="37"/>
  <c r="AC107" i="37"/>
  <c r="AB107" i="37"/>
  <c r="AG106" i="37"/>
  <c r="AE106" i="37"/>
  <c r="AC106" i="37"/>
  <c r="AB106" i="37"/>
  <c r="AG105" i="37"/>
  <c r="AE105" i="37"/>
  <c r="AC105" i="37"/>
  <c r="AB105" i="37"/>
  <c r="AG104" i="37"/>
  <c r="AE104" i="37"/>
  <c r="AC104" i="37"/>
  <c r="AB104" i="37"/>
  <c r="AG103" i="37"/>
  <c r="AE103" i="37"/>
  <c r="AC103" i="37"/>
  <c r="AB103" i="37"/>
  <c r="AG102" i="37"/>
  <c r="AE102" i="37"/>
  <c r="AC102" i="37"/>
  <c r="AB102" i="37"/>
  <c r="AG101" i="37"/>
  <c r="AE101" i="37"/>
  <c r="AC101" i="37"/>
  <c r="AB101" i="37"/>
  <c r="AG100" i="37"/>
  <c r="AE100" i="37"/>
  <c r="AC100" i="37"/>
  <c r="AB100" i="37"/>
  <c r="AG99" i="37"/>
  <c r="AE99" i="37"/>
  <c r="AC99" i="37"/>
  <c r="AB99" i="37"/>
  <c r="AG98" i="37"/>
  <c r="AE98" i="37"/>
  <c r="AC98" i="37"/>
  <c r="AB98" i="37"/>
  <c r="AG97" i="37"/>
  <c r="AE97" i="37"/>
  <c r="AC97" i="37"/>
  <c r="AB97" i="37"/>
  <c r="AG96" i="37"/>
  <c r="AE96" i="37"/>
  <c r="AC96" i="37"/>
  <c r="AB96" i="37"/>
  <c r="AG95" i="37"/>
  <c r="AE95" i="37"/>
  <c r="AC95" i="37"/>
  <c r="AB95" i="37"/>
  <c r="AG94" i="37"/>
  <c r="AE94" i="37"/>
  <c r="AC94" i="37"/>
  <c r="AB94" i="37"/>
  <c r="AG93" i="37"/>
  <c r="AE93" i="37"/>
  <c r="AC93" i="37"/>
  <c r="AB93" i="37"/>
  <c r="AG92" i="37"/>
  <c r="AE92" i="37"/>
  <c r="AC92" i="37"/>
  <c r="AB92" i="37"/>
  <c r="AG91" i="37"/>
  <c r="AE91" i="37"/>
  <c r="AC91" i="37"/>
  <c r="AB91" i="37"/>
  <c r="AG90" i="37"/>
  <c r="AE90" i="37"/>
  <c r="AC90" i="37"/>
  <c r="AB90" i="37"/>
  <c r="AG89" i="37"/>
  <c r="AE89" i="37"/>
  <c r="AC89" i="37"/>
  <c r="AB89" i="37"/>
  <c r="AG88" i="37"/>
  <c r="AE88" i="37"/>
  <c r="AC88" i="37"/>
  <c r="AB88" i="37"/>
  <c r="AG87" i="37"/>
  <c r="AE87" i="37"/>
  <c r="AC87" i="37"/>
  <c r="AB87" i="37"/>
  <c r="AG86" i="37"/>
  <c r="AE86" i="37"/>
  <c r="AC86" i="37"/>
  <c r="AB86" i="37"/>
  <c r="AG85" i="37"/>
  <c r="AE85" i="37"/>
  <c r="AC85" i="37"/>
  <c r="AB85" i="37"/>
  <c r="AG84" i="37"/>
  <c r="AE84" i="37"/>
  <c r="AC84" i="37"/>
  <c r="AB84" i="37"/>
  <c r="AG83" i="37"/>
  <c r="AE83" i="37"/>
  <c r="AC83" i="37"/>
  <c r="AB83" i="37"/>
  <c r="AG82" i="37"/>
  <c r="AE82" i="37"/>
  <c r="AC82" i="37"/>
  <c r="AB82" i="37"/>
  <c r="AG81" i="37"/>
  <c r="AE81" i="37"/>
  <c r="AC81" i="37"/>
  <c r="AB81" i="37"/>
  <c r="AG80" i="37"/>
  <c r="AE80" i="37"/>
  <c r="AC80" i="37"/>
  <c r="AB80" i="37"/>
  <c r="AG79" i="37"/>
  <c r="AE79" i="37"/>
  <c r="AC79" i="37"/>
  <c r="AB79" i="37"/>
  <c r="AG78" i="37"/>
  <c r="AE78" i="37"/>
  <c r="AC78" i="37"/>
  <c r="AB78" i="37"/>
  <c r="AG77" i="37"/>
  <c r="AE77" i="37"/>
  <c r="AC77" i="37"/>
  <c r="AB77" i="37"/>
  <c r="AG76" i="37"/>
  <c r="AE76" i="37"/>
  <c r="AC76" i="37"/>
  <c r="AB76" i="37"/>
  <c r="AG75" i="37"/>
  <c r="AE75" i="37"/>
  <c r="AC75" i="37"/>
  <c r="AB75" i="37"/>
  <c r="AG74" i="37"/>
  <c r="AE74" i="37"/>
  <c r="AC74" i="37"/>
  <c r="AB74" i="37"/>
  <c r="AG73" i="37"/>
  <c r="AE73" i="37"/>
  <c r="AC73" i="37"/>
  <c r="AB73" i="37"/>
  <c r="AG72" i="37"/>
  <c r="AE72" i="37"/>
  <c r="AC72" i="37"/>
  <c r="AB72" i="37"/>
  <c r="AG71" i="37"/>
  <c r="AE71" i="37"/>
  <c r="AC71" i="37"/>
  <c r="AB71" i="37"/>
  <c r="AG70" i="37"/>
  <c r="AE70" i="37"/>
  <c r="AC70" i="37"/>
  <c r="AB70" i="37"/>
  <c r="AG69" i="37"/>
  <c r="AE69" i="37"/>
  <c r="AC69" i="37"/>
  <c r="AB69" i="37"/>
  <c r="AG68" i="37"/>
  <c r="AE68" i="37"/>
  <c r="AC68" i="37"/>
  <c r="AB68" i="37"/>
  <c r="AG67" i="37"/>
  <c r="AE67" i="37"/>
  <c r="AC67" i="37"/>
  <c r="AB67" i="37"/>
  <c r="AG66" i="37"/>
  <c r="AE66" i="37"/>
  <c r="AC66" i="37"/>
  <c r="AB66" i="37"/>
  <c r="AG65" i="37"/>
  <c r="AE65" i="37"/>
  <c r="AC65" i="37"/>
  <c r="AB65" i="37"/>
  <c r="AG64" i="37"/>
  <c r="AE64" i="37"/>
  <c r="AC64" i="37"/>
  <c r="AB64" i="37"/>
  <c r="AG63" i="37"/>
  <c r="AE63" i="37"/>
  <c r="AC63" i="37"/>
  <c r="AB63" i="37"/>
  <c r="AG62" i="37"/>
  <c r="AE62" i="37"/>
  <c r="AC62" i="37"/>
  <c r="AB62" i="37"/>
  <c r="AG61" i="37"/>
  <c r="AE61" i="37"/>
  <c r="AC61" i="37"/>
  <c r="AB61" i="37"/>
  <c r="AG60" i="37"/>
  <c r="AE60" i="37"/>
  <c r="AC60" i="37"/>
  <c r="AB60" i="37"/>
  <c r="AG59" i="37"/>
  <c r="AE59" i="37"/>
  <c r="AC59" i="37"/>
  <c r="AB59" i="37"/>
  <c r="AG58" i="37"/>
  <c r="AE58" i="37"/>
  <c r="AC58" i="37"/>
  <c r="AB58" i="37"/>
  <c r="AG57" i="37"/>
  <c r="AE57" i="37"/>
  <c r="AC57" i="37"/>
  <c r="AB57" i="37"/>
  <c r="AG56" i="37"/>
  <c r="AE56" i="37"/>
  <c r="AC56" i="37"/>
  <c r="AB56" i="37"/>
  <c r="AG55" i="37"/>
  <c r="AE55" i="37"/>
  <c r="AC55" i="37"/>
  <c r="AB55" i="37"/>
  <c r="AG54" i="37"/>
  <c r="AE54" i="37"/>
  <c r="AC54" i="37"/>
  <c r="AB54" i="37"/>
  <c r="AG53" i="37"/>
  <c r="AE53" i="37"/>
  <c r="AC53" i="37"/>
  <c r="AB53" i="37"/>
  <c r="AG52" i="37"/>
  <c r="AE52" i="37"/>
  <c r="AC52" i="37"/>
  <c r="AB52" i="37"/>
  <c r="AG51" i="37"/>
  <c r="AE51" i="37"/>
  <c r="AC51" i="37"/>
  <c r="AB51" i="37"/>
  <c r="AG50" i="37"/>
  <c r="AE50" i="37"/>
  <c r="AC50" i="37"/>
  <c r="AB50" i="37"/>
  <c r="AG49" i="37"/>
  <c r="AE49" i="37"/>
  <c r="AC49" i="37"/>
  <c r="AB49" i="37"/>
  <c r="AG48" i="37"/>
  <c r="AE48" i="37"/>
  <c r="AC48" i="37"/>
  <c r="AB48" i="37"/>
  <c r="AG47" i="37"/>
  <c r="AE47" i="37"/>
  <c r="AC47" i="37"/>
  <c r="AB47" i="37"/>
  <c r="AG46" i="37"/>
  <c r="AE46" i="37"/>
  <c r="AC46" i="37"/>
  <c r="AB46" i="37"/>
  <c r="AG45" i="37"/>
  <c r="AE45" i="37"/>
  <c r="AC45" i="37"/>
  <c r="AB45" i="37"/>
  <c r="AG44" i="37"/>
  <c r="AE44" i="37"/>
  <c r="AC44" i="37"/>
  <c r="AB44" i="37"/>
  <c r="AG43" i="37"/>
  <c r="AE43" i="37"/>
  <c r="AC43" i="37"/>
  <c r="AB43" i="37"/>
  <c r="AG42" i="37"/>
  <c r="AE42" i="37"/>
  <c r="AC42" i="37"/>
  <c r="AB42" i="37"/>
  <c r="AG41" i="37"/>
  <c r="AE41" i="37"/>
  <c r="AC41" i="37"/>
  <c r="AB41" i="37"/>
  <c r="AG40" i="37"/>
  <c r="AE40" i="37"/>
  <c r="AC40" i="37"/>
  <c r="AB40" i="37"/>
  <c r="AG39" i="37"/>
  <c r="AE39" i="37"/>
  <c r="AC39" i="37"/>
  <c r="AB39" i="37"/>
  <c r="AG38" i="37"/>
  <c r="AE38" i="37"/>
  <c r="AC38" i="37"/>
  <c r="AB38" i="37"/>
  <c r="AG37" i="37"/>
  <c r="AE37" i="37"/>
  <c r="AC37" i="37"/>
  <c r="AB37" i="37"/>
  <c r="AG36" i="37"/>
  <c r="AE36" i="37"/>
  <c r="AC36" i="37"/>
  <c r="AB36" i="37"/>
  <c r="AG35" i="37"/>
  <c r="AE35" i="37"/>
  <c r="AC35" i="37"/>
  <c r="AB35" i="37"/>
  <c r="AG34" i="37"/>
  <c r="AE34" i="37"/>
  <c r="AC34" i="37"/>
  <c r="AB34" i="37"/>
  <c r="AG33" i="37"/>
  <c r="AE33" i="37"/>
  <c r="AC33" i="37"/>
  <c r="AB33" i="37"/>
  <c r="AG32" i="37"/>
  <c r="AE32" i="37"/>
  <c r="AC32" i="37"/>
  <c r="AB32" i="37"/>
  <c r="AG31" i="37"/>
  <c r="AE31" i="37"/>
  <c r="AC31" i="37"/>
  <c r="AB31" i="37"/>
  <c r="AG30" i="37"/>
  <c r="AE30" i="37"/>
  <c r="AC30" i="37"/>
  <c r="AB30" i="37"/>
  <c r="AG29" i="37"/>
  <c r="AE29" i="37"/>
  <c r="AC29" i="37"/>
  <c r="AB29" i="37"/>
  <c r="AG28" i="37"/>
  <c r="AE28" i="37"/>
  <c r="AC28" i="37"/>
  <c r="AB28" i="37"/>
  <c r="AG27" i="37"/>
  <c r="AE27" i="37"/>
  <c r="AC27" i="37"/>
  <c r="AB27" i="37"/>
  <c r="AG26" i="37"/>
  <c r="AE26" i="37"/>
  <c r="AC26" i="37"/>
  <c r="AB26" i="37"/>
  <c r="AG25" i="37"/>
  <c r="AE25" i="37"/>
  <c r="AC25" i="37"/>
  <c r="AB25" i="37"/>
  <c r="AG24" i="37"/>
  <c r="AE24" i="37"/>
  <c r="AC24" i="37"/>
  <c r="AB24" i="37"/>
  <c r="AG23" i="37"/>
  <c r="AE23" i="37"/>
  <c r="AC23" i="37"/>
  <c r="AB23" i="37"/>
  <c r="AG22" i="37"/>
  <c r="AE22" i="37"/>
  <c r="AC22" i="37"/>
  <c r="AB22" i="37"/>
  <c r="AG21" i="37"/>
  <c r="AE21" i="37"/>
  <c r="AC21" i="37"/>
  <c r="AB21" i="37"/>
  <c r="AG20" i="37"/>
  <c r="AE20" i="37"/>
  <c r="AC20" i="37"/>
  <c r="AB20" i="37"/>
  <c r="AG19" i="37"/>
  <c r="AE19" i="37"/>
  <c r="AC19" i="37"/>
  <c r="AB19" i="37"/>
  <c r="AG18" i="37"/>
  <c r="AE18" i="37"/>
  <c r="AC18" i="37"/>
  <c r="AB18" i="37"/>
  <c r="AG17" i="37"/>
  <c r="AE17" i="37"/>
  <c r="AC17" i="37"/>
  <c r="AB17" i="37"/>
  <c r="AG16" i="37"/>
  <c r="AE16" i="37"/>
  <c r="AC16" i="37"/>
  <c r="AB16" i="37"/>
  <c r="AG15" i="37"/>
  <c r="AE15" i="37"/>
  <c r="AC15" i="37"/>
  <c r="AB15" i="37"/>
  <c r="AG14" i="37"/>
  <c r="AE14" i="37"/>
  <c r="AC14" i="37"/>
  <c r="AB14" i="37"/>
  <c r="AG13" i="37"/>
  <c r="AE13" i="37"/>
  <c r="AC13" i="37"/>
  <c r="AB13" i="37"/>
  <c r="AG12" i="37"/>
  <c r="AE12" i="37"/>
  <c r="AC12" i="37"/>
  <c r="AB12" i="37"/>
  <c r="AG11" i="37"/>
  <c r="AE11" i="37"/>
  <c r="AC11" i="37"/>
  <c r="AB11" i="37"/>
  <c r="AG10" i="37"/>
  <c r="AE10" i="37"/>
  <c r="AC10" i="37"/>
  <c r="AB10" i="37"/>
  <c r="AG9" i="37"/>
  <c r="AE9" i="37"/>
  <c r="AC9" i="37"/>
  <c r="AB9" i="37"/>
  <c r="AG8" i="37"/>
  <c r="AE8" i="37"/>
  <c r="AC8" i="37"/>
  <c r="AB8" i="37"/>
  <c r="AG7" i="37"/>
  <c r="AE7" i="37"/>
  <c r="AC7" i="37"/>
  <c r="AB7" i="37"/>
  <c r="AG6" i="37"/>
  <c r="AE6" i="37"/>
  <c r="AC6" i="37"/>
  <c r="AB6" i="37"/>
  <c r="AG5" i="37"/>
  <c r="AE5" i="37"/>
  <c r="AC5" i="37"/>
  <c r="AB5" i="37"/>
  <c r="AG4" i="37"/>
  <c r="AE4" i="37"/>
  <c r="AC4" i="37"/>
  <c r="AB4" i="37"/>
  <c r="AG3" i="37"/>
  <c r="AE3" i="37"/>
  <c r="AC3" i="37"/>
  <c r="AB3" i="37"/>
  <c r="A3" i="37"/>
  <c r="A4" i="37" s="1"/>
  <c r="A5" i="37" s="1"/>
  <c r="A6" i="37" s="1"/>
  <c r="A7" i="37" s="1"/>
  <c r="A8" i="37" s="1"/>
  <c r="A9" i="37" s="1"/>
  <c r="A10" i="37" s="1"/>
  <c r="A11" i="37" s="1"/>
  <c r="AG2" i="37"/>
  <c r="AE2" i="37"/>
  <c r="AC2" i="37"/>
  <c r="AB2" i="37"/>
  <c r="AH129" i="37" l="1"/>
  <c r="AI129" i="37" s="1"/>
  <c r="AH133" i="37"/>
  <c r="AI133" i="37" s="1"/>
  <c r="AH137" i="37"/>
  <c r="AI137" i="37" s="1"/>
  <c r="AH242" i="37"/>
  <c r="AI242" i="37" s="1"/>
  <c r="AH319" i="37"/>
  <c r="AI319" i="37" s="1"/>
  <c r="AN386" i="37"/>
  <c r="AH215" i="37"/>
  <c r="AI215" i="37" s="1"/>
  <c r="AH259" i="37"/>
  <c r="AI259" i="37" s="1"/>
  <c r="AH267" i="37"/>
  <c r="AI267" i="37" s="1"/>
  <c r="AH271" i="37"/>
  <c r="AI271" i="37" s="1"/>
  <c r="AH310" i="37"/>
  <c r="AI310" i="37" s="1"/>
  <c r="AH27" i="37"/>
  <c r="AI27" i="37" s="1"/>
  <c r="AH150" i="37"/>
  <c r="AI150" i="37" s="1"/>
  <c r="AH163" i="37"/>
  <c r="AI163" i="37" s="1"/>
  <c r="AH166" i="37"/>
  <c r="AI166" i="37" s="1"/>
  <c r="AH174" i="37"/>
  <c r="AI174" i="37" s="1"/>
  <c r="AH206" i="37"/>
  <c r="AI206" i="37" s="1"/>
  <c r="AH233" i="37"/>
  <c r="AI233" i="37" s="1"/>
  <c r="AH11" i="37"/>
  <c r="AI11" i="37" s="1"/>
  <c r="AH153" i="37"/>
  <c r="AI153" i="37" s="1"/>
  <c r="AH318" i="37"/>
  <c r="AI318" i="37" s="1"/>
  <c r="AH24" i="37"/>
  <c r="AI24" i="37" s="1"/>
  <c r="AH159" i="37"/>
  <c r="AI159" i="37" s="1"/>
  <c r="AH182" i="37"/>
  <c r="AI182" i="37" s="1"/>
  <c r="AH198" i="37"/>
  <c r="AI198" i="37" s="1"/>
  <c r="AH214" i="37"/>
  <c r="AI214" i="37" s="1"/>
  <c r="AH239" i="37"/>
  <c r="AI239" i="37" s="1"/>
  <c r="AH295" i="37"/>
  <c r="AI295" i="37" s="1"/>
  <c r="AH300" i="37"/>
  <c r="AI300" i="37" s="1"/>
  <c r="AH301" i="37"/>
  <c r="AI301" i="37" s="1"/>
  <c r="AH373" i="37"/>
  <c r="AI373" i="37" s="1"/>
  <c r="AH158" i="37"/>
  <c r="AI158" i="37" s="1"/>
  <c r="AH191" i="37"/>
  <c r="AI191" i="37" s="1"/>
  <c r="AH227" i="37"/>
  <c r="AI227" i="37" s="1"/>
  <c r="AH243" i="37"/>
  <c r="AI243" i="37" s="1"/>
  <c r="AH336" i="37"/>
  <c r="AI336" i="37" s="1"/>
  <c r="AH344" i="37"/>
  <c r="AI344" i="37" s="1"/>
  <c r="AH350" i="37"/>
  <c r="AI350" i="37" s="1"/>
  <c r="AH413" i="37"/>
  <c r="AI413" i="37" s="1"/>
  <c r="AH151" i="37"/>
  <c r="AI151" i="37" s="1"/>
  <c r="AH185" i="37"/>
  <c r="AI185" i="37" s="1"/>
  <c r="AH190" i="37"/>
  <c r="AI190" i="37" s="1"/>
  <c r="AH286" i="37"/>
  <c r="AI286" i="37" s="1"/>
  <c r="AH290" i="37"/>
  <c r="AI290" i="37" s="1"/>
  <c r="AH302" i="37"/>
  <c r="AI302" i="37" s="1"/>
  <c r="AH311" i="37"/>
  <c r="AI311" i="37" s="1"/>
  <c r="AH352" i="37"/>
  <c r="AI352" i="37" s="1"/>
  <c r="AH369" i="37"/>
  <c r="AI369" i="37" s="1"/>
  <c r="AH40" i="37"/>
  <c r="AI40" i="37" s="1"/>
  <c r="AH141" i="37"/>
  <c r="AI141" i="37" s="1"/>
  <c r="AH145" i="37"/>
  <c r="AI145" i="37" s="1"/>
  <c r="AH183" i="37"/>
  <c r="AI183" i="37" s="1"/>
  <c r="AH222" i="37"/>
  <c r="AI222" i="37" s="1"/>
  <c r="AH223" i="37"/>
  <c r="AI223" i="37" s="1"/>
  <c r="AH234" i="37"/>
  <c r="AI234" i="37" s="1"/>
  <c r="AH335" i="37"/>
  <c r="AI335" i="37" s="1"/>
  <c r="AH349" i="37"/>
  <c r="AI349" i="37" s="1"/>
  <c r="AH351" i="37"/>
  <c r="AI351" i="37" s="1"/>
  <c r="AH16" i="37"/>
  <c r="AI16" i="37" s="1"/>
  <c r="AH176" i="37"/>
  <c r="AI176" i="37" s="1"/>
  <c r="AH249" i="37"/>
  <c r="AI249" i="37" s="1"/>
  <c r="AH250" i="37"/>
  <c r="AI250" i="37" s="1"/>
  <c r="AH255" i="37"/>
  <c r="AI255" i="37" s="1"/>
  <c r="AH339" i="37"/>
  <c r="AI339" i="37" s="1"/>
  <c r="AH423" i="37"/>
  <c r="AI423" i="37" s="1"/>
  <c r="AH19" i="37"/>
  <c r="AI19" i="37" s="1"/>
  <c r="AH33" i="37"/>
  <c r="AI33" i="37" s="1"/>
  <c r="AH35" i="37"/>
  <c r="AI35" i="37" s="1"/>
  <c r="AH167" i="37"/>
  <c r="AI167" i="37" s="1"/>
  <c r="AH327" i="37"/>
  <c r="AI327" i="37" s="1"/>
  <c r="AH377" i="37"/>
  <c r="AI377" i="37" s="1"/>
  <c r="AH404" i="37"/>
  <c r="AI404" i="37" s="1"/>
  <c r="AN412" i="37"/>
  <c r="AH416" i="37"/>
  <c r="AI416" i="37" s="1"/>
  <c r="AH10" i="37"/>
  <c r="AI10" i="37" s="1"/>
  <c r="AH32" i="37"/>
  <c r="AI32" i="37" s="1"/>
  <c r="AH175" i="37"/>
  <c r="AI175" i="37" s="1"/>
  <c r="AH199" i="37"/>
  <c r="AI199" i="37" s="1"/>
  <c r="AH207" i="37"/>
  <c r="AI207" i="37" s="1"/>
  <c r="AH329" i="37"/>
  <c r="AI329" i="37" s="1"/>
  <c r="AH378" i="37"/>
  <c r="AI378" i="37" s="1"/>
  <c r="AN413" i="37"/>
  <c r="AH2" i="37"/>
  <c r="AI2" i="37" s="1"/>
  <c r="AH17" i="37"/>
  <c r="AI17" i="37" s="1"/>
  <c r="AH169" i="37"/>
  <c r="AI169" i="37" s="1"/>
  <c r="AH173" i="37"/>
  <c r="AI173" i="37" s="1"/>
  <c r="AH216" i="37"/>
  <c r="AI216" i="37" s="1"/>
  <c r="AH221" i="37"/>
  <c r="AI221" i="37" s="1"/>
  <c r="AH316" i="37"/>
  <c r="AI316" i="37" s="1"/>
  <c r="AH347" i="37"/>
  <c r="AI347" i="37" s="1"/>
  <c r="AH360" i="37"/>
  <c r="AI360" i="37" s="1"/>
  <c r="AH371" i="37"/>
  <c r="AI371" i="37" s="1"/>
  <c r="AH405" i="37"/>
  <c r="AI405" i="37" s="1"/>
  <c r="AH9" i="37"/>
  <c r="AI9" i="37" s="1"/>
  <c r="AH15" i="37"/>
  <c r="AI15" i="37" s="1"/>
  <c r="AH20" i="37"/>
  <c r="AI20" i="37" s="1"/>
  <c r="AH26" i="37"/>
  <c r="AI26" i="37" s="1"/>
  <c r="AH29" i="37"/>
  <c r="AI29" i="37" s="1"/>
  <c r="AH38" i="37"/>
  <c r="AI38" i="37" s="1"/>
  <c r="AH156" i="37"/>
  <c r="AI156" i="37" s="1"/>
  <c r="AH188" i="37"/>
  <c r="AI188" i="37" s="1"/>
  <c r="AH220" i="37"/>
  <c r="AI220" i="37" s="1"/>
  <c r="AH226" i="37"/>
  <c r="AI226" i="37" s="1"/>
  <c r="AH247" i="37"/>
  <c r="AI247" i="37" s="1"/>
  <c r="AH258" i="37"/>
  <c r="AI258" i="37" s="1"/>
  <c r="AH261" i="37"/>
  <c r="AI261" i="37" s="1"/>
  <c r="AH328" i="37"/>
  <c r="AI328" i="37" s="1"/>
  <c r="AH338" i="37"/>
  <c r="AI338" i="37" s="1"/>
  <c r="AH368" i="37"/>
  <c r="AI368" i="37" s="1"/>
  <c r="AH372" i="37"/>
  <c r="AI372" i="37" s="1"/>
  <c r="AH391" i="37"/>
  <c r="AI391" i="37" s="1"/>
  <c r="AH178" i="37"/>
  <c r="AI178" i="37" s="1"/>
  <c r="AH192" i="37"/>
  <c r="AI192" i="37" s="1"/>
  <c r="AH229" i="37"/>
  <c r="AI229" i="37" s="1"/>
  <c r="AH252" i="37"/>
  <c r="AI252" i="37" s="1"/>
  <c r="AH25" i="37"/>
  <c r="AI25" i="37" s="1"/>
  <c r="AH42" i="37"/>
  <c r="AI42" i="37" s="1"/>
  <c r="AH46" i="37"/>
  <c r="AI46" i="37" s="1"/>
  <c r="AH50" i="37"/>
  <c r="AI50" i="37" s="1"/>
  <c r="AH54" i="37"/>
  <c r="AI54" i="37" s="1"/>
  <c r="AH58" i="37"/>
  <c r="AI58" i="37" s="1"/>
  <c r="AH62" i="37"/>
  <c r="AI62" i="37" s="1"/>
  <c r="AH66" i="37"/>
  <c r="AI66" i="37" s="1"/>
  <c r="AH70" i="37"/>
  <c r="AI70" i="37" s="1"/>
  <c r="AH74" i="37"/>
  <c r="AI74" i="37" s="1"/>
  <c r="AH78" i="37"/>
  <c r="AI78" i="37" s="1"/>
  <c r="AH82" i="37"/>
  <c r="AI82" i="37" s="1"/>
  <c r="AH86" i="37"/>
  <c r="AI86" i="37" s="1"/>
  <c r="AH90" i="37"/>
  <c r="AI90" i="37" s="1"/>
  <c r="AH94" i="37"/>
  <c r="AI94" i="37" s="1"/>
  <c r="AH98" i="37"/>
  <c r="AI98" i="37" s="1"/>
  <c r="AH102" i="37"/>
  <c r="AI102" i="37" s="1"/>
  <c r="AH106" i="37"/>
  <c r="AI106" i="37" s="1"/>
  <c r="AH110" i="37"/>
  <c r="AI110" i="37" s="1"/>
  <c r="AH114" i="37"/>
  <c r="AI114" i="37" s="1"/>
  <c r="AH118" i="37"/>
  <c r="AI118" i="37" s="1"/>
  <c r="AH122" i="37"/>
  <c r="AI122" i="37" s="1"/>
  <c r="AH126" i="37"/>
  <c r="AI126" i="37" s="1"/>
  <c r="AH130" i="37"/>
  <c r="AI130" i="37" s="1"/>
  <c r="AH134" i="37"/>
  <c r="AI134" i="37" s="1"/>
  <c r="AH138" i="37"/>
  <c r="AI138" i="37" s="1"/>
  <c r="AH142" i="37"/>
  <c r="AI142" i="37" s="1"/>
  <c r="AH146" i="37"/>
  <c r="AI146" i="37" s="1"/>
  <c r="AH154" i="37"/>
  <c r="AI154" i="37" s="1"/>
  <c r="AH155" i="37"/>
  <c r="AI155" i="37" s="1"/>
  <c r="AH168" i="37"/>
  <c r="AI168" i="37" s="1"/>
  <c r="AH177" i="37"/>
  <c r="AI177" i="37" s="1"/>
  <c r="AH186" i="37"/>
  <c r="AI186" i="37" s="1"/>
  <c r="AH187" i="37"/>
  <c r="AI187" i="37" s="1"/>
  <c r="AH200" i="37"/>
  <c r="AI200" i="37" s="1"/>
  <c r="AH210" i="37"/>
  <c r="AI210" i="37" s="1"/>
  <c r="AH219" i="37"/>
  <c r="AI219" i="37" s="1"/>
  <c r="AH225" i="37"/>
  <c r="AI225" i="37" s="1"/>
  <c r="AH246" i="37"/>
  <c r="AI246" i="37" s="1"/>
  <c r="AH257" i="37"/>
  <c r="AI257" i="37" s="1"/>
  <c r="AH294" i="37"/>
  <c r="AI294" i="37" s="1"/>
  <c r="AH296" i="37"/>
  <c r="AI296" i="37" s="1"/>
  <c r="AH305" i="37"/>
  <c r="AI305" i="37" s="1"/>
  <c r="AH333" i="37"/>
  <c r="AI333" i="37" s="1"/>
  <c r="AH346" i="37"/>
  <c r="AI346" i="37" s="1"/>
  <c r="AH355" i="37"/>
  <c r="AI355" i="37" s="1"/>
  <c r="AH367" i="37"/>
  <c r="AI367" i="37" s="1"/>
  <c r="AH392" i="37"/>
  <c r="AI392" i="37" s="1"/>
  <c r="AH400" i="37"/>
  <c r="AI400" i="37" s="1"/>
  <c r="AH412" i="37"/>
  <c r="AI412" i="37" s="1"/>
  <c r="AH422" i="37"/>
  <c r="AI422" i="37" s="1"/>
  <c r="AH425" i="37"/>
  <c r="AI425" i="37" s="1"/>
  <c r="AH160" i="37"/>
  <c r="AI160" i="37" s="1"/>
  <c r="AH201" i="37"/>
  <c r="AI201" i="37" s="1"/>
  <c r="AH205" i="37"/>
  <c r="AI205" i="37" s="1"/>
  <c r="AH326" i="37"/>
  <c r="AI326" i="37" s="1"/>
  <c r="AH356" i="37"/>
  <c r="AI356" i="37" s="1"/>
  <c r="AH370" i="37"/>
  <c r="AI370" i="37" s="1"/>
  <c r="AH393" i="37"/>
  <c r="AI393" i="37" s="1"/>
  <c r="AH401" i="37"/>
  <c r="AI401" i="37" s="1"/>
  <c r="AH8" i="37"/>
  <c r="AI8" i="37" s="1"/>
  <c r="AH14" i="37"/>
  <c r="AI14" i="37" s="1"/>
  <c r="AH23" i="37"/>
  <c r="AI23" i="37" s="1"/>
  <c r="AH28" i="37"/>
  <c r="AI28" i="37" s="1"/>
  <c r="AH34" i="37"/>
  <c r="AI34" i="37" s="1"/>
  <c r="AH37" i="37"/>
  <c r="AI37" i="37" s="1"/>
  <c r="AH164" i="37"/>
  <c r="AI164" i="37" s="1"/>
  <c r="AH196" i="37"/>
  <c r="AI196" i="37" s="1"/>
  <c r="AH224" i="37"/>
  <c r="AI224" i="37" s="1"/>
  <c r="AH251" i="37"/>
  <c r="AI251" i="37" s="1"/>
  <c r="AH256" i="37"/>
  <c r="AI256" i="37" s="1"/>
  <c r="AH324" i="37"/>
  <c r="AI324" i="37" s="1"/>
  <c r="AH331" i="37"/>
  <c r="AI331" i="37" s="1"/>
  <c r="AH337" i="37"/>
  <c r="AI337" i="37" s="1"/>
  <c r="AH343" i="37"/>
  <c r="AI343" i="37" s="1"/>
  <c r="AH353" i="37"/>
  <c r="AI353" i="37" s="1"/>
  <c r="AH364" i="37"/>
  <c r="AI364" i="37" s="1"/>
  <c r="AH381" i="37"/>
  <c r="AI381" i="37" s="1"/>
  <c r="AH389" i="37"/>
  <c r="AI389" i="37" s="1"/>
  <c r="AH398" i="37"/>
  <c r="AI398" i="37" s="1"/>
  <c r="AH420" i="37"/>
  <c r="AI420" i="37" s="1"/>
  <c r="AH424" i="37"/>
  <c r="AI424" i="37" s="1"/>
  <c r="AH209" i="37"/>
  <c r="AI209" i="37" s="1"/>
  <c r="AH218" i="37"/>
  <c r="AI218" i="37" s="1"/>
  <c r="AH236" i="37"/>
  <c r="AI236" i="37" s="1"/>
  <c r="AH245" i="37"/>
  <c r="AI245" i="37" s="1"/>
  <c r="AH287" i="37"/>
  <c r="AI287" i="37" s="1"/>
  <c r="AH292" i="37"/>
  <c r="AI292" i="37" s="1"/>
  <c r="AH332" i="37"/>
  <c r="AI332" i="37" s="1"/>
  <c r="AH345" i="37"/>
  <c r="AI345" i="37" s="1"/>
  <c r="AH366" i="37"/>
  <c r="AI366" i="37" s="1"/>
  <c r="AH399" i="37"/>
  <c r="AI399" i="37" s="1"/>
  <c r="AH407" i="37"/>
  <c r="AI407" i="37" s="1"/>
  <c r="AH411" i="37"/>
  <c r="AI411" i="37" s="1"/>
  <c r="AH414" i="37"/>
  <c r="AI414" i="37" s="1"/>
  <c r="AH417" i="37"/>
  <c r="AI417" i="37" s="1"/>
  <c r="AH419" i="37"/>
  <c r="AI419" i="37" s="1"/>
  <c r="AH421" i="37"/>
  <c r="AI421" i="37" s="1"/>
  <c r="AH22" i="37"/>
  <c r="AI22" i="37" s="1"/>
  <c r="AH31" i="37"/>
  <c r="AI31" i="37" s="1"/>
  <c r="AH36" i="37"/>
  <c r="AI36" i="37" s="1"/>
  <c r="AH330" i="37"/>
  <c r="AI330" i="37" s="1"/>
  <c r="AH340" i="37"/>
  <c r="AI340" i="37" s="1"/>
  <c r="AH362" i="37"/>
  <c r="AI362" i="37" s="1"/>
  <c r="AH363" i="37"/>
  <c r="AI363" i="37" s="1"/>
  <c r="AH387" i="37"/>
  <c r="AI387" i="37" s="1"/>
  <c r="AH388" i="37"/>
  <c r="AI388" i="37" s="1"/>
  <c r="AH415" i="37"/>
  <c r="AI415" i="37" s="1"/>
  <c r="AH3" i="37"/>
  <c r="AI3" i="37" s="1"/>
  <c r="AH7" i="37"/>
  <c r="AI7" i="37" s="1"/>
  <c r="AH128" i="37"/>
  <c r="AI128" i="37" s="1"/>
  <c r="AH132" i="37"/>
  <c r="AI132" i="37" s="1"/>
  <c r="AH136" i="37"/>
  <c r="AI136" i="37" s="1"/>
  <c r="AH140" i="37"/>
  <c r="AI140" i="37" s="1"/>
  <c r="AH144" i="37"/>
  <c r="AI144" i="37" s="1"/>
  <c r="AH152" i="37"/>
  <c r="AI152" i="37" s="1"/>
  <c r="AH161" i="37"/>
  <c r="AI161" i="37" s="1"/>
  <c r="AH165" i="37"/>
  <c r="AI165" i="37" s="1"/>
  <c r="AH170" i="37"/>
  <c r="AI170" i="37" s="1"/>
  <c r="AH171" i="37"/>
  <c r="AI171" i="37" s="1"/>
  <c r="AH184" i="37"/>
  <c r="AI184" i="37" s="1"/>
  <c r="AH193" i="37"/>
  <c r="AI193" i="37" s="1"/>
  <c r="AH197" i="37"/>
  <c r="AI197" i="37" s="1"/>
  <c r="AH202" i="37"/>
  <c r="AI202" i="37" s="1"/>
  <c r="AH203" i="37"/>
  <c r="AI203" i="37" s="1"/>
  <c r="AH208" i="37"/>
  <c r="AI208" i="37" s="1"/>
  <c r="AH213" i="37"/>
  <c r="AI213" i="37" s="1"/>
  <c r="AH217" i="37"/>
  <c r="AI217" i="37" s="1"/>
  <c r="AH230" i="37"/>
  <c r="AI230" i="37" s="1"/>
  <c r="AH241" i="37"/>
  <c r="AI241" i="37" s="1"/>
  <c r="AH274" i="37"/>
  <c r="AI274" i="37" s="1"/>
  <c r="AH278" i="37"/>
  <c r="AI278" i="37" s="1"/>
  <c r="AH282" i="37"/>
  <c r="AI282" i="37" s="1"/>
  <c r="AH303" i="37"/>
  <c r="AI303" i="37" s="1"/>
  <c r="AH307" i="37"/>
  <c r="AI307" i="37" s="1"/>
  <c r="AH308" i="37"/>
  <c r="AI308" i="37" s="1"/>
  <c r="AH312" i="37"/>
  <c r="AI312" i="37" s="1"/>
  <c r="AH321" i="37"/>
  <c r="AI321" i="37" s="1"/>
  <c r="AH341" i="37"/>
  <c r="AI341" i="37" s="1"/>
  <c r="AH348" i="37"/>
  <c r="AI348" i="37" s="1"/>
  <c r="AH361" i="37"/>
  <c r="AI361" i="37" s="1"/>
  <c r="AH374" i="37"/>
  <c r="AI374" i="37" s="1"/>
  <c r="AH386" i="37"/>
  <c r="AI386" i="37" s="1"/>
  <c r="AH394" i="37"/>
  <c r="AI394" i="37" s="1"/>
  <c r="AH406" i="37"/>
  <c r="AI406" i="37" s="1"/>
  <c r="AH13" i="37"/>
  <c r="AI13" i="37" s="1"/>
  <c r="AH12" i="37"/>
  <c r="AI12" i="37" s="1"/>
  <c r="AH18" i="37"/>
  <c r="AI18" i="37" s="1"/>
  <c r="AH21" i="37"/>
  <c r="AI21" i="37" s="1"/>
  <c r="AH30" i="37"/>
  <c r="AI30" i="37" s="1"/>
  <c r="AH39" i="37"/>
  <c r="AI39" i="37" s="1"/>
  <c r="AH148" i="37"/>
  <c r="AI148" i="37" s="1"/>
  <c r="AH180" i="37"/>
  <c r="AI180" i="37" s="1"/>
  <c r="AH212" i="37"/>
  <c r="AI212" i="37" s="1"/>
  <c r="AH235" i="37"/>
  <c r="AI235" i="37" s="1"/>
  <c r="AH240" i="37"/>
  <c r="AI240" i="37" s="1"/>
  <c r="AH262" i="37"/>
  <c r="AI262" i="37" s="1"/>
  <c r="AH44" i="37"/>
  <c r="AI44" i="37" s="1"/>
  <c r="AH43" i="37"/>
  <c r="AI43" i="37" s="1"/>
  <c r="AH47" i="37"/>
  <c r="AI47" i="37" s="1"/>
  <c r="AH51" i="37"/>
  <c r="AI51" i="37" s="1"/>
  <c r="AH55" i="37"/>
  <c r="AI55" i="37" s="1"/>
  <c r="AH59" i="37"/>
  <c r="AI59" i="37" s="1"/>
  <c r="AH63" i="37"/>
  <c r="AI63" i="37" s="1"/>
  <c r="AH67" i="37"/>
  <c r="AI67" i="37" s="1"/>
  <c r="AH71" i="37"/>
  <c r="AI71" i="37" s="1"/>
  <c r="AH75" i="37"/>
  <c r="AI75" i="37" s="1"/>
  <c r="AH79" i="37"/>
  <c r="AI79" i="37" s="1"/>
  <c r="AH83" i="37"/>
  <c r="AI83" i="37" s="1"/>
  <c r="AH87" i="37"/>
  <c r="AI87" i="37" s="1"/>
  <c r="AH91" i="37"/>
  <c r="AI91" i="37" s="1"/>
  <c r="AH95" i="37"/>
  <c r="AI95" i="37" s="1"/>
  <c r="AH99" i="37"/>
  <c r="AI99" i="37" s="1"/>
  <c r="AH103" i="37"/>
  <c r="AI103" i="37" s="1"/>
  <c r="AH107" i="37"/>
  <c r="AI107" i="37" s="1"/>
  <c r="AH111" i="37"/>
  <c r="AI111" i="37" s="1"/>
  <c r="AH115" i="37"/>
  <c r="AI115" i="37" s="1"/>
  <c r="AH119" i="37"/>
  <c r="AI119" i="37" s="1"/>
  <c r="AH123" i="37"/>
  <c r="AI123" i="37" s="1"/>
  <c r="AH127" i="37"/>
  <c r="AI127" i="37" s="1"/>
  <c r="AH131" i="37"/>
  <c r="AI131" i="37" s="1"/>
  <c r="AH135" i="37"/>
  <c r="AI135" i="37" s="1"/>
  <c r="AH139" i="37"/>
  <c r="AI139" i="37" s="1"/>
  <c r="AH143" i="37"/>
  <c r="AI143" i="37" s="1"/>
  <c r="AH147" i="37"/>
  <c r="AI147" i="37" s="1"/>
  <c r="AH179" i="37"/>
  <c r="AI179" i="37" s="1"/>
  <c r="AH211" i="37"/>
  <c r="AI211" i="37" s="1"/>
  <c r="AH149" i="37"/>
  <c r="AI149" i="37" s="1"/>
  <c r="AH181" i="37"/>
  <c r="AI181" i="37" s="1"/>
  <c r="AH41" i="37"/>
  <c r="AI41" i="37" s="1"/>
  <c r="AH45" i="37"/>
  <c r="AI45" i="37" s="1"/>
  <c r="AH49" i="37"/>
  <c r="AI49" i="37" s="1"/>
  <c r="AH53" i="37"/>
  <c r="AI53" i="37" s="1"/>
  <c r="AH57" i="37"/>
  <c r="AI57" i="37" s="1"/>
  <c r="AH61" i="37"/>
  <c r="AI61" i="37" s="1"/>
  <c r="AH65" i="37"/>
  <c r="AI65" i="37" s="1"/>
  <c r="AH69" i="37"/>
  <c r="AI69" i="37" s="1"/>
  <c r="AH73" i="37"/>
  <c r="AI73" i="37" s="1"/>
  <c r="AH77" i="37"/>
  <c r="AI77" i="37" s="1"/>
  <c r="AH81" i="37"/>
  <c r="AI81" i="37" s="1"/>
  <c r="AH85" i="37"/>
  <c r="AI85" i="37" s="1"/>
  <c r="AH89" i="37"/>
  <c r="AI89" i="37" s="1"/>
  <c r="AH93" i="37"/>
  <c r="AI93" i="37" s="1"/>
  <c r="AH97" i="37"/>
  <c r="AI97" i="37" s="1"/>
  <c r="AH101" i="37"/>
  <c r="AI101" i="37" s="1"/>
  <c r="AH105" i="37"/>
  <c r="AI105" i="37" s="1"/>
  <c r="AH109" i="37"/>
  <c r="AI109" i="37" s="1"/>
  <c r="AH113" i="37"/>
  <c r="AI113" i="37" s="1"/>
  <c r="AH117" i="37"/>
  <c r="AI117" i="37" s="1"/>
  <c r="AH121" i="37"/>
  <c r="AI121" i="37" s="1"/>
  <c r="AH125" i="37"/>
  <c r="AI125" i="37" s="1"/>
  <c r="AH157" i="37"/>
  <c r="AI157" i="37" s="1"/>
  <c r="AH162" i="37"/>
  <c r="AI162" i="37" s="1"/>
  <c r="AH189" i="37"/>
  <c r="AI189" i="37" s="1"/>
  <c r="AH194" i="37"/>
  <c r="AI194" i="37" s="1"/>
  <c r="AH195" i="37"/>
  <c r="AI195" i="37" s="1"/>
  <c r="AH6" i="37"/>
  <c r="AI6" i="37" s="1"/>
  <c r="AH172" i="37"/>
  <c r="AI172" i="37" s="1"/>
  <c r="AH204" i="37"/>
  <c r="AI204" i="37" s="1"/>
  <c r="AH231" i="37"/>
  <c r="AI231" i="37" s="1"/>
  <c r="AH263" i="37"/>
  <c r="AI263" i="37" s="1"/>
  <c r="AH52" i="37"/>
  <c r="AI52" i="37" s="1"/>
  <c r="AH56" i="37"/>
  <c r="AI56" i="37" s="1"/>
  <c r="AH60" i="37"/>
  <c r="AI60" i="37" s="1"/>
  <c r="AH64" i="37"/>
  <c r="AI64" i="37" s="1"/>
  <c r="AH68" i="37"/>
  <c r="AI68" i="37" s="1"/>
  <c r="AH72" i="37"/>
  <c r="AI72" i="37" s="1"/>
  <c r="AH76" i="37"/>
  <c r="AI76" i="37" s="1"/>
  <c r="AH80" i="37"/>
  <c r="AI80" i="37" s="1"/>
  <c r="AH84" i="37"/>
  <c r="AI84" i="37" s="1"/>
  <c r="AH88" i="37"/>
  <c r="AI88" i="37" s="1"/>
  <c r="AH92" i="37"/>
  <c r="AI92" i="37" s="1"/>
  <c r="AH96" i="37"/>
  <c r="AI96" i="37" s="1"/>
  <c r="AH100" i="37"/>
  <c r="AI100" i="37" s="1"/>
  <c r="AH104" i="37"/>
  <c r="AI104" i="37" s="1"/>
  <c r="AH108" i="37"/>
  <c r="AI108" i="37" s="1"/>
  <c r="AH112" i="37"/>
  <c r="AI112" i="37" s="1"/>
  <c r="AH116" i="37"/>
  <c r="AI116" i="37" s="1"/>
  <c r="AH120" i="37"/>
  <c r="AI120" i="37" s="1"/>
  <c r="AH124" i="37"/>
  <c r="AI124" i="37" s="1"/>
  <c r="AH5" i="37"/>
  <c r="AI5" i="37" s="1"/>
  <c r="AH48" i="37"/>
  <c r="AI48" i="37" s="1"/>
  <c r="AH4" i="37"/>
  <c r="AI4" i="37" s="1"/>
  <c r="AH232" i="37"/>
  <c r="AI232" i="37" s="1"/>
  <c r="AH248" i="37"/>
  <c r="AI248" i="37" s="1"/>
  <c r="AH275" i="37"/>
  <c r="AI275" i="37" s="1"/>
  <c r="AH279" i="37"/>
  <c r="AI279" i="37" s="1"/>
  <c r="AH283" i="37"/>
  <c r="AI283" i="37" s="1"/>
  <c r="AH284" i="37"/>
  <c r="AI284" i="37" s="1"/>
  <c r="AH309" i="37"/>
  <c r="AI309" i="37" s="1"/>
  <c r="AH322" i="37"/>
  <c r="AI322" i="37" s="1"/>
  <c r="AH273" i="37"/>
  <c r="AI273" i="37" s="1"/>
  <c r="AH277" i="37"/>
  <c r="AI277" i="37" s="1"/>
  <c r="AH281" i="37"/>
  <c r="AI281" i="37" s="1"/>
  <c r="AH228" i="37"/>
  <c r="AI228" i="37" s="1"/>
  <c r="AH238" i="37"/>
  <c r="AI238" i="37" s="1"/>
  <c r="AH244" i="37"/>
  <c r="AI244" i="37" s="1"/>
  <c r="AH254" i="37"/>
  <c r="AI254" i="37" s="1"/>
  <c r="AH297" i="37"/>
  <c r="AI297" i="37" s="1"/>
  <c r="AH260" i="37"/>
  <c r="AI260" i="37" s="1"/>
  <c r="AH288" i="37"/>
  <c r="AI288" i="37" s="1"/>
  <c r="AH315" i="37"/>
  <c r="AI315" i="37" s="1"/>
  <c r="AH237" i="37"/>
  <c r="AI237" i="37" s="1"/>
  <c r="AH253" i="37"/>
  <c r="AI253" i="37" s="1"/>
  <c r="AH285" i="37"/>
  <c r="AI285" i="37" s="1"/>
  <c r="AH293" i="37"/>
  <c r="AI293" i="37" s="1"/>
  <c r="AH383" i="37"/>
  <c r="AI383" i="37" s="1"/>
  <c r="AH266" i="37"/>
  <c r="AI266" i="37" s="1"/>
  <c r="AH270" i="37"/>
  <c r="AI270" i="37" s="1"/>
  <c r="AH291" i="37"/>
  <c r="AI291" i="37" s="1"/>
  <c r="AH306" i="37"/>
  <c r="AI306" i="37" s="1"/>
  <c r="AH317" i="37"/>
  <c r="AI317" i="37" s="1"/>
  <c r="AH342" i="37"/>
  <c r="AI342" i="37" s="1"/>
  <c r="AH265" i="37"/>
  <c r="AI265" i="37" s="1"/>
  <c r="AH269" i="37"/>
  <c r="AI269" i="37" s="1"/>
  <c r="AH320" i="37"/>
  <c r="AI320" i="37" s="1"/>
  <c r="AH272" i="37"/>
  <c r="AI272" i="37" s="1"/>
  <c r="AH276" i="37"/>
  <c r="AI276" i="37" s="1"/>
  <c r="AH280" i="37"/>
  <c r="AI280" i="37" s="1"/>
  <c r="AH289" i="37"/>
  <c r="AI289" i="37" s="1"/>
  <c r="AH299" i="37"/>
  <c r="AI299" i="37" s="1"/>
  <c r="AH304" i="37"/>
  <c r="AI304" i="37" s="1"/>
  <c r="AH314" i="37"/>
  <c r="AI314" i="37" s="1"/>
  <c r="AH396" i="37"/>
  <c r="AI396" i="37" s="1"/>
  <c r="AH264" i="37"/>
  <c r="AI264" i="37" s="1"/>
  <c r="AH268" i="37"/>
  <c r="AI268" i="37" s="1"/>
  <c r="AH298" i="37"/>
  <c r="AI298" i="37" s="1"/>
  <c r="AH323" i="37"/>
  <c r="AI323" i="37" s="1"/>
  <c r="AH325" i="37"/>
  <c r="AI325" i="37" s="1"/>
  <c r="AH376" i="37"/>
  <c r="AI376" i="37" s="1"/>
  <c r="AH375" i="37"/>
  <c r="AI375" i="37" s="1"/>
  <c r="AS378" i="37"/>
  <c r="AH380" i="37"/>
  <c r="AI380" i="37" s="1"/>
  <c r="AH354" i="37"/>
  <c r="AI354" i="37" s="1"/>
  <c r="AH358" i="37"/>
  <c r="AI358" i="37" s="1"/>
  <c r="AH379" i="37"/>
  <c r="AI379" i="37" s="1"/>
  <c r="AH385" i="37"/>
  <c r="AI385" i="37" s="1"/>
  <c r="AH357" i="37"/>
  <c r="AI357" i="37" s="1"/>
  <c r="AH359" i="37"/>
  <c r="AI359" i="37" s="1"/>
  <c r="AH382" i="37"/>
  <c r="AI382" i="37" s="1"/>
  <c r="AH384" i="37"/>
  <c r="AI384" i="37" s="1"/>
  <c r="AH395" i="37"/>
  <c r="AI395" i="37" s="1"/>
  <c r="AH402" i="37"/>
  <c r="AI402" i="37" s="1"/>
  <c r="AH408" i="37"/>
  <c r="AI408" i="37" s="1"/>
  <c r="AH410" i="37"/>
  <c r="AI410" i="37" s="1"/>
  <c r="AH418" i="37"/>
  <c r="AI418" i="37" s="1"/>
  <c r="AH365" i="37"/>
  <c r="AI365" i="37" s="1"/>
  <c r="AH390" i="37"/>
  <c r="AI390" i="37" s="1"/>
  <c r="AH397" i="37"/>
  <c r="AI397" i="37" s="1"/>
  <c r="AH403" i="37"/>
  <c r="AI403" i="37" s="1"/>
  <c r="AH409" i="37"/>
  <c r="AI409" i="37" s="1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M102" i="35"/>
  <c r="M101" i="35"/>
  <c r="M100" i="35"/>
  <c r="M99" i="35"/>
  <c r="M98" i="35"/>
  <c r="M97" i="35"/>
  <c r="M96" i="35"/>
  <c r="M95" i="35"/>
  <c r="M94" i="35"/>
  <c r="M93" i="35"/>
  <c r="M92" i="35"/>
  <c r="M91" i="35"/>
  <c r="M90" i="35"/>
  <c r="M89" i="35"/>
  <c r="M88" i="35"/>
  <c r="M87" i="35"/>
  <c r="M86" i="35"/>
  <c r="M85" i="35"/>
  <c r="M84" i="35"/>
  <c r="M83" i="35"/>
  <c r="M82" i="35"/>
  <c r="M81" i="35"/>
  <c r="M80" i="35"/>
  <c r="M79" i="35"/>
  <c r="M78" i="35"/>
  <c r="M77" i="35"/>
  <c r="M76" i="35"/>
  <c r="M75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T111" i="35"/>
  <c r="T110" i="35"/>
  <c r="T3" i="35"/>
  <c r="T109" i="35"/>
  <c r="T21" i="35"/>
  <c r="T38" i="35"/>
  <c r="T108" i="35"/>
  <c r="T37" i="35"/>
  <c r="T14" i="35"/>
  <c r="T5" i="35"/>
  <c r="T107" i="35"/>
  <c r="T36" i="35"/>
  <c r="T35" i="35"/>
  <c r="T106" i="35"/>
  <c r="T105" i="35"/>
  <c r="T104" i="35"/>
  <c r="T103" i="35"/>
  <c r="T34" i="35"/>
  <c r="T20" i="35"/>
  <c r="T102" i="35"/>
  <c r="T10" i="35"/>
  <c r="T101" i="35"/>
  <c r="T100" i="35"/>
  <c r="T13" i="35"/>
  <c r="T33" i="35"/>
  <c r="T99" i="35"/>
  <c r="T98" i="35"/>
  <c r="T97" i="35"/>
  <c r="T96" i="35"/>
  <c r="T95" i="35"/>
  <c r="T94" i="35"/>
  <c r="T19" i="35"/>
  <c r="T9" i="35"/>
  <c r="T32" i="35"/>
  <c r="T93" i="35"/>
  <c r="T92" i="35"/>
  <c r="T91" i="35"/>
  <c r="T31" i="35"/>
  <c r="T90" i="35"/>
  <c r="T8" i="35"/>
  <c r="T89" i="35"/>
  <c r="T88" i="35"/>
  <c r="T87" i="35"/>
  <c r="T86" i="35"/>
  <c r="T85" i="35"/>
  <c r="T84" i="35"/>
  <c r="T83" i="35"/>
  <c r="T82" i="35"/>
  <c r="T18" i="35"/>
  <c r="T81" i="35"/>
  <c r="T80" i="35"/>
  <c r="T79" i="35"/>
  <c r="T78" i="35"/>
  <c r="T2" i="35"/>
  <c r="T30" i="35"/>
  <c r="T77" i="35"/>
  <c r="T76" i="35"/>
  <c r="T75" i="35"/>
  <c r="T74" i="35"/>
  <c r="T73" i="35"/>
  <c r="T29" i="35"/>
  <c r="T72" i="35"/>
  <c r="T71" i="35"/>
  <c r="T70" i="35"/>
  <c r="T69" i="35"/>
  <c r="T68" i="35"/>
  <c r="T67" i="35"/>
  <c r="T66" i="35"/>
  <c r="T17" i="35"/>
  <c r="T28" i="35"/>
  <c r="T65" i="35"/>
  <c r="T4" i="35"/>
  <c r="T27" i="35"/>
  <c r="T64" i="35"/>
  <c r="T63" i="35"/>
  <c r="T26" i="35"/>
  <c r="T62" i="35"/>
  <c r="T61" i="35"/>
  <c r="T60" i="35"/>
  <c r="T6" i="35"/>
  <c r="T59" i="35"/>
  <c r="T58" i="35"/>
  <c r="T57" i="35"/>
  <c r="T12" i="35"/>
  <c r="T56" i="35"/>
  <c r="T55" i="35"/>
  <c r="T54" i="35"/>
  <c r="T25" i="35"/>
  <c r="T53" i="35"/>
  <c r="T52" i="35"/>
  <c r="T51" i="35"/>
  <c r="T50" i="35"/>
  <c r="T24" i="35"/>
  <c r="T49" i="35"/>
  <c r="T23" i="35"/>
  <c r="T7" i="35"/>
  <c r="T16" i="35"/>
  <c r="T48" i="35"/>
  <c r="T47" i="35"/>
  <c r="T46" i="35"/>
  <c r="T45" i="35"/>
  <c r="T22" i="35"/>
  <c r="T15" i="35"/>
  <c r="T44" i="35"/>
  <c r="T43" i="35"/>
  <c r="T42" i="35"/>
  <c r="T41" i="35"/>
  <c r="T11" i="35"/>
  <c r="T40" i="35"/>
  <c r="T39" i="35"/>
  <c r="L36" i="35"/>
  <c r="L2" i="35"/>
  <c r="L102" i="35"/>
  <c r="L101" i="35"/>
  <c r="L100" i="35"/>
  <c r="L99" i="35"/>
  <c r="L20" i="35"/>
  <c r="L9" i="35"/>
  <c r="L98" i="35"/>
  <c r="L11" i="35"/>
  <c r="L13" i="35"/>
  <c r="L97" i="35"/>
  <c r="L96" i="35"/>
  <c r="L8" i="35"/>
  <c r="L95" i="35"/>
  <c r="L94" i="35"/>
  <c r="L35" i="35"/>
  <c r="L93" i="35"/>
  <c r="L92" i="35"/>
  <c r="L19" i="35"/>
  <c r="L91" i="35"/>
  <c r="L90" i="35"/>
  <c r="L34" i="35"/>
  <c r="L33" i="35"/>
  <c r="L89" i="35"/>
  <c r="L88" i="35"/>
  <c r="L87" i="35"/>
  <c r="L86" i="35"/>
  <c r="L85" i="35"/>
  <c r="L32" i="35"/>
  <c r="L84" i="35"/>
  <c r="L83" i="35"/>
  <c r="L82" i="35"/>
  <c r="L81" i="35"/>
  <c r="L80" i="35"/>
  <c r="L79" i="35"/>
  <c r="L78" i="35"/>
  <c r="L77" i="35"/>
  <c r="L76" i="35"/>
  <c r="L75" i="35"/>
  <c r="L74" i="35"/>
  <c r="L12" i="35"/>
  <c r="L31" i="35"/>
  <c r="L30" i="35"/>
  <c r="L73" i="35"/>
  <c r="L72" i="35"/>
  <c r="L71" i="35"/>
  <c r="L70" i="35"/>
  <c r="L18" i="35"/>
  <c r="L69" i="35"/>
  <c r="L29" i="35"/>
  <c r="L68" i="35"/>
  <c r="L67" i="35"/>
  <c r="L3" i="35"/>
  <c r="L28" i="35"/>
  <c r="L66" i="35"/>
  <c r="L65" i="35"/>
  <c r="L5" i="35"/>
  <c r="L17" i="35"/>
  <c r="L64" i="35"/>
  <c r="L63" i="35"/>
  <c r="L62" i="35"/>
  <c r="L61" i="35"/>
  <c r="L60" i="35"/>
  <c r="L16" i="35"/>
  <c r="L27" i="35"/>
  <c r="L26" i="35"/>
  <c r="L7" i="35"/>
  <c r="L59" i="35"/>
  <c r="L25" i="35"/>
  <c r="L15" i="35"/>
  <c r="L58" i="35"/>
  <c r="L57" i="35"/>
  <c r="L56" i="35"/>
  <c r="L55" i="35"/>
  <c r="L54" i="35"/>
  <c r="L10" i="35"/>
  <c r="L53" i="35"/>
  <c r="L52" i="35"/>
  <c r="L4" i="35"/>
  <c r="L51" i="35"/>
  <c r="L24" i="35"/>
  <c r="L50" i="35"/>
  <c r="L23" i="35"/>
  <c r="L49" i="35"/>
  <c r="L22" i="35"/>
  <c r="L48" i="35"/>
  <c r="L47" i="35"/>
  <c r="L6" i="35"/>
  <c r="L14" i="35"/>
  <c r="L46" i="35"/>
  <c r="L45" i="35"/>
  <c r="L44" i="35"/>
  <c r="L43" i="35"/>
  <c r="L42" i="35"/>
  <c r="L41" i="35"/>
  <c r="L21" i="35"/>
  <c r="L40" i="35"/>
  <c r="L39" i="35"/>
  <c r="L38" i="35"/>
  <c r="L37" i="35"/>
  <c r="AF425" i="34"/>
  <c r="AE425" i="34"/>
  <c r="AD425" i="34"/>
  <c r="AC425" i="34"/>
  <c r="AB425" i="34"/>
  <c r="AA425" i="34"/>
  <c r="AM424" i="34"/>
  <c r="AF424" i="34"/>
  <c r="AE424" i="34"/>
  <c r="AD424" i="34"/>
  <c r="AC424" i="34"/>
  <c r="AB424" i="34"/>
  <c r="AA424" i="34"/>
  <c r="AR423" i="34"/>
  <c r="AM423" i="34"/>
  <c r="AF423" i="34"/>
  <c r="AE423" i="34"/>
  <c r="AD423" i="34"/>
  <c r="AC423" i="34"/>
  <c r="AB423" i="34"/>
  <c r="AA423" i="34"/>
  <c r="AR422" i="34"/>
  <c r="AM422" i="34"/>
  <c r="AF422" i="34"/>
  <c r="AE422" i="34"/>
  <c r="AD422" i="34"/>
  <c r="AC422" i="34"/>
  <c r="AB422" i="34"/>
  <c r="AA422" i="34"/>
  <c r="AR421" i="34"/>
  <c r="AM421" i="34"/>
  <c r="AF421" i="34"/>
  <c r="AE421" i="34"/>
  <c r="AD421" i="34"/>
  <c r="AC421" i="34"/>
  <c r="AB421" i="34"/>
  <c r="AA421" i="34"/>
  <c r="AM420" i="34"/>
  <c r="AF420" i="34"/>
  <c r="AE420" i="34"/>
  <c r="AD420" i="34"/>
  <c r="AC420" i="34"/>
  <c r="AB420" i="34"/>
  <c r="AA420" i="34"/>
  <c r="AM419" i="34"/>
  <c r="AF419" i="34"/>
  <c r="AE419" i="34"/>
  <c r="AD419" i="34"/>
  <c r="AC419" i="34"/>
  <c r="AB419" i="34"/>
  <c r="AA419" i="34"/>
  <c r="AM418" i="34"/>
  <c r="AF418" i="34"/>
  <c r="AE418" i="34"/>
  <c r="AD418" i="34"/>
  <c r="AC418" i="34"/>
  <c r="AB418" i="34"/>
  <c r="AA418" i="34"/>
  <c r="AR417" i="34"/>
  <c r="AM417" i="34"/>
  <c r="AF417" i="34"/>
  <c r="AE417" i="34"/>
  <c r="AD417" i="34"/>
  <c r="AC417" i="34"/>
  <c r="AB417" i="34"/>
  <c r="AA417" i="34"/>
  <c r="AR416" i="34"/>
  <c r="AM416" i="34"/>
  <c r="AF416" i="34"/>
  <c r="AE416" i="34"/>
  <c r="AD416" i="34"/>
  <c r="AC416" i="34"/>
  <c r="AB416" i="34"/>
  <c r="AA416" i="34"/>
  <c r="AM415" i="34"/>
  <c r="AF415" i="34"/>
  <c r="AE415" i="34"/>
  <c r="AD415" i="34"/>
  <c r="AC415" i="34"/>
  <c r="AB415" i="34"/>
  <c r="AA415" i="34"/>
  <c r="AM414" i="34"/>
  <c r="AF414" i="34"/>
  <c r="AE414" i="34"/>
  <c r="AD414" i="34"/>
  <c r="AC414" i="34"/>
  <c r="AB414" i="34"/>
  <c r="AA414" i="34"/>
  <c r="AL413" i="34"/>
  <c r="AK413" i="34"/>
  <c r="AF413" i="34"/>
  <c r="AE413" i="34"/>
  <c r="AD413" i="34"/>
  <c r="AC413" i="34"/>
  <c r="AB413" i="34"/>
  <c r="AA413" i="34"/>
  <c r="H413" i="34"/>
  <c r="AL412" i="34"/>
  <c r="AK412" i="34"/>
  <c r="AM412" i="34" s="1"/>
  <c r="AF412" i="34"/>
  <c r="AE412" i="34"/>
  <c r="AD412" i="34"/>
  <c r="AC412" i="34"/>
  <c r="AB412" i="34"/>
  <c r="AA412" i="34"/>
  <c r="AM411" i="34"/>
  <c r="AF411" i="34"/>
  <c r="AE411" i="34"/>
  <c r="AD411" i="34"/>
  <c r="AC411" i="34"/>
  <c r="AB411" i="34"/>
  <c r="AA411" i="34"/>
  <c r="AM410" i="34"/>
  <c r="AF410" i="34"/>
  <c r="AE410" i="34"/>
  <c r="AD410" i="34"/>
  <c r="AC410" i="34"/>
  <c r="AB410" i="34"/>
  <c r="AA410" i="34"/>
  <c r="AM409" i="34"/>
  <c r="AF409" i="34"/>
  <c r="AE409" i="34"/>
  <c r="AD409" i="34"/>
  <c r="AC409" i="34"/>
  <c r="AB409" i="34"/>
  <c r="AA409" i="34"/>
  <c r="AR408" i="34"/>
  <c r="AM408" i="34"/>
  <c r="AF408" i="34"/>
  <c r="AE408" i="34"/>
  <c r="AD408" i="34"/>
  <c r="AC408" i="34"/>
  <c r="AB408" i="34"/>
  <c r="AA408" i="34"/>
  <c r="AM407" i="34"/>
  <c r="AF407" i="34"/>
  <c r="AE407" i="34"/>
  <c r="AD407" i="34"/>
  <c r="AC407" i="34"/>
  <c r="AB407" i="34"/>
  <c r="AA407" i="34"/>
  <c r="AM406" i="34"/>
  <c r="AF406" i="34"/>
  <c r="AE406" i="34"/>
  <c r="AD406" i="34"/>
  <c r="AC406" i="34"/>
  <c r="AB406" i="34"/>
  <c r="AA406" i="34"/>
  <c r="AG406" i="34" s="1"/>
  <c r="AH406" i="34" s="1"/>
  <c r="AM405" i="34"/>
  <c r="AF405" i="34"/>
  <c r="AE405" i="34"/>
  <c r="AD405" i="34"/>
  <c r="AC405" i="34"/>
  <c r="AB405" i="34"/>
  <c r="AA405" i="34"/>
  <c r="AM404" i="34"/>
  <c r="AF404" i="34"/>
  <c r="AE404" i="34"/>
  <c r="AD404" i="34"/>
  <c r="AC404" i="34"/>
  <c r="AB404" i="34"/>
  <c r="AA404" i="34"/>
  <c r="AR403" i="34"/>
  <c r="AM403" i="34"/>
  <c r="AF403" i="34"/>
  <c r="AE403" i="34"/>
  <c r="AD403" i="34"/>
  <c r="AC403" i="34"/>
  <c r="AB403" i="34"/>
  <c r="AA403" i="34"/>
  <c r="AR402" i="34"/>
  <c r="AM402" i="34"/>
  <c r="AF402" i="34"/>
  <c r="AE402" i="34"/>
  <c r="AD402" i="34"/>
  <c r="AC402" i="34"/>
  <c r="AB402" i="34"/>
  <c r="AA402" i="34"/>
  <c r="AM401" i="34"/>
  <c r="AF401" i="34"/>
  <c r="AE401" i="34"/>
  <c r="AD401" i="34"/>
  <c r="AC401" i="34"/>
  <c r="AB401" i="34"/>
  <c r="AA401" i="34"/>
  <c r="AM400" i="34"/>
  <c r="AF400" i="34"/>
  <c r="AE400" i="34"/>
  <c r="AD400" i="34"/>
  <c r="AC400" i="34"/>
  <c r="AB400" i="34"/>
  <c r="AA400" i="34"/>
  <c r="AM399" i="34"/>
  <c r="AF399" i="34"/>
  <c r="AE399" i="34"/>
  <c r="AD399" i="34"/>
  <c r="AC399" i="34"/>
  <c r="AB399" i="34"/>
  <c r="AA399" i="34"/>
  <c r="AM398" i="34"/>
  <c r="AF398" i="34"/>
  <c r="AE398" i="34"/>
  <c r="AD398" i="34"/>
  <c r="AC398" i="34"/>
  <c r="AB398" i="34"/>
  <c r="AA398" i="34"/>
  <c r="AM397" i="34"/>
  <c r="AF397" i="34"/>
  <c r="AE397" i="34"/>
  <c r="AD397" i="34"/>
  <c r="AC397" i="34"/>
  <c r="AB397" i="34"/>
  <c r="AA397" i="34"/>
  <c r="AR396" i="34"/>
  <c r="AM396" i="34"/>
  <c r="AF396" i="34"/>
  <c r="AE396" i="34"/>
  <c r="AD396" i="34"/>
  <c r="AC396" i="34"/>
  <c r="AB396" i="34"/>
  <c r="AA396" i="34"/>
  <c r="AM395" i="34"/>
  <c r="AF395" i="34"/>
  <c r="AE395" i="34"/>
  <c r="AD395" i="34"/>
  <c r="AC395" i="34"/>
  <c r="AB395" i="34"/>
  <c r="AA395" i="34"/>
  <c r="AM394" i="34"/>
  <c r="AF394" i="34"/>
  <c r="AE394" i="34"/>
  <c r="AD394" i="34"/>
  <c r="AC394" i="34"/>
  <c r="AB394" i="34"/>
  <c r="AA394" i="34"/>
  <c r="AM393" i="34"/>
  <c r="AF393" i="34"/>
  <c r="AE393" i="34"/>
  <c r="AD393" i="34"/>
  <c r="AC393" i="34"/>
  <c r="AB393" i="34"/>
  <c r="AA393" i="34"/>
  <c r="AM392" i="34"/>
  <c r="AF392" i="34"/>
  <c r="AE392" i="34"/>
  <c r="AD392" i="34"/>
  <c r="AC392" i="34"/>
  <c r="AB392" i="34"/>
  <c r="AA392" i="34"/>
  <c r="AM391" i="34"/>
  <c r="AF391" i="34"/>
  <c r="AE391" i="34"/>
  <c r="AD391" i="34"/>
  <c r="AC391" i="34"/>
  <c r="AB391" i="34"/>
  <c r="AA391" i="34"/>
  <c r="AM390" i="34"/>
  <c r="AF390" i="34"/>
  <c r="AE390" i="34"/>
  <c r="AD390" i="34"/>
  <c r="AC390" i="34"/>
  <c r="AB390" i="34"/>
  <c r="AA390" i="34"/>
  <c r="AM389" i="34"/>
  <c r="AF389" i="34"/>
  <c r="AE389" i="34"/>
  <c r="AD389" i="34"/>
  <c r="AC389" i="34"/>
  <c r="AB389" i="34"/>
  <c r="AA389" i="34"/>
  <c r="AM388" i="34"/>
  <c r="AF388" i="34"/>
  <c r="AE388" i="34"/>
  <c r="AD388" i="34"/>
  <c r="AC388" i="34"/>
  <c r="AB388" i="34"/>
  <c r="AA388" i="34"/>
  <c r="AM387" i="34"/>
  <c r="AF387" i="34"/>
  <c r="AE387" i="34"/>
  <c r="AD387" i="34"/>
  <c r="AC387" i="34"/>
  <c r="AB387" i="34"/>
  <c r="AA387" i="34"/>
  <c r="AL386" i="34"/>
  <c r="AM386" i="34" s="1"/>
  <c r="AK386" i="34"/>
  <c r="AF386" i="34"/>
  <c r="AE386" i="34"/>
  <c r="AD386" i="34"/>
  <c r="AC386" i="34"/>
  <c r="AB386" i="34"/>
  <c r="AA386" i="34"/>
  <c r="H386" i="34"/>
  <c r="AM385" i="34"/>
  <c r="AF385" i="34"/>
  <c r="AE385" i="34"/>
  <c r="AD385" i="34"/>
  <c r="AC385" i="34"/>
  <c r="AB385" i="34"/>
  <c r="AA385" i="34"/>
  <c r="AM384" i="34"/>
  <c r="AF384" i="34"/>
  <c r="AE384" i="34"/>
  <c r="AD384" i="34"/>
  <c r="AC384" i="34"/>
  <c r="AB384" i="34"/>
  <c r="AA384" i="34"/>
  <c r="AM383" i="34"/>
  <c r="AF383" i="34"/>
  <c r="AE383" i="34"/>
  <c r="AD383" i="34"/>
  <c r="AC383" i="34"/>
  <c r="AB383" i="34"/>
  <c r="AA383" i="34"/>
  <c r="AM382" i="34"/>
  <c r="AF382" i="34"/>
  <c r="AE382" i="34"/>
  <c r="AD382" i="34"/>
  <c r="AC382" i="34"/>
  <c r="AB382" i="34"/>
  <c r="AA382" i="34"/>
  <c r="AR381" i="34"/>
  <c r="AM381" i="34"/>
  <c r="AF381" i="34"/>
  <c r="AE381" i="34"/>
  <c r="AD381" i="34"/>
  <c r="AC381" i="34"/>
  <c r="AB381" i="34"/>
  <c r="AA381" i="34"/>
  <c r="AQ380" i="34"/>
  <c r="AR380" i="34" s="1"/>
  <c r="AM380" i="34"/>
  <c r="AF380" i="34"/>
  <c r="AE380" i="34"/>
  <c r="AD380" i="34"/>
  <c r="AC380" i="34"/>
  <c r="AB380" i="34"/>
  <c r="AA380" i="34"/>
  <c r="AM379" i="34"/>
  <c r="AF379" i="34"/>
  <c r="AE379" i="34"/>
  <c r="AD379" i="34"/>
  <c r="AC379" i="34"/>
  <c r="AB379" i="34"/>
  <c r="AA379" i="34"/>
  <c r="AQ378" i="34"/>
  <c r="AR378" i="34" s="1"/>
  <c r="AP378" i="34"/>
  <c r="AM378" i="34"/>
  <c r="AF378" i="34"/>
  <c r="AE378" i="34"/>
  <c r="AD378" i="34"/>
  <c r="AC378" i="34"/>
  <c r="AB378" i="34"/>
  <c r="AA378" i="34"/>
  <c r="AR377" i="34"/>
  <c r="AM377" i="34"/>
  <c r="AF377" i="34"/>
  <c r="AE377" i="34"/>
  <c r="AD377" i="34"/>
  <c r="AC377" i="34"/>
  <c r="AB377" i="34"/>
  <c r="AA377" i="34"/>
  <c r="AM376" i="34"/>
  <c r="AF376" i="34"/>
  <c r="AE376" i="34"/>
  <c r="AD376" i="34"/>
  <c r="AC376" i="34"/>
  <c r="AB376" i="34"/>
  <c r="AA376" i="34"/>
  <c r="AM375" i="34"/>
  <c r="AF375" i="34"/>
  <c r="AE375" i="34"/>
  <c r="AD375" i="34"/>
  <c r="AC375" i="34"/>
  <c r="AB375" i="34"/>
  <c r="AA375" i="34"/>
  <c r="AR374" i="34"/>
  <c r="AM374" i="34"/>
  <c r="AF374" i="34"/>
  <c r="AE374" i="34"/>
  <c r="AD374" i="34"/>
  <c r="AC374" i="34"/>
  <c r="AB374" i="34"/>
  <c r="AA374" i="34"/>
  <c r="AR373" i="34"/>
  <c r="AM373" i="34"/>
  <c r="AF373" i="34"/>
  <c r="AE373" i="34"/>
  <c r="AD373" i="34"/>
  <c r="AG373" i="34" s="1"/>
  <c r="AH373" i="34" s="1"/>
  <c r="AC373" i="34"/>
  <c r="AB373" i="34"/>
  <c r="AA373" i="34"/>
  <c r="AM372" i="34"/>
  <c r="AF372" i="34"/>
  <c r="AE372" i="34"/>
  <c r="AD372" i="34"/>
  <c r="AC372" i="34"/>
  <c r="AB372" i="34"/>
  <c r="AA372" i="34"/>
  <c r="AM371" i="34"/>
  <c r="AF371" i="34"/>
  <c r="AE371" i="34"/>
  <c r="AD371" i="34"/>
  <c r="AC371" i="34"/>
  <c r="AB371" i="34"/>
  <c r="AA371" i="34"/>
  <c r="AR370" i="34"/>
  <c r="AM370" i="34"/>
  <c r="AF370" i="34"/>
  <c r="AE370" i="34"/>
  <c r="AD370" i="34"/>
  <c r="AC370" i="34"/>
  <c r="AB370" i="34"/>
  <c r="AA370" i="34"/>
  <c r="AM369" i="34"/>
  <c r="AF369" i="34"/>
  <c r="AE369" i="34"/>
  <c r="AD369" i="34"/>
  <c r="AC369" i="34"/>
  <c r="AB369" i="34"/>
  <c r="AA369" i="34"/>
  <c r="AM368" i="34"/>
  <c r="AF368" i="34"/>
  <c r="AE368" i="34"/>
  <c r="AD368" i="34"/>
  <c r="AC368" i="34"/>
  <c r="AB368" i="34"/>
  <c r="AA368" i="34"/>
  <c r="AR367" i="34"/>
  <c r="AM367" i="34"/>
  <c r="AF367" i="34"/>
  <c r="AE367" i="34"/>
  <c r="AD367" i="34"/>
  <c r="AC367" i="34"/>
  <c r="AB367" i="34"/>
  <c r="AA367" i="34"/>
  <c r="AM366" i="34"/>
  <c r="AF366" i="34"/>
  <c r="AE366" i="34"/>
  <c r="AD366" i="34"/>
  <c r="AC366" i="34"/>
  <c r="AB366" i="34"/>
  <c r="AA366" i="34"/>
  <c r="AR365" i="34"/>
  <c r="AM365" i="34"/>
  <c r="AF365" i="34"/>
  <c r="AE365" i="34"/>
  <c r="AD365" i="34"/>
  <c r="AC365" i="34"/>
  <c r="AB365" i="34"/>
  <c r="AA365" i="34"/>
  <c r="AM364" i="34"/>
  <c r="AF364" i="34"/>
  <c r="AE364" i="34"/>
  <c r="AD364" i="34"/>
  <c r="AC364" i="34"/>
  <c r="AB364" i="34"/>
  <c r="AA364" i="34"/>
  <c r="AM363" i="34"/>
  <c r="AF363" i="34"/>
  <c r="AE363" i="34"/>
  <c r="AD363" i="34"/>
  <c r="AC363" i="34"/>
  <c r="AB363" i="34"/>
  <c r="AA363" i="34"/>
  <c r="AM362" i="34"/>
  <c r="AF362" i="34"/>
  <c r="AE362" i="34"/>
  <c r="AD362" i="34"/>
  <c r="AC362" i="34"/>
  <c r="AB362" i="34"/>
  <c r="AA362" i="34"/>
  <c r="AR361" i="34"/>
  <c r="AM361" i="34"/>
  <c r="AF361" i="34"/>
  <c r="AE361" i="34"/>
  <c r="AD361" i="34"/>
  <c r="AC361" i="34"/>
  <c r="AB361" i="34"/>
  <c r="AA361" i="34"/>
  <c r="AG361" i="34" s="1"/>
  <c r="AH361" i="34" s="1"/>
  <c r="AR360" i="34"/>
  <c r="AM360" i="34"/>
  <c r="AF360" i="34"/>
  <c r="AE360" i="34"/>
  <c r="AD360" i="34"/>
  <c r="AC360" i="34"/>
  <c r="AB360" i="34"/>
  <c r="AA360" i="34"/>
  <c r="AR359" i="34"/>
  <c r="AM359" i="34"/>
  <c r="AF359" i="34"/>
  <c r="AE359" i="34"/>
  <c r="AD359" i="34"/>
  <c r="AC359" i="34"/>
  <c r="AB359" i="34"/>
  <c r="AA359" i="34"/>
  <c r="AR358" i="34"/>
  <c r="AM358" i="34"/>
  <c r="AF358" i="34"/>
  <c r="AE358" i="34"/>
  <c r="AD358" i="34"/>
  <c r="AC358" i="34"/>
  <c r="AB358" i="34"/>
  <c r="AA358" i="34"/>
  <c r="AM357" i="34"/>
  <c r="AF357" i="34"/>
  <c r="AE357" i="34"/>
  <c r="AD357" i="34"/>
  <c r="AC357" i="34"/>
  <c r="AB357" i="34"/>
  <c r="AA357" i="34"/>
  <c r="AM356" i="34"/>
  <c r="AF356" i="34"/>
  <c r="AE356" i="34"/>
  <c r="AD356" i="34"/>
  <c r="AC356" i="34"/>
  <c r="AB356" i="34"/>
  <c r="AA356" i="34"/>
  <c r="AM355" i="34"/>
  <c r="AF355" i="34"/>
  <c r="AE355" i="34"/>
  <c r="AD355" i="34"/>
  <c r="AC355" i="34"/>
  <c r="AB355" i="34"/>
  <c r="AA355" i="34"/>
  <c r="AR354" i="34"/>
  <c r="AM354" i="34"/>
  <c r="AF354" i="34"/>
  <c r="AE354" i="34"/>
  <c r="AD354" i="34"/>
  <c r="AC354" i="34"/>
  <c r="AB354" i="34"/>
  <c r="AA354" i="34"/>
  <c r="AV353" i="34"/>
  <c r="AM353" i="34"/>
  <c r="AF353" i="34"/>
  <c r="AE353" i="34"/>
  <c r="AD353" i="34"/>
  <c r="AC353" i="34"/>
  <c r="AB353" i="34"/>
  <c r="AA353" i="34"/>
  <c r="D353" i="34"/>
  <c r="AR352" i="34"/>
  <c r="AM352" i="34"/>
  <c r="AF352" i="34"/>
  <c r="AE352" i="34"/>
  <c r="AD352" i="34"/>
  <c r="AC352" i="34"/>
  <c r="AB352" i="34"/>
  <c r="AA352" i="34"/>
  <c r="AF351" i="34"/>
  <c r="AE351" i="34"/>
  <c r="AD351" i="34"/>
  <c r="AC351" i="34"/>
  <c r="AB351" i="34"/>
  <c r="AA351" i="34"/>
  <c r="AF350" i="34"/>
  <c r="AE350" i="34"/>
  <c r="AD350" i="34"/>
  <c r="AC350" i="34"/>
  <c r="AB350" i="34"/>
  <c r="AA350" i="34"/>
  <c r="AF349" i="34"/>
  <c r="AE349" i="34"/>
  <c r="AD349" i="34"/>
  <c r="AC349" i="34"/>
  <c r="AB349" i="34"/>
  <c r="AA349" i="34"/>
  <c r="AF348" i="34"/>
  <c r="AE348" i="34"/>
  <c r="AD348" i="34"/>
  <c r="AG348" i="34" s="1"/>
  <c r="AH348" i="34" s="1"/>
  <c r="AC348" i="34"/>
  <c r="AB348" i="34"/>
  <c r="AA348" i="34"/>
  <c r="AF347" i="34"/>
  <c r="AE347" i="34"/>
  <c r="AD347" i="34"/>
  <c r="AC347" i="34"/>
  <c r="AB347" i="34"/>
  <c r="AA347" i="34"/>
  <c r="AF346" i="34"/>
  <c r="AE346" i="34"/>
  <c r="AD346" i="34"/>
  <c r="AC346" i="34"/>
  <c r="AB346" i="34"/>
  <c r="AA346" i="34"/>
  <c r="AG346" i="34" s="1"/>
  <c r="AH346" i="34" s="1"/>
  <c r="AF345" i="34"/>
  <c r="AE345" i="34"/>
  <c r="AD345" i="34"/>
  <c r="AC345" i="34"/>
  <c r="AB345" i="34"/>
  <c r="AA345" i="34"/>
  <c r="AF344" i="34"/>
  <c r="AE344" i="34"/>
  <c r="AD344" i="34"/>
  <c r="AC344" i="34"/>
  <c r="AB344" i="34"/>
  <c r="AA344" i="34"/>
  <c r="AF343" i="34"/>
  <c r="AE343" i="34"/>
  <c r="AD343" i="34"/>
  <c r="AG343" i="34" s="1"/>
  <c r="AH343" i="34" s="1"/>
  <c r="AC343" i="34"/>
  <c r="AB343" i="34"/>
  <c r="AA343" i="34"/>
  <c r="AF342" i="34"/>
  <c r="AE342" i="34"/>
  <c r="AD342" i="34"/>
  <c r="AC342" i="34"/>
  <c r="AB342" i="34"/>
  <c r="AA342" i="34"/>
  <c r="AF341" i="34"/>
  <c r="AE341" i="34"/>
  <c r="AD341" i="34"/>
  <c r="AC341" i="34"/>
  <c r="AB341" i="34"/>
  <c r="AA341" i="34"/>
  <c r="AG340" i="34"/>
  <c r="AH340" i="34" s="1"/>
  <c r="AF340" i="34"/>
  <c r="AE340" i="34"/>
  <c r="AD340" i="34"/>
  <c r="AC340" i="34"/>
  <c r="AB340" i="34"/>
  <c r="AA340" i="34"/>
  <c r="AF339" i="34"/>
  <c r="AE339" i="34"/>
  <c r="AD339" i="34"/>
  <c r="AC339" i="34"/>
  <c r="AB339" i="34"/>
  <c r="AA339" i="34"/>
  <c r="AF338" i="34"/>
  <c r="AE338" i="34"/>
  <c r="AD338" i="34"/>
  <c r="AG338" i="34" s="1"/>
  <c r="AH338" i="34" s="1"/>
  <c r="AC338" i="34"/>
  <c r="AB338" i="34"/>
  <c r="AA338" i="34"/>
  <c r="AF337" i="34"/>
  <c r="AE337" i="34"/>
  <c r="AD337" i="34"/>
  <c r="AC337" i="34"/>
  <c r="AB337" i="34"/>
  <c r="AA337" i="34"/>
  <c r="AF336" i="34"/>
  <c r="AE336" i="34"/>
  <c r="AD336" i="34"/>
  <c r="AC336" i="34"/>
  <c r="AB336" i="34"/>
  <c r="AA336" i="34"/>
  <c r="AF335" i="34"/>
  <c r="AE335" i="34"/>
  <c r="AD335" i="34"/>
  <c r="AC335" i="34"/>
  <c r="AB335" i="34"/>
  <c r="AA335" i="34"/>
  <c r="AF333" i="34"/>
  <c r="AE333" i="34"/>
  <c r="AD333" i="34"/>
  <c r="AC333" i="34"/>
  <c r="AB333" i="34"/>
  <c r="AA333" i="34"/>
  <c r="AF332" i="34"/>
  <c r="AE332" i="34"/>
  <c r="AD332" i="34"/>
  <c r="AC332" i="34"/>
  <c r="AB332" i="34"/>
  <c r="AA332" i="34"/>
  <c r="AF331" i="34"/>
  <c r="AE331" i="34"/>
  <c r="AD331" i="34"/>
  <c r="AC331" i="34"/>
  <c r="AB331" i="34"/>
  <c r="AA331" i="34"/>
  <c r="AG331" i="34" s="1"/>
  <c r="AH331" i="34" s="1"/>
  <c r="AF330" i="34"/>
  <c r="AE330" i="34"/>
  <c r="AD330" i="34"/>
  <c r="AC330" i="34"/>
  <c r="AB330" i="34"/>
  <c r="AA330" i="34"/>
  <c r="AF329" i="34"/>
  <c r="AE329" i="34"/>
  <c r="AD329" i="34"/>
  <c r="AC329" i="34"/>
  <c r="AB329" i="34"/>
  <c r="AA329" i="34"/>
  <c r="AF328" i="34"/>
  <c r="AE328" i="34"/>
  <c r="AD328" i="34"/>
  <c r="AC328" i="34"/>
  <c r="AB328" i="34"/>
  <c r="AA328" i="34"/>
  <c r="AF327" i="34"/>
  <c r="AE327" i="34"/>
  <c r="AD327" i="34"/>
  <c r="AC327" i="34"/>
  <c r="AB327" i="34"/>
  <c r="AA327" i="34"/>
  <c r="AF326" i="34"/>
  <c r="AE326" i="34"/>
  <c r="AD326" i="34"/>
  <c r="AC326" i="34"/>
  <c r="AB326" i="34"/>
  <c r="AA326" i="34"/>
  <c r="AF325" i="34"/>
  <c r="AE325" i="34"/>
  <c r="AD325" i="34"/>
  <c r="AC325" i="34"/>
  <c r="AB325" i="34"/>
  <c r="AA325" i="34"/>
  <c r="AF324" i="34"/>
  <c r="AE324" i="34"/>
  <c r="AD324" i="34"/>
  <c r="AC324" i="34"/>
  <c r="AB324" i="34"/>
  <c r="AA324" i="34"/>
  <c r="AF323" i="34"/>
  <c r="AE323" i="34"/>
  <c r="AD323" i="34"/>
  <c r="AC323" i="34"/>
  <c r="AB323" i="34"/>
  <c r="AA323" i="34"/>
  <c r="AG323" i="34" s="1"/>
  <c r="AH323" i="34" s="1"/>
  <c r="AF322" i="34"/>
  <c r="AE322" i="34"/>
  <c r="AD322" i="34"/>
  <c r="AC322" i="34"/>
  <c r="AB322" i="34"/>
  <c r="AA322" i="34"/>
  <c r="AF321" i="34"/>
  <c r="AE321" i="34"/>
  <c r="AD321" i="34"/>
  <c r="AC321" i="34"/>
  <c r="AB321" i="34"/>
  <c r="AA321" i="34"/>
  <c r="AF320" i="34"/>
  <c r="AE320" i="34"/>
  <c r="AD320" i="34"/>
  <c r="AC320" i="34"/>
  <c r="AB320" i="34"/>
  <c r="AA320" i="34"/>
  <c r="AF319" i="34"/>
  <c r="AE319" i="34"/>
  <c r="AD319" i="34"/>
  <c r="AC319" i="34"/>
  <c r="AB319" i="34"/>
  <c r="AA319" i="34"/>
  <c r="AF318" i="34"/>
  <c r="AE318" i="34"/>
  <c r="AD318" i="34"/>
  <c r="AC318" i="34"/>
  <c r="AB318" i="34"/>
  <c r="AA318" i="34"/>
  <c r="AG318" i="34" s="1"/>
  <c r="AH318" i="34" s="1"/>
  <c r="AF317" i="34"/>
  <c r="AE317" i="34"/>
  <c r="AD317" i="34"/>
  <c r="AC317" i="34"/>
  <c r="AB317" i="34"/>
  <c r="AA317" i="34"/>
  <c r="AF316" i="34"/>
  <c r="AE316" i="34"/>
  <c r="AD316" i="34"/>
  <c r="AC316" i="34"/>
  <c r="AB316" i="34"/>
  <c r="AA316" i="34"/>
  <c r="AF315" i="34"/>
  <c r="AE315" i="34"/>
  <c r="AD315" i="34"/>
  <c r="AC315" i="34"/>
  <c r="AB315" i="34"/>
  <c r="AG315" i="34" s="1"/>
  <c r="AH315" i="34" s="1"/>
  <c r="AA315" i="34"/>
  <c r="AF314" i="34"/>
  <c r="AE314" i="34"/>
  <c r="AD314" i="34"/>
  <c r="AC314" i="34"/>
  <c r="AB314" i="34"/>
  <c r="AA314" i="34"/>
  <c r="AG314" i="34" s="1"/>
  <c r="AH314" i="34" s="1"/>
  <c r="AF313" i="34"/>
  <c r="AE313" i="34"/>
  <c r="AD313" i="34"/>
  <c r="AC313" i="34"/>
  <c r="AB313" i="34"/>
  <c r="AA313" i="34"/>
  <c r="AF312" i="34"/>
  <c r="AE312" i="34"/>
  <c r="AD312" i="34"/>
  <c r="AC312" i="34"/>
  <c r="AB312" i="34"/>
  <c r="AA312" i="34"/>
  <c r="AF311" i="34"/>
  <c r="AE311" i="34"/>
  <c r="AD311" i="34"/>
  <c r="AC311" i="34"/>
  <c r="AG311" i="34" s="1"/>
  <c r="AH311" i="34" s="1"/>
  <c r="AB311" i="34"/>
  <c r="AA311" i="34"/>
  <c r="AF310" i="34"/>
  <c r="AE310" i="34"/>
  <c r="AD310" i="34"/>
  <c r="AC310" i="34"/>
  <c r="AB310" i="34"/>
  <c r="AA310" i="34"/>
  <c r="AF309" i="34"/>
  <c r="AE309" i="34"/>
  <c r="AD309" i="34"/>
  <c r="AC309" i="34"/>
  <c r="AB309" i="34"/>
  <c r="AA309" i="34"/>
  <c r="AF308" i="34"/>
  <c r="AE308" i="34"/>
  <c r="AD308" i="34"/>
  <c r="AC308" i="34"/>
  <c r="AB308" i="34"/>
  <c r="AA308" i="34"/>
  <c r="AF307" i="34"/>
  <c r="AE307" i="34"/>
  <c r="AD307" i="34"/>
  <c r="AC307" i="34"/>
  <c r="AB307" i="34"/>
  <c r="AA307" i="34"/>
  <c r="AF306" i="34"/>
  <c r="AE306" i="34"/>
  <c r="AD306" i="34"/>
  <c r="AC306" i="34"/>
  <c r="AB306" i="34"/>
  <c r="AA306" i="34"/>
  <c r="AG306" i="34" s="1"/>
  <c r="AH306" i="34" s="1"/>
  <c r="AF305" i="34"/>
  <c r="AE305" i="34"/>
  <c r="AD305" i="34"/>
  <c r="AC305" i="34"/>
  <c r="AB305" i="34"/>
  <c r="AG305" i="34" s="1"/>
  <c r="AH305" i="34" s="1"/>
  <c r="AA305" i="34"/>
  <c r="AF304" i="34"/>
  <c r="AE304" i="34"/>
  <c r="AD304" i="34"/>
  <c r="AC304" i="34"/>
  <c r="AB304" i="34"/>
  <c r="AA304" i="34"/>
  <c r="AF303" i="34"/>
  <c r="AE303" i="34"/>
  <c r="AD303" i="34"/>
  <c r="AC303" i="34"/>
  <c r="AG303" i="34" s="1"/>
  <c r="AH303" i="34" s="1"/>
  <c r="AB303" i="34"/>
  <c r="AA303" i="34"/>
  <c r="AF302" i="34"/>
  <c r="AE302" i="34"/>
  <c r="AD302" i="34"/>
  <c r="AC302" i="34"/>
  <c r="AB302" i="34"/>
  <c r="AA302" i="34"/>
  <c r="AF301" i="34"/>
  <c r="AE301" i="34"/>
  <c r="AD301" i="34"/>
  <c r="AC301" i="34"/>
  <c r="AB301" i="34"/>
  <c r="AA301" i="34"/>
  <c r="AF300" i="34"/>
  <c r="AE300" i="34"/>
  <c r="AD300" i="34"/>
  <c r="AC300" i="34"/>
  <c r="AB300" i="34"/>
  <c r="AA300" i="34"/>
  <c r="AF299" i="34"/>
  <c r="AE299" i="34"/>
  <c r="AD299" i="34"/>
  <c r="AC299" i="34"/>
  <c r="AB299" i="34"/>
  <c r="AA299" i="34"/>
  <c r="AF298" i="34"/>
  <c r="AE298" i="34"/>
  <c r="AD298" i="34"/>
  <c r="AC298" i="34"/>
  <c r="AB298" i="34"/>
  <c r="AA298" i="34"/>
  <c r="AF297" i="34"/>
  <c r="AE297" i="34"/>
  <c r="AD297" i="34"/>
  <c r="AC297" i="34"/>
  <c r="AB297" i="34"/>
  <c r="AA297" i="34"/>
  <c r="AF296" i="34"/>
  <c r="AE296" i="34"/>
  <c r="AD296" i="34"/>
  <c r="AC296" i="34"/>
  <c r="AB296" i="34"/>
  <c r="AA296" i="34"/>
  <c r="AF295" i="34"/>
  <c r="AE295" i="34"/>
  <c r="AD295" i="34"/>
  <c r="AC295" i="34"/>
  <c r="AB295" i="34"/>
  <c r="AA295" i="34"/>
  <c r="AF294" i="34"/>
  <c r="AE294" i="34"/>
  <c r="AD294" i="34"/>
  <c r="AC294" i="34"/>
  <c r="AB294" i="34"/>
  <c r="AG294" i="34" s="1"/>
  <c r="AH294" i="34" s="1"/>
  <c r="AA294" i="34"/>
  <c r="AF293" i="34"/>
  <c r="AE293" i="34"/>
  <c r="AD293" i="34"/>
  <c r="AC293" i="34"/>
  <c r="AB293" i="34"/>
  <c r="AA293" i="34"/>
  <c r="AF292" i="34"/>
  <c r="AE292" i="34"/>
  <c r="AD292" i="34"/>
  <c r="AC292" i="34"/>
  <c r="AB292" i="34"/>
  <c r="AA292" i="34"/>
  <c r="AF291" i="34"/>
  <c r="AE291" i="34"/>
  <c r="AD291" i="34"/>
  <c r="AC291" i="34"/>
  <c r="AB291" i="34"/>
  <c r="AA291" i="34"/>
  <c r="AF290" i="34"/>
  <c r="AE290" i="34"/>
  <c r="AD290" i="34"/>
  <c r="AC290" i="34"/>
  <c r="AB290" i="34"/>
  <c r="AA290" i="34"/>
  <c r="AF289" i="34"/>
  <c r="AE289" i="34"/>
  <c r="AD289" i="34"/>
  <c r="AC289" i="34"/>
  <c r="AB289" i="34"/>
  <c r="AA289" i="34"/>
  <c r="AF288" i="34"/>
  <c r="AE288" i="34"/>
  <c r="AD288" i="34"/>
  <c r="AC288" i="34"/>
  <c r="AB288" i="34"/>
  <c r="AA288" i="34"/>
  <c r="AF287" i="34"/>
  <c r="AE287" i="34"/>
  <c r="AD287" i="34"/>
  <c r="AC287" i="34"/>
  <c r="AB287" i="34"/>
  <c r="AA287" i="34"/>
  <c r="AF286" i="34"/>
  <c r="AE286" i="34"/>
  <c r="AD286" i="34"/>
  <c r="AC286" i="34"/>
  <c r="AB286" i="34"/>
  <c r="AA286" i="34"/>
  <c r="AF285" i="34"/>
  <c r="AE285" i="34"/>
  <c r="AD285" i="34"/>
  <c r="AC285" i="34"/>
  <c r="AB285" i="34"/>
  <c r="AA285" i="34"/>
  <c r="AF284" i="34"/>
  <c r="AE284" i="34"/>
  <c r="AD284" i="34"/>
  <c r="AC284" i="34"/>
  <c r="AB284" i="34"/>
  <c r="AA284" i="34"/>
  <c r="AF283" i="34"/>
  <c r="AE283" i="34"/>
  <c r="AD283" i="34"/>
  <c r="AC283" i="34"/>
  <c r="AB283" i="34"/>
  <c r="AA283" i="34"/>
  <c r="AF282" i="34"/>
  <c r="AE282" i="34"/>
  <c r="AD282" i="34"/>
  <c r="AC282" i="34"/>
  <c r="AB282" i="34"/>
  <c r="AA282" i="34"/>
  <c r="AF281" i="34"/>
  <c r="AE281" i="34"/>
  <c r="AD281" i="34"/>
  <c r="AC281" i="34"/>
  <c r="AB281" i="34"/>
  <c r="AA281" i="34"/>
  <c r="AF280" i="34"/>
  <c r="AE280" i="34"/>
  <c r="AD280" i="34"/>
  <c r="AC280" i="34"/>
  <c r="AB280" i="34"/>
  <c r="AA280" i="34"/>
  <c r="AF279" i="34"/>
  <c r="AE279" i="34"/>
  <c r="AD279" i="34"/>
  <c r="AC279" i="34"/>
  <c r="AB279" i="34"/>
  <c r="AA279" i="34"/>
  <c r="AF278" i="34"/>
  <c r="AE278" i="34"/>
  <c r="AD278" i="34"/>
  <c r="AC278" i="34"/>
  <c r="AB278" i="34"/>
  <c r="AA278" i="34"/>
  <c r="AF277" i="34"/>
  <c r="AE277" i="34"/>
  <c r="AD277" i="34"/>
  <c r="AC277" i="34"/>
  <c r="AB277" i="34"/>
  <c r="AA277" i="34"/>
  <c r="AF276" i="34"/>
  <c r="AE276" i="34"/>
  <c r="AD276" i="34"/>
  <c r="AC276" i="34"/>
  <c r="AB276" i="34"/>
  <c r="AA276" i="34"/>
  <c r="AF275" i="34"/>
  <c r="AE275" i="34"/>
  <c r="AD275" i="34"/>
  <c r="AC275" i="34"/>
  <c r="AB275" i="34"/>
  <c r="AA275" i="34"/>
  <c r="AF274" i="34"/>
  <c r="AE274" i="34"/>
  <c r="AD274" i="34"/>
  <c r="AC274" i="34"/>
  <c r="AB274" i="34"/>
  <c r="AA274" i="34"/>
  <c r="AF273" i="34"/>
  <c r="AE273" i="34"/>
  <c r="AD273" i="34"/>
  <c r="AC273" i="34"/>
  <c r="AB273" i="34"/>
  <c r="AA273" i="34"/>
  <c r="AF272" i="34"/>
  <c r="AE272" i="34"/>
  <c r="AD272" i="34"/>
  <c r="AC272" i="34"/>
  <c r="AB272" i="34"/>
  <c r="AA272" i="34"/>
  <c r="AF271" i="34"/>
  <c r="AE271" i="34"/>
  <c r="AD271" i="34"/>
  <c r="AC271" i="34"/>
  <c r="AB271" i="34"/>
  <c r="AA271" i="34"/>
  <c r="AF270" i="34"/>
  <c r="AE270" i="34"/>
  <c r="AD270" i="34"/>
  <c r="AC270" i="34"/>
  <c r="AB270" i="34"/>
  <c r="AA270" i="34"/>
  <c r="AF269" i="34"/>
  <c r="AE269" i="34"/>
  <c r="AD269" i="34"/>
  <c r="AC269" i="34"/>
  <c r="AB269" i="34"/>
  <c r="AA269" i="34"/>
  <c r="AF268" i="34"/>
  <c r="AE268" i="34"/>
  <c r="AD268" i="34"/>
  <c r="AC268" i="34"/>
  <c r="AB268" i="34"/>
  <c r="AA268" i="34"/>
  <c r="AF267" i="34"/>
  <c r="AE267" i="34"/>
  <c r="AD267" i="34"/>
  <c r="AC267" i="34"/>
  <c r="AB267" i="34"/>
  <c r="AA267" i="34"/>
  <c r="AF266" i="34"/>
  <c r="AE266" i="34"/>
  <c r="AD266" i="34"/>
  <c r="AC266" i="34"/>
  <c r="AB266" i="34"/>
  <c r="AA266" i="34"/>
  <c r="AF265" i="34"/>
  <c r="AE265" i="34"/>
  <c r="AD265" i="34"/>
  <c r="AC265" i="34"/>
  <c r="AB265" i="34"/>
  <c r="AA265" i="34"/>
  <c r="AF264" i="34"/>
  <c r="AE264" i="34"/>
  <c r="AD264" i="34"/>
  <c r="AC264" i="34"/>
  <c r="AB264" i="34"/>
  <c r="AA264" i="34"/>
  <c r="AF263" i="34"/>
  <c r="AE263" i="34"/>
  <c r="AD263" i="34"/>
  <c r="AC263" i="34"/>
  <c r="AB263" i="34"/>
  <c r="AA263" i="34"/>
  <c r="AF262" i="34"/>
  <c r="AE262" i="34"/>
  <c r="AD262" i="34"/>
  <c r="AC262" i="34"/>
  <c r="AB262" i="34"/>
  <c r="AA262" i="34"/>
  <c r="AF261" i="34"/>
  <c r="AE261" i="34"/>
  <c r="AD261" i="34"/>
  <c r="AC261" i="34"/>
  <c r="AB261" i="34"/>
  <c r="AA261" i="34"/>
  <c r="AF260" i="34"/>
  <c r="AE260" i="34"/>
  <c r="AD260" i="34"/>
  <c r="AC260" i="34"/>
  <c r="AB260" i="34"/>
  <c r="AA260" i="34"/>
  <c r="AF259" i="34"/>
  <c r="AE259" i="34"/>
  <c r="AD259" i="34"/>
  <c r="AC259" i="34"/>
  <c r="AB259" i="34"/>
  <c r="AA259" i="34"/>
  <c r="AF258" i="34"/>
  <c r="AE258" i="34"/>
  <c r="AD258" i="34"/>
  <c r="AC258" i="34"/>
  <c r="AB258" i="34"/>
  <c r="AA258" i="34"/>
  <c r="AF257" i="34"/>
  <c r="AE257" i="34"/>
  <c r="AD257" i="34"/>
  <c r="AC257" i="34"/>
  <c r="AB257" i="34"/>
  <c r="AA257" i="34"/>
  <c r="AF256" i="34"/>
  <c r="AE256" i="34"/>
  <c r="AD256" i="34"/>
  <c r="AC256" i="34"/>
  <c r="AB256" i="34"/>
  <c r="AA256" i="34"/>
  <c r="AF255" i="34"/>
  <c r="AE255" i="34"/>
  <c r="AD255" i="34"/>
  <c r="AC255" i="34"/>
  <c r="AB255" i="34"/>
  <c r="AA255" i="34"/>
  <c r="AF254" i="34"/>
  <c r="AE254" i="34"/>
  <c r="AD254" i="34"/>
  <c r="AC254" i="34"/>
  <c r="AB254" i="34"/>
  <c r="AA254" i="34"/>
  <c r="AF253" i="34"/>
  <c r="AE253" i="34"/>
  <c r="AD253" i="34"/>
  <c r="AC253" i="34"/>
  <c r="AB253" i="34"/>
  <c r="AA253" i="34"/>
  <c r="AF252" i="34"/>
  <c r="AE252" i="34"/>
  <c r="AD252" i="34"/>
  <c r="AC252" i="34"/>
  <c r="AB252" i="34"/>
  <c r="AA252" i="34"/>
  <c r="AF251" i="34"/>
  <c r="AE251" i="34"/>
  <c r="AD251" i="34"/>
  <c r="AC251" i="34"/>
  <c r="AB251" i="34"/>
  <c r="AA251" i="34"/>
  <c r="AF250" i="34"/>
  <c r="AE250" i="34"/>
  <c r="AD250" i="34"/>
  <c r="AC250" i="34"/>
  <c r="AB250" i="34"/>
  <c r="AA250" i="34"/>
  <c r="AF249" i="34"/>
  <c r="AE249" i="34"/>
  <c r="AD249" i="34"/>
  <c r="AC249" i="34"/>
  <c r="AB249" i="34"/>
  <c r="AA249" i="34"/>
  <c r="AF248" i="34"/>
  <c r="AE248" i="34"/>
  <c r="AD248" i="34"/>
  <c r="AC248" i="34"/>
  <c r="AB248" i="34"/>
  <c r="AA248" i="34"/>
  <c r="AF247" i="34"/>
  <c r="AE247" i="34"/>
  <c r="AD247" i="34"/>
  <c r="AC247" i="34"/>
  <c r="AB247" i="34"/>
  <c r="AA247" i="34"/>
  <c r="AF246" i="34"/>
  <c r="AE246" i="34"/>
  <c r="AD246" i="34"/>
  <c r="AC246" i="34"/>
  <c r="AB246" i="34"/>
  <c r="AA246" i="34"/>
  <c r="AF245" i="34"/>
  <c r="AE245" i="34"/>
  <c r="AD245" i="34"/>
  <c r="AC245" i="34"/>
  <c r="AB245" i="34"/>
  <c r="AA245" i="34"/>
  <c r="AF244" i="34"/>
  <c r="AE244" i="34"/>
  <c r="AD244" i="34"/>
  <c r="AC244" i="34"/>
  <c r="AB244" i="34"/>
  <c r="AA244" i="34"/>
  <c r="AF243" i="34"/>
  <c r="AE243" i="34"/>
  <c r="AD243" i="34"/>
  <c r="AC243" i="34"/>
  <c r="AB243" i="34"/>
  <c r="AA243" i="34"/>
  <c r="AF242" i="34"/>
  <c r="AE242" i="34"/>
  <c r="AD242" i="34"/>
  <c r="AC242" i="34"/>
  <c r="AB242" i="34"/>
  <c r="AA242" i="34"/>
  <c r="AF241" i="34"/>
  <c r="AE241" i="34"/>
  <c r="AD241" i="34"/>
  <c r="AC241" i="34"/>
  <c r="AB241" i="34"/>
  <c r="AA241" i="34"/>
  <c r="AF240" i="34"/>
  <c r="AE240" i="34"/>
  <c r="AD240" i="34"/>
  <c r="AC240" i="34"/>
  <c r="AB240" i="34"/>
  <c r="AA240" i="34"/>
  <c r="AF239" i="34"/>
  <c r="AE239" i="34"/>
  <c r="AD239" i="34"/>
  <c r="AC239" i="34"/>
  <c r="AB239" i="34"/>
  <c r="AA239" i="34"/>
  <c r="AF238" i="34"/>
  <c r="AE238" i="34"/>
  <c r="AD238" i="34"/>
  <c r="AC238" i="34"/>
  <c r="AB238" i="34"/>
  <c r="AA238" i="34"/>
  <c r="AF237" i="34"/>
  <c r="AE237" i="34"/>
  <c r="AD237" i="34"/>
  <c r="AC237" i="34"/>
  <c r="AB237" i="34"/>
  <c r="AA237" i="34"/>
  <c r="AF236" i="34"/>
  <c r="AE236" i="34"/>
  <c r="AD236" i="34"/>
  <c r="AC236" i="34"/>
  <c r="AB236" i="34"/>
  <c r="AA236" i="34"/>
  <c r="AF235" i="34"/>
  <c r="AE235" i="34"/>
  <c r="AD235" i="34"/>
  <c r="AC235" i="34"/>
  <c r="AB235" i="34"/>
  <c r="AA235" i="34"/>
  <c r="AF234" i="34"/>
  <c r="AE234" i="34"/>
  <c r="AD234" i="34"/>
  <c r="AC234" i="34"/>
  <c r="AB234" i="34"/>
  <c r="AA234" i="34"/>
  <c r="AF233" i="34"/>
  <c r="AE233" i="34"/>
  <c r="AD233" i="34"/>
  <c r="AC233" i="34"/>
  <c r="AB233" i="34"/>
  <c r="AA233" i="34"/>
  <c r="AF232" i="34"/>
  <c r="AE232" i="34"/>
  <c r="AD232" i="34"/>
  <c r="AC232" i="34"/>
  <c r="AB232" i="34"/>
  <c r="AA232" i="34"/>
  <c r="AF231" i="34"/>
  <c r="AE231" i="34"/>
  <c r="AD231" i="34"/>
  <c r="AC231" i="34"/>
  <c r="AB231" i="34"/>
  <c r="AA231" i="34"/>
  <c r="AF230" i="34"/>
  <c r="AE230" i="34"/>
  <c r="AD230" i="34"/>
  <c r="AC230" i="34"/>
  <c r="AB230" i="34"/>
  <c r="AA230" i="34"/>
  <c r="AF229" i="34"/>
  <c r="AE229" i="34"/>
  <c r="AD229" i="34"/>
  <c r="AC229" i="34"/>
  <c r="AB229" i="34"/>
  <c r="AA229" i="34"/>
  <c r="AF228" i="34"/>
  <c r="AE228" i="34"/>
  <c r="AD228" i="34"/>
  <c r="AC228" i="34"/>
  <c r="AB228" i="34"/>
  <c r="AA228" i="34"/>
  <c r="AF227" i="34"/>
  <c r="AE227" i="34"/>
  <c r="AD227" i="34"/>
  <c r="AC227" i="34"/>
  <c r="AB227" i="34"/>
  <c r="AA227" i="34"/>
  <c r="AF226" i="34"/>
  <c r="AE226" i="34"/>
  <c r="AD226" i="34"/>
  <c r="AC226" i="34"/>
  <c r="AB226" i="34"/>
  <c r="AA226" i="34"/>
  <c r="AF225" i="34"/>
  <c r="AE225" i="34"/>
  <c r="AD225" i="34"/>
  <c r="AC225" i="34"/>
  <c r="AB225" i="34"/>
  <c r="AA225" i="34"/>
  <c r="AF224" i="34"/>
  <c r="AE224" i="34"/>
  <c r="AD224" i="34"/>
  <c r="AC224" i="34"/>
  <c r="AB224" i="34"/>
  <c r="AA224" i="34"/>
  <c r="AF223" i="34"/>
  <c r="AE223" i="34"/>
  <c r="AD223" i="34"/>
  <c r="AC223" i="34"/>
  <c r="AB223" i="34"/>
  <c r="AA223" i="34"/>
  <c r="AF222" i="34"/>
  <c r="AE222" i="34"/>
  <c r="AD222" i="34"/>
  <c r="AC222" i="34"/>
  <c r="AB222" i="34"/>
  <c r="AA222" i="34"/>
  <c r="AF221" i="34"/>
  <c r="AE221" i="34"/>
  <c r="AD221" i="34"/>
  <c r="AC221" i="34"/>
  <c r="AB221" i="34"/>
  <c r="AA221" i="34"/>
  <c r="AF220" i="34"/>
  <c r="AE220" i="34"/>
  <c r="AD220" i="34"/>
  <c r="AC220" i="34"/>
  <c r="AB220" i="34"/>
  <c r="AA220" i="34"/>
  <c r="AF219" i="34"/>
  <c r="AE219" i="34"/>
  <c r="AD219" i="34"/>
  <c r="AC219" i="34"/>
  <c r="AB219" i="34"/>
  <c r="AA219" i="34"/>
  <c r="AF218" i="34"/>
  <c r="AE218" i="34"/>
  <c r="AD218" i="34"/>
  <c r="AC218" i="34"/>
  <c r="AB218" i="34"/>
  <c r="AA218" i="34"/>
  <c r="AF217" i="34"/>
  <c r="AE217" i="34"/>
  <c r="AD217" i="34"/>
  <c r="AC217" i="34"/>
  <c r="AB217" i="34"/>
  <c r="AA217" i="34"/>
  <c r="AF216" i="34"/>
  <c r="AE216" i="34"/>
  <c r="AD216" i="34"/>
  <c r="AC216" i="34"/>
  <c r="AB216" i="34"/>
  <c r="AA216" i="34"/>
  <c r="AF215" i="34"/>
  <c r="AE215" i="34"/>
  <c r="AD215" i="34"/>
  <c r="AC215" i="34"/>
  <c r="AB215" i="34"/>
  <c r="AA215" i="34"/>
  <c r="AF214" i="34"/>
  <c r="AE214" i="34"/>
  <c r="AD214" i="34"/>
  <c r="AC214" i="34"/>
  <c r="AB214" i="34"/>
  <c r="AA214" i="34"/>
  <c r="AF213" i="34"/>
  <c r="AE213" i="34"/>
  <c r="AD213" i="34"/>
  <c r="AC213" i="34"/>
  <c r="AB213" i="34"/>
  <c r="AA213" i="34"/>
  <c r="AF212" i="34"/>
  <c r="AE212" i="34"/>
  <c r="AD212" i="34"/>
  <c r="AC212" i="34"/>
  <c r="AB212" i="34"/>
  <c r="AA212" i="34"/>
  <c r="AF211" i="34"/>
  <c r="AE211" i="34"/>
  <c r="AD211" i="34"/>
  <c r="AC211" i="34"/>
  <c r="AB211" i="34"/>
  <c r="AA211" i="34"/>
  <c r="AF210" i="34"/>
  <c r="AE210" i="34"/>
  <c r="AD210" i="34"/>
  <c r="AC210" i="34"/>
  <c r="AB210" i="34"/>
  <c r="AA210" i="34"/>
  <c r="AF209" i="34"/>
  <c r="AE209" i="34"/>
  <c r="AD209" i="34"/>
  <c r="AC209" i="34"/>
  <c r="AB209" i="34"/>
  <c r="AA209" i="34"/>
  <c r="AF208" i="34"/>
  <c r="AE208" i="34"/>
  <c r="AD208" i="34"/>
  <c r="AC208" i="34"/>
  <c r="AB208" i="34"/>
  <c r="AA208" i="34"/>
  <c r="AF207" i="34"/>
  <c r="AE207" i="34"/>
  <c r="AD207" i="34"/>
  <c r="AC207" i="34"/>
  <c r="AB207" i="34"/>
  <c r="AA207" i="34"/>
  <c r="AF206" i="34"/>
  <c r="AE206" i="34"/>
  <c r="AD206" i="34"/>
  <c r="AC206" i="34"/>
  <c r="AB206" i="34"/>
  <c r="AA206" i="34"/>
  <c r="AF205" i="34"/>
  <c r="AE205" i="34"/>
  <c r="AD205" i="34"/>
  <c r="AC205" i="34"/>
  <c r="AB205" i="34"/>
  <c r="AA205" i="34"/>
  <c r="AF204" i="34"/>
  <c r="AE204" i="34"/>
  <c r="AD204" i="34"/>
  <c r="AC204" i="34"/>
  <c r="AB204" i="34"/>
  <c r="AA204" i="34"/>
  <c r="AF203" i="34"/>
  <c r="AE203" i="34"/>
  <c r="AD203" i="34"/>
  <c r="AC203" i="34"/>
  <c r="AB203" i="34"/>
  <c r="AA203" i="34"/>
  <c r="AF202" i="34"/>
  <c r="AE202" i="34"/>
  <c r="AD202" i="34"/>
  <c r="AC202" i="34"/>
  <c r="AB202" i="34"/>
  <c r="AA202" i="34"/>
  <c r="AF201" i="34"/>
  <c r="AE201" i="34"/>
  <c r="AD201" i="34"/>
  <c r="AC201" i="34"/>
  <c r="AB201" i="34"/>
  <c r="AA201" i="34"/>
  <c r="AF200" i="34"/>
  <c r="AE200" i="34"/>
  <c r="AD200" i="34"/>
  <c r="AC200" i="34"/>
  <c r="AB200" i="34"/>
  <c r="AA200" i="34"/>
  <c r="AF199" i="34"/>
  <c r="AE199" i="34"/>
  <c r="AD199" i="34"/>
  <c r="AC199" i="34"/>
  <c r="AB199" i="34"/>
  <c r="AA199" i="34"/>
  <c r="AF198" i="34"/>
  <c r="AE198" i="34"/>
  <c r="AD198" i="34"/>
  <c r="AC198" i="34"/>
  <c r="AB198" i="34"/>
  <c r="AA198" i="34"/>
  <c r="AF197" i="34"/>
  <c r="AE197" i="34"/>
  <c r="AD197" i="34"/>
  <c r="AC197" i="34"/>
  <c r="AB197" i="34"/>
  <c r="AA197" i="34"/>
  <c r="AF196" i="34"/>
  <c r="AE196" i="34"/>
  <c r="AD196" i="34"/>
  <c r="AC196" i="34"/>
  <c r="AB196" i="34"/>
  <c r="AA196" i="34"/>
  <c r="AF195" i="34"/>
  <c r="AE195" i="34"/>
  <c r="AD195" i="34"/>
  <c r="AC195" i="34"/>
  <c r="AB195" i="34"/>
  <c r="AA195" i="34"/>
  <c r="AF194" i="34"/>
  <c r="AE194" i="34"/>
  <c r="AD194" i="34"/>
  <c r="AC194" i="34"/>
  <c r="AB194" i="34"/>
  <c r="AA194" i="34"/>
  <c r="AF193" i="34"/>
  <c r="AE193" i="34"/>
  <c r="AD193" i="34"/>
  <c r="AC193" i="34"/>
  <c r="AB193" i="34"/>
  <c r="AA193" i="34"/>
  <c r="AF192" i="34"/>
  <c r="AE192" i="34"/>
  <c r="AD192" i="34"/>
  <c r="AC192" i="34"/>
  <c r="AB192" i="34"/>
  <c r="AA192" i="34"/>
  <c r="AF191" i="34"/>
  <c r="AE191" i="34"/>
  <c r="AD191" i="34"/>
  <c r="AC191" i="34"/>
  <c r="AB191" i="34"/>
  <c r="AA191" i="34"/>
  <c r="AF190" i="34"/>
  <c r="AE190" i="34"/>
  <c r="AD190" i="34"/>
  <c r="AC190" i="34"/>
  <c r="AB190" i="34"/>
  <c r="AA190" i="34"/>
  <c r="AF189" i="34"/>
  <c r="AE189" i="34"/>
  <c r="AD189" i="34"/>
  <c r="AC189" i="34"/>
  <c r="AB189" i="34"/>
  <c r="AA189" i="34"/>
  <c r="AF188" i="34"/>
  <c r="AE188" i="34"/>
  <c r="AD188" i="34"/>
  <c r="AC188" i="34"/>
  <c r="AB188" i="34"/>
  <c r="AA188" i="34"/>
  <c r="AF187" i="34"/>
  <c r="AE187" i="34"/>
  <c r="AD187" i="34"/>
  <c r="AC187" i="34"/>
  <c r="AB187" i="34"/>
  <c r="AA187" i="34"/>
  <c r="AF186" i="34"/>
  <c r="AE186" i="34"/>
  <c r="AD186" i="34"/>
  <c r="AC186" i="34"/>
  <c r="AB186" i="34"/>
  <c r="AA186" i="34"/>
  <c r="AF185" i="34"/>
  <c r="AE185" i="34"/>
  <c r="AD185" i="34"/>
  <c r="AC185" i="34"/>
  <c r="AB185" i="34"/>
  <c r="AA185" i="34"/>
  <c r="AF184" i="34"/>
  <c r="AE184" i="34"/>
  <c r="AD184" i="34"/>
  <c r="AC184" i="34"/>
  <c r="AB184" i="34"/>
  <c r="AA184" i="34"/>
  <c r="AF183" i="34"/>
  <c r="AE183" i="34"/>
  <c r="AD183" i="34"/>
  <c r="AC183" i="34"/>
  <c r="AB183" i="34"/>
  <c r="AA183" i="34"/>
  <c r="AF182" i="34"/>
  <c r="AE182" i="34"/>
  <c r="AD182" i="34"/>
  <c r="AC182" i="34"/>
  <c r="AB182" i="34"/>
  <c r="AA182" i="34"/>
  <c r="AF181" i="34"/>
  <c r="AE181" i="34"/>
  <c r="AD181" i="34"/>
  <c r="AC181" i="34"/>
  <c r="AB181" i="34"/>
  <c r="AA181" i="34"/>
  <c r="AF180" i="34"/>
  <c r="AE180" i="34"/>
  <c r="AD180" i="34"/>
  <c r="AC180" i="34"/>
  <c r="AB180" i="34"/>
  <c r="AA180" i="34"/>
  <c r="AF179" i="34"/>
  <c r="AE179" i="34"/>
  <c r="AD179" i="34"/>
  <c r="AC179" i="34"/>
  <c r="AB179" i="34"/>
  <c r="AA179" i="34"/>
  <c r="AF178" i="34"/>
  <c r="AE178" i="34"/>
  <c r="AD178" i="34"/>
  <c r="AC178" i="34"/>
  <c r="AB178" i="34"/>
  <c r="AA178" i="34"/>
  <c r="AF177" i="34"/>
  <c r="AE177" i="34"/>
  <c r="AD177" i="34"/>
  <c r="AC177" i="34"/>
  <c r="AB177" i="34"/>
  <c r="AA177" i="34"/>
  <c r="AF176" i="34"/>
  <c r="AE176" i="34"/>
  <c r="AD176" i="34"/>
  <c r="AC176" i="34"/>
  <c r="AB176" i="34"/>
  <c r="AA176" i="34"/>
  <c r="AF175" i="34"/>
  <c r="AE175" i="34"/>
  <c r="AD175" i="34"/>
  <c r="AC175" i="34"/>
  <c r="AB175" i="34"/>
  <c r="AA175" i="34"/>
  <c r="AF174" i="34"/>
  <c r="AE174" i="34"/>
  <c r="AD174" i="34"/>
  <c r="AC174" i="34"/>
  <c r="AB174" i="34"/>
  <c r="AA174" i="34"/>
  <c r="AF173" i="34"/>
  <c r="AE173" i="34"/>
  <c r="AD173" i="34"/>
  <c r="AC173" i="34"/>
  <c r="AB173" i="34"/>
  <c r="AA173" i="34"/>
  <c r="AF172" i="34"/>
  <c r="AE172" i="34"/>
  <c r="AD172" i="34"/>
  <c r="AC172" i="34"/>
  <c r="AB172" i="34"/>
  <c r="AA172" i="34"/>
  <c r="AF171" i="34"/>
  <c r="AE171" i="34"/>
  <c r="AD171" i="34"/>
  <c r="AC171" i="34"/>
  <c r="AB171" i="34"/>
  <c r="AA171" i="34"/>
  <c r="AF170" i="34"/>
  <c r="AE170" i="34"/>
  <c r="AD170" i="34"/>
  <c r="AC170" i="34"/>
  <c r="AB170" i="34"/>
  <c r="AA170" i="34"/>
  <c r="AF169" i="34"/>
  <c r="AE169" i="34"/>
  <c r="AD169" i="34"/>
  <c r="AC169" i="34"/>
  <c r="AB169" i="34"/>
  <c r="AA169" i="34"/>
  <c r="AF168" i="34"/>
  <c r="AE168" i="34"/>
  <c r="AD168" i="34"/>
  <c r="AC168" i="34"/>
  <c r="AB168" i="34"/>
  <c r="AA168" i="34"/>
  <c r="AF167" i="34"/>
  <c r="AE167" i="34"/>
  <c r="AD167" i="34"/>
  <c r="AC167" i="34"/>
  <c r="AB167" i="34"/>
  <c r="AA167" i="34"/>
  <c r="AF166" i="34"/>
  <c r="AE166" i="34"/>
  <c r="AD166" i="34"/>
  <c r="AC166" i="34"/>
  <c r="AB166" i="34"/>
  <c r="AA166" i="34"/>
  <c r="AF165" i="34"/>
  <c r="AE165" i="34"/>
  <c r="AD165" i="34"/>
  <c r="AC165" i="34"/>
  <c r="AB165" i="34"/>
  <c r="AA165" i="34"/>
  <c r="AF164" i="34"/>
  <c r="AE164" i="34"/>
  <c r="AD164" i="34"/>
  <c r="AC164" i="34"/>
  <c r="AB164" i="34"/>
  <c r="AA164" i="34"/>
  <c r="AF163" i="34"/>
  <c r="AE163" i="34"/>
  <c r="AD163" i="34"/>
  <c r="AC163" i="34"/>
  <c r="AB163" i="34"/>
  <c r="AA163" i="34"/>
  <c r="AF162" i="34"/>
  <c r="AE162" i="34"/>
  <c r="AD162" i="34"/>
  <c r="AC162" i="34"/>
  <c r="AB162" i="34"/>
  <c r="AA162" i="34"/>
  <c r="AF161" i="34"/>
  <c r="AE161" i="34"/>
  <c r="AD161" i="34"/>
  <c r="AC161" i="34"/>
  <c r="AB161" i="34"/>
  <c r="AA161" i="34"/>
  <c r="AF160" i="34"/>
  <c r="AE160" i="34"/>
  <c r="AD160" i="34"/>
  <c r="AC160" i="34"/>
  <c r="AB160" i="34"/>
  <c r="AA160" i="34"/>
  <c r="AF159" i="34"/>
  <c r="AE159" i="34"/>
  <c r="AD159" i="34"/>
  <c r="AC159" i="34"/>
  <c r="AB159" i="34"/>
  <c r="AA159" i="34"/>
  <c r="AF158" i="34"/>
  <c r="AE158" i="34"/>
  <c r="AD158" i="34"/>
  <c r="AC158" i="34"/>
  <c r="AB158" i="34"/>
  <c r="AA158" i="34"/>
  <c r="AF157" i="34"/>
  <c r="AE157" i="34"/>
  <c r="AD157" i="34"/>
  <c r="AC157" i="34"/>
  <c r="AB157" i="34"/>
  <c r="AA157" i="34"/>
  <c r="AF156" i="34"/>
  <c r="AE156" i="34"/>
  <c r="AD156" i="34"/>
  <c r="AC156" i="34"/>
  <c r="AB156" i="34"/>
  <c r="AA156" i="34"/>
  <c r="AF155" i="34"/>
  <c r="AE155" i="34"/>
  <c r="AD155" i="34"/>
  <c r="AC155" i="34"/>
  <c r="AB155" i="34"/>
  <c r="AA155" i="34"/>
  <c r="AF154" i="34"/>
  <c r="AE154" i="34"/>
  <c r="AD154" i="34"/>
  <c r="AC154" i="34"/>
  <c r="AB154" i="34"/>
  <c r="AA154" i="34"/>
  <c r="AF153" i="34"/>
  <c r="AE153" i="34"/>
  <c r="AD153" i="34"/>
  <c r="AC153" i="34"/>
  <c r="AB153" i="34"/>
  <c r="AA153" i="34"/>
  <c r="AF152" i="34"/>
  <c r="AE152" i="34"/>
  <c r="AD152" i="34"/>
  <c r="AC152" i="34"/>
  <c r="AB152" i="34"/>
  <c r="AA152" i="34"/>
  <c r="AF151" i="34"/>
  <c r="AE151" i="34"/>
  <c r="AD151" i="34"/>
  <c r="AC151" i="34"/>
  <c r="AB151" i="34"/>
  <c r="AA151" i="34"/>
  <c r="AF150" i="34"/>
  <c r="AE150" i="34"/>
  <c r="AD150" i="34"/>
  <c r="AC150" i="34"/>
  <c r="AB150" i="34"/>
  <c r="AA150" i="34"/>
  <c r="AF149" i="34"/>
  <c r="AE149" i="34"/>
  <c r="AD149" i="34"/>
  <c r="AC149" i="34"/>
  <c r="AB149" i="34"/>
  <c r="AA149" i="34"/>
  <c r="AF148" i="34"/>
  <c r="AE148" i="34"/>
  <c r="AD148" i="34"/>
  <c r="AC148" i="34"/>
  <c r="AB148" i="34"/>
  <c r="AA148" i="34"/>
  <c r="AF147" i="34"/>
  <c r="AE147" i="34"/>
  <c r="AD147" i="34"/>
  <c r="AC147" i="34"/>
  <c r="AB147" i="34"/>
  <c r="AA147" i="34"/>
  <c r="AF146" i="34"/>
  <c r="AE146" i="34"/>
  <c r="AD146" i="34"/>
  <c r="AC146" i="34"/>
  <c r="AB146" i="34"/>
  <c r="AA146" i="34"/>
  <c r="AF145" i="34"/>
  <c r="AE145" i="34"/>
  <c r="AD145" i="34"/>
  <c r="AC145" i="34"/>
  <c r="AB145" i="34"/>
  <c r="AA145" i="34"/>
  <c r="AF144" i="34"/>
  <c r="AE144" i="34"/>
  <c r="AD144" i="34"/>
  <c r="AC144" i="34"/>
  <c r="AB144" i="34"/>
  <c r="AA144" i="34"/>
  <c r="AF143" i="34"/>
  <c r="AE143" i="34"/>
  <c r="AD143" i="34"/>
  <c r="AC143" i="34"/>
  <c r="AB143" i="34"/>
  <c r="AA143" i="34"/>
  <c r="AF142" i="34"/>
  <c r="AE142" i="34"/>
  <c r="AD142" i="34"/>
  <c r="AC142" i="34"/>
  <c r="AB142" i="34"/>
  <c r="AA142" i="34"/>
  <c r="AF141" i="34"/>
  <c r="AE141" i="34"/>
  <c r="AD141" i="34"/>
  <c r="AC141" i="34"/>
  <c r="AB141" i="34"/>
  <c r="AA141" i="34"/>
  <c r="AF140" i="34"/>
  <c r="AE140" i="34"/>
  <c r="AD140" i="34"/>
  <c r="AC140" i="34"/>
  <c r="AB140" i="34"/>
  <c r="AA140" i="34"/>
  <c r="AF139" i="34"/>
  <c r="AE139" i="34"/>
  <c r="AD139" i="34"/>
  <c r="AC139" i="34"/>
  <c r="AB139" i="34"/>
  <c r="AA139" i="34"/>
  <c r="AF138" i="34"/>
  <c r="AE138" i="34"/>
  <c r="AD138" i="34"/>
  <c r="AC138" i="34"/>
  <c r="AB138" i="34"/>
  <c r="AA138" i="34"/>
  <c r="AF137" i="34"/>
  <c r="AE137" i="34"/>
  <c r="AD137" i="34"/>
  <c r="AC137" i="34"/>
  <c r="AB137" i="34"/>
  <c r="AA137" i="34"/>
  <c r="AF136" i="34"/>
  <c r="AE136" i="34"/>
  <c r="AD136" i="34"/>
  <c r="AC136" i="34"/>
  <c r="AB136" i="34"/>
  <c r="AA136" i="34"/>
  <c r="AF135" i="34"/>
  <c r="AE135" i="34"/>
  <c r="AD135" i="34"/>
  <c r="AC135" i="34"/>
  <c r="AB135" i="34"/>
  <c r="AA135" i="34"/>
  <c r="AF134" i="34"/>
  <c r="AE134" i="34"/>
  <c r="AD134" i="34"/>
  <c r="AC134" i="34"/>
  <c r="AB134" i="34"/>
  <c r="AA134" i="34"/>
  <c r="AF133" i="34"/>
  <c r="AE133" i="34"/>
  <c r="AD133" i="34"/>
  <c r="AC133" i="34"/>
  <c r="AB133" i="34"/>
  <c r="AA133" i="34"/>
  <c r="AG132" i="34"/>
  <c r="AH132" i="34" s="1"/>
  <c r="AF132" i="34"/>
  <c r="AE132" i="34"/>
  <c r="AD132" i="34"/>
  <c r="AC132" i="34"/>
  <c r="AB132" i="34"/>
  <c r="AA132" i="34"/>
  <c r="AF131" i="34"/>
  <c r="AE131" i="34"/>
  <c r="AD131" i="34"/>
  <c r="AC131" i="34"/>
  <c r="AB131" i="34"/>
  <c r="AA131" i="34"/>
  <c r="AF130" i="34"/>
  <c r="AE130" i="34"/>
  <c r="AD130" i="34"/>
  <c r="AC130" i="34"/>
  <c r="AB130" i="34"/>
  <c r="AA130" i="34"/>
  <c r="AF129" i="34"/>
  <c r="AE129" i="34"/>
  <c r="AD129" i="34"/>
  <c r="AC129" i="34"/>
  <c r="AB129" i="34"/>
  <c r="AA129" i="34"/>
  <c r="AG129" i="34" s="1"/>
  <c r="AH129" i="34" s="1"/>
  <c r="AF128" i="34"/>
  <c r="AE128" i="34"/>
  <c r="AD128" i="34"/>
  <c r="AC128" i="34"/>
  <c r="AB128" i="34"/>
  <c r="AA128" i="34"/>
  <c r="AF127" i="34"/>
  <c r="AE127" i="34"/>
  <c r="AD127" i="34"/>
  <c r="AC127" i="34"/>
  <c r="AB127" i="34"/>
  <c r="AA127" i="34"/>
  <c r="AF126" i="34"/>
  <c r="AE126" i="34"/>
  <c r="AD126" i="34"/>
  <c r="AC126" i="34"/>
  <c r="AB126" i="34"/>
  <c r="AA126" i="34"/>
  <c r="AF125" i="34"/>
  <c r="AE125" i="34"/>
  <c r="AD125" i="34"/>
  <c r="AC125" i="34"/>
  <c r="AB125" i="34"/>
  <c r="AA125" i="34"/>
  <c r="AF124" i="34"/>
  <c r="AE124" i="34"/>
  <c r="AD124" i="34"/>
  <c r="AC124" i="34"/>
  <c r="AB124" i="34"/>
  <c r="AA124" i="34"/>
  <c r="AF123" i="34"/>
  <c r="AE123" i="34"/>
  <c r="AD123" i="34"/>
  <c r="AC123" i="34"/>
  <c r="AB123" i="34"/>
  <c r="AA123" i="34"/>
  <c r="AF122" i="34"/>
  <c r="AE122" i="34"/>
  <c r="AD122" i="34"/>
  <c r="AC122" i="34"/>
  <c r="AB122" i="34"/>
  <c r="AA122" i="34"/>
  <c r="AF121" i="34"/>
  <c r="AE121" i="34"/>
  <c r="AD121" i="34"/>
  <c r="AC121" i="34"/>
  <c r="AB121" i="34"/>
  <c r="AA121" i="34"/>
  <c r="AF120" i="34"/>
  <c r="AE120" i="34"/>
  <c r="AD120" i="34"/>
  <c r="AC120" i="34"/>
  <c r="AB120" i="34"/>
  <c r="AG120" i="34" s="1"/>
  <c r="AH120" i="34" s="1"/>
  <c r="AA120" i="34"/>
  <c r="AF119" i="34"/>
  <c r="AE119" i="34"/>
  <c r="AD119" i="34"/>
  <c r="AC119" i="34"/>
  <c r="AB119" i="34"/>
  <c r="AA119" i="34"/>
  <c r="AF118" i="34"/>
  <c r="AE118" i="34"/>
  <c r="AD118" i="34"/>
  <c r="AC118" i="34"/>
  <c r="AB118" i="34"/>
  <c r="AA118" i="34"/>
  <c r="AF117" i="34"/>
  <c r="AE117" i="34"/>
  <c r="AD117" i="34"/>
  <c r="AC117" i="34"/>
  <c r="AB117" i="34"/>
  <c r="AA117" i="34"/>
  <c r="AF116" i="34"/>
  <c r="AE116" i="34"/>
  <c r="AD116" i="34"/>
  <c r="AC116" i="34"/>
  <c r="AB116" i="34"/>
  <c r="AA116" i="34"/>
  <c r="AF115" i="34"/>
  <c r="AE115" i="34"/>
  <c r="AD115" i="34"/>
  <c r="AC115" i="34"/>
  <c r="AB115" i="34"/>
  <c r="AA115" i="34"/>
  <c r="AF114" i="34"/>
  <c r="AE114" i="34"/>
  <c r="AD114" i="34"/>
  <c r="AC114" i="34"/>
  <c r="AB114" i="34"/>
  <c r="AA114" i="34"/>
  <c r="AF113" i="34"/>
  <c r="AE113" i="34"/>
  <c r="AD113" i="34"/>
  <c r="AC113" i="34"/>
  <c r="AB113" i="34"/>
  <c r="AA113" i="34"/>
  <c r="AF112" i="34"/>
  <c r="AE112" i="34"/>
  <c r="AD112" i="34"/>
  <c r="AC112" i="34"/>
  <c r="AB112" i="34"/>
  <c r="AA112" i="34"/>
  <c r="AF111" i="34"/>
  <c r="AE111" i="34"/>
  <c r="AD111" i="34"/>
  <c r="AC111" i="34"/>
  <c r="AB111" i="34"/>
  <c r="AA111" i="34"/>
  <c r="AF110" i="34"/>
  <c r="AE110" i="34"/>
  <c r="AD110" i="34"/>
  <c r="AC110" i="34"/>
  <c r="AB110" i="34"/>
  <c r="AA110" i="34"/>
  <c r="AF109" i="34"/>
  <c r="AE109" i="34"/>
  <c r="AD109" i="34"/>
  <c r="AC109" i="34"/>
  <c r="AB109" i="34"/>
  <c r="AA109" i="34"/>
  <c r="AF108" i="34"/>
  <c r="AE108" i="34"/>
  <c r="AD108" i="34"/>
  <c r="AC108" i="34"/>
  <c r="AB108" i="34"/>
  <c r="AA108" i="34"/>
  <c r="AF107" i="34"/>
  <c r="AE107" i="34"/>
  <c r="AD107" i="34"/>
  <c r="AC107" i="34"/>
  <c r="AB107" i="34"/>
  <c r="AA107" i="34"/>
  <c r="AF106" i="34"/>
  <c r="AE106" i="34"/>
  <c r="AD106" i="34"/>
  <c r="AC106" i="34"/>
  <c r="AB106" i="34"/>
  <c r="AA106" i="34"/>
  <c r="AF105" i="34"/>
  <c r="AE105" i="34"/>
  <c r="AD105" i="34"/>
  <c r="AC105" i="34"/>
  <c r="AB105" i="34"/>
  <c r="AA105" i="34"/>
  <c r="AF104" i="34"/>
  <c r="AE104" i="34"/>
  <c r="AD104" i="34"/>
  <c r="AC104" i="34"/>
  <c r="AB104" i="34"/>
  <c r="AA104" i="34"/>
  <c r="AF103" i="34"/>
  <c r="AE103" i="34"/>
  <c r="AD103" i="34"/>
  <c r="AC103" i="34"/>
  <c r="AB103" i="34"/>
  <c r="AA103" i="34"/>
  <c r="AF102" i="34"/>
  <c r="AE102" i="34"/>
  <c r="AD102" i="34"/>
  <c r="AC102" i="34"/>
  <c r="AB102" i="34"/>
  <c r="AA102" i="34"/>
  <c r="AF101" i="34"/>
  <c r="AE101" i="34"/>
  <c r="AD101" i="34"/>
  <c r="AC101" i="34"/>
  <c r="AB101" i="34"/>
  <c r="AA101" i="34"/>
  <c r="AF100" i="34"/>
  <c r="AE100" i="34"/>
  <c r="AD100" i="34"/>
  <c r="AC100" i="34"/>
  <c r="AB100" i="34"/>
  <c r="AA100" i="34"/>
  <c r="AF99" i="34"/>
  <c r="AE99" i="34"/>
  <c r="AD99" i="34"/>
  <c r="AC99" i="34"/>
  <c r="AB99" i="34"/>
  <c r="AA99" i="34"/>
  <c r="AF98" i="34"/>
  <c r="AE98" i="34"/>
  <c r="AD98" i="34"/>
  <c r="AC98" i="34"/>
  <c r="AB98" i="34"/>
  <c r="AA98" i="34"/>
  <c r="AF97" i="34"/>
  <c r="AE97" i="34"/>
  <c r="AD97" i="34"/>
  <c r="AC97" i="34"/>
  <c r="AB97" i="34"/>
  <c r="AA97" i="34"/>
  <c r="AF96" i="34"/>
  <c r="AE96" i="34"/>
  <c r="AD96" i="34"/>
  <c r="AC96" i="34"/>
  <c r="AB96" i="34"/>
  <c r="AA96" i="34"/>
  <c r="AF95" i="34"/>
  <c r="AE95" i="34"/>
  <c r="AD95" i="34"/>
  <c r="AC95" i="34"/>
  <c r="AB95" i="34"/>
  <c r="AA95" i="34"/>
  <c r="AF94" i="34"/>
  <c r="AE94" i="34"/>
  <c r="AD94" i="34"/>
  <c r="AC94" i="34"/>
  <c r="AB94" i="34"/>
  <c r="AA94" i="34"/>
  <c r="AF93" i="34"/>
  <c r="AE93" i="34"/>
  <c r="AD93" i="34"/>
  <c r="AC93" i="34"/>
  <c r="AB93" i="34"/>
  <c r="AA93" i="34"/>
  <c r="AF92" i="34"/>
  <c r="AE92" i="34"/>
  <c r="AD92" i="34"/>
  <c r="AC92" i="34"/>
  <c r="AB92" i="34"/>
  <c r="AA92" i="34"/>
  <c r="AF91" i="34"/>
  <c r="AE91" i="34"/>
  <c r="AD91" i="34"/>
  <c r="AC91" i="34"/>
  <c r="AB91" i="34"/>
  <c r="AA91" i="34"/>
  <c r="AF90" i="34"/>
  <c r="AE90" i="34"/>
  <c r="AD90" i="34"/>
  <c r="AC90" i="34"/>
  <c r="AB90" i="34"/>
  <c r="AA90" i="34"/>
  <c r="AF89" i="34"/>
  <c r="AE89" i="34"/>
  <c r="AD89" i="34"/>
  <c r="AC89" i="34"/>
  <c r="AB89" i="34"/>
  <c r="AA89" i="34"/>
  <c r="AF88" i="34"/>
  <c r="AE88" i="34"/>
  <c r="AD88" i="34"/>
  <c r="AC88" i="34"/>
  <c r="AB88" i="34"/>
  <c r="AA88" i="34"/>
  <c r="AF87" i="34"/>
  <c r="AE87" i="34"/>
  <c r="AD87" i="34"/>
  <c r="AC87" i="34"/>
  <c r="AB87" i="34"/>
  <c r="AA87" i="34"/>
  <c r="AF86" i="34"/>
  <c r="AE86" i="34"/>
  <c r="AD86" i="34"/>
  <c r="AC86" i="34"/>
  <c r="AB86" i="34"/>
  <c r="AA86" i="34"/>
  <c r="AF85" i="34"/>
  <c r="AE85" i="34"/>
  <c r="AD85" i="34"/>
  <c r="AC85" i="34"/>
  <c r="AB85" i="34"/>
  <c r="AA85" i="34"/>
  <c r="AF84" i="34"/>
  <c r="AE84" i="34"/>
  <c r="AD84" i="34"/>
  <c r="AC84" i="34"/>
  <c r="AB84" i="34"/>
  <c r="AA84" i="34"/>
  <c r="AF83" i="34"/>
  <c r="AE83" i="34"/>
  <c r="AD83" i="34"/>
  <c r="AC83" i="34"/>
  <c r="AB83" i="34"/>
  <c r="AA83" i="34"/>
  <c r="AF82" i="34"/>
  <c r="AE82" i="34"/>
  <c r="AD82" i="34"/>
  <c r="AC82" i="34"/>
  <c r="AB82" i="34"/>
  <c r="AA82" i="34"/>
  <c r="AF81" i="34"/>
  <c r="AE81" i="34"/>
  <c r="AD81" i="34"/>
  <c r="AC81" i="34"/>
  <c r="AB81" i="34"/>
  <c r="AA81" i="34"/>
  <c r="AF80" i="34"/>
  <c r="AE80" i="34"/>
  <c r="AD80" i="34"/>
  <c r="AC80" i="34"/>
  <c r="AB80" i="34"/>
  <c r="AA80" i="34"/>
  <c r="AF79" i="34"/>
  <c r="AE79" i="34"/>
  <c r="AD79" i="34"/>
  <c r="AC79" i="34"/>
  <c r="AB79" i="34"/>
  <c r="AA79" i="34"/>
  <c r="AF78" i="34"/>
  <c r="AE78" i="34"/>
  <c r="AD78" i="34"/>
  <c r="AC78" i="34"/>
  <c r="AB78" i="34"/>
  <c r="AA78" i="34"/>
  <c r="AF77" i="34"/>
  <c r="AE77" i="34"/>
  <c r="AD77" i="34"/>
  <c r="AC77" i="34"/>
  <c r="AB77" i="34"/>
  <c r="AA77" i="34"/>
  <c r="AF76" i="34"/>
  <c r="AE76" i="34"/>
  <c r="AD76" i="34"/>
  <c r="AC76" i="34"/>
  <c r="AB76" i="34"/>
  <c r="AA76" i="34"/>
  <c r="AF75" i="34"/>
  <c r="AE75" i="34"/>
  <c r="AD75" i="34"/>
  <c r="AC75" i="34"/>
  <c r="AB75" i="34"/>
  <c r="AA75" i="34"/>
  <c r="AF74" i="34"/>
  <c r="AE74" i="34"/>
  <c r="AD74" i="34"/>
  <c r="AC74" i="34"/>
  <c r="AB74" i="34"/>
  <c r="AA74" i="34"/>
  <c r="AF73" i="34"/>
  <c r="AE73" i="34"/>
  <c r="AD73" i="34"/>
  <c r="AC73" i="34"/>
  <c r="AB73" i="34"/>
  <c r="AA73" i="34"/>
  <c r="AF72" i="34"/>
  <c r="AE72" i="34"/>
  <c r="AD72" i="34"/>
  <c r="AC72" i="34"/>
  <c r="AB72" i="34"/>
  <c r="AA72" i="34"/>
  <c r="AF71" i="34"/>
  <c r="AE71" i="34"/>
  <c r="AD71" i="34"/>
  <c r="AC71" i="34"/>
  <c r="AB71" i="34"/>
  <c r="AA71" i="34"/>
  <c r="AF70" i="34"/>
  <c r="AE70" i="34"/>
  <c r="AD70" i="34"/>
  <c r="AC70" i="34"/>
  <c r="AB70" i="34"/>
  <c r="AA70" i="34"/>
  <c r="AF69" i="34"/>
  <c r="AE69" i="34"/>
  <c r="AD69" i="34"/>
  <c r="AC69" i="34"/>
  <c r="AB69" i="34"/>
  <c r="AA69" i="34"/>
  <c r="AF68" i="34"/>
  <c r="AE68" i="34"/>
  <c r="AD68" i="34"/>
  <c r="AC68" i="34"/>
  <c r="AB68" i="34"/>
  <c r="AA68" i="34"/>
  <c r="AF67" i="34"/>
  <c r="AE67" i="34"/>
  <c r="AD67" i="34"/>
  <c r="AC67" i="34"/>
  <c r="AB67" i="34"/>
  <c r="AA67" i="34"/>
  <c r="AF66" i="34"/>
  <c r="AE66" i="34"/>
  <c r="AD66" i="34"/>
  <c r="AC66" i="34"/>
  <c r="AB66" i="34"/>
  <c r="AA66" i="34"/>
  <c r="AF65" i="34"/>
  <c r="AE65" i="34"/>
  <c r="AD65" i="34"/>
  <c r="AC65" i="34"/>
  <c r="AB65" i="34"/>
  <c r="AA65" i="34"/>
  <c r="AF64" i="34"/>
  <c r="AE64" i="34"/>
  <c r="AD64" i="34"/>
  <c r="AC64" i="34"/>
  <c r="AB64" i="34"/>
  <c r="AA64" i="34"/>
  <c r="AF63" i="34"/>
  <c r="AE63" i="34"/>
  <c r="AD63" i="34"/>
  <c r="AC63" i="34"/>
  <c r="AB63" i="34"/>
  <c r="AA63" i="34"/>
  <c r="AF62" i="34"/>
  <c r="AE62" i="34"/>
  <c r="AD62" i="34"/>
  <c r="AC62" i="34"/>
  <c r="AB62" i="34"/>
  <c r="AA62" i="34"/>
  <c r="AF61" i="34"/>
  <c r="AE61" i="34"/>
  <c r="AD61" i="34"/>
  <c r="AC61" i="34"/>
  <c r="AB61" i="34"/>
  <c r="AA61" i="34"/>
  <c r="AF60" i="34"/>
  <c r="AE60" i="34"/>
  <c r="AD60" i="34"/>
  <c r="AC60" i="34"/>
  <c r="AB60" i="34"/>
  <c r="AA60" i="34"/>
  <c r="AF59" i="34"/>
  <c r="AE59" i="34"/>
  <c r="AD59" i="34"/>
  <c r="AC59" i="34"/>
  <c r="AB59" i="34"/>
  <c r="AA59" i="34"/>
  <c r="AF58" i="34"/>
  <c r="AE58" i="34"/>
  <c r="AD58" i="34"/>
  <c r="AC58" i="34"/>
  <c r="AB58" i="34"/>
  <c r="AA58" i="34"/>
  <c r="AF57" i="34"/>
  <c r="AE57" i="34"/>
  <c r="AD57" i="34"/>
  <c r="AC57" i="34"/>
  <c r="AB57" i="34"/>
  <c r="AA57" i="34"/>
  <c r="AF56" i="34"/>
  <c r="AE56" i="34"/>
  <c r="AD56" i="34"/>
  <c r="AC56" i="34"/>
  <c r="AB56" i="34"/>
  <c r="AA56" i="34"/>
  <c r="AF55" i="34"/>
  <c r="AE55" i="34"/>
  <c r="AD55" i="34"/>
  <c r="AC55" i="34"/>
  <c r="AB55" i="34"/>
  <c r="AA55" i="34"/>
  <c r="AF54" i="34"/>
  <c r="AE54" i="34"/>
  <c r="AD54" i="34"/>
  <c r="AC54" i="34"/>
  <c r="AB54" i="34"/>
  <c r="AA54" i="34"/>
  <c r="AF53" i="34"/>
  <c r="AE53" i="34"/>
  <c r="AD53" i="34"/>
  <c r="AC53" i="34"/>
  <c r="AB53" i="34"/>
  <c r="AA53" i="34"/>
  <c r="AF52" i="34"/>
  <c r="AE52" i="34"/>
  <c r="AD52" i="34"/>
  <c r="AC52" i="34"/>
  <c r="AB52" i="34"/>
  <c r="AA52" i="34"/>
  <c r="AF51" i="34"/>
  <c r="AE51" i="34"/>
  <c r="AD51" i="34"/>
  <c r="AC51" i="34"/>
  <c r="AB51" i="34"/>
  <c r="AA51" i="34"/>
  <c r="AF50" i="34"/>
  <c r="AE50" i="34"/>
  <c r="AD50" i="34"/>
  <c r="AC50" i="34"/>
  <c r="AB50" i="34"/>
  <c r="AA50" i="34"/>
  <c r="AF49" i="34"/>
  <c r="AE49" i="34"/>
  <c r="AD49" i="34"/>
  <c r="AC49" i="34"/>
  <c r="AB49" i="34"/>
  <c r="AA49" i="34"/>
  <c r="AF48" i="34"/>
  <c r="AE48" i="34"/>
  <c r="AD48" i="34"/>
  <c r="AC48" i="34"/>
  <c r="AB48" i="34"/>
  <c r="AA48" i="34"/>
  <c r="AF47" i="34"/>
  <c r="AE47" i="34"/>
  <c r="AD47" i="34"/>
  <c r="AC47" i="34"/>
  <c r="AB47" i="34"/>
  <c r="AA47" i="34"/>
  <c r="AF46" i="34"/>
  <c r="AE46" i="34"/>
  <c r="AD46" i="34"/>
  <c r="AC46" i="34"/>
  <c r="AB46" i="34"/>
  <c r="AA46" i="34"/>
  <c r="AF45" i="34"/>
  <c r="AE45" i="34"/>
  <c r="AD45" i="34"/>
  <c r="AC45" i="34"/>
  <c r="AB45" i="34"/>
  <c r="AA45" i="34"/>
  <c r="AF44" i="34"/>
  <c r="AE44" i="34"/>
  <c r="AD44" i="34"/>
  <c r="AC44" i="34"/>
  <c r="AB44" i="34"/>
  <c r="AA44" i="34"/>
  <c r="AF43" i="34"/>
  <c r="AE43" i="34"/>
  <c r="AD43" i="34"/>
  <c r="AC43" i="34"/>
  <c r="AB43" i="34"/>
  <c r="AA43" i="34"/>
  <c r="AF42" i="34"/>
  <c r="AE42" i="34"/>
  <c r="AD42" i="34"/>
  <c r="AC42" i="34"/>
  <c r="AB42" i="34"/>
  <c r="AA42" i="34"/>
  <c r="AF41" i="34"/>
  <c r="AE41" i="34"/>
  <c r="AD41" i="34"/>
  <c r="AC41" i="34"/>
  <c r="AB41" i="34"/>
  <c r="AA41" i="34"/>
  <c r="AF40" i="34"/>
  <c r="AE40" i="34"/>
  <c r="AD40" i="34"/>
  <c r="AC40" i="34"/>
  <c r="AB40" i="34"/>
  <c r="AA40" i="34"/>
  <c r="AF39" i="34"/>
  <c r="AE39" i="34"/>
  <c r="AD39" i="34"/>
  <c r="AC39" i="34"/>
  <c r="AB39" i="34"/>
  <c r="AA39" i="34"/>
  <c r="AF38" i="34"/>
  <c r="AE38" i="34"/>
  <c r="AD38" i="34"/>
  <c r="AC38" i="34"/>
  <c r="AB38" i="34"/>
  <c r="AA38" i="34"/>
  <c r="AF37" i="34"/>
  <c r="AE37" i="34"/>
  <c r="AD37" i="34"/>
  <c r="AC37" i="34"/>
  <c r="AB37" i="34"/>
  <c r="AA37" i="34"/>
  <c r="AF36" i="34"/>
  <c r="AE36" i="34"/>
  <c r="AD36" i="34"/>
  <c r="AC36" i="34"/>
  <c r="AB36" i="34"/>
  <c r="AA36" i="34"/>
  <c r="AF35" i="34"/>
  <c r="AE35" i="34"/>
  <c r="AD35" i="34"/>
  <c r="AC35" i="34"/>
  <c r="AB35" i="34"/>
  <c r="AA35" i="34"/>
  <c r="AF34" i="34"/>
  <c r="AE34" i="34"/>
  <c r="AD34" i="34"/>
  <c r="AC34" i="34"/>
  <c r="AB34" i="34"/>
  <c r="AA34" i="34"/>
  <c r="AF33" i="34"/>
  <c r="AE33" i="34"/>
  <c r="AD33" i="34"/>
  <c r="AC33" i="34"/>
  <c r="AB33" i="34"/>
  <c r="AA33" i="34"/>
  <c r="AF32" i="34"/>
  <c r="AE32" i="34"/>
  <c r="AD32" i="34"/>
  <c r="AC32" i="34"/>
  <c r="AB32" i="34"/>
  <c r="AA32" i="34"/>
  <c r="AF31" i="34"/>
  <c r="AE31" i="34"/>
  <c r="AD31" i="34"/>
  <c r="AC31" i="34"/>
  <c r="AB31" i="34"/>
  <c r="AA31" i="34"/>
  <c r="AF30" i="34"/>
  <c r="AE30" i="34"/>
  <c r="AD30" i="34"/>
  <c r="AC30" i="34"/>
  <c r="AB30" i="34"/>
  <c r="AA30" i="34"/>
  <c r="AF29" i="34"/>
  <c r="AE29" i="34"/>
  <c r="AD29" i="34"/>
  <c r="AC29" i="34"/>
  <c r="AB29" i="34"/>
  <c r="AA29" i="34"/>
  <c r="AF28" i="34"/>
  <c r="AE28" i="34"/>
  <c r="AD28" i="34"/>
  <c r="AC28" i="34"/>
  <c r="AB28" i="34"/>
  <c r="AA28" i="34"/>
  <c r="AF27" i="34"/>
  <c r="AE27" i="34"/>
  <c r="AD27" i="34"/>
  <c r="AC27" i="34"/>
  <c r="AB27" i="34"/>
  <c r="AA27" i="34"/>
  <c r="AF26" i="34"/>
  <c r="AE26" i="34"/>
  <c r="AD26" i="34"/>
  <c r="AC26" i="34"/>
  <c r="AB26" i="34"/>
  <c r="AA26" i="34"/>
  <c r="AF25" i="34"/>
  <c r="AE25" i="34"/>
  <c r="AD25" i="34"/>
  <c r="AC25" i="34"/>
  <c r="AB25" i="34"/>
  <c r="AA25" i="34"/>
  <c r="AF24" i="34"/>
  <c r="AE24" i="34"/>
  <c r="AD24" i="34"/>
  <c r="AC24" i="34"/>
  <c r="AB24" i="34"/>
  <c r="AA24" i="34"/>
  <c r="AF23" i="34"/>
  <c r="AE23" i="34"/>
  <c r="AD23" i="34"/>
  <c r="AC23" i="34"/>
  <c r="AB23" i="34"/>
  <c r="AA23" i="34"/>
  <c r="AF22" i="34"/>
  <c r="AE22" i="34"/>
  <c r="AD22" i="34"/>
  <c r="AC22" i="34"/>
  <c r="AB22" i="34"/>
  <c r="AA22" i="34"/>
  <c r="AF21" i="34"/>
  <c r="AE21" i="34"/>
  <c r="AD21" i="34"/>
  <c r="AC21" i="34"/>
  <c r="AB21" i="34"/>
  <c r="AA21" i="34"/>
  <c r="AF20" i="34"/>
  <c r="AE20" i="34"/>
  <c r="AD20" i="34"/>
  <c r="AC20" i="34"/>
  <c r="AB20" i="34"/>
  <c r="AA20" i="34"/>
  <c r="AF19" i="34"/>
  <c r="AE19" i="34"/>
  <c r="AD19" i="34"/>
  <c r="AC19" i="34"/>
  <c r="AB19" i="34"/>
  <c r="AA19" i="34"/>
  <c r="AF18" i="34"/>
  <c r="AE18" i="34"/>
  <c r="AD18" i="34"/>
  <c r="AC18" i="34"/>
  <c r="AB18" i="34"/>
  <c r="AA18" i="34"/>
  <c r="AF17" i="34"/>
  <c r="AE17" i="34"/>
  <c r="AD17" i="34"/>
  <c r="AC17" i="34"/>
  <c r="AB17" i="34"/>
  <c r="AA17" i="34"/>
  <c r="AF16" i="34"/>
  <c r="AE16" i="34"/>
  <c r="AD16" i="34"/>
  <c r="AC16" i="34"/>
  <c r="AB16" i="34"/>
  <c r="AA16" i="34"/>
  <c r="AF15" i="34"/>
  <c r="AE15" i="34"/>
  <c r="AD15" i="34"/>
  <c r="AC15" i="34"/>
  <c r="AB15" i="34"/>
  <c r="AA15" i="34"/>
  <c r="AF14" i="34"/>
  <c r="AE14" i="34"/>
  <c r="AD14" i="34"/>
  <c r="AC14" i="34"/>
  <c r="AB14" i="34"/>
  <c r="AA14" i="34"/>
  <c r="AF13" i="34"/>
  <c r="AE13" i="34"/>
  <c r="AD13" i="34"/>
  <c r="AC13" i="34"/>
  <c r="AB13" i="34"/>
  <c r="AA13" i="34"/>
  <c r="AF12" i="34"/>
  <c r="AE12" i="34"/>
  <c r="AD12" i="34"/>
  <c r="AC12" i="34"/>
  <c r="AB12" i="34"/>
  <c r="AA12" i="34"/>
  <c r="AF11" i="34"/>
  <c r="AE11" i="34"/>
  <c r="AD11" i="34"/>
  <c r="AC11" i="34"/>
  <c r="AB11" i="34"/>
  <c r="AA11" i="34"/>
  <c r="AF10" i="34"/>
  <c r="AE10" i="34"/>
  <c r="AD10" i="34"/>
  <c r="AC10" i="34"/>
  <c r="AB10" i="34"/>
  <c r="AA10" i="34"/>
  <c r="AF9" i="34"/>
  <c r="AE9" i="34"/>
  <c r="AD9" i="34"/>
  <c r="AC9" i="34"/>
  <c r="AB9" i="34"/>
  <c r="AA9" i="34"/>
  <c r="AG9" i="34" s="1"/>
  <c r="AH9" i="34" s="1"/>
  <c r="AF8" i="34"/>
  <c r="AE8" i="34"/>
  <c r="AD8" i="34"/>
  <c r="AC8" i="34"/>
  <c r="AB8" i="34"/>
  <c r="AA8" i="34"/>
  <c r="AF7" i="34"/>
  <c r="AE7" i="34"/>
  <c r="AD7" i="34"/>
  <c r="AC7" i="34"/>
  <c r="AB7" i="34"/>
  <c r="AA7" i="34"/>
  <c r="AF6" i="34"/>
  <c r="AE6" i="34"/>
  <c r="AD6" i="34"/>
  <c r="AC6" i="34"/>
  <c r="AB6" i="34"/>
  <c r="AA6" i="34"/>
  <c r="AF5" i="34"/>
  <c r="AE5" i="34"/>
  <c r="AD5" i="34"/>
  <c r="AC5" i="34"/>
  <c r="AB5" i="34"/>
  <c r="AA5" i="34"/>
  <c r="AF4" i="34"/>
  <c r="AE4" i="34"/>
  <c r="AD4" i="34"/>
  <c r="AC4" i="34"/>
  <c r="AB4" i="34"/>
  <c r="AA4" i="34"/>
  <c r="AF3" i="34"/>
  <c r="AE3" i="34"/>
  <c r="AD3" i="34"/>
  <c r="AC3" i="34"/>
  <c r="AB3" i="34"/>
  <c r="AA3" i="34"/>
  <c r="A3" i="34"/>
  <c r="A4" i="34" s="1"/>
  <c r="A5" i="34" s="1"/>
  <c r="A6" i="34" s="1"/>
  <c r="A7" i="34" s="1"/>
  <c r="A8" i="34" s="1"/>
  <c r="A9" i="34" s="1"/>
  <c r="A10" i="34" s="1"/>
  <c r="A11" i="34" s="1"/>
  <c r="AF2" i="34"/>
  <c r="AE2" i="34"/>
  <c r="AD2" i="34"/>
  <c r="AC2" i="34"/>
  <c r="AB2" i="34"/>
  <c r="AA2" i="34"/>
  <c r="AG139" i="34" l="1"/>
  <c r="AH139" i="34" s="1"/>
  <c r="AG147" i="34"/>
  <c r="AH147" i="34" s="1"/>
  <c r="AG301" i="34"/>
  <c r="AH301" i="34" s="1"/>
  <c r="AG309" i="34"/>
  <c r="AH309" i="34" s="1"/>
  <c r="AG345" i="34"/>
  <c r="AH345" i="34" s="1"/>
  <c r="AG350" i="34"/>
  <c r="AH350" i="34" s="1"/>
  <c r="AG366" i="34"/>
  <c r="AH366" i="34" s="1"/>
  <c r="AG367" i="34"/>
  <c r="AH367" i="34" s="1"/>
  <c r="AG396" i="34"/>
  <c r="AH396" i="34" s="1"/>
  <c r="AG416" i="34"/>
  <c r="AH416" i="34" s="1"/>
  <c r="AG18" i="34"/>
  <c r="AH18" i="34" s="1"/>
  <c r="AG22" i="34"/>
  <c r="AH22" i="34" s="1"/>
  <c r="AG30" i="34"/>
  <c r="AH30" i="34" s="1"/>
  <c r="AG34" i="34"/>
  <c r="AH34" i="34" s="1"/>
  <c r="AG302" i="34"/>
  <c r="AH302" i="34" s="1"/>
  <c r="AG310" i="34"/>
  <c r="AH310" i="34" s="1"/>
  <c r="AG45" i="34"/>
  <c r="AH45" i="34" s="1"/>
  <c r="AG144" i="34"/>
  <c r="AH144" i="34" s="1"/>
  <c r="AG327" i="34"/>
  <c r="AH327" i="34" s="1"/>
  <c r="AG336" i="34"/>
  <c r="AH336" i="34" s="1"/>
  <c r="AG152" i="34"/>
  <c r="AH152" i="34" s="1"/>
  <c r="AG304" i="34"/>
  <c r="AH304" i="34" s="1"/>
  <c r="AG326" i="34"/>
  <c r="AH326" i="34" s="1"/>
  <c r="AG335" i="34"/>
  <c r="AH335" i="34" s="1"/>
  <c r="AG14" i="34"/>
  <c r="AH14" i="34" s="1"/>
  <c r="AG26" i="34"/>
  <c r="AH26" i="34" s="1"/>
  <c r="AG140" i="34"/>
  <c r="AH140" i="34" s="1"/>
  <c r="AG351" i="34"/>
  <c r="AH351" i="34" s="1"/>
  <c r="AG287" i="34"/>
  <c r="AH287" i="34" s="1"/>
  <c r="AG292" i="34"/>
  <c r="AH292" i="34" s="1"/>
  <c r="AG316" i="34"/>
  <c r="AH316" i="34" s="1"/>
  <c r="AG321" i="34"/>
  <c r="AH321" i="34" s="1"/>
  <c r="AG383" i="34"/>
  <c r="AH383" i="34" s="1"/>
  <c r="AG399" i="34"/>
  <c r="AH399" i="34" s="1"/>
  <c r="AG400" i="34"/>
  <c r="AH400" i="34" s="1"/>
  <c r="AG42" i="34"/>
  <c r="AH42" i="34" s="1"/>
  <c r="AG46" i="34"/>
  <c r="AH46" i="34" s="1"/>
  <c r="AG94" i="34"/>
  <c r="AH94" i="34" s="1"/>
  <c r="AG126" i="34"/>
  <c r="AH126" i="34" s="1"/>
  <c r="AG285" i="34"/>
  <c r="AH285" i="34" s="1"/>
  <c r="AG299" i="34"/>
  <c r="AH299" i="34" s="1"/>
  <c r="AG307" i="34"/>
  <c r="AH307" i="34" s="1"/>
  <c r="AG313" i="34"/>
  <c r="AH313" i="34" s="1"/>
  <c r="AG329" i="34"/>
  <c r="AH329" i="34" s="1"/>
  <c r="AG356" i="34"/>
  <c r="AH356" i="34" s="1"/>
  <c r="AG381" i="34"/>
  <c r="AH381" i="34" s="1"/>
  <c r="AG389" i="34"/>
  <c r="AH389" i="34" s="1"/>
  <c r="AG3" i="34"/>
  <c r="AH3" i="34" s="1"/>
  <c r="AG324" i="34"/>
  <c r="AH324" i="34" s="1"/>
  <c r="AG332" i="34"/>
  <c r="AH332" i="34" s="1"/>
  <c r="AG342" i="34"/>
  <c r="AH342" i="34" s="1"/>
  <c r="AG347" i="34"/>
  <c r="AH347" i="34" s="1"/>
  <c r="AG354" i="34"/>
  <c r="AH354" i="34" s="1"/>
  <c r="AG363" i="34"/>
  <c r="AH363" i="34" s="1"/>
  <c r="AG375" i="34"/>
  <c r="AH375" i="34" s="1"/>
  <c r="AG124" i="34"/>
  <c r="AH124" i="34" s="1"/>
  <c r="AG149" i="34"/>
  <c r="AH149" i="34" s="1"/>
  <c r="AG4" i="34"/>
  <c r="AH4" i="34" s="1"/>
  <c r="AG7" i="34"/>
  <c r="AH7" i="34" s="1"/>
  <c r="AG39" i="34"/>
  <c r="AH39" i="34" s="1"/>
  <c r="AG136" i="34"/>
  <c r="AH136" i="34" s="1"/>
  <c r="AG128" i="34"/>
  <c r="AH128" i="34" s="1"/>
  <c r="AG148" i="34"/>
  <c r="AH148" i="34" s="1"/>
  <c r="AG337" i="34"/>
  <c r="AH337" i="34" s="1"/>
  <c r="AG378" i="34"/>
  <c r="AH378" i="34" s="1"/>
  <c r="AG405" i="34"/>
  <c r="AH405" i="34" s="1"/>
  <c r="AG160" i="34"/>
  <c r="AH160" i="34" s="1"/>
  <c r="AG180" i="34"/>
  <c r="AH180" i="34" s="1"/>
  <c r="AG213" i="34"/>
  <c r="AH213" i="34" s="1"/>
  <c r="AG164" i="34"/>
  <c r="AH164" i="34" s="1"/>
  <c r="AG196" i="34"/>
  <c r="AH196" i="34" s="1"/>
  <c r="AG261" i="34"/>
  <c r="AH261" i="34" s="1"/>
  <c r="AG281" i="34"/>
  <c r="AH281" i="34" s="1"/>
  <c r="AG392" i="34"/>
  <c r="AH392" i="34" s="1"/>
  <c r="AG393" i="34"/>
  <c r="AH393" i="34" s="1"/>
  <c r="AG11" i="34"/>
  <c r="AH11" i="34" s="1"/>
  <c r="AG15" i="34"/>
  <c r="AH15" i="34" s="1"/>
  <c r="AG19" i="34"/>
  <c r="AH19" i="34" s="1"/>
  <c r="AG27" i="34"/>
  <c r="AH27" i="34" s="1"/>
  <c r="AG31" i="34"/>
  <c r="AH31" i="34" s="1"/>
  <c r="AG35" i="34"/>
  <c r="AH35" i="34" s="1"/>
  <c r="AG320" i="34"/>
  <c r="AH320" i="34" s="1"/>
  <c r="AG325" i="34"/>
  <c r="AH325" i="34" s="1"/>
  <c r="AG330" i="34"/>
  <c r="AH330" i="34" s="1"/>
  <c r="AG341" i="34"/>
  <c r="AH341" i="34" s="1"/>
  <c r="AG352" i="34"/>
  <c r="AH352" i="34" s="1"/>
  <c r="AG156" i="34"/>
  <c r="AH156" i="34" s="1"/>
  <c r="AG168" i="34"/>
  <c r="AH168" i="34" s="1"/>
  <c r="AG172" i="34"/>
  <c r="AH172" i="34" s="1"/>
  <c r="AG176" i="34"/>
  <c r="AH176" i="34" s="1"/>
  <c r="AG184" i="34"/>
  <c r="AH184" i="34" s="1"/>
  <c r="AG188" i="34"/>
  <c r="AH188" i="34" s="1"/>
  <c r="AG192" i="34"/>
  <c r="AH192" i="34" s="1"/>
  <c r="AG200" i="34"/>
  <c r="AH200" i="34" s="1"/>
  <c r="AG205" i="34"/>
  <c r="AH205" i="34" s="1"/>
  <c r="AG253" i="34"/>
  <c r="AH253" i="34" s="1"/>
  <c r="AG257" i="34"/>
  <c r="AH257" i="34" s="1"/>
  <c r="AG273" i="34"/>
  <c r="AH273" i="34" s="1"/>
  <c r="AG277" i="34"/>
  <c r="AH277" i="34" s="1"/>
  <c r="AG41" i="34"/>
  <c r="AH41" i="34" s="1"/>
  <c r="AG300" i="34"/>
  <c r="AH300" i="34" s="1"/>
  <c r="AG355" i="34"/>
  <c r="AH355" i="34" s="1"/>
  <c r="AG8" i="34"/>
  <c r="AH8" i="34" s="1"/>
  <c r="AG127" i="34"/>
  <c r="AH127" i="34" s="1"/>
  <c r="AG141" i="34"/>
  <c r="AH141" i="34" s="1"/>
  <c r="AG286" i="34"/>
  <c r="AH286" i="34" s="1"/>
  <c r="AG290" i="34"/>
  <c r="AH290" i="34" s="1"/>
  <c r="AG328" i="34"/>
  <c r="AH328" i="34" s="1"/>
  <c r="AG333" i="34"/>
  <c r="AH333" i="34" s="1"/>
  <c r="AG339" i="34"/>
  <c r="AH339" i="34" s="1"/>
  <c r="AG349" i="34"/>
  <c r="AH349" i="34" s="1"/>
  <c r="AG219" i="34"/>
  <c r="AH219" i="34" s="1"/>
  <c r="AG298" i="34"/>
  <c r="AH298" i="34" s="1"/>
  <c r="AG308" i="34"/>
  <c r="AH308" i="34" s="1"/>
  <c r="AG319" i="34"/>
  <c r="AH319" i="34" s="1"/>
  <c r="AG385" i="34"/>
  <c r="AH385" i="34" s="1"/>
  <c r="AG386" i="34"/>
  <c r="AH386" i="34" s="1"/>
  <c r="AG312" i="34"/>
  <c r="AH312" i="34" s="1"/>
  <c r="AG317" i="34"/>
  <c r="AH317" i="34" s="1"/>
  <c r="AG322" i="34"/>
  <c r="AH322" i="34" s="1"/>
  <c r="AG344" i="34"/>
  <c r="AH344" i="34" s="1"/>
  <c r="AG357" i="34"/>
  <c r="AH357" i="34" s="1"/>
  <c r="AG12" i="34"/>
  <c r="AH12" i="34" s="1"/>
  <c r="AG16" i="34"/>
  <c r="AH16" i="34" s="1"/>
  <c r="AG20" i="34"/>
  <c r="AH20" i="34" s="1"/>
  <c r="AG28" i="34"/>
  <c r="AH28" i="34" s="1"/>
  <c r="AG32" i="34"/>
  <c r="AH32" i="34" s="1"/>
  <c r="AG36" i="34"/>
  <c r="AH36" i="34" s="1"/>
  <c r="AG40" i="34"/>
  <c r="AH40" i="34" s="1"/>
  <c r="AG44" i="34"/>
  <c r="AH44" i="34" s="1"/>
  <c r="AG131" i="34"/>
  <c r="AH131" i="34" s="1"/>
  <c r="AG288" i="34"/>
  <c r="AH288" i="34" s="1"/>
  <c r="AG364" i="34"/>
  <c r="AH364" i="34" s="1"/>
  <c r="AG365" i="34"/>
  <c r="AH365" i="34" s="1"/>
  <c r="AG387" i="34"/>
  <c r="AH387" i="34" s="1"/>
  <c r="AG391" i="34"/>
  <c r="AH391" i="34" s="1"/>
  <c r="AG402" i="34"/>
  <c r="AH402" i="34" s="1"/>
  <c r="AG404" i="34"/>
  <c r="AH404" i="34" s="1"/>
  <c r="AG2" i="34"/>
  <c r="AH2" i="34" s="1"/>
  <c r="AG5" i="34"/>
  <c r="AH5" i="34" s="1"/>
  <c r="AG24" i="34"/>
  <c r="AH24" i="34" s="1"/>
  <c r="AG38" i="34"/>
  <c r="AH38" i="34" s="1"/>
  <c r="AG43" i="34"/>
  <c r="AH43" i="34" s="1"/>
  <c r="AG135" i="34"/>
  <c r="AH135" i="34" s="1"/>
  <c r="AG137" i="34"/>
  <c r="AH137" i="34" s="1"/>
  <c r="AG155" i="34"/>
  <c r="AH155" i="34" s="1"/>
  <c r="AG159" i="34"/>
  <c r="AH159" i="34" s="1"/>
  <c r="AG163" i="34"/>
  <c r="AH163" i="34" s="1"/>
  <c r="AG167" i="34"/>
  <c r="AH167" i="34" s="1"/>
  <c r="AG171" i="34"/>
  <c r="AH171" i="34" s="1"/>
  <c r="AG175" i="34"/>
  <c r="AH175" i="34" s="1"/>
  <c r="AG179" i="34"/>
  <c r="AH179" i="34" s="1"/>
  <c r="AG183" i="34"/>
  <c r="AH183" i="34" s="1"/>
  <c r="AG187" i="34"/>
  <c r="AH187" i="34" s="1"/>
  <c r="AG191" i="34"/>
  <c r="AH191" i="34" s="1"/>
  <c r="AG195" i="34"/>
  <c r="AH195" i="34" s="1"/>
  <c r="AG199" i="34"/>
  <c r="AH199" i="34" s="1"/>
  <c r="AG272" i="34"/>
  <c r="AH272" i="34" s="1"/>
  <c r="AG276" i="34"/>
  <c r="AH276" i="34" s="1"/>
  <c r="AG280" i="34"/>
  <c r="AH280" i="34" s="1"/>
  <c r="AG284" i="34"/>
  <c r="AH284" i="34" s="1"/>
  <c r="AG297" i="34"/>
  <c r="AH297" i="34" s="1"/>
  <c r="AG358" i="34"/>
  <c r="AH358" i="34" s="1"/>
  <c r="AG359" i="34"/>
  <c r="AH359" i="34" s="1"/>
  <c r="AG360" i="34"/>
  <c r="AH360" i="34" s="1"/>
  <c r="AG369" i="34"/>
  <c r="AH369" i="34" s="1"/>
  <c r="AG395" i="34"/>
  <c r="AH395" i="34" s="1"/>
  <c r="AG413" i="34"/>
  <c r="AH413" i="34" s="1"/>
  <c r="AG23" i="34"/>
  <c r="AH23" i="34" s="1"/>
  <c r="AG143" i="34"/>
  <c r="AH143" i="34" s="1"/>
  <c r="AG145" i="34"/>
  <c r="AH145" i="34" s="1"/>
  <c r="AG186" i="34"/>
  <c r="AH186" i="34" s="1"/>
  <c r="AG190" i="34"/>
  <c r="AH190" i="34" s="1"/>
  <c r="AG194" i="34"/>
  <c r="AH194" i="34" s="1"/>
  <c r="AG198" i="34"/>
  <c r="AH198" i="34" s="1"/>
  <c r="AG223" i="34"/>
  <c r="AH223" i="34" s="1"/>
  <c r="AG227" i="34"/>
  <c r="AH227" i="34" s="1"/>
  <c r="AG231" i="34"/>
  <c r="AH231" i="34" s="1"/>
  <c r="AG235" i="34"/>
  <c r="AH235" i="34" s="1"/>
  <c r="AG239" i="34"/>
  <c r="AH239" i="34" s="1"/>
  <c r="AG243" i="34"/>
  <c r="AH243" i="34" s="1"/>
  <c r="AG247" i="34"/>
  <c r="AH247" i="34" s="1"/>
  <c r="AG251" i="34"/>
  <c r="AH251" i="34" s="1"/>
  <c r="AG275" i="34"/>
  <c r="AH275" i="34" s="1"/>
  <c r="AG279" i="34"/>
  <c r="AH279" i="34" s="1"/>
  <c r="AG283" i="34"/>
  <c r="AH283" i="34" s="1"/>
  <c r="AG291" i="34"/>
  <c r="AH291" i="34" s="1"/>
  <c r="AG293" i="34"/>
  <c r="AH293" i="34" s="1"/>
  <c r="AG296" i="34"/>
  <c r="AH296" i="34" s="1"/>
  <c r="AG353" i="34"/>
  <c r="AH353" i="34" s="1"/>
  <c r="AG377" i="34"/>
  <c r="AH377" i="34" s="1"/>
  <c r="AG384" i="34"/>
  <c r="AH384" i="34" s="1"/>
  <c r="AG398" i="34"/>
  <c r="AH398" i="34" s="1"/>
  <c r="AG412" i="34"/>
  <c r="AH412" i="34" s="1"/>
  <c r="AG421" i="34"/>
  <c r="AH421" i="34" s="1"/>
  <c r="AG425" i="34"/>
  <c r="AH425" i="34" s="1"/>
  <c r="AG372" i="34"/>
  <c r="AH372" i="34" s="1"/>
  <c r="AG411" i="34"/>
  <c r="AH411" i="34" s="1"/>
  <c r="AG420" i="34"/>
  <c r="AH420" i="34" s="1"/>
  <c r="AG10" i="34"/>
  <c r="AH10" i="34" s="1"/>
  <c r="AG119" i="34"/>
  <c r="AH119" i="34" s="1"/>
  <c r="AG130" i="34"/>
  <c r="AH130" i="34" s="1"/>
  <c r="AG151" i="34"/>
  <c r="AH151" i="34" s="1"/>
  <c r="AG153" i="34"/>
  <c r="AH153" i="34" s="1"/>
  <c r="AG185" i="34"/>
  <c r="AH185" i="34" s="1"/>
  <c r="AG189" i="34"/>
  <c r="AH189" i="34" s="1"/>
  <c r="AG193" i="34"/>
  <c r="AH193" i="34" s="1"/>
  <c r="AG197" i="34"/>
  <c r="AH197" i="34" s="1"/>
  <c r="AG201" i="34"/>
  <c r="AH201" i="34" s="1"/>
  <c r="AG274" i="34"/>
  <c r="AH274" i="34" s="1"/>
  <c r="AG278" i="34"/>
  <c r="AH278" i="34" s="1"/>
  <c r="AG282" i="34"/>
  <c r="AH282" i="34" s="1"/>
  <c r="AG295" i="34"/>
  <c r="AH295" i="34" s="1"/>
  <c r="AG370" i="34"/>
  <c r="AH370" i="34" s="1"/>
  <c r="AG371" i="34"/>
  <c r="AH371" i="34" s="1"/>
  <c r="AG374" i="34"/>
  <c r="AH374" i="34" s="1"/>
  <c r="AG379" i="34"/>
  <c r="AH379" i="34" s="1"/>
  <c r="AG382" i="34"/>
  <c r="AH382" i="34" s="1"/>
  <c r="AG397" i="34"/>
  <c r="AH397" i="34" s="1"/>
  <c r="AM413" i="34"/>
  <c r="AG415" i="34"/>
  <c r="AH415" i="34" s="1"/>
  <c r="AG424" i="34"/>
  <c r="AH424" i="34" s="1"/>
  <c r="AG6" i="34"/>
  <c r="AH6" i="34" s="1"/>
  <c r="AG13" i="34"/>
  <c r="AH13" i="34" s="1"/>
  <c r="AG17" i="34"/>
  <c r="AH17" i="34" s="1"/>
  <c r="AG21" i="34"/>
  <c r="AH21" i="34" s="1"/>
  <c r="AG25" i="34"/>
  <c r="AH25" i="34" s="1"/>
  <c r="AG29" i="34"/>
  <c r="AH29" i="34" s="1"/>
  <c r="AG33" i="34"/>
  <c r="AH33" i="34" s="1"/>
  <c r="AG37" i="34"/>
  <c r="AH37" i="34" s="1"/>
  <c r="AG48" i="34"/>
  <c r="AH48" i="34" s="1"/>
  <c r="AG52" i="34"/>
  <c r="AH52" i="34" s="1"/>
  <c r="AG56" i="34"/>
  <c r="AH56" i="34" s="1"/>
  <c r="AG60" i="34"/>
  <c r="AH60" i="34" s="1"/>
  <c r="AG64" i="34"/>
  <c r="AH64" i="34" s="1"/>
  <c r="AG68" i="34"/>
  <c r="AH68" i="34" s="1"/>
  <c r="AG72" i="34"/>
  <c r="AH72" i="34" s="1"/>
  <c r="AG76" i="34"/>
  <c r="AH76" i="34" s="1"/>
  <c r="AG80" i="34"/>
  <c r="AH80" i="34" s="1"/>
  <c r="AG84" i="34"/>
  <c r="AH84" i="34" s="1"/>
  <c r="AG88" i="34"/>
  <c r="AH88" i="34" s="1"/>
  <c r="AG92" i="34"/>
  <c r="AH92" i="34" s="1"/>
  <c r="AG96" i="34"/>
  <c r="AH96" i="34" s="1"/>
  <c r="AG100" i="34"/>
  <c r="AH100" i="34" s="1"/>
  <c r="AG104" i="34"/>
  <c r="AH104" i="34" s="1"/>
  <c r="AG108" i="34"/>
  <c r="AH108" i="34" s="1"/>
  <c r="AG112" i="34"/>
  <c r="AH112" i="34" s="1"/>
  <c r="AG116" i="34"/>
  <c r="AH116" i="34" s="1"/>
  <c r="AG123" i="34"/>
  <c r="AH123" i="34" s="1"/>
  <c r="AG125" i="34"/>
  <c r="AH125" i="34" s="1"/>
  <c r="AG134" i="34"/>
  <c r="AH134" i="34" s="1"/>
  <c r="AG289" i="34"/>
  <c r="AH289" i="34" s="1"/>
  <c r="AG388" i="34"/>
  <c r="AH388" i="34" s="1"/>
  <c r="AG408" i="34"/>
  <c r="AH408" i="34" s="1"/>
  <c r="AG409" i="34"/>
  <c r="AH409" i="34" s="1"/>
  <c r="AG410" i="34"/>
  <c r="AH410" i="34" s="1"/>
  <c r="AG414" i="34"/>
  <c r="AH414" i="34" s="1"/>
  <c r="AG417" i="34"/>
  <c r="AH417" i="34" s="1"/>
  <c r="AG418" i="34"/>
  <c r="AH418" i="34" s="1"/>
  <c r="AG419" i="34"/>
  <c r="AH419" i="34" s="1"/>
  <c r="AG255" i="34"/>
  <c r="AH255" i="34" s="1"/>
  <c r="AG259" i="34"/>
  <c r="AH259" i="34" s="1"/>
  <c r="AG263" i="34"/>
  <c r="AH263" i="34" s="1"/>
  <c r="AG267" i="34"/>
  <c r="AH267" i="34" s="1"/>
  <c r="AG271" i="34"/>
  <c r="AH271" i="34" s="1"/>
  <c r="AG254" i="34"/>
  <c r="AH254" i="34" s="1"/>
  <c r="AG258" i="34"/>
  <c r="AH258" i="34" s="1"/>
  <c r="AG262" i="34"/>
  <c r="AH262" i="34" s="1"/>
  <c r="AG266" i="34"/>
  <c r="AH266" i="34" s="1"/>
  <c r="AG270" i="34"/>
  <c r="AH270" i="34" s="1"/>
  <c r="AG265" i="34"/>
  <c r="AH265" i="34" s="1"/>
  <c r="AG269" i="34"/>
  <c r="AH269" i="34" s="1"/>
  <c r="AG252" i="34"/>
  <c r="AH252" i="34" s="1"/>
  <c r="AG256" i="34"/>
  <c r="AH256" i="34" s="1"/>
  <c r="AG260" i="34"/>
  <c r="AH260" i="34" s="1"/>
  <c r="AG264" i="34"/>
  <c r="AH264" i="34" s="1"/>
  <c r="AG268" i="34"/>
  <c r="AH268" i="34" s="1"/>
  <c r="AG206" i="34"/>
  <c r="AH206" i="34" s="1"/>
  <c r="AG214" i="34"/>
  <c r="AH214" i="34" s="1"/>
  <c r="AG222" i="34"/>
  <c r="AH222" i="34" s="1"/>
  <c r="AG238" i="34"/>
  <c r="AH238" i="34" s="1"/>
  <c r="AG242" i="34"/>
  <c r="AH242" i="34" s="1"/>
  <c r="AG246" i="34"/>
  <c r="AH246" i="34" s="1"/>
  <c r="AG250" i="34"/>
  <c r="AH250" i="34" s="1"/>
  <c r="AG202" i="34"/>
  <c r="AH202" i="34" s="1"/>
  <c r="AG210" i="34"/>
  <c r="AH210" i="34" s="1"/>
  <c r="AG218" i="34"/>
  <c r="AH218" i="34" s="1"/>
  <c r="AG221" i="34"/>
  <c r="AH221" i="34" s="1"/>
  <c r="AG225" i="34"/>
  <c r="AH225" i="34" s="1"/>
  <c r="AG229" i="34"/>
  <c r="AH229" i="34" s="1"/>
  <c r="AG233" i="34"/>
  <c r="AH233" i="34" s="1"/>
  <c r="AG237" i="34"/>
  <c r="AH237" i="34" s="1"/>
  <c r="AG241" i="34"/>
  <c r="AH241" i="34" s="1"/>
  <c r="AG245" i="34"/>
  <c r="AH245" i="34" s="1"/>
  <c r="AG249" i="34"/>
  <c r="AH249" i="34" s="1"/>
  <c r="AG208" i="34"/>
  <c r="AH208" i="34" s="1"/>
  <c r="AG217" i="34"/>
  <c r="AH217" i="34" s="1"/>
  <c r="AG204" i="34"/>
  <c r="AH204" i="34" s="1"/>
  <c r="AG209" i="34"/>
  <c r="AH209" i="34" s="1"/>
  <c r="AG216" i="34"/>
  <c r="AH216" i="34" s="1"/>
  <c r="AG220" i="34"/>
  <c r="AH220" i="34" s="1"/>
  <c r="AG240" i="34"/>
  <c r="AH240" i="34" s="1"/>
  <c r="AG244" i="34"/>
  <c r="AH244" i="34" s="1"/>
  <c r="AG248" i="34"/>
  <c r="AH248" i="34" s="1"/>
  <c r="AG212" i="34"/>
  <c r="AH212" i="34" s="1"/>
  <c r="AG203" i="34"/>
  <c r="AH203" i="34" s="1"/>
  <c r="AG207" i="34"/>
  <c r="AH207" i="34" s="1"/>
  <c r="AG211" i="34"/>
  <c r="AH211" i="34" s="1"/>
  <c r="AG215" i="34"/>
  <c r="AH215" i="34" s="1"/>
  <c r="AG58" i="34"/>
  <c r="AH58" i="34" s="1"/>
  <c r="AG70" i="34"/>
  <c r="AH70" i="34" s="1"/>
  <c r="AG86" i="34"/>
  <c r="AH86" i="34" s="1"/>
  <c r="AG146" i="34"/>
  <c r="AH146" i="34" s="1"/>
  <c r="AG50" i="34"/>
  <c r="AH50" i="34" s="1"/>
  <c r="AG54" i="34"/>
  <c r="AH54" i="34" s="1"/>
  <c r="AG62" i="34"/>
  <c r="AH62" i="34" s="1"/>
  <c r="AG66" i="34"/>
  <c r="AH66" i="34" s="1"/>
  <c r="AG74" i="34"/>
  <c r="AH74" i="34" s="1"/>
  <c r="AG78" i="34"/>
  <c r="AH78" i="34" s="1"/>
  <c r="AG49" i="34"/>
  <c r="AH49" i="34" s="1"/>
  <c r="AG53" i="34"/>
  <c r="AH53" i="34" s="1"/>
  <c r="AG57" i="34"/>
  <c r="AH57" i="34" s="1"/>
  <c r="AG61" i="34"/>
  <c r="AH61" i="34" s="1"/>
  <c r="AG65" i="34"/>
  <c r="AH65" i="34" s="1"/>
  <c r="AG69" i="34"/>
  <c r="AH69" i="34" s="1"/>
  <c r="AG73" i="34"/>
  <c r="AH73" i="34" s="1"/>
  <c r="AG77" i="34"/>
  <c r="AH77" i="34" s="1"/>
  <c r="AG81" i="34"/>
  <c r="AH81" i="34" s="1"/>
  <c r="AG85" i="34"/>
  <c r="AH85" i="34" s="1"/>
  <c r="AG89" i="34"/>
  <c r="AH89" i="34" s="1"/>
  <c r="AG93" i="34"/>
  <c r="AH93" i="34" s="1"/>
  <c r="AG97" i="34"/>
  <c r="AH97" i="34" s="1"/>
  <c r="AG101" i="34"/>
  <c r="AH101" i="34" s="1"/>
  <c r="AG105" i="34"/>
  <c r="AH105" i="34" s="1"/>
  <c r="AG109" i="34"/>
  <c r="AH109" i="34" s="1"/>
  <c r="AG113" i="34"/>
  <c r="AH113" i="34" s="1"/>
  <c r="AG117" i="34"/>
  <c r="AH117" i="34" s="1"/>
  <c r="AG122" i="34"/>
  <c r="AH122" i="34" s="1"/>
  <c r="AG150" i="34"/>
  <c r="AH150" i="34" s="1"/>
  <c r="AG154" i="34"/>
  <c r="AH154" i="34" s="1"/>
  <c r="AG158" i="34"/>
  <c r="AH158" i="34" s="1"/>
  <c r="AG162" i="34"/>
  <c r="AH162" i="34" s="1"/>
  <c r="AG166" i="34"/>
  <c r="AH166" i="34" s="1"/>
  <c r="AG121" i="34"/>
  <c r="AH121" i="34" s="1"/>
  <c r="AG47" i="34"/>
  <c r="AH47" i="34" s="1"/>
  <c r="AG51" i="34"/>
  <c r="AH51" i="34" s="1"/>
  <c r="AG55" i="34"/>
  <c r="AH55" i="34" s="1"/>
  <c r="AG59" i="34"/>
  <c r="AH59" i="34" s="1"/>
  <c r="AG63" i="34"/>
  <c r="AH63" i="34" s="1"/>
  <c r="AG67" i="34"/>
  <c r="AH67" i="34" s="1"/>
  <c r="AG71" i="34"/>
  <c r="AH71" i="34" s="1"/>
  <c r="AG75" i="34"/>
  <c r="AH75" i="34" s="1"/>
  <c r="AG79" i="34"/>
  <c r="AH79" i="34" s="1"/>
  <c r="AG83" i="34"/>
  <c r="AH83" i="34" s="1"/>
  <c r="AG87" i="34"/>
  <c r="AH87" i="34" s="1"/>
  <c r="AG91" i="34"/>
  <c r="AH91" i="34" s="1"/>
  <c r="AG95" i="34"/>
  <c r="AH95" i="34" s="1"/>
  <c r="AG99" i="34"/>
  <c r="AH99" i="34" s="1"/>
  <c r="AG103" i="34"/>
  <c r="AH103" i="34" s="1"/>
  <c r="AG107" i="34"/>
  <c r="AH107" i="34" s="1"/>
  <c r="AG111" i="34"/>
  <c r="AH111" i="34" s="1"/>
  <c r="AG115" i="34"/>
  <c r="AH115" i="34" s="1"/>
  <c r="AG138" i="34"/>
  <c r="AH138" i="34" s="1"/>
  <c r="AG82" i="34"/>
  <c r="AH82" i="34" s="1"/>
  <c r="AG90" i="34"/>
  <c r="AH90" i="34" s="1"/>
  <c r="AG98" i="34"/>
  <c r="AH98" i="34" s="1"/>
  <c r="AG102" i="34"/>
  <c r="AH102" i="34" s="1"/>
  <c r="AG106" i="34"/>
  <c r="AH106" i="34" s="1"/>
  <c r="AG110" i="34"/>
  <c r="AH110" i="34" s="1"/>
  <c r="AG114" i="34"/>
  <c r="AH114" i="34" s="1"/>
  <c r="AG118" i="34"/>
  <c r="AH118" i="34" s="1"/>
  <c r="AG133" i="34"/>
  <c r="AH133" i="34" s="1"/>
  <c r="AG142" i="34"/>
  <c r="AH142" i="34" s="1"/>
  <c r="AG170" i="34"/>
  <c r="AH170" i="34" s="1"/>
  <c r="AG174" i="34"/>
  <c r="AH174" i="34" s="1"/>
  <c r="AG178" i="34"/>
  <c r="AH178" i="34" s="1"/>
  <c r="AG182" i="34"/>
  <c r="AH182" i="34" s="1"/>
  <c r="AG157" i="34"/>
  <c r="AH157" i="34" s="1"/>
  <c r="AG161" i="34"/>
  <c r="AH161" i="34" s="1"/>
  <c r="AG165" i="34"/>
  <c r="AH165" i="34" s="1"/>
  <c r="AG169" i="34"/>
  <c r="AH169" i="34" s="1"/>
  <c r="AG173" i="34"/>
  <c r="AH173" i="34" s="1"/>
  <c r="AG177" i="34"/>
  <c r="AH177" i="34" s="1"/>
  <c r="AG181" i="34"/>
  <c r="AH181" i="34" s="1"/>
  <c r="AG224" i="34"/>
  <c r="AH224" i="34" s="1"/>
  <c r="AG228" i="34"/>
  <c r="AH228" i="34" s="1"/>
  <c r="AG232" i="34"/>
  <c r="AH232" i="34" s="1"/>
  <c r="AG236" i="34"/>
  <c r="AH236" i="34" s="1"/>
  <c r="AG226" i="34"/>
  <c r="AH226" i="34" s="1"/>
  <c r="AG230" i="34"/>
  <c r="AH230" i="34" s="1"/>
  <c r="AG234" i="34"/>
  <c r="AH234" i="34" s="1"/>
  <c r="AG401" i="34"/>
  <c r="AH401" i="34" s="1"/>
  <c r="AG376" i="34"/>
  <c r="AH376" i="34" s="1"/>
  <c r="AG380" i="34"/>
  <c r="AH380" i="34" s="1"/>
  <c r="AG422" i="34"/>
  <c r="AH422" i="34" s="1"/>
  <c r="AG423" i="34"/>
  <c r="AH423" i="34" s="1"/>
  <c r="AG368" i="34"/>
  <c r="AH368" i="34" s="1"/>
  <c r="AG394" i="34"/>
  <c r="AH394" i="34" s="1"/>
  <c r="AG362" i="34"/>
  <c r="AH362" i="34" s="1"/>
  <c r="AG390" i="34"/>
  <c r="AH390" i="34" s="1"/>
  <c r="AG407" i="34"/>
  <c r="AH407" i="34" s="1"/>
  <c r="AG403" i="34"/>
  <c r="AH403" i="34" s="1"/>
  <c r="AF425" i="33" l="1"/>
  <c r="AE425" i="33"/>
  <c r="AD425" i="33"/>
  <c r="AC425" i="33"/>
  <c r="AB425" i="33"/>
  <c r="AA425" i="33"/>
  <c r="AM424" i="33"/>
  <c r="AF424" i="33"/>
  <c r="AE424" i="33"/>
  <c r="AD424" i="33"/>
  <c r="AC424" i="33"/>
  <c r="AB424" i="33"/>
  <c r="AA424" i="33"/>
  <c r="AR423" i="33"/>
  <c r="AM423" i="33"/>
  <c r="AF423" i="33"/>
  <c r="AE423" i="33"/>
  <c r="AD423" i="33"/>
  <c r="AC423" i="33"/>
  <c r="AB423" i="33"/>
  <c r="AA423" i="33"/>
  <c r="AR422" i="33"/>
  <c r="AM422" i="33"/>
  <c r="AF422" i="33"/>
  <c r="AG422" i="33" s="1"/>
  <c r="AH422" i="33" s="1"/>
  <c r="AE422" i="33"/>
  <c r="AD422" i="33"/>
  <c r="AC422" i="33"/>
  <c r="AB422" i="33"/>
  <c r="AA422" i="33"/>
  <c r="AR421" i="33"/>
  <c r="AM421" i="33"/>
  <c r="AF421" i="33"/>
  <c r="AE421" i="33"/>
  <c r="AD421" i="33"/>
  <c r="AC421" i="33"/>
  <c r="AB421" i="33"/>
  <c r="AA421" i="33"/>
  <c r="AM420" i="33"/>
  <c r="AF420" i="33"/>
  <c r="AE420" i="33"/>
  <c r="AD420" i="33"/>
  <c r="AC420" i="33"/>
  <c r="AB420" i="33"/>
  <c r="AA420" i="33"/>
  <c r="AM419" i="33"/>
  <c r="AF419" i="33"/>
  <c r="AE419" i="33"/>
  <c r="AD419" i="33"/>
  <c r="AC419" i="33"/>
  <c r="AB419" i="33"/>
  <c r="AA419" i="33"/>
  <c r="AM418" i="33"/>
  <c r="AF418" i="33"/>
  <c r="AE418" i="33"/>
  <c r="AD418" i="33"/>
  <c r="AC418" i="33"/>
  <c r="AB418" i="33"/>
  <c r="AA418" i="33"/>
  <c r="AR417" i="33"/>
  <c r="AM417" i="33"/>
  <c r="AF417" i="33"/>
  <c r="AE417" i="33"/>
  <c r="AD417" i="33"/>
  <c r="AC417" i="33"/>
  <c r="AB417" i="33"/>
  <c r="AA417" i="33"/>
  <c r="AR416" i="33"/>
  <c r="AM416" i="33"/>
  <c r="AF416" i="33"/>
  <c r="AE416" i="33"/>
  <c r="AD416" i="33"/>
  <c r="AC416" i="33"/>
  <c r="AB416" i="33"/>
  <c r="AA416" i="33"/>
  <c r="AM415" i="33"/>
  <c r="AF415" i="33"/>
  <c r="AE415" i="33"/>
  <c r="AD415" i="33"/>
  <c r="AC415" i="33"/>
  <c r="AB415" i="33"/>
  <c r="AA415" i="33"/>
  <c r="AM414" i="33"/>
  <c r="AF414" i="33"/>
  <c r="AE414" i="33"/>
  <c r="AD414" i="33"/>
  <c r="AC414" i="33"/>
  <c r="AB414" i="33"/>
  <c r="AA414" i="33"/>
  <c r="AL413" i="33"/>
  <c r="AM413" i="33" s="1"/>
  <c r="AK413" i="33"/>
  <c r="AF413" i="33"/>
  <c r="AE413" i="33"/>
  <c r="AD413" i="33"/>
  <c r="AC413" i="33"/>
  <c r="AB413" i="33"/>
  <c r="AA413" i="33"/>
  <c r="H413" i="33"/>
  <c r="AL412" i="33"/>
  <c r="AK412" i="33"/>
  <c r="AM412" i="33" s="1"/>
  <c r="AF412" i="33"/>
  <c r="AE412" i="33"/>
  <c r="AD412" i="33"/>
  <c r="AC412" i="33"/>
  <c r="AB412" i="33"/>
  <c r="AA412" i="33"/>
  <c r="AM411" i="33"/>
  <c r="AF411" i="33"/>
  <c r="AE411" i="33"/>
  <c r="AD411" i="33"/>
  <c r="AC411" i="33"/>
  <c r="AB411" i="33"/>
  <c r="AA411" i="33"/>
  <c r="AM410" i="33"/>
  <c r="AF410" i="33"/>
  <c r="AE410" i="33"/>
  <c r="AD410" i="33"/>
  <c r="AC410" i="33"/>
  <c r="AB410" i="33"/>
  <c r="AA410" i="33"/>
  <c r="AM409" i="33"/>
  <c r="AF409" i="33"/>
  <c r="AE409" i="33"/>
  <c r="AD409" i="33"/>
  <c r="AC409" i="33"/>
  <c r="AB409" i="33"/>
  <c r="AA409" i="33"/>
  <c r="AR408" i="33"/>
  <c r="AM408" i="33"/>
  <c r="AF408" i="33"/>
  <c r="AE408" i="33"/>
  <c r="AD408" i="33"/>
  <c r="AC408" i="33"/>
  <c r="AB408" i="33"/>
  <c r="AA408" i="33"/>
  <c r="AM407" i="33"/>
  <c r="AF407" i="33"/>
  <c r="AE407" i="33"/>
  <c r="AD407" i="33"/>
  <c r="AC407" i="33"/>
  <c r="AB407" i="33"/>
  <c r="AA407" i="33"/>
  <c r="AM406" i="33"/>
  <c r="AF406" i="33"/>
  <c r="AE406" i="33"/>
  <c r="AD406" i="33"/>
  <c r="AC406" i="33"/>
  <c r="AB406" i="33"/>
  <c r="AA406" i="33"/>
  <c r="AM405" i="33"/>
  <c r="AF405" i="33"/>
  <c r="AE405" i="33"/>
  <c r="AD405" i="33"/>
  <c r="AC405" i="33"/>
  <c r="AB405" i="33"/>
  <c r="AA405" i="33"/>
  <c r="AM404" i="33"/>
  <c r="AF404" i="33"/>
  <c r="AE404" i="33"/>
  <c r="AD404" i="33"/>
  <c r="AC404" i="33"/>
  <c r="AB404" i="33"/>
  <c r="AA404" i="33"/>
  <c r="AR403" i="33"/>
  <c r="AM403" i="33"/>
  <c r="AF403" i="33"/>
  <c r="AE403" i="33"/>
  <c r="AD403" i="33"/>
  <c r="AC403" i="33"/>
  <c r="AB403" i="33"/>
  <c r="AA403" i="33"/>
  <c r="AR402" i="33"/>
  <c r="AM402" i="33"/>
  <c r="AF402" i="33"/>
  <c r="AE402" i="33"/>
  <c r="AD402" i="33"/>
  <c r="AC402" i="33"/>
  <c r="AB402" i="33"/>
  <c r="AA402" i="33"/>
  <c r="AM401" i="33"/>
  <c r="AF401" i="33"/>
  <c r="AE401" i="33"/>
  <c r="AD401" i="33"/>
  <c r="AC401" i="33"/>
  <c r="AB401" i="33"/>
  <c r="AA401" i="33"/>
  <c r="AM400" i="33"/>
  <c r="AF400" i="33"/>
  <c r="AE400" i="33"/>
  <c r="AD400" i="33"/>
  <c r="AC400" i="33"/>
  <c r="AB400" i="33"/>
  <c r="AA400" i="33"/>
  <c r="AM399" i="33"/>
  <c r="AF399" i="33"/>
  <c r="AE399" i="33"/>
  <c r="AD399" i="33"/>
  <c r="AC399" i="33"/>
  <c r="AB399" i="33"/>
  <c r="AA399" i="33"/>
  <c r="AM398" i="33"/>
  <c r="AF398" i="33"/>
  <c r="AE398" i="33"/>
  <c r="AD398" i="33"/>
  <c r="AC398" i="33"/>
  <c r="AB398" i="33"/>
  <c r="AA398" i="33"/>
  <c r="AM397" i="33"/>
  <c r="AF397" i="33"/>
  <c r="AE397" i="33"/>
  <c r="AD397" i="33"/>
  <c r="AC397" i="33"/>
  <c r="AB397" i="33"/>
  <c r="AA397" i="33"/>
  <c r="AR396" i="33"/>
  <c r="AM396" i="33"/>
  <c r="AF396" i="33"/>
  <c r="AE396" i="33"/>
  <c r="AD396" i="33"/>
  <c r="AC396" i="33"/>
  <c r="AB396" i="33"/>
  <c r="AA396" i="33"/>
  <c r="AM395" i="33"/>
  <c r="AF395" i="33"/>
  <c r="AE395" i="33"/>
  <c r="AD395" i="33"/>
  <c r="AC395" i="33"/>
  <c r="AB395" i="33"/>
  <c r="AA395" i="33"/>
  <c r="AM394" i="33"/>
  <c r="AF394" i="33"/>
  <c r="AE394" i="33"/>
  <c r="AD394" i="33"/>
  <c r="AC394" i="33"/>
  <c r="AB394" i="33"/>
  <c r="AA394" i="33"/>
  <c r="AM393" i="33"/>
  <c r="AF393" i="33"/>
  <c r="AE393" i="33"/>
  <c r="AD393" i="33"/>
  <c r="AC393" i="33"/>
  <c r="AG393" i="33" s="1"/>
  <c r="AH393" i="33" s="1"/>
  <c r="AB393" i="33"/>
  <c r="AA393" i="33"/>
  <c r="AM392" i="33"/>
  <c r="AF392" i="33"/>
  <c r="AE392" i="33"/>
  <c r="AD392" i="33"/>
  <c r="AC392" i="33"/>
  <c r="AB392" i="33"/>
  <c r="AA392" i="33"/>
  <c r="AM391" i="33"/>
  <c r="AF391" i="33"/>
  <c r="AE391" i="33"/>
  <c r="AD391" i="33"/>
  <c r="AC391" i="33"/>
  <c r="AB391" i="33"/>
  <c r="AA391" i="33"/>
  <c r="AG391" i="33" s="1"/>
  <c r="AH391" i="33" s="1"/>
  <c r="AM390" i="33"/>
  <c r="AF390" i="33"/>
  <c r="AE390" i="33"/>
  <c r="AD390" i="33"/>
  <c r="AC390" i="33"/>
  <c r="AB390" i="33"/>
  <c r="AA390" i="33"/>
  <c r="AM389" i="33"/>
  <c r="AF389" i="33"/>
  <c r="AE389" i="33"/>
  <c r="AD389" i="33"/>
  <c r="AC389" i="33"/>
  <c r="AB389" i="33"/>
  <c r="AA389" i="33"/>
  <c r="AM388" i="33"/>
  <c r="AF388" i="33"/>
  <c r="AE388" i="33"/>
  <c r="AD388" i="33"/>
  <c r="AC388" i="33"/>
  <c r="AB388" i="33"/>
  <c r="AA388" i="33"/>
  <c r="AM387" i="33"/>
  <c r="AF387" i="33"/>
  <c r="AE387" i="33"/>
  <c r="AD387" i="33"/>
  <c r="AC387" i="33"/>
  <c r="AB387" i="33"/>
  <c r="AA387" i="33"/>
  <c r="AL386" i="33"/>
  <c r="AK386" i="33"/>
  <c r="AF386" i="33"/>
  <c r="AE386" i="33"/>
  <c r="AD386" i="33"/>
  <c r="AC386" i="33"/>
  <c r="AB386" i="33"/>
  <c r="AA386" i="33"/>
  <c r="H386" i="33"/>
  <c r="AM385" i="33"/>
  <c r="AF385" i="33"/>
  <c r="AE385" i="33"/>
  <c r="AD385" i="33"/>
  <c r="AC385" i="33"/>
  <c r="AB385" i="33"/>
  <c r="AA385" i="33"/>
  <c r="AM384" i="33"/>
  <c r="AF384" i="33"/>
  <c r="AE384" i="33"/>
  <c r="AD384" i="33"/>
  <c r="AC384" i="33"/>
  <c r="AB384" i="33"/>
  <c r="AA384" i="33"/>
  <c r="AM383" i="33"/>
  <c r="AF383" i="33"/>
  <c r="AE383" i="33"/>
  <c r="AD383" i="33"/>
  <c r="AC383" i="33"/>
  <c r="AB383" i="33"/>
  <c r="AA383" i="33"/>
  <c r="AM382" i="33"/>
  <c r="AF382" i="33"/>
  <c r="AE382" i="33"/>
  <c r="AD382" i="33"/>
  <c r="AC382" i="33"/>
  <c r="AB382" i="33"/>
  <c r="AA382" i="33"/>
  <c r="AR381" i="33"/>
  <c r="AM381" i="33"/>
  <c r="AF381" i="33"/>
  <c r="AE381" i="33"/>
  <c r="AD381" i="33"/>
  <c r="AC381" i="33"/>
  <c r="AB381" i="33"/>
  <c r="AA381" i="33"/>
  <c r="AQ380" i="33"/>
  <c r="AR380" i="33" s="1"/>
  <c r="AM380" i="33"/>
  <c r="AF380" i="33"/>
  <c r="AE380" i="33"/>
  <c r="AD380" i="33"/>
  <c r="AC380" i="33"/>
  <c r="AB380" i="33"/>
  <c r="AA380" i="33"/>
  <c r="AM379" i="33"/>
  <c r="AF379" i="33"/>
  <c r="AE379" i="33"/>
  <c r="AD379" i="33"/>
  <c r="AC379" i="33"/>
  <c r="AB379" i="33"/>
  <c r="AA379" i="33"/>
  <c r="AQ378" i="33"/>
  <c r="AR378" i="33" s="1"/>
  <c r="AP378" i="33"/>
  <c r="AM378" i="33"/>
  <c r="AF378" i="33"/>
  <c r="AE378" i="33"/>
  <c r="AD378" i="33"/>
  <c r="AC378" i="33"/>
  <c r="AB378" i="33"/>
  <c r="AA378" i="33"/>
  <c r="AR377" i="33"/>
  <c r="AM377" i="33"/>
  <c r="AF377" i="33"/>
  <c r="AE377" i="33"/>
  <c r="AD377" i="33"/>
  <c r="AC377" i="33"/>
  <c r="AB377" i="33"/>
  <c r="AA377" i="33"/>
  <c r="AM376" i="33"/>
  <c r="AF376" i="33"/>
  <c r="AE376" i="33"/>
  <c r="AD376" i="33"/>
  <c r="AC376" i="33"/>
  <c r="AB376" i="33"/>
  <c r="AA376" i="33"/>
  <c r="AM375" i="33"/>
  <c r="AF375" i="33"/>
  <c r="AE375" i="33"/>
  <c r="AD375" i="33"/>
  <c r="AC375" i="33"/>
  <c r="AB375" i="33"/>
  <c r="AA375" i="33"/>
  <c r="AR374" i="33"/>
  <c r="AM374" i="33"/>
  <c r="AF374" i="33"/>
  <c r="AE374" i="33"/>
  <c r="AD374" i="33"/>
  <c r="AC374" i="33"/>
  <c r="AB374" i="33"/>
  <c r="AA374" i="33"/>
  <c r="AR373" i="33"/>
  <c r="AM373" i="33"/>
  <c r="AF373" i="33"/>
  <c r="AE373" i="33"/>
  <c r="AD373" i="33"/>
  <c r="AC373" i="33"/>
  <c r="AB373" i="33"/>
  <c r="AA373" i="33"/>
  <c r="AM372" i="33"/>
  <c r="AF372" i="33"/>
  <c r="AE372" i="33"/>
  <c r="AD372" i="33"/>
  <c r="AC372" i="33"/>
  <c r="AB372" i="33"/>
  <c r="AA372" i="33"/>
  <c r="AM371" i="33"/>
  <c r="AF371" i="33"/>
  <c r="AE371" i="33"/>
  <c r="AD371" i="33"/>
  <c r="AC371" i="33"/>
  <c r="AB371" i="33"/>
  <c r="AA371" i="33"/>
  <c r="AR370" i="33"/>
  <c r="AM370" i="33"/>
  <c r="AF370" i="33"/>
  <c r="AE370" i="33"/>
  <c r="AD370" i="33"/>
  <c r="AC370" i="33"/>
  <c r="AB370" i="33"/>
  <c r="AA370" i="33"/>
  <c r="AM369" i="33"/>
  <c r="AF369" i="33"/>
  <c r="AE369" i="33"/>
  <c r="AD369" i="33"/>
  <c r="AC369" i="33"/>
  <c r="AB369" i="33"/>
  <c r="AA369" i="33"/>
  <c r="AM368" i="33"/>
  <c r="AF368" i="33"/>
  <c r="AE368" i="33"/>
  <c r="AD368" i="33"/>
  <c r="AC368" i="33"/>
  <c r="AB368" i="33"/>
  <c r="AA368" i="33"/>
  <c r="AR367" i="33"/>
  <c r="AM367" i="33"/>
  <c r="AF367" i="33"/>
  <c r="AE367" i="33"/>
  <c r="AD367" i="33"/>
  <c r="AC367" i="33"/>
  <c r="AB367" i="33"/>
  <c r="AA367" i="33"/>
  <c r="AM366" i="33"/>
  <c r="AF366" i="33"/>
  <c r="AE366" i="33"/>
  <c r="AD366" i="33"/>
  <c r="AC366" i="33"/>
  <c r="AB366" i="33"/>
  <c r="AA366" i="33"/>
  <c r="AR365" i="33"/>
  <c r="AM365" i="33"/>
  <c r="AF365" i="33"/>
  <c r="AE365" i="33"/>
  <c r="AD365" i="33"/>
  <c r="AC365" i="33"/>
  <c r="AB365" i="33"/>
  <c r="AA365" i="33"/>
  <c r="AM364" i="33"/>
  <c r="AF364" i="33"/>
  <c r="AE364" i="33"/>
  <c r="AD364" i="33"/>
  <c r="AC364" i="33"/>
  <c r="AB364" i="33"/>
  <c r="AA364" i="33"/>
  <c r="AM363" i="33"/>
  <c r="AF363" i="33"/>
  <c r="AE363" i="33"/>
  <c r="AD363" i="33"/>
  <c r="AC363" i="33"/>
  <c r="AB363" i="33"/>
  <c r="AA363" i="33"/>
  <c r="AM362" i="33"/>
  <c r="AF362" i="33"/>
  <c r="AE362" i="33"/>
  <c r="AD362" i="33"/>
  <c r="AC362" i="33"/>
  <c r="AB362" i="33"/>
  <c r="AA362" i="33"/>
  <c r="AR361" i="33"/>
  <c r="AM361" i="33"/>
  <c r="AF361" i="33"/>
  <c r="AE361" i="33"/>
  <c r="AD361" i="33"/>
  <c r="AC361" i="33"/>
  <c r="AB361" i="33"/>
  <c r="AA361" i="33"/>
  <c r="AG361" i="33" s="1"/>
  <c r="AH361" i="33" s="1"/>
  <c r="AR360" i="33"/>
  <c r="AM360" i="33"/>
  <c r="AF360" i="33"/>
  <c r="AE360" i="33"/>
  <c r="AD360" i="33"/>
  <c r="AC360" i="33"/>
  <c r="AB360" i="33"/>
  <c r="AA360" i="33"/>
  <c r="AR359" i="33"/>
  <c r="AM359" i="33"/>
  <c r="AF359" i="33"/>
  <c r="AE359" i="33"/>
  <c r="AD359" i="33"/>
  <c r="AC359" i="33"/>
  <c r="AB359" i="33"/>
  <c r="AA359" i="33"/>
  <c r="AR358" i="33"/>
  <c r="AM358" i="33"/>
  <c r="AF358" i="33"/>
  <c r="AE358" i="33"/>
  <c r="AD358" i="33"/>
  <c r="AC358" i="33"/>
  <c r="AB358" i="33"/>
  <c r="AA358" i="33"/>
  <c r="AM357" i="33"/>
  <c r="AF357" i="33"/>
  <c r="AE357" i="33"/>
  <c r="AD357" i="33"/>
  <c r="AC357" i="33"/>
  <c r="AB357" i="33"/>
  <c r="AA357" i="33"/>
  <c r="AM356" i="33"/>
  <c r="AF356" i="33"/>
  <c r="AE356" i="33"/>
  <c r="AD356" i="33"/>
  <c r="AC356" i="33"/>
  <c r="AB356" i="33"/>
  <c r="AA356" i="33"/>
  <c r="AM355" i="33"/>
  <c r="AF355" i="33"/>
  <c r="AE355" i="33"/>
  <c r="AD355" i="33"/>
  <c r="AC355" i="33"/>
  <c r="AB355" i="33"/>
  <c r="AA355" i="33"/>
  <c r="AR354" i="33"/>
  <c r="AM354" i="33"/>
  <c r="AF354" i="33"/>
  <c r="AE354" i="33"/>
  <c r="AD354" i="33"/>
  <c r="AC354" i="33"/>
  <c r="AB354" i="33"/>
  <c r="AA354" i="33"/>
  <c r="AV353" i="33"/>
  <c r="AM353" i="33"/>
  <c r="AF353" i="33"/>
  <c r="AE353" i="33"/>
  <c r="AD353" i="33"/>
  <c r="AC353" i="33"/>
  <c r="AB353" i="33"/>
  <c r="AA353" i="33"/>
  <c r="D353" i="33"/>
  <c r="AR352" i="33"/>
  <c r="AM352" i="33"/>
  <c r="AF352" i="33"/>
  <c r="AE352" i="33"/>
  <c r="AD352" i="33"/>
  <c r="AC352" i="33"/>
  <c r="AB352" i="33"/>
  <c r="AA352" i="33"/>
  <c r="AF351" i="33"/>
  <c r="AE351" i="33"/>
  <c r="AD351" i="33"/>
  <c r="AC351" i="33"/>
  <c r="AB351" i="33"/>
  <c r="AA351" i="33"/>
  <c r="AF350" i="33"/>
  <c r="AE350" i="33"/>
  <c r="AD350" i="33"/>
  <c r="AC350" i="33"/>
  <c r="AB350" i="33"/>
  <c r="AA350" i="33"/>
  <c r="AF349" i="33"/>
  <c r="AE349" i="33"/>
  <c r="AD349" i="33"/>
  <c r="AC349" i="33"/>
  <c r="AG349" i="33" s="1"/>
  <c r="AH349" i="33" s="1"/>
  <c r="AB349" i="33"/>
  <c r="AA349" i="33"/>
  <c r="AF348" i="33"/>
  <c r="AE348" i="33"/>
  <c r="AD348" i="33"/>
  <c r="AC348" i="33"/>
  <c r="AB348" i="33"/>
  <c r="AA348" i="33"/>
  <c r="AF347" i="33"/>
  <c r="AE347" i="33"/>
  <c r="AD347" i="33"/>
  <c r="AC347" i="33"/>
  <c r="AB347" i="33"/>
  <c r="AA347" i="33"/>
  <c r="AF346" i="33"/>
  <c r="AE346" i="33"/>
  <c r="AD346" i="33"/>
  <c r="AC346" i="33"/>
  <c r="AB346" i="33"/>
  <c r="AA346" i="33"/>
  <c r="AF345" i="33"/>
  <c r="AE345" i="33"/>
  <c r="AD345" i="33"/>
  <c r="AC345" i="33"/>
  <c r="AB345" i="33"/>
  <c r="AA345" i="33"/>
  <c r="AG345" i="33" s="1"/>
  <c r="AH345" i="33" s="1"/>
  <c r="AF344" i="33"/>
  <c r="AE344" i="33"/>
  <c r="AD344" i="33"/>
  <c r="AC344" i="33"/>
  <c r="AB344" i="33"/>
  <c r="AA344" i="33"/>
  <c r="AF343" i="33"/>
  <c r="AE343" i="33"/>
  <c r="AD343" i="33"/>
  <c r="AC343" i="33"/>
  <c r="AB343" i="33"/>
  <c r="AA343" i="33"/>
  <c r="AF342" i="33"/>
  <c r="AE342" i="33"/>
  <c r="AD342" i="33"/>
  <c r="AC342" i="33"/>
  <c r="AB342" i="33"/>
  <c r="AA342" i="33"/>
  <c r="AF341" i="33"/>
  <c r="AE341" i="33"/>
  <c r="AD341" i="33"/>
  <c r="AC341" i="33"/>
  <c r="AB341" i="33"/>
  <c r="AA341" i="33"/>
  <c r="AF340" i="33"/>
  <c r="AE340" i="33"/>
  <c r="AD340" i="33"/>
  <c r="AC340" i="33"/>
  <c r="AB340" i="33"/>
  <c r="AA340" i="33"/>
  <c r="AF339" i="33"/>
  <c r="AE339" i="33"/>
  <c r="AD339" i="33"/>
  <c r="AC339" i="33"/>
  <c r="AB339" i="33"/>
  <c r="AA339" i="33"/>
  <c r="AF338" i="33"/>
  <c r="AE338" i="33"/>
  <c r="AD338" i="33"/>
  <c r="AC338" i="33"/>
  <c r="AB338" i="33"/>
  <c r="AA338" i="33"/>
  <c r="AF337" i="33"/>
  <c r="AE337" i="33"/>
  <c r="AD337" i="33"/>
  <c r="AC337" i="33"/>
  <c r="AB337" i="33"/>
  <c r="AA337" i="33"/>
  <c r="AG337" i="33" s="1"/>
  <c r="AH337" i="33" s="1"/>
  <c r="AF336" i="33"/>
  <c r="AE336" i="33"/>
  <c r="AD336" i="33"/>
  <c r="AC336" i="33"/>
  <c r="AB336" i="33"/>
  <c r="AA336" i="33"/>
  <c r="AF335" i="33"/>
  <c r="AE335" i="33"/>
  <c r="AD335" i="33"/>
  <c r="AC335" i="33"/>
  <c r="AB335" i="33"/>
  <c r="AA335" i="33"/>
  <c r="AG335" i="33" s="1"/>
  <c r="AH335" i="33" s="1"/>
  <c r="AF334" i="33"/>
  <c r="AE334" i="33"/>
  <c r="AD334" i="33"/>
  <c r="AC334" i="33"/>
  <c r="AB334" i="33"/>
  <c r="AA334" i="33"/>
  <c r="AF333" i="33"/>
  <c r="AE333" i="33"/>
  <c r="AD333" i="33"/>
  <c r="AC333" i="33"/>
  <c r="AB333" i="33"/>
  <c r="AG333" i="33" s="1"/>
  <c r="AH333" i="33" s="1"/>
  <c r="AA333" i="33"/>
  <c r="AF332" i="33"/>
  <c r="AE332" i="33"/>
  <c r="AD332" i="33"/>
  <c r="AC332" i="33"/>
  <c r="AB332" i="33"/>
  <c r="AA332" i="33"/>
  <c r="AF331" i="33"/>
  <c r="AE331" i="33"/>
  <c r="AD331" i="33"/>
  <c r="AC331" i="33"/>
  <c r="AB331" i="33"/>
  <c r="AA331" i="33"/>
  <c r="AF330" i="33"/>
  <c r="AE330" i="33"/>
  <c r="AD330" i="33"/>
  <c r="AC330" i="33"/>
  <c r="AB330" i="33"/>
  <c r="AA330" i="33"/>
  <c r="AF329" i="33"/>
  <c r="AE329" i="33"/>
  <c r="AD329" i="33"/>
  <c r="AC329" i="33"/>
  <c r="AB329" i="33"/>
  <c r="AA329" i="33"/>
  <c r="AF328" i="33"/>
  <c r="AE328" i="33"/>
  <c r="AD328" i="33"/>
  <c r="AC328" i="33"/>
  <c r="AB328" i="33"/>
  <c r="AA328" i="33"/>
  <c r="AG327" i="33"/>
  <c r="AH327" i="33" s="1"/>
  <c r="AF327" i="33"/>
  <c r="AE327" i="33"/>
  <c r="AD327" i="33"/>
  <c r="AC327" i="33"/>
  <c r="AB327" i="33"/>
  <c r="AA327" i="33"/>
  <c r="AF326" i="33"/>
  <c r="AE326" i="33"/>
  <c r="AD326" i="33"/>
  <c r="AC326" i="33"/>
  <c r="AB326" i="33"/>
  <c r="AA326" i="33"/>
  <c r="AF325" i="33"/>
  <c r="AE325" i="33"/>
  <c r="AD325" i="33"/>
  <c r="AC325" i="33"/>
  <c r="AB325" i="33"/>
  <c r="AA325" i="33"/>
  <c r="AF324" i="33"/>
  <c r="AE324" i="33"/>
  <c r="AD324" i="33"/>
  <c r="AC324" i="33"/>
  <c r="AB324" i="33"/>
  <c r="AA324" i="33"/>
  <c r="AG324" i="33" s="1"/>
  <c r="AH324" i="33" s="1"/>
  <c r="AF323" i="33"/>
  <c r="AE323" i="33"/>
  <c r="AD323" i="33"/>
  <c r="AC323" i="33"/>
  <c r="AB323" i="33"/>
  <c r="AA323" i="33"/>
  <c r="AF322" i="33"/>
  <c r="AE322" i="33"/>
  <c r="AD322" i="33"/>
  <c r="AC322" i="33"/>
  <c r="AB322" i="33"/>
  <c r="AA322" i="33"/>
  <c r="AF321" i="33"/>
  <c r="AE321" i="33"/>
  <c r="AD321" i="33"/>
  <c r="AC321" i="33"/>
  <c r="AB321" i="33"/>
  <c r="AA321" i="33"/>
  <c r="AF320" i="33"/>
  <c r="AE320" i="33"/>
  <c r="AD320" i="33"/>
  <c r="AC320" i="33"/>
  <c r="AB320" i="33"/>
  <c r="AA320" i="33"/>
  <c r="AG320" i="33" s="1"/>
  <c r="AH320" i="33" s="1"/>
  <c r="AF319" i="33"/>
  <c r="AE319" i="33"/>
  <c r="AD319" i="33"/>
  <c r="AC319" i="33"/>
  <c r="AB319" i="33"/>
  <c r="AA319" i="33"/>
  <c r="AG319" i="33" s="1"/>
  <c r="AH319" i="33" s="1"/>
  <c r="AF318" i="33"/>
  <c r="AE318" i="33"/>
  <c r="AD318" i="33"/>
  <c r="AC318" i="33"/>
  <c r="AB318" i="33"/>
  <c r="AA318" i="33"/>
  <c r="AF317" i="33"/>
  <c r="AE317" i="33"/>
  <c r="AD317" i="33"/>
  <c r="AC317" i="33"/>
  <c r="AB317" i="33"/>
  <c r="AA317" i="33"/>
  <c r="AF316" i="33"/>
  <c r="AE316" i="33"/>
  <c r="AD316" i="33"/>
  <c r="AC316" i="33"/>
  <c r="AB316" i="33"/>
  <c r="AA316" i="33"/>
  <c r="AF315" i="33"/>
  <c r="AE315" i="33"/>
  <c r="AD315" i="33"/>
  <c r="AC315" i="33"/>
  <c r="AB315" i="33"/>
  <c r="AA315" i="33"/>
  <c r="AF314" i="33"/>
  <c r="AE314" i="33"/>
  <c r="AD314" i="33"/>
  <c r="AC314" i="33"/>
  <c r="AB314" i="33"/>
  <c r="AA314" i="33"/>
  <c r="AF313" i="33"/>
  <c r="AE313" i="33"/>
  <c r="AD313" i="33"/>
  <c r="AC313" i="33"/>
  <c r="AB313" i="33"/>
  <c r="AA313" i="33"/>
  <c r="AF312" i="33"/>
  <c r="AE312" i="33"/>
  <c r="AD312" i="33"/>
  <c r="AC312" i="33"/>
  <c r="AB312" i="33"/>
  <c r="AA312" i="33"/>
  <c r="AF311" i="33"/>
  <c r="AE311" i="33"/>
  <c r="AD311" i="33"/>
  <c r="AC311" i="33"/>
  <c r="AB311" i="33"/>
  <c r="AA311" i="33"/>
  <c r="AG311" i="33" s="1"/>
  <c r="AH311" i="33" s="1"/>
  <c r="AF310" i="33"/>
  <c r="AE310" i="33"/>
  <c r="AD310" i="33"/>
  <c r="AC310" i="33"/>
  <c r="AB310" i="33"/>
  <c r="AA310" i="33"/>
  <c r="AF309" i="33"/>
  <c r="AE309" i="33"/>
  <c r="AD309" i="33"/>
  <c r="AC309" i="33"/>
  <c r="AB309" i="33"/>
  <c r="AA309" i="33"/>
  <c r="AF308" i="33"/>
  <c r="AE308" i="33"/>
  <c r="AD308" i="33"/>
  <c r="AC308" i="33"/>
  <c r="AB308" i="33"/>
  <c r="AA308" i="33"/>
  <c r="AF307" i="33"/>
  <c r="AE307" i="33"/>
  <c r="AD307" i="33"/>
  <c r="AC307" i="33"/>
  <c r="AB307" i="33"/>
  <c r="AA307" i="33"/>
  <c r="AG307" i="33" s="1"/>
  <c r="AH307" i="33" s="1"/>
  <c r="AF306" i="33"/>
  <c r="AE306" i="33"/>
  <c r="AD306" i="33"/>
  <c r="AC306" i="33"/>
  <c r="AB306" i="33"/>
  <c r="AA306" i="33"/>
  <c r="AF305" i="33"/>
  <c r="AE305" i="33"/>
  <c r="AD305" i="33"/>
  <c r="AC305" i="33"/>
  <c r="AB305" i="33"/>
  <c r="AA305" i="33"/>
  <c r="AF304" i="33"/>
  <c r="AE304" i="33"/>
  <c r="AD304" i="33"/>
  <c r="AC304" i="33"/>
  <c r="AB304" i="33"/>
  <c r="AA304" i="33"/>
  <c r="AF303" i="33"/>
  <c r="AE303" i="33"/>
  <c r="AD303" i="33"/>
  <c r="AC303" i="33"/>
  <c r="AB303" i="33"/>
  <c r="AG303" i="33" s="1"/>
  <c r="AH303" i="33" s="1"/>
  <c r="AA303" i="33"/>
  <c r="AF302" i="33"/>
  <c r="AE302" i="33"/>
  <c r="AD302" i="33"/>
  <c r="AC302" i="33"/>
  <c r="AB302" i="33"/>
  <c r="AA302" i="33"/>
  <c r="AG302" i="33" s="1"/>
  <c r="AH302" i="33" s="1"/>
  <c r="AF301" i="33"/>
  <c r="AE301" i="33"/>
  <c r="AD301" i="33"/>
  <c r="AC301" i="33"/>
  <c r="AB301" i="33"/>
  <c r="AA301" i="33"/>
  <c r="AF300" i="33"/>
  <c r="AE300" i="33"/>
  <c r="AD300" i="33"/>
  <c r="AC300" i="33"/>
  <c r="AB300" i="33"/>
  <c r="AA300" i="33"/>
  <c r="AF299" i="33"/>
  <c r="AE299" i="33"/>
  <c r="AD299" i="33"/>
  <c r="AC299" i="33"/>
  <c r="AB299" i="33"/>
  <c r="AA299" i="33"/>
  <c r="AF298" i="33"/>
  <c r="AE298" i="33"/>
  <c r="AD298" i="33"/>
  <c r="AC298" i="33"/>
  <c r="AB298" i="33"/>
  <c r="AA298" i="33"/>
  <c r="AF297" i="33"/>
  <c r="AE297" i="33"/>
  <c r="AD297" i="33"/>
  <c r="AC297" i="33"/>
  <c r="AB297" i="33"/>
  <c r="AA297" i="33"/>
  <c r="AF296" i="33"/>
  <c r="AE296" i="33"/>
  <c r="AD296" i="33"/>
  <c r="AC296" i="33"/>
  <c r="AB296" i="33"/>
  <c r="AA296" i="33"/>
  <c r="AF295" i="33"/>
  <c r="AE295" i="33"/>
  <c r="AD295" i="33"/>
  <c r="AC295" i="33"/>
  <c r="AB295" i="33"/>
  <c r="AA295" i="33"/>
  <c r="AG295" i="33" s="1"/>
  <c r="AH295" i="33" s="1"/>
  <c r="AF294" i="33"/>
  <c r="AE294" i="33"/>
  <c r="AD294" i="33"/>
  <c r="AC294" i="33"/>
  <c r="AB294" i="33"/>
  <c r="AA294" i="33"/>
  <c r="AG294" i="33" s="1"/>
  <c r="AH294" i="33" s="1"/>
  <c r="AF293" i="33"/>
  <c r="AE293" i="33"/>
  <c r="AD293" i="33"/>
  <c r="AC293" i="33"/>
  <c r="AB293" i="33"/>
  <c r="AA293" i="33"/>
  <c r="AF292" i="33"/>
  <c r="AE292" i="33"/>
  <c r="AD292" i="33"/>
  <c r="AC292" i="33"/>
  <c r="AB292" i="33"/>
  <c r="AA292" i="33"/>
  <c r="AF291" i="33"/>
  <c r="AE291" i="33"/>
  <c r="AD291" i="33"/>
  <c r="AC291" i="33"/>
  <c r="AB291" i="33"/>
  <c r="AA291" i="33"/>
  <c r="AF290" i="33"/>
  <c r="AE290" i="33"/>
  <c r="AD290" i="33"/>
  <c r="AC290" i="33"/>
  <c r="AB290" i="33"/>
  <c r="AA290" i="33"/>
  <c r="AF289" i="33"/>
  <c r="AE289" i="33"/>
  <c r="AD289" i="33"/>
  <c r="AC289" i="33"/>
  <c r="AB289" i="33"/>
  <c r="AA289" i="33"/>
  <c r="AF288" i="33"/>
  <c r="AE288" i="33"/>
  <c r="AD288" i="33"/>
  <c r="AC288" i="33"/>
  <c r="AB288" i="33"/>
  <c r="AA288" i="33"/>
  <c r="AF287" i="33"/>
  <c r="AE287" i="33"/>
  <c r="AD287" i="33"/>
  <c r="AC287" i="33"/>
  <c r="AB287" i="33"/>
  <c r="AA287" i="33"/>
  <c r="AF286" i="33"/>
  <c r="AE286" i="33"/>
  <c r="AD286" i="33"/>
  <c r="AC286" i="33"/>
  <c r="AB286" i="33"/>
  <c r="AA286" i="33"/>
  <c r="AF285" i="33"/>
  <c r="AE285" i="33"/>
  <c r="AD285" i="33"/>
  <c r="AC285" i="33"/>
  <c r="AB285" i="33"/>
  <c r="AA285" i="33"/>
  <c r="AG285" i="33" s="1"/>
  <c r="AH285" i="33" s="1"/>
  <c r="AF284" i="33"/>
  <c r="AE284" i="33"/>
  <c r="AD284" i="33"/>
  <c r="AC284" i="33"/>
  <c r="AB284" i="33"/>
  <c r="AA284" i="33"/>
  <c r="AF283" i="33"/>
  <c r="AE283" i="33"/>
  <c r="AD283" i="33"/>
  <c r="AG283" i="33" s="1"/>
  <c r="AH283" i="33" s="1"/>
  <c r="AC283" i="33"/>
  <c r="AB283" i="33"/>
  <c r="AA283" i="33"/>
  <c r="AF282" i="33"/>
  <c r="AE282" i="33"/>
  <c r="AD282" i="33"/>
  <c r="AC282" i="33"/>
  <c r="AB282" i="33"/>
  <c r="AA282" i="33"/>
  <c r="AF281" i="33"/>
  <c r="AE281" i="33"/>
  <c r="AD281" i="33"/>
  <c r="AC281" i="33"/>
  <c r="AB281" i="33"/>
  <c r="AA281" i="33"/>
  <c r="AF280" i="33"/>
  <c r="AE280" i="33"/>
  <c r="AD280" i="33"/>
  <c r="AC280" i="33"/>
  <c r="AB280" i="33"/>
  <c r="AA280" i="33"/>
  <c r="AF279" i="33"/>
  <c r="AE279" i="33"/>
  <c r="AD279" i="33"/>
  <c r="AC279" i="33"/>
  <c r="AB279" i="33"/>
  <c r="AA279" i="33"/>
  <c r="AF278" i="33"/>
  <c r="AE278" i="33"/>
  <c r="AD278" i="33"/>
  <c r="AC278" i="33"/>
  <c r="AB278" i="33"/>
  <c r="AA278" i="33"/>
  <c r="AF277" i="33"/>
  <c r="AE277" i="33"/>
  <c r="AD277" i="33"/>
  <c r="AC277" i="33"/>
  <c r="AB277" i="33"/>
  <c r="AA277" i="33"/>
  <c r="AG277" i="33" s="1"/>
  <c r="AH277" i="33" s="1"/>
  <c r="AF276" i="33"/>
  <c r="AE276" i="33"/>
  <c r="AD276" i="33"/>
  <c r="AC276" i="33"/>
  <c r="AB276" i="33"/>
  <c r="AA276" i="33"/>
  <c r="AF275" i="33"/>
  <c r="AE275" i="33"/>
  <c r="AD275" i="33"/>
  <c r="AC275" i="33"/>
  <c r="AB275" i="33"/>
  <c r="AA275" i="33"/>
  <c r="AF274" i="33"/>
  <c r="AE274" i="33"/>
  <c r="AD274" i="33"/>
  <c r="AC274" i="33"/>
  <c r="AB274" i="33"/>
  <c r="AG274" i="33" s="1"/>
  <c r="AH274" i="33" s="1"/>
  <c r="AA274" i="33"/>
  <c r="AF273" i="33"/>
  <c r="AE273" i="33"/>
  <c r="AD273" i="33"/>
  <c r="AC273" i="33"/>
  <c r="AB273" i="33"/>
  <c r="AA273" i="33"/>
  <c r="AF272" i="33"/>
  <c r="AE272" i="33"/>
  <c r="AD272" i="33"/>
  <c r="AC272" i="33"/>
  <c r="AB272" i="33"/>
  <c r="AA272" i="33"/>
  <c r="AF271" i="33"/>
  <c r="AE271" i="33"/>
  <c r="AD271" i="33"/>
  <c r="AC271" i="33"/>
  <c r="AB271" i="33"/>
  <c r="AA271" i="33"/>
  <c r="AF270" i="33"/>
  <c r="AE270" i="33"/>
  <c r="AD270" i="33"/>
  <c r="AC270" i="33"/>
  <c r="AB270" i="33"/>
  <c r="AA270" i="33"/>
  <c r="AF269" i="33"/>
  <c r="AE269" i="33"/>
  <c r="AD269" i="33"/>
  <c r="AC269" i="33"/>
  <c r="AB269" i="33"/>
  <c r="AA269" i="33"/>
  <c r="AG269" i="33" s="1"/>
  <c r="AH269" i="33" s="1"/>
  <c r="AF268" i="33"/>
  <c r="AE268" i="33"/>
  <c r="AD268" i="33"/>
  <c r="AC268" i="33"/>
  <c r="AB268" i="33"/>
  <c r="AA268" i="33"/>
  <c r="AF267" i="33"/>
  <c r="AE267" i="33"/>
  <c r="AG267" i="33" s="1"/>
  <c r="AH267" i="33" s="1"/>
  <c r="AD267" i="33"/>
  <c r="AC267" i="33"/>
  <c r="AB267" i="33"/>
  <c r="AA267" i="33"/>
  <c r="AF266" i="33"/>
  <c r="AE266" i="33"/>
  <c r="AD266" i="33"/>
  <c r="AC266" i="33"/>
  <c r="AB266" i="33"/>
  <c r="AA266" i="33"/>
  <c r="AF265" i="33"/>
  <c r="AE265" i="33"/>
  <c r="AD265" i="33"/>
  <c r="AC265" i="33"/>
  <c r="AB265" i="33"/>
  <c r="AA265" i="33"/>
  <c r="AF264" i="33"/>
  <c r="AE264" i="33"/>
  <c r="AD264" i="33"/>
  <c r="AC264" i="33"/>
  <c r="AB264" i="33"/>
  <c r="AA264" i="33"/>
  <c r="AF263" i="33"/>
  <c r="AE263" i="33"/>
  <c r="AD263" i="33"/>
  <c r="AC263" i="33"/>
  <c r="AB263" i="33"/>
  <c r="AA263" i="33"/>
  <c r="AF262" i="33"/>
  <c r="AE262" i="33"/>
  <c r="AD262" i="33"/>
  <c r="AC262" i="33"/>
  <c r="AB262" i="33"/>
  <c r="AA262" i="33"/>
  <c r="AF261" i="33"/>
  <c r="AE261" i="33"/>
  <c r="AD261" i="33"/>
  <c r="AC261" i="33"/>
  <c r="AB261" i="33"/>
  <c r="AA261" i="33"/>
  <c r="AG261" i="33" s="1"/>
  <c r="AH261" i="33" s="1"/>
  <c r="AF260" i="33"/>
  <c r="AE260" i="33"/>
  <c r="AD260" i="33"/>
  <c r="AC260" i="33"/>
  <c r="AB260" i="33"/>
  <c r="AA260" i="33"/>
  <c r="AG260" i="33" s="1"/>
  <c r="AH260" i="33" s="1"/>
  <c r="AF259" i="33"/>
  <c r="AE259" i="33"/>
  <c r="AD259" i="33"/>
  <c r="AC259" i="33"/>
  <c r="AB259" i="33"/>
  <c r="AA259" i="33"/>
  <c r="AF258" i="33"/>
  <c r="AE258" i="33"/>
  <c r="AD258" i="33"/>
  <c r="AC258" i="33"/>
  <c r="AB258" i="33"/>
  <c r="AA258" i="33"/>
  <c r="AF257" i="33"/>
  <c r="AE257" i="33"/>
  <c r="AD257" i="33"/>
  <c r="AC257" i="33"/>
  <c r="AB257" i="33"/>
  <c r="AA257" i="33"/>
  <c r="AF256" i="33"/>
  <c r="AE256" i="33"/>
  <c r="AD256" i="33"/>
  <c r="AC256" i="33"/>
  <c r="AB256" i="33"/>
  <c r="AA256" i="33"/>
  <c r="AF255" i="33"/>
  <c r="AE255" i="33"/>
  <c r="AD255" i="33"/>
  <c r="AC255" i="33"/>
  <c r="AB255" i="33"/>
  <c r="AA255" i="33"/>
  <c r="AF254" i="33"/>
  <c r="AE254" i="33"/>
  <c r="AD254" i="33"/>
  <c r="AC254" i="33"/>
  <c r="AB254" i="33"/>
  <c r="AA254" i="33"/>
  <c r="AF253" i="33"/>
  <c r="AE253" i="33"/>
  <c r="AD253" i="33"/>
  <c r="AC253" i="33"/>
  <c r="AB253" i="33"/>
  <c r="AA253" i="33"/>
  <c r="AG253" i="33" s="1"/>
  <c r="AH253" i="33" s="1"/>
  <c r="AF252" i="33"/>
  <c r="AE252" i="33"/>
  <c r="AD252" i="33"/>
  <c r="AC252" i="33"/>
  <c r="AB252" i="33"/>
  <c r="AA252" i="33"/>
  <c r="AF251" i="33"/>
  <c r="AG251" i="33" s="1"/>
  <c r="AH251" i="33" s="1"/>
  <c r="AE251" i="33"/>
  <c r="AD251" i="33"/>
  <c r="AC251" i="33"/>
  <c r="AB251" i="33"/>
  <c r="AA251" i="33"/>
  <c r="AF250" i="33"/>
  <c r="AE250" i="33"/>
  <c r="AD250" i="33"/>
  <c r="AC250" i="33"/>
  <c r="AB250" i="33"/>
  <c r="AA250" i="33"/>
  <c r="AF249" i="33"/>
  <c r="AE249" i="33"/>
  <c r="AD249" i="33"/>
  <c r="AC249" i="33"/>
  <c r="AB249" i="33"/>
  <c r="AA249" i="33"/>
  <c r="AF248" i="33"/>
  <c r="AE248" i="33"/>
  <c r="AD248" i="33"/>
  <c r="AC248" i="33"/>
  <c r="AB248" i="33"/>
  <c r="AA248" i="33"/>
  <c r="AG248" i="33" s="1"/>
  <c r="AH248" i="33" s="1"/>
  <c r="AF247" i="33"/>
  <c r="AE247" i="33"/>
  <c r="AD247" i="33"/>
  <c r="AC247" i="33"/>
  <c r="AB247" i="33"/>
  <c r="AA247" i="33"/>
  <c r="AF246" i="33"/>
  <c r="AE246" i="33"/>
  <c r="AD246" i="33"/>
  <c r="AC246" i="33"/>
  <c r="AB246" i="33"/>
  <c r="AA246" i="33"/>
  <c r="AF245" i="33"/>
  <c r="AE245" i="33"/>
  <c r="AD245" i="33"/>
  <c r="AC245" i="33"/>
  <c r="AB245" i="33"/>
  <c r="AA245" i="33"/>
  <c r="AF244" i="33"/>
  <c r="AE244" i="33"/>
  <c r="AD244" i="33"/>
  <c r="AC244" i="33"/>
  <c r="AB244" i="33"/>
  <c r="AA244" i="33"/>
  <c r="AG243" i="33"/>
  <c r="AH243" i="33" s="1"/>
  <c r="AF243" i="33"/>
  <c r="AE243" i="33"/>
  <c r="AD243" i="33"/>
  <c r="AC243" i="33"/>
  <c r="AB243" i="33"/>
  <c r="AA243" i="33"/>
  <c r="AF242" i="33"/>
  <c r="AE242" i="33"/>
  <c r="AD242" i="33"/>
  <c r="AC242" i="33"/>
  <c r="AB242" i="33"/>
  <c r="AA242" i="33"/>
  <c r="AF241" i="33"/>
  <c r="AE241" i="33"/>
  <c r="AD241" i="33"/>
  <c r="AC241" i="33"/>
  <c r="AB241" i="33"/>
  <c r="AA241" i="33"/>
  <c r="AF240" i="33"/>
  <c r="AE240" i="33"/>
  <c r="AD240" i="33"/>
  <c r="AC240" i="33"/>
  <c r="AB240" i="33"/>
  <c r="AA240" i="33"/>
  <c r="AG240" i="33" s="1"/>
  <c r="AH240" i="33" s="1"/>
  <c r="AF239" i="33"/>
  <c r="AE239" i="33"/>
  <c r="AD239" i="33"/>
  <c r="AC239" i="33"/>
  <c r="AB239" i="33"/>
  <c r="AA239" i="33"/>
  <c r="AG239" i="33" s="1"/>
  <c r="AH239" i="33" s="1"/>
  <c r="AF238" i="33"/>
  <c r="AE238" i="33"/>
  <c r="AD238" i="33"/>
  <c r="AC238" i="33"/>
  <c r="AB238" i="33"/>
  <c r="AA238" i="33"/>
  <c r="AF237" i="33"/>
  <c r="AE237" i="33"/>
  <c r="AD237" i="33"/>
  <c r="AC237" i="33"/>
  <c r="AB237" i="33"/>
  <c r="AA237" i="33"/>
  <c r="AF236" i="33"/>
  <c r="AE236" i="33"/>
  <c r="AD236" i="33"/>
  <c r="AC236" i="33"/>
  <c r="AB236" i="33"/>
  <c r="AA236" i="33"/>
  <c r="AF235" i="33"/>
  <c r="AE235" i="33"/>
  <c r="AD235" i="33"/>
  <c r="AC235" i="33"/>
  <c r="AB235" i="33"/>
  <c r="AA235" i="33"/>
  <c r="AG235" i="33" s="1"/>
  <c r="AH235" i="33" s="1"/>
  <c r="AF234" i="33"/>
  <c r="AE234" i="33"/>
  <c r="AD234" i="33"/>
  <c r="AC234" i="33"/>
  <c r="AB234" i="33"/>
  <c r="AA234" i="33"/>
  <c r="AF233" i="33"/>
  <c r="AE233" i="33"/>
  <c r="AD233" i="33"/>
  <c r="AC233" i="33"/>
  <c r="AB233" i="33"/>
  <c r="AA233" i="33"/>
  <c r="AF232" i="33"/>
  <c r="AE232" i="33"/>
  <c r="AD232" i="33"/>
  <c r="AC232" i="33"/>
  <c r="AB232" i="33"/>
  <c r="AA232" i="33"/>
  <c r="AF231" i="33"/>
  <c r="AE231" i="33"/>
  <c r="AD231" i="33"/>
  <c r="AC231" i="33"/>
  <c r="AB231" i="33"/>
  <c r="AA231" i="33"/>
  <c r="AG231" i="33" s="1"/>
  <c r="AH231" i="33" s="1"/>
  <c r="AF230" i="33"/>
  <c r="AE230" i="33"/>
  <c r="AD230" i="33"/>
  <c r="AC230" i="33"/>
  <c r="AB230" i="33"/>
  <c r="AA230" i="33"/>
  <c r="AF229" i="33"/>
  <c r="AE229" i="33"/>
  <c r="AD229" i="33"/>
  <c r="AC229" i="33"/>
  <c r="AB229" i="33"/>
  <c r="AA229" i="33"/>
  <c r="AF228" i="33"/>
  <c r="AE228" i="33"/>
  <c r="AD228" i="33"/>
  <c r="AC228" i="33"/>
  <c r="AB228" i="33"/>
  <c r="AA228" i="33"/>
  <c r="AF227" i="33"/>
  <c r="AE227" i="33"/>
  <c r="AD227" i="33"/>
  <c r="AC227" i="33"/>
  <c r="AB227" i="33"/>
  <c r="AA227" i="33"/>
  <c r="AG227" i="33" s="1"/>
  <c r="AH227" i="33" s="1"/>
  <c r="AF226" i="33"/>
  <c r="AE226" i="33"/>
  <c r="AD226" i="33"/>
  <c r="AC226" i="33"/>
  <c r="AB226" i="33"/>
  <c r="AA226" i="33"/>
  <c r="AG226" i="33" s="1"/>
  <c r="AH226" i="33" s="1"/>
  <c r="AF225" i="33"/>
  <c r="AE225" i="33"/>
  <c r="AD225" i="33"/>
  <c r="AC225" i="33"/>
  <c r="AB225" i="33"/>
  <c r="AA225" i="33"/>
  <c r="AF224" i="33"/>
  <c r="AE224" i="33"/>
  <c r="AD224" i="33"/>
  <c r="AC224" i="33"/>
  <c r="AB224" i="33"/>
  <c r="AA224" i="33"/>
  <c r="AF223" i="33"/>
  <c r="AE223" i="33"/>
  <c r="AD223" i="33"/>
  <c r="AC223" i="33"/>
  <c r="AB223" i="33"/>
  <c r="AA223" i="33"/>
  <c r="AG223" i="33" s="1"/>
  <c r="AH223" i="33" s="1"/>
  <c r="AF222" i="33"/>
  <c r="AE222" i="33"/>
  <c r="AD222" i="33"/>
  <c r="AC222" i="33"/>
  <c r="AB222" i="33"/>
  <c r="AA222" i="33"/>
  <c r="AF221" i="33"/>
  <c r="AE221" i="33"/>
  <c r="AD221" i="33"/>
  <c r="AC221" i="33"/>
  <c r="AB221" i="33"/>
  <c r="AA221" i="33"/>
  <c r="AF220" i="33"/>
  <c r="AE220" i="33"/>
  <c r="AD220" i="33"/>
  <c r="AC220" i="33"/>
  <c r="AB220" i="33"/>
  <c r="AA220" i="33"/>
  <c r="AF219" i="33"/>
  <c r="AE219" i="33"/>
  <c r="AD219" i="33"/>
  <c r="AC219" i="33"/>
  <c r="AB219" i="33"/>
  <c r="AA219" i="33"/>
  <c r="AG219" i="33" s="1"/>
  <c r="AH219" i="33" s="1"/>
  <c r="AF218" i="33"/>
  <c r="AE218" i="33"/>
  <c r="AD218" i="33"/>
  <c r="AC218" i="33"/>
  <c r="AB218" i="33"/>
  <c r="AA218" i="33"/>
  <c r="AF217" i="33"/>
  <c r="AE217" i="33"/>
  <c r="AD217" i="33"/>
  <c r="AC217" i="33"/>
  <c r="AB217" i="33"/>
  <c r="AA217" i="33"/>
  <c r="AF216" i="33"/>
  <c r="AE216" i="33"/>
  <c r="AD216" i="33"/>
  <c r="AC216" i="33"/>
  <c r="AB216" i="33"/>
  <c r="AA216" i="33"/>
  <c r="AF215" i="33"/>
  <c r="AE215" i="33"/>
  <c r="AD215" i="33"/>
  <c r="AC215" i="33"/>
  <c r="AB215" i="33"/>
  <c r="AA215" i="33"/>
  <c r="AF214" i="33"/>
  <c r="AE214" i="33"/>
  <c r="AD214" i="33"/>
  <c r="AC214" i="33"/>
  <c r="AB214" i="33"/>
  <c r="AA214" i="33"/>
  <c r="AG214" i="33" s="1"/>
  <c r="AH214" i="33" s="1"/>
  <c r="AF213" i="33"/>
  <c r="AE213" i="33"/>
  <c r="AD213" i="33"/>
  <c r="AC213" i="33"/>
  <c r="AB213" i="33"/>
  <c r="AA213" i="33"/>
  <c r="AF212" i="33"/>
  <c r="AE212" i="33"/>
  <c r="AD212" i="33"/>
  <c r="AC212" i="33"/>
  <c r="AB212" i="33"/>
  <c r="AA212" i="33"/>
  <c r="AF211" i="33"/>
  <c r="AE211" i="33"/>
  <c r="AD211" i="33"/>
  <c r="AC211" i="33"/>
  <c r="AB211" i="33"/>
  <c r="AA211" i="33"/>
  <c r="AF210" i="33"/>
  <c r="AE210" i="33"/>
  <c r="AD210" i="33"/>
  <c r="AC210" i="33"/>
  <c r="AB210" i="33"/>
  <c r="AA210" i="33"/>
  <c r="AF209" i="33"/>
  <c r="AE209" i="33"/>
  <c r="AD209" i="33"/>
  <c r="AC209" i="33"/>
  <c r="AB209" i="33"/>
  <c r="AA209" i="33"/>
  <c r="AF208" i="33"/>
  <c r="AE208" i="33"/>
  <c r="AD208" i="33"/>
  <c r="AC208" i="33"/>
  <c r="AB208" i="33"/>
  <c r="AA208" i="33"/>
  <c r="AF207" i="33"/>
  <c r="AE207" i="33"/>
  <c r="AD207" i="33"/>
  <c r="AC207" i="33"/>
  <c r="AB207" i="33"/>
  <c r="AA207" i="33"/>
  <c r="AF206" i="33"/>
  <c r="AE206" i="33"/>
  <c r="AD206" i="33"/>
  <c r="AC206" i="33"/>
  <c r="AB206" i="33"/>
  <c r="AA206" i="33"/>
  <c r="AF205" i="33"/>
  <c r="AE205" i="33"/>
  <c r="AD205" i="33"/>
  <c r="AC205" i="33"/>
  <c r="AB205" i="33"/>
  <c r="AA205" i="33"/>
  <c r="AF204" i="33"/>
  <c r="AE204" i="33"/>
  <c r="AD204" i="33"/>
  <c r="AC204" i="33"/>
  <c r="AB204" i="33"/>
  <c r="AA204" i="33"/>
  <c r="AF203" i="33"/>
  <c r="AE203" i="33"/>
  <c r="AD203" i="33"/>
  <c r="AC203" i="33"/>
  <c r="AB203" i="33"/>
  <c r="AA203" i="33"/>
  <c r="AG203" i="33" s="1"/>
  <c r="AH203" i="33" s="1"/>
  <c r="AF202" i="33"/>
  <c r="AE202" i="33"/>
  <c r="AD202" i="33"/>
  <c r="AC202" i="33"/>
  <c r="AB202" i="33"/>
  <c r="AA202" i="33"/>
  <c r="AF201" i="33"/>
  <c r="AE201" i="33"/>
  <c r="AD201" i="33"/>
  <c r="AC201" i="33"/>
  <c r="AB201" i="33"/>
  <c r="AA201" i="33"/>
  <c r="AF200" i="33"/>
  <c r="AE200" i="33"/>
  <c r="AD200" i="33"/>
  <c r="AC200" i="33"/>
  <c r="AB200" i="33"/>
  <c r="AA200" i="33"/>
  <c r="AF199" i="33"/>
  <c r="AE199" i="33"/>
  <c r="AD199" i="33"/>
  <c r="AC199" i="33"/>
  <c r="AB199" i="33"/>
  <c r="AA199" i="33"/>
  <c r="AF198" i="33"/>
  <c r="AE198" i="33"/>
  <c r="AD198" i="33"/>
  <c r="AC198" i="33"/>
  <c r="AB198" i="33"/>
  <c r="AA198" i="33"/>
  <c r="AF197" i="33"/>
  <c r="AE197" i="33"/>
  <c r="AD197" i="33"/>
  <c r="AC197" i="33"/>
  <c r="AB197" i="33"/>
  <c r="AA197" i="33"/>
  <c r="AF196" i="33"/>
  <c r="AE196" i="33"/>
  <c r="AD196" i="33"/>
  <c r="AC196" i="33"/>
  <c r="AB196" i="33"/>
  <c r="AA196" i="33"/>
  <c r="AF195" i="33"/>
  <c r="AE195" i="33"/>
  <c r="AD195" i="33"/>
  <c r="AC195" i="33"/>
  <c r="AB195" i="33"/>
  <c r="AA195" i="33"/>
  <c r="AF194" i="33"/>
  <c r="AE194" i="33"/>
  <c r="AD194" i="33"/>
  <c r="AC194" i="33"/>
  <c r="AB194" i="33"/>
  <c r="AA194" i="33"/>
  <c r="AF193" i="33"/>
  <c r="AE193" i="33"/>
  <c r="AD193" i="33"/>
  <c r="AC193" i="33"/>
  <c r="AB193" i="33"/>
  <c r="AA193" i="33"/>
  <c r="AF192" i="33"/>
  <c r="AE192" i="33"/>
  <c r="AD192" i="33"/>
  <c r="AC192" i="33"/>
  <c r="AB192" i="33"/>
  <c r="AA192" i="33"/>
  <c r="AF191" i="33"/>
  <c r="AE191" i="33"/>
  <c r="AD191" i="33"/>
  <c r="AC191" i="33"/>
  <c r="AB191" i="33"/>
  <c r="AA191" i="33"/>
  <c r="AF190" i="33"/>
  <c r="AE190" i="33"/>
  <c r="AD190" i="33"/>
  <c r="AC190" i="33"/>
  <c r="AB190" i="33"/>
  <c r="AA190" i="33"/>
  <c r="AG190" i="33" s="1"/>
  <c r="AH190" i="33" s="1"/>
  <c r="AF189" i="33"/>
  <c r="AE189" i="33"/>
  <c r="AD189" i="33"/>
  <c r="AC189" i="33"/>
  <c r="AB189" i="33"/>
  <c r="AA189" i="33"/>
  <c r="AF188" i="33"/>
  <c r="AE188" i="33"/>
  <c r="AD188" i="33"/>
  <c r="AC188" i="33"/>
  <c r="AB188" i="33"/>
  <c r="AA188" i="33"/>
  <c r="AF187" i="33"/>
  <c r="AE187" i="33"/>
  <c r="AD187" i="33"/>
  <c r="AC187" i="33"/>
  <c r="AB187" i="33"/>
  <c r="AA187" i="33"/>
  <c r="AF186" i="33"/>
  <c r="AE186" i="33"/>
  <c r="AD186" i="33"/>
  <c r="AC186" i="33"/>
  <c r="AB186" i="33"/>
  <c r="AA186" i="33"/>
  <c r="AF185" i="33"/>
  <c r="AE185" i="33"/>
  <c r="AD185" i="33"/>
  <c r="AC185" i="33"/>
  <c r="AB185" i="33"/>
  <c r="AA185" i="33"/>
  <c r="AF184" i="33"/>
  <c r="AE184" i="33"/>
  <c r="AD184" i="33"/>
  <c r="AC184" i="33"/>
  <c r="AB184" i="33"/>
  <c r="AA184" i="33"/>
  <c r="AF183" i="33"/>
  <c r="AE183" i="33"/>
  <c r="AD183" i="33"/>
  <c r="AC183" i="33"/>
  <c r="AB183" i="33"/>
  <c r="AA183" i="33"/>
  <c r="AF182" i="33"/>
  <c r="AE182" i="33"/>
  <c r="AD182" i="33"/>
  <c r="AC182" i="33"/>
  <c r="AB182" i="33"/>
  <c r="AA182" i="33"/>
  <c r="AF181" i="33"/>
  <c r="AE181" i="33"/>
  <c r="AD181" i="33"/>
  <c r="AC181" i="33"/>
  <c r="AB181" i="33"/>
  <c r="AA181" i="33"/>
  <c r="AF180" i="33"/>
  <c r="AE180" i="33"/>
  <c r="AD180" i="33"/>
  <c r="AC180" i="33"/>
  <c r="AB180" i="33"/>
  <c r="AA180" i="33"/>
  <c r="AF179" i="33"/>
  <c r="AE179" i="33"/>
  <c r="AD179" i="33"/>
  <c r="AC179" i="33"/>
  <c r="AB179" i="33"/>
  <c r="AA179" i="33"/>
  <c r="AF178" i="33"/>
  <c r="AE178" i="33"/>
  <c r="AD178" i="33"/>
  <c r="AC178" i="33"/>
  <c r="AB178" i="33"/>
  <c r="AA178" i="33"/>
  <c r="AF177" i="33"/>
  <c r="AE177" i="33"/>
  <c r="AD177" i="33"/>
  <c r="AC177" i="33"/>
  <c r="AB177" i="33"/>
  <c r="AA177" i="33"/>
  <c r="AF176" i="33"/>
  <c r="AE176" i="33"/>
  <c r="AD176" i="33"/>
  <c r="AC176" i="33"/>
  <c r="AB176" i="33"/>
  <c r="AA176" i="33"/>
  <c r="AF175" i="33"/>
  <c r="AE175" i="33"/>
  <c r="AD175" i="33"/>
  <c r="AC175" i="33"/>
  <c r="AB175" i="33"/>
  <c r="AA175" i="33"/>
  <c r="AF174" i="33"/>
  <c r="AE174" i="33"/>
  <c r="AD174" i="33"/>
  <c r="AC174" i="33"/>
  <c r="AB174" i="33"/>
  <c r="AA174" i="33"/>
  <c r="AF173" i="33"/>
  <c r="AE173" i="33"/>
  <c r="AD173" i="33"/>
  <c r="AC173" i="33"/>
  <c r="AB173" i="33"/>
  <c r="AA173" i="33"/>
  <c r="AF172" i="33"/>
  <c r="AE172" i="33"/>
  <c r="AD172" i="33"/>
  <c r="AC172" i="33"/>
  <c r="AB172" i="33"/>
  <c r="AA172" i="33"/>
  <c r="AF171" i="33"/>
  <c r="AE171" i="33"/>
  <c r="AD171" i="33"/>
  <c r="AC171" i="33"/>
  <c r="AB171" i="33"/>
  <c r="AA171" i="33"/>
  <c r="AF170" i="33"/>
  <c r="AE170" i="33"/>
  <c r="AD170" i="33"/>
  <c r="AC170" i="33"/>
  <c r="AB170" i="33"/>
  <c r="AA170" i="33"/>
  <c r="AF169" i="33"/>
  <c r="AE169" i="33"/>
  <c r="AD169" i="33"/>
  <c r="AC169" i="33"/>
  <c r="AB169" i="33"/>
  <c r="AA169" i="33"/>
  <c r="AF168" i="33"/>
  <c r="AE168" i="33"/>
  <c r="AD168" i="33"/>
  <c r="AC168" i="33"/>
  <c r="AB168" i="33"/>
  <c r="AA168" i="33"/>
  <c r="AF167" i="33"/>
  <c r="AE167" i="33"/>
  <c r="AD167" i="33"/>
  <c r="AC167" i="33"/>
  <c r="AB167" i="33"/>
  <c r="AA167" i="33"/>
  <c r="AF166" i="33"/>
  <c r="AE166" i="33"/>
  <c r="AD166" i="33"/>
  <c r="AC166" i="33"/>
  <c r="AB166" i="33"/>
  <c r="AA166" i="33"/>
  <c r="AF165" i="33"/>
  <c r="AE165" i="33"/>
  <c r="AD165" i="33"/>
  <c r="AC165" i="33"/>
  <c r="AB165" i="33"/>
  <c r="AA165" i="33"/>
  <c r="AF164" i="33"/>
  <c r="AE164" i="33"/>
  <c r="AD164" i="33"/>
  <c r="AC164" i="33"/>
  <c r="AB164" i="33"/>
  <c r="AA164" i="33"/>
  <c r="AF163" i="33"/>
  <c r="AE163" i="33"/>
  <c r="AD163" i="33"/>
  <c r="AC163" i="33"/>
  <c r="AB163" i="33"/>
  <c r="AA163" i="33"/>
  <c r="AF162" i="33"/>
  <c r="AE162" i="33"/>
  <c r="AD162" i="33"/>
  <c r="AC162" i="33"/>
  <c r="AB162" i="33"/>
  <c r="AA162" i="33"/>
  <c r="AF161" i="33"/>
  <c r="AE161" i="33"/>
  <c r="AD161" i="33"/>
  <c r="AC161" i="33"/>
  <c r="AB161" i="33"/>
  <c r="AA161" i="33"/>
  <c r="AF160" i="33"/>
  <c r="AE160" i="33"/>
  <c r="AD160" i="33"/>
  <c r="AC160" i="33"/>
  <c r="AB160" i="33"/>
  <c r="AA160" i="33"/>
  <c r="AF159" i="33"/>
  <c r="AE159" i="33"/>
  <c r="AD159" i="33"/>
  <c r="AC159" i="33"/>
  <c r="AB159" i="33"/>
  <c r="AA159" i="33"/>
  <c r="AF158" i="33"/>
  <c r="AE158" i="33"/>
  <c r="AD158" i="33"/>
  <c r="AC158" i="33"/>
  <c r="AB158" i="33"/>
  <c r="AA158" i="33"/>
  <c r="AF157" i="33"/>
  <c r="AE157" i="33"/>
  <c r="AD157" i="33"/>
  <c r="AC157" i="33"/>
  <c r="AB157" i="33"/>
  <c r="AA157" i="33"/>
  <c r="AF156" i="33"/>
  <c r="AE156" i="33"/>
  <c r="AD156" i="33"/>
  <c r="AC156" i="33"/>
  <c r="AB156" i="33"/>
  <c r="AA156" i="33"/>
  <c r="AF155" i="33"/>
  <c r="AE155" i="33"/>
  <c r="AD155" i="33"/>
  <c r="AC155" i="33"/>
  <c r="AB155" i="33"/>
  <c r="AA155" i="33"/>
  <c r="AF154" i="33"/>
  <c r="AE154" i="33"/>
  <c r="AD154" i="33"/>
  <c r="AC154" i="33"/>
  <c r="AB154" i="33"/>
  <c r="AA154" i="33"/>
  <c r="AF153" i="33"/>
  <c r="AE153" i="33"/>
  <c r="AD153" i="33"/>
  <c r="AC153" i="33"/>
  <c r="AB153" i="33"/>
  <c r="AA153" i="33"/>
  <c r="AF152" i="33"/>
  <c r="AE152" i="33"/>
  <c r="AD152" i="33"/>
  <c r="AC152" i="33"/>
  <c r="AB152" i="33"/>
  <c r="AA152" i="33"/>
  <c r="AF151" i="33"/>
  <c r="AE151" i="33"/>
  <c r="AD151" i="33"/>
  <c r="AC151" i="33"/>
  <c r="AB151" i="33"/>
  <c r="AA151" i="33"/>
  <c r="AF150" i="33"/>
  <c r="AE150" i="33"/>
  <c r="AD150" i="33"/>
  <c r="AC150" i="33"/>
  <c r="AB150" i="33"/>
  <c r="AG150" i="33" s="1"/>
  <c r="AH150" i="33" s="1"/>
  <c r="AA150" i="33"/>
  <c r="AF149" i="33"/>
  <c r="AE149" i="33"/>
  <c r="AD149" i="33"/>
  <c r="AC149" i="33"/>
  <c r="AB149" i="33"/>
  <c r="AA149" i="33"/>
  <c r="AF148" i="33"/>
  <c r="AE148" i="33"/>
  <c r="AD148" i="33"/>
  <c r="AC148" i="33"/>
  <c r="AB148" i="33"/>
  <c r="AA148" i="33"/>
  <c r="AF147" i="33"/>
  <c r="AE147" i="33"/>
  <c r="AD147" i="33"/>
  <c r="AC147" i="33"/>
  <c r="AB147" i="33"/>
  <c r="AA147" i="33"/>
  <c r="AG147" i="33" s="1"/>
  <c r="AH147" i="33" s="1"/>
  <c r="AF146" i="33"/>
  <c r="AE146" i="33"/>
  <c r="AD146" i="33"/>
  <c r="AC146" i="33"/>
  <c r="AB146" i="33"/>
  <c r="AA146" i="33"/>
  <c r="AF145" i="33"/>
  <c r="AE145" i="33"/>
  <c r="AD145" i="33"/>
  <c r="AC145" i="33"/>
  <c r="AB145" i="33"/>
  <c r="AA145" i="33"/>
  <c r="AG145" i="33" s="1"/>
  <c r="AH145" i="33" s="1"/>
  <c r="AF144" i="33"/>
  <c r="AE144" i="33"/>
  <c r="AD144" i="33"/>
  <c r="AC144" i="33"/>
  <c r="AB144" i="33"/>
  <c r="AA144" i="33"/>
  <c r="AF143" i="33"/>
  <c r="AE143" i="33"/>
  <c r="AD143" i="33"/>
  <c r="AC143" i="33"/>
  <c r="AB143" i="33"/>
  <c r="AA143" i="33"/>
  <c r="AF142" i="33"/>
  <c r="AE142" i="33"/>
  <c r="AD142" i="33"/>
  <c r="AC142" i="33"/>
  <c r="AB142" i="33"/>
  <c r="AA142" i="33"/>
  <c r="AF141" i="33"/>
  <c r="AE141" i="33"/>
  <c r="AD141" i="33"/>
  <c r="AC141" i="33"/>
  <c r="AB141" i="33"/>
  <c r="AA141" i="33"/>
  <c r="AG141" i="33" s="1"/>
  <c r="AH141" i="33" s="1"/>
  <c r="AF140" i="33"/>
  <c r="AE140" i="33"/>
  <c r="AD140" i="33"/>
  <c r="AC140" i="33"/>
  <c r="AB140" i="33"/>
  <c r="AA140" i="33"/>
  <c r="AF139" i="33"/>
  <c r="AE139" i="33"/>
  <c r="AD139" i="33"/>
  <c r="AC139" i="33"/>
  <c r="AG139" i="33" s="1"/>
  <c r="AH139" i="33" s="1"/>
  <c r="AB139" i="33"/>
  <c r="AA139" i="33"/>
  <c r="AF138" i="33"/>
  <c r="AE138" i="33"/>
  <c r="AD138" i="33"/>
  <c r="AC138" i="33"/>
  <c r="AB138" i="33"/>
  <c r="AA138" i="33"/>
  <c r="AF137" i="33"/>
  <c r="AE137" i="33"/>
  <c r="AD137" i="33"/>
  <c r="AC137" i="33"/>
  <c r="AB137" i="33"/>
  <c r="AA137" i="33"/>
  <c r="AF136" i="33"/>
  <c r="AE136" i="33"/>
  <c r="AD136" i="33"/>
  <c r="AC136" i="33"/>
  <c r="AB136" i="33"/>
  <c r="AA136" i="33"/>
  <c r="AF135" i="33"/>
  <c r="AE135" i="33"/>
  <c r="AD135" i="33"/>
  <c r="AC135" i="33"/>
  <c r="AB135" i="33"/>
  <c r="AA135" i="33"/>
  <c r="AF134" i="33"/>
  <c r="AE134" i="33"/>
  <c r="AD134" i="33"/>
  <c r="AC134" i="33"/>
  <c r="AB134" i="33"/>
  <c r="AA134" i="33"/>
  <c r="AF133" i="33"/>
  <c r="AE133" i="33"/>
  <c r="AD133" i="33"/>
  <c r="AC133" i="33"/>
  <c r="AB133" i="33"/>
  <c r="AA133" i="33"/>
  <c r="AF132" i="33"/>
  <c r="AE132" i="33"/>
  <c r="AD132" i="33"/>
  <c r="AC132" i="33"/>
  <c r="AB132" i="33"/>
  <c r="AA132" i="33"/>
  <c r="AG131" i="33"/>
  <c r="AH131" i="33" s="1"/>
  <c r="AF131" i="33"/>
  <c r="AE131" i="33"/>
  <c r="AD131" i="33"/>
  <c r="AC131" i="33"/>
  <c r="AB131" i="33"/>
  <c r="AA131" i="33"/>
  <c r="AF130" i="33"/>
  <c r="AE130" i="33"/>
  <c r="AD130" i="33"/>
  <c r="AC130" i="33"/>
  <c r="AB130" i="33"/>
  <c r="AA130" i="33"/>
  <c r="AF129" i="33"/>
  <c r="AE129" i="33"/>
  <c r="AD129" i="33"/>
  <c r="AC129" i="33"/>
  <c r="AB129" i="33"/>
  <c r="AA129" i="33"/>
  <c r="AF128" i="33"/>
  <c r="AE128" i="33"/>
  <c r="AD128" i="33"/>
  <c r="AC128" i="33"/>
  <c r="AB128" i="33"/>
  <c r="AA128" i="33"/>
  <c r="AG128" i="33" s="1"/>
  <c r="AH128" i="33" s="1"/>
  <c r="AF127" i="33"/>
  <c r="AE127" i="33"/>
  <c r="AD127" i="33"/>
  <c r="AC127" i="33"/>
  <c r="AB127" i="33"/>
  <c r="AA127" i="33"/>
  <c r="AF126" i="33"/>
  <c r="AE126" i="33"/>
  <c r="AD126" i="33"/>
  <c r="AC126" i="33"/>
  <c r="AB126" i="33"/>
  <c r="AA126" i="33"/>
  <c r="AF125" i="33"/>
  <c r="AE125" i="33"/>
  <c r="AD125" i="33"/>
  <c r="AC125" i="33"/>
  <c r="AB125" i="33"/>
  <c r="AA125" i="33"/>
  <c r="AF124" i="33"/>
  <c r="AE124" i="33"/>
  <c r="AD124" i="33"/>
  <c r="AC124" i="33"/>
  <c r="AB124" i="33"/>
  <c r="AA124" i="33"/>
  <c r="AG124" i="33" s="1"/>
  <c r="AH124" i="33" s="1"/>
  <c r="AF123" i="33"/>
  <c r="AE123" i="33"/>
  <c r="AD123" i="33"/>
  <c r="AC123" i="33"/>
  <c r="AB123" i="33"/>
  <c r="AA123" i="33"/>
  <c r="AG123" i="33" s="1"/>
  <c r="AH123" i="33" s="1"/>
  <c r="AF122" i="33"/>
  <c r="AE122" i="33"/>
  <c r="AD122" i="33"/>
  <c r="AC122" i="33"/>
  <c r="AB122" i="33"/>
  <c r="AA122" i="33"/>
  <c r="AF121" i="33"/>
  <c r="AE121" i="33"/>
  <c r="AD121" i="33"/>
  <c r="AC121" i="33"/>
  <c r="AB121" i="33"/>
  <c r="AA121" i="33"/>
  <c r="AF120" i="33"/>
  <c r="AE120" i="33"/>
  <c r="AD120" i="33"/>
  <c r="AC120" i="33"/>
  <c r="AB120" i="33"/>
  <c r="AA120" i="33"/>
  <c r="AF119" i="33"/>
  <c r="AE119" i="33"/>
  <c r="AD119" i="33"/>
  <c r="AC119" i="33"/>
  <c r="AB119" i="33"/>
  <c r="AA119" i="33"/>
  <c r="AF118" i="33"/>
  <c r="AE118" i="33"/>
  <c r="AD118" i="33"/>
  <c r="AC118" i="33"/>
  <c r="AB118" i="33"/>
  <c r="AA118" i="33"/>
  <c r="AF117" i="33"/>
  <c r="AE117" i="33"/>
  <c r="AD117" i="33"/>
  <c r="AC117" i="33"/>
  <c r="AB117" i="33"/>
  <c r="AA117" i="33"/>
  <c r="AF116" i="33"/>
  <c r="AE116" i="33"/>
  <c r="AD116" i="33"/>
  <c r="AC116" i="33"/>
  <c r="AB116" i="33"/>
  <c r="AA116" i="33"/>
  <c r="AF115" i="33"/>
  <c r="AE115" i="33"/>
  <c r="AD115" i="33"/>
  <c r="AC115" i="33"/>
  <c r="AB115" i="33"/>
  <c r="AA115" i="33"/>
  <c r="AG115" i="33" s="1"/>
  <c r="AH115" i="33" s="1"/>
  <c r="AF114" i="33"/>
  <c r="AE114" i="33"/>
  <c r="AD114" i="33"/>
  <c r="AC114" i="33"/>
  <c r="AB114" i="33"/>
  <c r="AA114" i="33"/>
  <c r="AF113" i="33"/>
  <c r="AE113" i="33"/>
  <c r="AD113" i="33"/>
  <c r="AC113" i="33"/>
  <c r="AB113" i="33"/>
  <c r="AA113" i="33"/>
  <c r="AF112" i="33"/>
  <c r="AE112" i="33"/>
  <c r="AD112" i="33"/>
  <c r="AC112" i="33"/>
  <c r="AB112" i="33"/>
  <c r="AA112" i="33"/>
  <c r="AF111" i="33"/>
  <c r="AE111" i="33"/>
  <c r="AD111" i="33"/>
  <c r="AC111" i="33"/>
  <c r="AB111" i="33"/>
  <c r="AA111" i="33"/>
  <c r="AG111" i="33" s="1"/>
  <c r="AH111" i="33" s="1"/>
  <c r="AF110" i="33"/>
  <c r="AE110" i="33"/>
  <c r="AD110" i="33"/>
  <c r="AC110" i="33"/>
  <c r="AB110" i="33"/>
  <c r="AA110" i="33"/>
  <c r="AF109" i="33"/>
  <c r="AE109" i="33"/>
  <c r="AD109" i="33"/>
  <c r="AC109" i="33"/>
  <c r="AB109" i="33"/>
  <c r="AA109" i="33"/>
  <c r="AF108" i="33"/>
  <c r="AE108" i="33"/>
  <c r="AD108" i="33"/>
  <c r="AC108" i="33"/>
  <c r="AB108" i="33"/>
  <c r="AA108" i="33"/>
  <c r="AF107" i="33"/>
  <c r="AE107" i="33"/>
  <c r="AD107" i="33"/>
  <c r="AC107" i="33"/>
  <c r="AB107" i="33"/>
  <c r="AA107" i="33"/>
  <c r="AG107" i="33" s="1"/>
  <c r="AH107" i="33" s="1"/>
  <c r="AF106" i="33"/>
  <c r="AE106" i="33"/>
  <c r="AD106" i="33"/>
  <c r="AC106" i="33"/>
  <c r="AB106" i="33"/>
  <c r="AA106" i="33"/>
  <c r="AG106" i="33" s="1"/>
  <c r="AH106" i="33" s="1"/>
  <c r="AF105" i="33"/>
  <c r="AE105" i="33"/>
  <c r="AD105" i="33"/>
  <c r="AC105" i="33"/>
  <c r="AB105" i="33"/>
  <c r="AA105" i="33"/>
  <c r="AF104" i="33"/>
  <c r="AE104" i="33"/>
  <c r="AD104" i="33"/>
  <c r="AC104" i="33"/>
  <c r="AB104" i="33"/>
  <c r="AA104" i="33"/>
  <c r="AF103" i="33"/>
  <c r="AE103" i="33"/>
  <c r="AD103" i="33"/>
  <c r="AC103" i="33"/>
  <c r="AB103" i="33"/>
  <c r="AA103" i="33"/>
  <c r="AF102" i="33"/>
  <c r="AE102" i="33"/>
  <c r="AD102" i="33"/>
  <c r="AC102" i="33"/>
  <c r="AB102" i="33"/>
  <c r="AA102" i="33"/>
  <c r="AF101" i="33"/>
  <c r="AE101" i="33"/>
  <c r="AD101" i="33"/>
  <c r="AC101" i="33"/>
  <c r="AB101" i="33"/>
  <c r="AA101" i="33"/>
  <c r="AF100" i="33"/>
  <c r="AE100" i="33"/>
  <c r="AD100" i="33"/>
  <c r="AC100" i="33"/>
  <c r="AB100" i="33"/>
  <c r="AA100" i="33"/>
  <c r="AF99" i="33"/>
  <c r="AE99" i="33"/>
  <c r="AD99" i="33"/>
  <c r="AC99" i="33"/>
  <c r="AB99" i="33"/>
  <c r="AA99" i="33"/>
  <c r="AG99" i="33" s="1"/>
  <c r="AH99" i="33" s="1"/>
  <c r="AF98" i="33"/>
  <c r="AE98" i="33"/>
  <c r="AD98" i="33"/>
  <c r="AC98" i="33"/>
  <c r="AB98" i="33"/>
  <c r="AA98" i="33"/>
  <c r="AG98" i="33" s="1"/>
  <c r="AH98" i="33" s="1"/>
  <c r="AF97" i="33"/>
  <c r="AE97" i="33"/>
  <c r="AD97" i="33"/>
  <c r="AC97" i="33"/>
  <c r="AB97" i="33"/>
  <c r="AA97" i="33"/>
  <c r="AG97" i="33" s="1"/>
  <c r="AH97" i="33" s="1"/>
  <c r="AF96" i="33"/>
  <c r="AE96" i="33"/>
  <c r="AD96" i="33"/>
  <c r="AC96" i="33"/>
  <c r="AB96" i="33"/>
  <c r="AA96" i="33"/>
  <c r="AF95" i="33"/>
  <c r="AE95" i="33"/>
  <c r="AD95" i="33"/>
  <c r="AC95" i="33"/>
  <c r="AB95" i="33"/>
  <c r="AA95" i="33"/>
  <c r="AF94" i="33"/>
  <c r="AE94" i="33"/>
  <c r="AD94" i="33"/>
  <c r="AC94" i="33"/>
  <c r="AB94" i="33"/>
  <c r="AA94" i="33"/>
  <c r="AF93" i="33"/>
  <c r="AE93" i="33"/>
  <c r="AD93" i="33"/>
  <c r="AC93" i="33"/>
  <c r="AB93" i="33"/>
  <c r="AA93" i="33"/>
  <c r="AG93" i="33" s="1"/>
  <c r="AH93" i="33" s="1"/>
  <c r="AF92" i="33"/>
  <c r="AE92" i="33"/>
  <c r="AD92" i="33"/>
  <c r="AC92" i="33"/>
  <c r="AB92" i="33"/>
  <c r="AA92" i="33"/>
  <c r="AF91" i="33"/>
  <c r="AE91" i="33"/>
  <c r="AD91" i="33"/>
  <c r="AC91" i="33"/>
  <c r="AB91" i="33"/>
  <c r="AA91" i="33"/>
  <c r="AG91" i="33" s="1"/>
  <c r="AH91" i="33" s="1"/>
  <c r="AF90" i="33"/>
  <c r="AE90" i="33"/>
  <c r="AD90" i="33"/>
  <c r="AC90" i="33"/>
  <c r="AB90" i="33"/>
  <c r="AA90" i="33"/>
  <c r="AF89" i="33"/>
  <c r="AE89" i="33"/>
  <c r="AD89" i="33"/>
  <c r="AC89" i="33"/>
  <c r="AB89" i="33"/>
  <c r="AA89" i="33"/>
  <c r="AF88" i="33"/>
  <c r="AE88" i="33"/>
  <c r="AD88" i="33"/>
  <c r="AC88" i="33"/>
  <c r="AB88" i="33"/>
  <c r="AA88" i="33"/>
  <c r="AF87" i="33"/>
  <c r="AE87" i="33"/>
  <c r="AD87" i="33"/>
  <c r="AC87" i="33"/>
  <c r="AB87" i="33"/>
  <c r="AA87" i="33"/>
  <c r="AF86" i="33"/>
  <c r="AE86" i="33"/>
  <c r="AD86" i="33"/>
  <c r="AC86" i="33"/>
  <c r="AB86" i="33"/>
  <c r="AG86" i="33" s="1"/>
  <c r="AH86" i="33" s="1"/>
  <c r="AA86" i="33"/>
  <c r="AF85" i="33"/>
  <c r="AE85" i="33"/>
  <c r="AD85" i="33"/>
  <c r="AC85" i="33"/>
  <c r="AB85" i="33"/>
  <c r="AA85" i="33"/>
  <c r="AG85" i="33" s="1"/>
  <c r="AH85" i="33" s="1"/>
  <c r="AF84" i="33"/>
  <c r="AE84" i="33"/>
  <c r="AD84" i="33"/>
  <c r="AC84" i="33"/>
  <c r="AB84" i="33"/>
  <c r="AA84" i="33"/>
  <c r="AF83" i="33"/>
  <c r="AE83" i="33"/>
  <c r="AD83" i="33"/>
  <c r="AC83" i="33"/>
  <c r="AB83" i="33"/>
  <c r="AA83" i="33"/>
  <c r="AG83" i="33" s="1"/>
  <c r="AH83" i="33" s="1"/>
  <c r="AF82" i="33"/>
  <c r="AE82" i="33"/>
  <c r="AD82" i="33"/>
  <c r="AC82" i="33"/>
  <c r="AB82" i="33"/>
  <c r="AA82" i="33"/>
  <c r="AF81" i="33"/>
  <c r="AE81" i="33"/>
  <c r="AD81" i="33"/>
  <c r="AC81" i="33"/>
  <c r="AB81" i="33"/>
  <c r="AA81" i="33"/>
  <c r="AG81" i="33" s="1"/>
  <c r="AH81" i="33" s="1"/>
  <c r="AF80" i="33"/>
  <c r="AE80" i="33"/>
  <c r="AD80" i="33"/>
  <c r="AC80" i="33"/>
  <c r="AB80" i="33"/>
  <c r="AA80" i="33"/>
  <c r="AG80" i="33" s="1"/>
  <c r="AH80" i="33" s="1"/>
  <c r="AF79" i="33"/>
  <c r="AE79" i="33"/>
  <c r="AD79" i="33"/>
  <c r="AC79" i="33"/>
  <c r="AB79" i="33"/>
  <c r="AA79" i="33"/>
  <c r="AF78" i="33"/>
  <c r="AE78" i="33"/>
  <c r="AD78" i="33"/>
  <c r="AC78" i="33"/>
  <c r="AB78" i="33"/>
  <c r="AA78" i="33"/>
  <c r="AF77" i="33"/>
  <c r="AE77" i="33"/>
  <c r="AD77" i="33"/>
  <c r="AC77" i="33"/>
  <c r="AB77" i="33"/>
  <c r="AA77" i="33"/>
  <c r="AG77" i="33" s="1"/>
  <c r="AH77" i="33" s="1"/>
  <c r="AF76" i="33"/>
  <c r="AE76" i="33"/>
  <c r="AD76" i="33"/>
  <c r="AC76" i="33"/>
  <c r="AB76" i="33"/>
  <c r="AA76" i="33"/>
  <c r="AG76" i="33" s="1"/>
  <c r="AH76" i="33" s="1"/>
  <c r="AF75" i="33"/>
  <c r="AE75" i="33"/>
  <c r="AD75" i="33"/>
  <c r="AC75" i="33"/>
  <c r="AB75" i="33"/>
  <c r="AA75" i="33"/>
  <c r="AG75" i="33" s="1"/>
  <c r="AH75" i="33" s="1"/>
  <c r="AF74" i="33"/>
  <c r="AE74" i="33"/>
  <c r="AD74" i="33"/>
  <c r="AC74" i="33"/>
  <c r="AB74" i="33"/>
  <c r="AA74" i="33"/>
  <c r="AF73" i="33"/>
  <c r="AE73" i="33"/>
  <c r="AD73" i="33"/>
  <c r="AC73" i="33"/>
  <c r="AB73" i="33"/>
  <c r="AA73" i="33"/>
  <c r="AF72" i="33"/>
  <c r="AE72" i="33"/>
  <c r="AD72" i="33"/>
  <c r="AC72" i="33"/>
  <c r="AB72" i="33"/>
  <c r="AA72" i="33"/>
  <c r="AG72" i="33" s="1"/>
  <c r="AH72" i="33" s="1"/>
  <c r="AF71" i="33"/>
  <c r="AE71" i="33"/>
  <c r="AD71" i="33"/>
  <c r="AC71" i="33"/>
  <c r="AB71" i="33"/>
  <c r="AA71" i="33"/>
  <c r="AF70" i="33"/>
  <c r="AE70" i="33"/>
  <c r="AD70" i="33"/>
  <c r="AC70" i="33"/>
  <c r="AB70" i="33"/>
  <c r="AA70" i="33"/>
  <c r="AF69" i="33"/>
  <c r="AE69" i="33"/>
  <c r="AD69" i="33"/>
  <c r="AC69" i="33"/>
  <c r="AB69" i="33"/>
  <c r="AA69" i="33"/>
  <c r="AF68" i="33"/>
  <c r="AE68" i="33"/>
  <c r="AD68" i="33"/>
  <c r="AC68" i="33"/>
  <c r="AB68" i="33"/>
  <c r="AA68" i="33"/>
  <c r="AG68" i="33" s="1"/>
  <c r="AH68" i="33" s="1"/>
  <c r="AG67" i="33"/>
  <c r="AH67" i="33" s="1"/>
  <c r="AF67" i="33"/>
  <c r="AE67" i="33"/>
  <c r="AD67" i="33"/>
  <c r="AC67" i="33"/>
  <c r="AB67" i="33"/>
  <c r="AA67" i="33"/>
  <c r="AF66" i="33"/>
  <c r="AE66" i="33"/>
  <c r="AD66" i="33"/>
  <c r="AC66" i="33"/>
  <c r="AB66" i="33"/>
  <c r="AA66" i="33"/>
  <c r="AF65" i="33"/>
  <c r="AE65" i="33"/>
  <c r="AD65" i="33"/>
  <c r="AC65" i="33"/>
  <c r="AB65" i="33"/>
  <c r="AA65" i="33"/>
  <c r="AF64" i="33"/>
  <c r="AE64" i="33"/>
  <c r="AD64" i="33"/>
  <c r="AC64" i="33"/>
  <c r="AB64" i="33"/>
  <c r="AA64" i="33"/>
  <c r="AF63" i="33"/>
  <c r="AE63" i="33"/>
  <c r="AD63" i="33"/>
  <c r="AC63" i="33"/>
  <c r="AB63" i="33"/>
  <c r="AA63" i="33"/>
  <c r="AG63" i="33" s="1"/>
  <c r="AH63" i="33" s="1"/>
  <c r="AF62" i="33"/>
  <c r="AE62" i="33"/>
  <c r="AD62" i="33"/>
  <c r="AC62" i="33"/>
  <c r="AB62" i="33"/>
  <c r="AA62" i="33"/>
  <c r="AF61" i="33"/>
  <c r="AE61" i="33"/>
  <c r="AD61" i="33"/>
  <c r="AC61" i="33"/>
  <c r="AB61" i="33"/>
  <c r="AA61" i="33"/>
  <c r="AF60" i="33"/>
  <c r="AE60" i="33"/>
  <c r="AD60" i="33"/>
  <c r="AC60" i="33"/>
  <c r="AB60" i="33"/>
  <c r="AA60" i="33"/>
  <c r="AG60" i="33" s="1"/>
  <c r="AH60" i="33" s="1"/>
  <c r="AF59" i="33"/>
  <c r="AE59" i="33"/>
  <c r="AD59" i="33"/>
  <c r="AC59" i="33"/>
  <c r="AB59" i="33"/>
  <c r="AA59" i="33"/>
  <c r="AG59" i="33" s="1"/>
  <c r="AH59" i="33" s="1"/>
  <c r="AF58" i="33"/>
  <c r="AE58" i="33"/>
  <c r="AD58" i="33"/>
  <c r="AC58" i="33"/>
  <c r="AB58" i="33"/>
  <c r="AA58" i="33"/>
  <c r="AF57" i="33"/>
  <c r="AE57" i="33"/>
  <c r="AD57" i="33"/>
  <c r="AC57" i="33"/>
  <c r="AB57" i="33"/>
  <c r="AA57" i="33"/>
  <c r="AF56" i="33"/>
  <c r="AE56" i="33"/>
  <c r="AD56" i="33"/>
  <c r="AC56" i="33"/>
  <c r="AB56" i="33"/>
  <c r="AG56" i="33" s="1"/>
  <c r="AH56" i="33" s="1"/>
  <c r="AA56" i="33"/>
  <c r="AF55" i="33"/>
  <c r="AE55" i="33"/>
  <c r="AD55" i="33"/>
  <c r="AC55" i="33"/>
  <c r="AB55" i="33"/>
  <c r="AA55" i="33"/>
  <c r="AG55" i="33" s="1"/>
  <c r="AH55" i="33" s="1"/>
  <c r="AF54" i="33"/>
  <c r="AE54" i="33"/>
  <c r="AD54" i="33"/>
  <c r="AC54" i="33"/>
  <c r="AB54" i="33"/>
  <c r="AA54" i="33"/>
  <c r="AF53" i="33"/>
  <c r="AE53" i="33"/>
  <c r="AD53" i="33"/>
  <c r="AC53" i="33"/>
  <c r="AB53" i="33"/>
  <c r="AA53" i="33"/>
  <c r="AF52" i="33"/>
  <c r="AE52" i="33"/>
  <c r="AD52" i="33"/>
  <c r="AC52" i="33"/>
  <c r="AB52" i="33"/>
  <c r="AA52" i="33"/>
  <c r="AF51" i="33"/>
  <c r="AE51" i="33"/>
  <c r="AD51" i="33"/>
  <c r="AC51" i="33"/>
  <c r="AB51" i="33"/>
  <c r="AA51" i="33"/>
  <c r="AG51" i="33" s="1"/>
  <c r="AH51" i="33" s="1"/>
  <c r="AF50" i="33"/>
  <c r="AE50" i="33"/>
  <c r="AD50" i="33"/>
  <c r="AC50" i="33"/>
  <c r="AB50" i="33"/>
  <c r="AA50" i="33"/>
  <c r="AG50" i="33" s="1"/>
  <c r="AH50" i="33" s="1"/>
  <c r="AF49" i="33"/>
  <c r="AE49" i="33"/>
  <c r="AD49" i="33"/>
  <c r="AC49" i="33"/>
  <c r="AB49" i="33"/>
  <c r="AA49" i="33"/>
  <c r="AF48" i="33"/>
  <c r="AE48" i="33"/>
  <c r="AD48" i="33"/>
  <c r="AC48" i="33"/>
  <c r="AB48" i="33"/>
  <c r="AA48" i="33"/>
  <c r="AF47" i="33"/>
  <c r="AE47" i="33"/>
  <c r="AD47" i="33"/>
  <c r="AC47" i="33"/>
  <c r="AB47" i="33"/>
  <c r="AA47" i="33"/>
  <c r="AG47" i="33" s="1"/>
  <c r="AH47" i="33" s="1"/>
  <c r="AF46" i="33"/>
  <c r="AE46" i="33"/>
  <c r="AD46" i="33"/>
  <c r="AC46" i="33"/>
  <c r="AB46" i="33"/>
  <c r="AA46" i="33"/>
  <c r="AG46" i="33" s="1"/>
  <c r="AH46" i="33" s="1"/>
  <c r="AF45" i="33"/>
  <c r="AE45" i="33"/>
  <c r="AD45" i="33"/>
  <c r="AC45" i="33"/>
  <c r="AB45" i="33"/>
  <c r="AA45" i="33"/>
  <c r="AF44" i="33"/>
  <c r="AE44" i="33"/>
  <c r="AD44" i="33"/>
  <c r="AC44" i="33"/>
  <c r="AB44" i="33"/>
  <c r="AA44" i="33"/>
  <c r="AF43" i="33"/>
  <c r="AE43" i="33"/>
  <c r="AD43" i="33"/>
  <c r="AC43" i="33"/>
  <c r="AB43" i="33"/>
  <c r="AA43" i="33"/>
  <c r="AG43" i="33" s="1"/>
  <c r="AH43" i="33" s="1"/>
  <c r="AF42" i="33"/>
  <c r="AE42" i="33"/>
  <c r="AD42" i="33"/>
  <c r="AC42" i="33"/>
  <c r="AB42" i="33"/>
  <c r="AA42" i="33"/>
  <c r="AF41" i="33"/>
  <c r="AE41" i="33"/>
  <c r="AD41" i="33"/>
  <c r="AC41" i="33"/>
  <c r="AB41" i="33"/>
  <c r="AA41" i="33"/>
  <c r="AF40" i="33"/>
  <c r="AE40" i="33"/>
  <c r="AD40" i="33"/>
  <c r="AC40" i="33"/>
  <c r="AB40" i="33"/>
  <c r="AA40" i="33"/>
  <c r="AF39" i="33"/>
  <c r="AE39" i="33"/>
  <c r="AD39" i="33"/>
  <c r="AC39" i="33"/>
  <c r="AB39" i="33"/>
  <c r="AA39" i="33"/>
  <c r="AF38" i="33"/>
  <c r="AE38" i="33"/>
  <c r="AD38" i="33"/>
  <c r="AC38" i="33"/>
  <c r="AB38" i="33"/>
  <c r="AA38" i="33"/>
  <c r="AG38" i="33" s="1"/>
  <c r="AH38" i="33" s="1"/>
  <c r="AF37" i="33"/>
  <c r="AE37" i="33"/>
  <c r="AD37" i="33"/>
  <c r="AC37" i="33"/>
  <c r="AB37" i="33"/>
  <c r="AA37" i="33"/>
  <c r="AF36" i="33"/>
  <c r="AE36" i="33"/>
  <c r="AD36" i="33"/>
  <c r="AC36" i="33"/>
  <c r="AB36" i="33"/>
  <c r="AA36" i="33"/>
  <c r="AF35" i="33"/>
  <c r="AE35" i="33"/>
  <c r="AD35" i="33"/>
  <c r="AC35" i="33"/>
  <c r="AB35" i="33"/>
  <c r="AA35" i="33"/>
  <c r="AG35" i="33" s="1"/>
  <c r="AH35" i="33" s="1"/>
  <c r="AF34" i="33"/>
  <c r="AE34" i="33"/>
  <c r="AD34" i="33"/>
  <c r="AC34" i="33"/>
  <c r="AB34" i="33"/>
  <c r="AA34" i="33"/>
  <c r="AG34" i="33" s="1"/>
  <c r="AH34" i="33" s="1"/>
  <c r="AF33" i="33"/>
  <c r="AE33" i="33"/>
  <c r="AD33" i="33"/>
  <c r="AC33" i="33"/>
  <c r="AB33" i="33"/>
  <c r="AA33" i="33"/>
  <c r="AF32" i="33"/>
  <c r="AE32" i="33"/>
  <c r="AD32" i="33"/>
  <c r="AC32" i="33"/>
  <c r="AB32" i="33"/>
  <c r="AA32" i="33"/>
  <c r="AF31" i="33"/>
  <c r="AE31" i="33"/>
  <c r="AD31" i="33"/>
  <c r="AC31" i="33"/>
  <c r="AB31" i="33"/>
  <c r="AA31" i="33"/>
  <c r="AF30" i="33"/>
  <c r="AE30" i="33"/>
  <c r="AD30" i="33"/>
  <c r="AC30" i="33"/>
  <c r="AB30" i="33"/>
  <c r="AA30" i="33"/>
  <c r="AG30" i="33" s="1"/>
  <c r="AH30" i="33" s="1"/>
  <c r="AF29" i="33"/>
  <c r="AE29" i="33"/>
  <c r="AD29" i="33"/>
  <c r="AC29" i="33"/>
  <c r="AB29" i="33"/>
  <c r="AA29" i="33"/>
  <c r="AG29" i="33" s="1"/>
  <c r="AH29" i="33" s="1"/>
  <c r="AF28" i="33"/>
  <c r="AE28" i="33"/>
  <c r="AD28" i="33"/>
  <c r="AC28" i="33"/>
  <c r="AB28" i="33"/>
  <c r="AA28" i="33"/>
  <c r="AF27" i="33"/>
  <c r="AE27" i="33"/>
  <c r="AD27" i="33"/>
  <c r="AC27" i="33"/>
  <c r="AB27" i="33"/>
  <c r="AG27" i="33" s="1"/>
  <c r="AH27" i="33" s="1"/>
  <c r="AA27" i="33"/>
  <c r="AF26" i="33"/>
  <c r="AE26" i="33"/>
  <c r="AD26" i="33"/>
  <c r="AC26" i="33"/>
  <c r="AB26" i="33"/>
  <c r="AA26" i="33"/>
  <c r="AF25" i="33"/>
  <c r="AE25" i="33"/>
  <c r="AD25" i="33"/>
  <c r="AC25" i="33"/>
  <c r="AB25" i="33"/>
  <c r="AA25" i="33"/>
  <c r="AG25" i="33" s="1"/>
  <c r="AH25" i="33" s="1"/>
  <c r="AF24" i="33"/>
  <c r="AE24" i="33"/>
  <c r="AD24" i="33"/>
  <c r="AC24" i="33"/>
  <c r="AB24" i="33"/>
  <c r="AA24" i="33"/>
  <c r="AF23" i="33"/>
  <c r="AE23" i="33"/>
  <c r="AD23" i="33"/>
  <c r="AC23" i="33"/>
  <c r="AB23" i="33"/>
  <c r="AA23" i="33"/>
  <c r="AF22" i="33"/>
  <c r="AE22" i="33"/>
  <c r="AD22" i="33"/>
  <c r="AC22" i="33"/>
  <c r="AB22" i="33"/>
  <c r="AG22" i="33" s="1"/>
  <c r="AH22" i="33" s="1"/>
  <c r="AA22" i="33"/>
  <c r="AF21" i="33"/>
  <c r="AE21" i="33"/>
  <c r="AD21" i="33"/>
  <c r="AC21" i="33"/>
  <c r="AB21" i="33"/>
  <c r="AA21" i="33"/>
  <c r="AG21" i="33" s="1"/>
  <c r="AH21" i="33" s="1"/>
  <c r="AF20" i="33"/>
  <c r="AE20" i="33"/>
  <c r="AD20" i="33"/>
  <c r="AC20" i="33"/>
  <c r="AB20" i="33"/>
  <c r="AA20" i="33"/>
  <c r="AF19" i="33"/>
  <c r="AE19" i="33"/>
  <c r="AD19" i="33"/>
  <c r="AC19" i="33"/>
  <c r="AB19" i="33"/>
  <c r="AG19" i="33" s="1"/>
  <c r="AH19" i="33" s="1"/>
  <c r="AA19" i="33"/>
  <c r="AF18" i="33"/>
  <c r="AE18" i="33"/>
  <c r="AD18" i="33"/>
  <c r="AC18" i="33"/>
  <c r="AB18" i="33"/>
  <c r="AA18" i="33"/>
  <c r="AF17" i="33"/>
  <c r="AE17" i="33"/>
  <c r="AD17" i="33"/>
  <c r="AC17" i="33"/>
  <c r="AB17" i="33"/>
  <c r="AA17" i="33"/>
  <c r="AG17" i="33" s="1"/>
  <c r="AH17" i="33" s="1"/>
  <c r="AF16" i="33"/>
  <c r="AE16" i="33"/>
  <c r="AD16" i="33"/>
  <c r="AC16" i="33"/>
  <c r="AB16" i="33"/>
  <c r="AA16" i="33"/>
  <c r="AF15" i="33"/>
  <c r="AE15" i="33"/>
  <c r="AD15" i="33"/>
  <c r="AC15" i="33"/>
  <c r="AB15" i="33"/>
  <c r="AA15" i="33"/>
  <c r="AF14" i="33"/>
  <c r="AE14" i="33"/>
  <c r="AD14" i="33"/>
  <c r="AC14" i="33"/>
  <c r="AB14" i="33"/>
  <c r="AA14" i="33"/>
  <c r="AF13" i="33"/>
  <c r="AE13" i="33"/>
  <c r="AD13" i="33"/>
  <c r="AC13" i="33"/>
  <c r="AB13" i="33"/>
  <c r="AA13" i="33"/>
  <c r="AG13" i="33" s="1"/>
  <c r="AH13" i="33" s="1"/>
  <c r="AF12" i="33"/>
  <c r="AE12" i="33"/>
  <c r="AD12" i="33"/>
  <c r="AC12" i="33"/>
  <c r="AB12" i="33"/>
  <c r="AA12" i="33"/>
  <c r="AG12" i="33" s="1"/>
  <c r="AH12" i="33" s="1"/>
  <c r="AF11" i="33"/>
  <c r="AE11" i="33"/>
  <c r="AD11" i="33"/>
  <c r="AC11" i="33"/>
  <c r="AB11" i="33"/>
  <c r="AA11" i="33"/>
  <c r="AG11" i="33" s="1"/>
  <c r="AH11" i="33" s="1"/>
  <c r="AF10" i="33"/>
  <c r="AE10" i="33"/>
  <c r="AD10" i="33"/>
  <c r="AC10" i="33"/>
  <c r="AB10" i="33"/>
  <c r="AA10" i="33"/>
  <c r="AF9" i="33"/>
  <c r="AE9" i="33"/>
  <c r="AD9" i="33"/>
  <c r="AC9" i="33"/>
  <c r="AB9" i="33"/>
  <c r="AA9" i="33"/>
  <c r="AF8" i="33"/>
  <c r="AE8" i="33"/>
  <c r="AD8" i="33"/>
  <c r="AC8" i="33"/>
  <c r="AB8" i="33"/>
  <c r="AA8" i="33"/>
  <c r="AF7" i="33"/>
  <c r="AE7" i="33"/>
  <c r="AD7" i="33"/>
  <c r="AC7" i="33"/>
  <c r="AB7" i="33"/>
  <c r="AA7" i="33"/>
  <c r="AF6" i="33"/>
  <c r="AE6" i="33"/>
  <c r="AD6" i="33"/>
  <c r="AC6" i="33"/>
  <c r="AB6" i="33"/>
  <c r="AA6" i="33"/>
  <c r="AF5" i="33"/>
  <c r="AE5" i="33"/>
  <c r="AD5" i="33"/>
  <c r="AC5" i="33"/>
  <c r="AB5" i="33"/>
  <c r="AA5" i="33"/>
  <c r="AF4" i="33"/>
  <c r="AE4" i="33"/>
  <c r="AD4" i="33"/>
  <c r="AC4" i="33"/>
  <c r="AB4" i="33"/>
  <c r="AA4" i="33"/>
  <c r="AF3" i="33"/>
  <c r="AE3" i="33"/>
  <c r="AD3" i="33"/>
  <c r="AC3" i="33"/>
  <c r="AB3" i="33"/>
  <c r="AA3" i="33"/>
  <c r="A3" i="33"/>
  <c r="A4" i="33" s="1"/>
  <c r="A5" i="33" s="1"/>
  <c r="A6" i="33" s="1"/>
  <c r="A7" i="33" s="1"/>
  <c r="A8" i="33" s="1"/>
  <c r="A9" i="33" s="1"/>
  <c r="A10" i="33" s="1"/>
  <c r="A11" i="33" s="1"/>
  <c r="AF2" i="33"/>
  <c r="AE2" i="33"/>
  <c r="AD2" i="33"/>
  <c r="AC2" i="33"/>
  <c r="AB2" i="33"/>
  <c r="AA2" i="33"/>
  <c r="AF425" i="29"/>
  <c r="AE425" i="29"/>
  <c r="AD425" i="29"/>
  <c r="AC425" i="29"/>
  <c r="AB425" i="29"/>
  <c r="AA425" i="29"/>
  <c r="AG42" i="33" l="1"/>
  <c r="AH42" i="33" s="1"/>
  <c r="AG64" i="33"/>
  <c r="AH64" i="33" s="1"/>
  <c r="AG89" i="33"/>
  <c r="AH89" i="33" s="1"/>
  <c r="AG94" i="33"/>
  <c r="AH94" i="33" s="1"/>
  <c r="AG119" i="33"/>
  <c r="AH119" i="33" s="1"/>
  <c r="AG132" i="33"/>
  <c r="AH132" i="33" s="1"/>
  <c r="AG136" i="33"/>
  <c r="AH136" i="33" s="1"/>
  <c r="AG149" i="33"/>
  <c r="AH149" i="33" s="1"/>
  <c r="AG204" i="33"/>
  <c r="AH204" i="33" s="1"/>
  <c r="AG207" i="33"/>
  <c r="AH207" i="33" s="1"/>
  <c r="AG290" i="33"/>
  <c r="AH290" i="33" s="1"/>
  <c r="AG315" i="33"/>
  <c r="AH315" i="33" s="1"/>
  <c r="AG328" i="33"/>
  <c r="AH328" i="33" s="1"/>
  <c r="AG332" i="33"/>
  <c r="AH332" i="33" s="1"/>
  <c r="AG342" i="33"/>
  <c r="AH342" i="33" s="1"/>
  <c r="AG381" i="33"/>
  <c r="AH381" i="33" s="1"/>
  <c r="AG416" i="33"/>
  <c r="AH416" i="33" s="1"/>
  <c r="AG16" i="33"/>
  <c r="AH16" i="33" s="1"/>
  <c r="AG33" i="33"/>
  <c r="AH33" i="33" s="1"/>
  <c r="AG102" i="33"/>
  <c r="AH102" i="33" s="1"/>
  <c r="AG114" i="33"/>
  <c r="AH114" i="33" s="1"/>
  <c r="AG127" i="33"/>
  <c r="AH127" i="33" s="1"/>
  <c r="AG140" i="33"/>
  <c r="AH140" i="33" s="1"/>
  <c r="AG144" i="33"/>
  <c r="AH144" i="33" s="1"/>
  <c r="AG195" i="33"/>
  <c r="AH195" i="33" s="1"/>
  <c r="AG206" i="33"/>
  <c r="AH206" i="33" s="1"/>
  <c r="AG220" i="33"/>
  <c r="AH220" i="33" s="1"/>
  <c r="AG298" i="33"/>
  <c r="AH298" i="33" s="1"/>
  <c r="AG323" i="33"/>
  <c r="AH323" i="33" s="1"/>
  <c r="AG336" i="33"/>
  <c r="AH336" i="33" s="1"/>
  <c r="AG340" i="33"/>
  <c r="AH340" i="33" s="1"/>
  <c r="AG341" i="33"/>
  <c r="AH341" i="33" s="1"/>
  <c r="AG344" i="33"/>
  <c r="AH344" i="33" s="1"/>
  <c r="AG350" i="33"/>
  <c r="AH350" i="33" s="1"/>
  <c r="AG378" i="33"/>
  <c r="AH378" i="33" s="1"/>
  <c r="AG400" i="33"/>
  <c r="AH400" i="33" s="1"/>
  <c r="AG3" i="33"/>
  <c r="AH3" i="33" s="1"/>
  <c r="AG20" i="33"/>
  <c r="AH20" i="33" s="1"/>
  <c r="AG24" i="33"/>
  <c r="AH24" i="33" s="1"/>
  <c r="AG37" i="33"/>
  <c r="AH37" i="33" s="1"/>
  <c r="AG41" i="33"/>
  <c r="AH41" i="33" s="1"/>
  <c r="AG58" i="33"/>
  <c r="AH58" i="33" s="1"/>
  <c r="AG71" i="33"/>
  <c r="AH71" i="33" s="1"/>
  <c r="AG84" i="33"/>
  <c r="AH84" i="33" s="1"/>
  <c r="AG88" i="33"/>
  <c r="AH88" i="33" s="1"/>
  <c r="AG101" i="33"/>
  <c r="AH101" i="33" s="1"/>
  <c r="AG105" i="33"/>
  <c r="AH105" i="33" s="1"/>
  <c r="AG110" i="33"/>
  <c r="AH110" i="33" s="1"/>
  <c r="AG122" i="33"/>
  <c r="AH122" i="33" s="1"/>
  <c r="AG135" i="33"/>
  <c r="AH135" i="33" s="1"/>
  <c r="AG148" i="33"/>
  <c r="AH148" i="33" s="1"/>
  <c r="AG205" i="33"/>
  <c r="AH205" i="33" s="1"/>
  <c r="AG213" i="33"/>
  <c r="AH213" i="33" s="1"/>
  <c r="AG222" i="33"/>
  <c r="AH222" i="33" s="1"/>
  <c r="AG228" i="33"/>
  <c r="AH228" i="33" s="1"/>
  <c r="AG234" i="33"/>
  <c r="AH234" i="33" s="1"/>
  <c r="AG247" i="33"/>
  <c r="AH247" i="33" s="1"/>
  <c r="AG268" i="33"/>
  <c r="AH268" i="33" s="1"/>
  <c r="AG276" i="33"/>
  <c r="AH276" i="33" s="1"/>
  <c r="AG293" i="33"/>
  <c r="AH293" i="33" s="1"/>
  <c r="AG297" i="33"/>
  <c r="AH297" i="33" s="1"/>
  <c r="AG306" i="33"/>
  <c r="AH306" i="33" s="1"/>
  <c r="AG331" i="33"/>
  <c r="AH331" i="33" s="1"/>
  <c r="AG348" i="33"/>
  <c r="AH348" i="33" s="1"/>
  <c r="AG352" i="33"/>
  <c r="AH352" i="33" s="1"/>
  <c r="AG356" i="33"/>
  <c r="AH356" i="33" s="1"/>
  <c r="AG373" i="33"/>
  <c r="AH373" i="33" s="1"/>
  <c r="AM386" i="33"/>
  <c r="AG15" i="33"/>
  <c r="AH15" i="33" s="1"/>
  <c r="AG28" i="33"/>
  <c r="AH28" i="33" s="1"/>
  <c r="AG45" i="33"/>
  <c r="AH45" i="33" s="1"/>
  <c r="AG49" i="33"/>
  <c r="AH49" i="33" s="1"/>
  <c r="AG54" i="33"/>
  <c r="AH54" i="33" s="1"/>
  <c r="AG66" i="33"/>
  <c r="AH66" i="33" s="1"/>
  <c r="AG79" i="33"/>
  <c r="AH79" i="33" s="1"/>
  <c r="AG92" i="33"/>
  <c r="AH92" i="33" s="1"/>
  <c r="AG96" i="33"/>
  <c r="AH96" i="33" s="1"/>
  <c r="AG109" i="33"/>
  <c r="AH109" i="33" s="1"/>
  <c r="AG113" i="33"/>
  <c r="AH113" i="33" s="1"/>
  <c r="AG118" i="33"/>
  <c r="AH118" i="33" s="1"/>
  <c r="AG130" i="33"/>
  <c r="AH130" i="33" s="1"/>
  <c r="AG143" i="33"/>
  <c r="AH143" i="33" s="1"/>
  <c r="AG196" i="33"/>
  <c r="AH196" i="33" s="1"/>
  <c r="AG221" i="33"/>
  <c r="AH221" i="33" s="1"/>
  <c r="AG225" i="33"/>
  <c r="AH225" i="33" s="1"/>
  <c r="AG230" i="33"/>
  <c r="AH230" i="33" s="1"/>
  <c r="AG236" i="33"/>
  <c r="AH236" i="33" s="1"/>
  <c r="AG242" i="33"/>
  <c r="AH242" i="33" s="1"/>
  <c r="AG259" i="33"/>
  <c r="AH259" i="33" s="1"/>
  <c r="AG284" i="33"/>
  <c r="AH284" i="33" s="1"/>
  <c r="AG292" i="33"/>
  <c r="AH292" i="33" s="1"/>
  <c r="AG301" i="33"/>
  <c r="AH301" i="33" s="1"/>
  <c r="AG305" i="33"/>
  <c r="AH305" i="33" s="1"/>
  <c r="AG310" i="33"/>
  <c r="AH310" i="33" s="1"/>
  <c r="AG314" i="33"/>
  <c r="AH314" i="33" s="1"/>
  <c r="AG339" i="33"/>
  <c r="AH339" i="33" s="1"/>
  <c r="AG343" i="33"/>
  <c r="AH343" i="33" s="1"/>
  <c r="AG406" i="33"/>
  <c r="AH406" i="33" s="1"/>
  <c r="AG409" i="33"/>
  <c r="AH409" i="33" s="1"/>
  <c r="AG23" i="33"/>
  <c r="AH23" i="33" s="1"/>
  <c r="AG32" i="33"/>
  <c r="AH32" i="33" s="1"/>
  <c r="AG36" i="33"/>
  <c r="AH36" i="33" s="1"/>
  <c r="AG53" i="33"/>
  <c r="AH53" i="33" s="1"/>
  <c r="AG57" i="33"/>
  <c r="AH57" i="33" s="1"/>
  <c r="AG62" i="33"/>
  <c r="AH62" i="33" s="1"/>
  <c r="AG74" i="33"/>
  <c r="AH74" i="33" s="1"/>
  <c r="AG87" i="33"/>
  <c r="AH87" i="33" s="1"/>
  <c r="AG100" i="33"/>
  <c r="AH100" i="33" s="1"/>
  <c r="AG104" i="33"/>
  <c r="AH104" i="33" s="1"/>
  <c r="AG117" i="33"/>
  <c r="AH117" i="33" s="1"/>
  <c r="AG121" i="33"/>
  <c r="AH121" i="33" s="1"/>
  <c r="AG126" i="33"/>
  <c r="AH126" i="33" s="1"/>
  <c r="AG138" i="33"/>
  <c r="AH138" i="33" s="1"/>
  <c r="AG151" i="33"/>
  <c r="AH151" i="33" s="1"/>
  <c r="AG187" i="33"/>
  <c r="AH187" i="33" s="1"/>
  <c r="AG212" i="33"/>
  <c r="AH212" i="33" s="1"/>
  <c r="AG217" i="33"/>
  <c r="AH217" i="33" s="1"/>
  <c r="AG229" i="33"/>
  <c r="AH229" i="33" s="1"/>
  <c r="AG233" i="33"/>
  <c r="AH233" i="33" s="1"/>
  <c r="AG238" i="33"/>
  <c r="AH238" i="33" s="1"/>
  <c r="AG244" i="33"/>
  <c r="AH244" i="33" s="1"/>
  <c r="AG250" i="33"/>
  <c r="AH250" i="33" s="1"/>
  <c r="AG275" i="33"/>
  <c r="AH275" i="33" s="1"/>
  <c r="AG296" i="33"/>
  <c r="AH296" i="33" s="1"/>
  <c r="AG300" i="33"/>
  <c r="AH300" i="33" s="1"/>
  <c r="AG309" i="33"/>
  <c r="AH309" i="33" s="1"/>
  <c r="AG313" i="33"/>
  <c r="AH313" i="33" s="1"/>
  <c r="AG318" i="33"/>
  <c r="AH318" i="33" s="1"/>
  <c r="AG322" i="33"/>
  <c r="AH322" i="33" s="1"/>
  <c r="AG347" i="33"/>
  <c r="AH347" i="33" s="1"/>
  <c r="AG351" i="33"/>
  <c r="AH351" i="33" s="1"/>
  <c r="AG367" i="33"/>
  <c r="AH367" i="33" s="1"/>
  <c r="AG18" i="33"/>
  <c r="AH18" i="33" s="1"/>
  <c r="AG31" i="33"/>
  <c r="AH31" i="33" s="1"/>
  <c r="AG40" i="33"/>
  <c r="AH40" i="33" s="1"/>
  <c r="AG44" i="33"/>
  <c r="AH44" i="33" s="1"/>
  <c r="AG61" i="33"/>
  <c r="AH61" i="33" s="1"/>
  <c r="AG65" i="33"/>
  <c r="AH65" i="33" s="1"/>
  <c r="AG70" i="33"/>
  <c r="AH70" i="33" s="1"/>
  <c r="AG82" i="33"/>
  <c r="AH82" i="33" s="1"/>
  <c r="AG95" i="33"/>
  <c r="AH95" i="33" s="1"/>
  <c r="AG108" i="33"/>
  <c r="AH108" i="33" s="1"/>
  <c r="AG112" i="33"/>
  <c r="AH112" i="33" s="1"/>
  <c r="AG125" i="33"/>
  <c r="AH125" i="33" s="1"/>
  <c r="AG129" i="33"/>
  <c r="AH129" i="33" s="1"/>
  <c r="AG134" i="33"/>
  <c r="AH134" i="33" s="1"/>
  <c r="AG146" i="33"/>
  <c r="AH146" i="33" s="1"/>
  <c r="AG224" i="33"/>
  <c r="AH224" i="33" s="1"/>
  <c r="AG237" i="33"/>
  <c r="AH237" i="33" s="1"/>
  <c r="AG241" i="33"/>
  <c r="AH241" i="33" s="1"/>
  <c r="AG246" i="33"/>
  <c r="AH246" i="33" s="1"/>
  <c r="AG252" i="33"/>
  <c r="AH252" i="33" s="1"/>
  <c r="AG266" i="33"/>
  <c r="AH266" i="33" s="1"/>
  <c r="AG291" i="33"/>
  <c r="AH291" i="33" s="1"/>
  <c r="AG304" i="33"/>
  <c r="AH304" i="33" s="1"/>
  <c r="AG308" i="33"/>
  <c r="AH308" i="33" s="1"/>
  <c r="AG317" i="33"/>
  <c r="AH317" i="33" s="1"/>
  <c r="AG321" i="33"/>
  <c r="AH321" i="33" s="1"/>
  <c r="AG326" i="33"/>
  <c r="AH326" i="33" s="1"/>
  <c r="AG330" i="33"/>
  <c r="AH330" i="33" s="1"/>
  <c r="AG338" i="33"/>
  <c r="AH338" i="33" s="1"/>
  <c r="AG402" i="33"/>
  <c r="AH402" i="33" s="1"/>
  <c r="AG404" i="33"/>
  <c r="AH404" i="33" s="1"/>
  <c r="AG9" i="33"/>
  <c r="AH9" i="33" s="1"/>
  <c r="AG14" i="33"/>
  <c r="AH14" i="33" s="1"/>
  <c r="AG26" i="33"/>
  <c r="AH26" i="33" s="1"/>
  <c r="AG39" i="33"/>
  <c r="AH39" i="33" s="1"/>
  <c r="AG48" i="33"/>
  <c r="AH48" i="33" s="1"/>
  <c r="AG52" i="33"/>
  <c r="AH52" i="33" s="1"/>
  <c r="AG69" i="33"/>
  <c r="AH69" i="33" s="1"/>
  <c r="AG73" i="33"/>
  <c r="AH73" i="33" s="1"/>
  <c r="AG78" i="33"/>
  <c r="AH78" i="33" s="1"/>
  <c r="AG90" i="33"/>
  <c r="AH90" i="33" s="1"/>
  <c r="AG103" i="33"/>
  <c r="AH103" i="33" s="1"/>
  <c r="AG116" i="33"/>
  <c r="AH116" i="33" s="1"/>
  <c r="AG120" i="33"/>
  <c r="AH120" i="33" s="1"/>
  <c r="AG133" i="33"/>
  <c r="AH133" i="33" s="1"/>
  <c r="AG137" i="33"/>
  <c r="AH137" i="33" s="1"/>
  <c r="AG142" i="33"/>
  <c r="AH142" i="33" s="1"/>
  <c r="AG174" i="33"/>
  <c r="AH174" i="33" s="1"/>
  <c r="AG211" i="33"/>
  <c r="AH211" i="33" s="1"/>
  <c r="AG232" i="33"/>
  <c r="AH232" i="33" s="1"/>
  <c r="AG245" i="33"/>
  <c r="AH245" i="33" s="1"/>
  <c r="AG249" i="33"/>
  <c r="AH249" i="33" s="1"/>
  <c r="AG258" i="33"/>
  <c r="AH258" i="33" s="1"/>
  <c r="AG282" i="33"/>
  <c r="AH282" i="33" s="1"/>
  <c r="AG299" i="33"/>
  <c r="AH299" i="33" s="1"/>
  <c r="AG312" i="33"/>
  <c r="AH312" i="33" s="1"/>
  <c r="AG316" i="33"/>
  <c r="AH316" i="33" s="1"/>
  <c r="AG325" i="33"/>
  <c r="AH325" i="33" s="1"/>
  <c r="AG329" i="33"/>
  <c r="AH329" i="33" s="1"/>
  <c r="AG334" i="33"/>
  <c r="AH334" i="33" s="1"/>
  <c r="AG346" i="33"/>
  <c r="AH346" i="33" s="1"/>
  <c r="AG152" i="33"/>
  <c r="AH152" i="33" s="1"/>
  <c r="AG156" i="33"/>
  <c r="AH156" i="33" s="1"/>
  <c r="AG256" i="33"/>
  <c r="AH256" i="33" s="1"/>
  <c r="AG262" i="33"/>
  <c r="AH262" i="33" s="1"/>
  <c r="AG272" i="33"/>
  <c r="AH272" i="33" s="1"/>
  <c r="AG278" i="33"/>
  <c r="AH278" i="33" s="1"/>
  <c r="AG288" i="33"/>
  <c r="AH288" i="33" s="1"/>
  <c r="AG371" i="33"/>
  <c r="AH371" i="33" s="1"/>
  <c r="AG383" i="33"/>
  <c r="AH383" i="33" s="1"/>
  <c r="AG384" i="33"/>
  <c r="AH384" i="33" s="1"/>
  <c r="AG392" i="33"/>
  <c r="AH392" i="33" s="1"/>
  <c r="AG405" i="33"/>
  <c r="AH405" i="33" s="1"/>
  <c r="AG180" i="33"/>
  <c r="AH180" i="33" s="1"/>
  <c r="AG185" i="33"/>
  <c r="AH185" i="33" s="1"/>
  <c r="AG188" i="33"/>
  <c r="AH188" i="33" s="1"/>
  <c r="AG202" i="33"/>
  <c r="AH202" i="33" s="1"/>
  <c r="AG208" i="33"/>
  <c r="AH208" i="33" s="1"/>
  <c r="AG218" i="33"/>
  <c r="AH218" i="33" s="1"/>
  <c r="AG167" i="33"/>
  <c r="AH167" i="33" s="1"/>
  <c r="AG255" i="33"/>
  <c r="AH255" i="33" s="1"/>
  <c r="AG265" i="33"/>
  <c r="AH265" i="33" s="1"/>
  <c r="AG271" i="33"/>
  <c r="AH271" i="33" s="1"/>
  <c r="AG281" i="33"/>
  <c r="AH281" i="33" s="1"/>
  <c r="AG287" i="33"/>
  <c r="AH287" i="33" s="1"/>
  <c r="AG357" i="33"/>
  <c r="AH357" i="33" s="1"/>
  <c r="AG365" i="33"/>
  <c r="AH365" i="33" s="1"/>
  <c r="AG366" i="33"/>
  <c r="AH366" i="33" s="1"/>
  <c r="AG370" i="33"/>
  <c r="AH370" i="33" s="1"/>
  <c r="AG375" i="33"/>
  <c r="AH375" i="33" s="1"/>
  <c r="AG379" i="33"/>
  <c r="AH379" i="33" s="1"/>
  <c r="AG390" i="33"/>
  <c r="AH390" i="33" s="1"/>
  <c r="AG425" i="33"/>
  <c r="AH425" i="33" s="1"/>
  <c r="AG399" i="33"/>
  <c r="AH399" i="33" s="1"/>
  <c r="AG403" i="33"/>
  <c r="AH403" i="33" s="1"/>
  <c r="AG421" i="33"/>
  <c r="AH421" i="33" s="1"/>
  <c r="AG424" i="33"/>
  <c r="AH424" i="33" s="1"/>
  <c r="AG2" i="33"/>
  <c r="AH2" i="33" s="1"/>
  <c r="AG7" i="33"/>
  <c r="AH7" i="33" s="1"/>
  <c r="AG158" i="33"/>
  <c r="AH158" i="33" s="1"/>
  <c r="AG159" i="33"/>
  <c r="AH159" i="33" s="1"/>
  <c r="AG162" i="33"/>
  <c r="AH162" i="33" s="1"/>
  <c r="AG166" i="33"/>
  <c r="AH166" i="33" s="1"/>
  <c r="AG170" i="33"/>
  <c r="AH170" i="33" s="1"/>
  <c r="AG179" i="33"/>
  <c r="AH179" i="33" s="1"/>
  <c r="AG254" i="33"/>
  <c r="AH254" i="33" s="1"/>
  <c r="AG264" i="33"/>
  <c r="AH264" i="33" s="1"/>
  <c r="AG270" i="33"/>
  <c r="AH270" i="33" s="1"/>
  <c r="AG280" i="33"/>
  <c r="AH280" i="33" s="1"/>
  <c r="AG286" i="33"/>
  <c r="AH286" i="33" s="1"/>
  <c r="AG358" i="33"/>
  <c r="AH358" i="33" s="1"/>
  <c r="AG360" i="33"/>
  <c r="AH360" i="33" s="1"/>
  <c r="AG394" i="33"/>
  <c r="AH394" i="33" s="1"/>
  <c r="AG398" i="33"/>
  <c r="AH398" i="33" s="1"/>
  <c r="AG412" i="33"/>
  <c r="AH412" i="33" s="1"/>
  <c r="AG420" i="33"/>
  <c r="AH420" i="33" s="1"/>
  <c r="AG4" i="33"/>
  <c r="AH4" i="33" s="1"/>
  <c r="AG210" i="33"/>
  <c r="AH210" i="33" s="1"/>
  <c r="AG216" i="33"/>
  <c r="AH216" i="33" s="1"/>
  <c r="AG362" i="33"/>
  <c r="AH362" i="33" s="1"/>
  <c r="AG364" i="33"/>
  <c r="AH364" i="33" s="1"/>
  <c r="AG385" i="33"/>
  <c r="AH385" i="33" s="1"/>
  <c r="AG386" i="33"/>
  <c r="AH386" i="33" s="1"/>
  <c r="AG387" i="33"/>
  <c r="AH387" i="33" s="1"/>
  <c r="AG388" i="33"/>
  <c r="AH388" i="33" s="1"/>
  <c r="AG389" i="33"/>
  <c r="AH389" i="33" s="1"/>
  <c r="AG397" i="33"/>
  <c r="AH397" i="33" s="1"/>
  <c r="AG407" i="33"/>
  <c r="AH407" i="33" s="1"/>
  <c r="AG411" i="33"/>
  <c r="AH411" i="33" s="1"/>
  <c r="AG415" i="33"/>
  <c r="AH415" i="33" s="1"/>
  <c r="AG6" i="33"/>
  <c r="AH6" i="33" s="1"/>
  <c r="AG153" i="33"/>
  <c r="AH153" i="33" s="1"/>
  <c r="AG157" i="33"/>
  <c r="AH157" i="33" s="1"/>
  <c r="AG161" i="33"/>
  <c r="AH161" i="33" s="1"/>
  <c r="AG165" i="33"/>
  <c r="AH165" i="33" s="1"/>
  <c r="AG257" i="33"/>
  <c r="AH257" i="33" s="1"/>
  <c r="AG263" i="33"/>
  <c r="AH263" i="33" s="1"/>
  <c r="AG273" i="33"/>
  <c r="AH273" i="33" s="1"/>
  <c r="AG279" i="33"/>
  <c r="AH279" i="33" s="1"/>
  <c r="AG289" i="33"/>
  <c r="AH289" i="33" s="1"/>
  <c r="AG355" i="33"/>
  <c r="AH355" i="33" s="1"/>
  <c r="AG359" i="33"/>
  <c r="AH359" i="33" s="1"/>
  <c r="AG377" i="33"/>
  <c r="AH377" i="33" s="1"/>
  <c r="AG396" i="33"/>
  <c r="AH396" i="33" s="1"/>
  <c r="AG410" i="33"/>
  <c r="AH410" i="33" s="1"/>
  <c r="AG414" i="33"/>
  <c r="AH414" i="33" s="1"/>
  <c r="AG418" i="33"/>
  <c r="AH418" i="33" s="1"/>
  <c r="AG423" i="33"/>
  <c r="AH423" i="33" s="1"/>
  <c r="AG209" i="33"/>
  <c r="AH209" i="33" s="1"/>
  <c r="AG215" i="33"/>
  <c r="AH215" i="33" s="1"/>
  <c r="AG353" i="33"/>
  <c r="AH353" i="33" s="1"/>
  <c r="AG372" i="33"/>
  <c r="AH372" i="33" s="1"/>
  <c r="AG401" i="33"/>
  <c r="AH401" i="33" s="1"/>
  <c r="AG163" i="33"/>
  <c r="AH163" i="33" s="1"/>
  <c r="AG181" i="33"/>
  <c r="AH181" i="33" s="1"/>
  <c r="AG194" i="33"/>
  <c r="AH194" i="33" s="1"/>
  <c r="AG171" i="33"/>
  <c r="AH171" i="33" s="1"/>
  <c r="AG197" i="33"/>
  <c r="AH197" i="33" s="1"/>
  <c r="AG201" i="33"/>
  <c r="AH201" i="33" s="1"/>
  <c r="AG175" i="33"/>
  <c r="AH175" i="33" s="1"/>
  <c r="AG160" i="33"/>
  <c r="AH160" i="33" s="1"/>
  <c r="AG164" i="33"/>
  <c r="AH164" i="33" s="1"/>
  <c r="AG173" i="33"/>
  <c r="AH173" i="33" s="1"/>
  <c r="AG182" i="33"/>
  <c r="AH182" i="33" s="1"/>
  <c r="AG155" i="33"/>
  <c r="AH155" i="33" s="1"/>
  <c r="AG169" i="33"/>
  <c r="AH169" i="33" s="1"/>
  <c r="AG178" i="33"/>
  <c r="AH178" i="33" s="1"/>
  <c r="AG191" i="33"/>
  <c r="AH191" i="33" s="1"/>
  <c r="AG154" i="33"/>
  <c r="AH154" i="33" s="1"/>
  <c r="AG168" i="33"/>
  <c r="AH168" i="33" s="1"/>
  <c r="AG172" i="33"/>
  <c r="AH172" i="33" s="1"/>
  <c r="AG189" i="33"/>
  <c r="AH189" i="33" s="1"/>
  <c r="AG198" i="33"/>
  <c r="AH198" i="33" s="1"/>
  <c r="AG176" i="33"/>
  <c r="AH176" i="33" s="1"/>
  <c r="AG186" i="33"/>
  <c r="AH186" i="33" s="1"/>
  <c r="AG192" i="33"/>
  <c r="AH192" i="33" s="1"/>
  <c r="AG184" i="33"/>
  <c r="AH184" i="33" s="1"/>
  <c r="AG200" i="33"/>
  <c r="AH200" i="33" s="1"/>
  <c r="AG177" i="33"/>
  <c r="AH177" i="33" s="1"/>
  <c r="AG183" i="33"/>
  <c r="AH183" i="33" s="1"/>
  <c r="AG193" i="33"/>
  <c r="AH193" i="33" s="1"/>
  <c r="AG199" i="33"/>
  <c r="AH199" i="33" s="1"/>
  <c r="AG8" i="33"/>
  <c r="AH8" i="33" s="1"/>
  <c r="AG5" i="33"/>
  <c r="AH5" i="33" s="1"/>
  <c r="AG354" i="33"/>
  <c r="AH354" i="33" s="1"/>
  <c r="AG363" i="33"/>
  <c r="AH363" i="33" s="1"/>
  <c r="AG376" i="33"/>
  <c r="AH376" i="33" s="1"/>
  <c r="AG380" i="33"/>
  <c r="AH380" i="33" s="1"/>
  <c r="AG10" i="33"/>
  <c r="AH10" i="33" s="1"/>
  <c r="AG374" i="33"/>
  <c r="AH374" i="33" s="1"/>
  <c r="AG382" i="33"/>
  <c r="AH382" i="33" s="1"/>
  <c r="AG395" i="33"/>
  <c r="AH395" i="33" s="1"/>
  <c r="AG419" i="33"/>
  <c r="AH419" i="33" s="1"/>
  <c r="AG417" i="33"/>
  <c r="AH417" i="33" s="1"/>
  <c r="AG368" i="33"/>
  <c r="AH368" i="33" s="1"/>
  <c r="AG369" i="33"/>
  <c r="AH369" i="33" s="1"/>
  <c r="AG408" i="33"/>
  <c r="AH408" i="33" s="1"/>
  <c r="AG413" i="33"/>
  <c r="AH413" i="33" s="1"/>
  <c r="AG425" i="29"/>
  <c r="AH425" i="29" s="1"/>
  <c r="AM424" i="29" l="1"/>
  <c r="AF424" i="29"/>
  <c r="AE424" i="29"/>
  <c r="AD424" i="29"/>
  <c r="AC424" i="29"/>
  <c r="AB424" i="29"/>
  <c r="AA424" i="29"/>
  <c r="AG424" i="29" l="1"/>
  <c r="AH424" i="29" s="1"/>
  <c r="AR423" i="29"/>
  <c r="AM423" i="29"/>
  <c r="AF423" i="29"/>
  <c r="AE423" i="29"/>
  <c r="AD423" i="29"/>
  <c r="AC423" i="29"/>
  <c r="AB423" i="29"/>
  <c r="AA423" i="29"/>
  <c r="AG423" i="29" l="1"/>
  <c r="AH423" i="29" s="1"/>
  <c r="AF422" i="29" l="1"/>
  <c r="AF421" i="29"/>
  <c r="AF420" i="29"/>
  <c r="AF419" i="29"/>
  <c r="AF418" i="29"/>
  <c r="AF417" i="29"/>
  <c r="AF416" i="29"/>
  <c r="AF415" i="29"/>
  <c r="AF414" i="29"/>
  <c r="AF413" i="29"/>
  <c r="AF412" i="29"/>
  <c r="AF411" i="29"/>
  <c r="AF410" i="29"/>
  <c r="AF409" i="29"/>
  <c r="AF408" i="29"/>
  <c r="AF407" i="29"/>
  <c r="AF406" i="29"/>
  <c r="AF405" i="29"/>
  <c r="AF404" i="29"/>
  <c r="AF403" i="29"/>
  <c r="AF402" i="29"/>
  <c r="AF401" i="29"/>
  <c r="AF400" i="29"/>
  <c r="AF399" i="29"/>
  <c r="AF398" i="29"/>
  <c r="AF397" i="29"/>
  <c r="AF396" i="29"/>
  <c r="AF395" i="29"/>
  <c r="AF394" i="29"/>
  <c r="AF393" i="29"/>
  <c r="AF392" i="29"/>
  <c r="AF391" i="29"/>
  <c r="AF390" i="29"/>
  <c r="AF389" i="29"/>
  <c r="AF388" i="29"/>
  <c r="AF387" i="29"/>
  <c r="AF386" i="29"/>
  <c r="AF385" i="29"/>
  <c r="AF384" i="29"/>
  <c r="AF383" i="29"/>
  <c r="AF382" i="29"/>
  <c r="AF381" i="29"/>
  <c r="AF380" i="29"/>
  <c r="AF379" i="29"/>
  <c r="AF378" i="29"/>
  <c r="AF377" i="29"/>
  <c r="AF376" i="29"/>
  <c r="AF375" i="29"/>
  <c r="AF374" i="29"/>
  <c r="AF373" i="29"/>
  <c r="AF372" i="29"/>
  <c r="AF371" i="29"/>
  <c r="AF370" i="29"/>
  <c r="AF369" i="29"/>
  <c r="AF368" i="29"/>
  <c r="AF367" i="29"/>
  <c r="AF366" i="29"/>
  <c r="AF365" i="29"/>
  <c r="AF364" i="29"/>
  <c r="AF363" i="29"/>
  <c r="AF362" i="29"/>
  <c r="AF361" i="29"/>
  <c r="AF360" i="29"/>
  <c r="AF359" i="29"/>
  <c r="AF358" i="29"/>
  <c r="AF357" i="29"/>
  <c r="AF356" i="29"/>
  <c r="AF355" i="29"/>
  <c r="AF354" i="29"/>
  <c r="AF353" i="29"/>
  <c r="AF352" i="29"/>
  <c r="AF351" i="29"/>
  <c r="AF350" i="29"/>
  <c r="AF349" i="29"/>
  <c r="AF348" i="29"/>
  <c r="AF347" i="29"/>
  <c r="AF346" i="29"/>
  <c r="AF345" i="29"/>
  <c r="AF344" i="29"/>
  <c r="AF343" i="29"/>
  <c r="AF342" i="29"/>
  <c r="AF341" i="29"/>
  <c r="AF340" i="29"/>
  <c r="AF339" i="29"/>
  <c r="AF338" i="29"/>
  <c r="AF337" i="29"/>
  <c r="AF336" i="29"/>
  <c r="AF335" i="29"/>
  <c r="AF334" i="29"/>
  <c r="AF333" i="29"/>
  <c r="AF332" i="29"/>
  <c r="AF331" i="29"/>
  <c r="AF330" i="29"/>
  <c r="AF329" i="29"/>
  <c r="AF328" i="29"/>
  <c r="AF327" i="29"/>
  <c r="AF326" i="29"/>
  <c r="AF325" i="29"/>
  <c r="AF324" i="29"/>
  <c r="AF323" i="29"/>
  <c r="AF322" i="29"/>
  <c r="AF321" i="29"/>
  <c r="AF320" i="29"/>
  <c r="AF319" i="29"/>
  <c r="AF318" i="29"/>
  <c r="AF317" i="29"/>
  <c r="AF316" i="29"/>
  <c r="AF315" i="29"/>
  <c r="AF314" i="29"/>
  <c r="AF313" i="29"/>
  <c r="AF312" i="29"/>
  <c r="AF311" i="29"/>
  <c r="AF310" i="29"/>
  <c r="AF309" i="29"/>
  <c r="AF308" i="29"/>
  <c r="AF307" i="29"/>
  <c r="AF306" i="29"/>
  <c r="AF305" i="29"/>
  <c r="AF304" i="29"/>
  <c r="AF303" i="29"/>
  <c r="AF302" i="29"/>
  <c r="AF301" i="29"/>
  <c r="AF300" i="29"/>
  <c r="AF299" i="29"/>
  <c r="AF298" i="29"/>
  <c r="AF297" i="29"/>
  <c r="AF296" i="29"/>
  <c r="AF295" i="29"/>
  <c r="AF294" i="29"/>
  <c r="AF293" i="29"/>
  <c r="AF292" i="29"/>
  <c r="AF291" i="29"/>
  <c r="AF290" i="29"/>
  <c r="AF289" i="29"/>
  <c r="AF288" i="29"/>
  <c r="AF287" i="29"/>
  <c r="AF286" i="29"/>
  <c r="AF285" i="29"/>
  <c r="AF284" i="29"/>
  <c r="AF283" i="29"/>
  <c r="AF282" i="29"/>
  <c r="AF281" i="29"/>
  <c r="AF280" i="29"/>
  <c r="AF279" i="29"/>
  <c r="AF278" i="29"/>
  <c r="AF277" i="29"/>
  <c r="AF276" i="29"/>
  <c r="AF275" i="29"/>
  <c r="AF274" i="29"/>
  <c r="AF273" i="29"/>
  <c r="AF272" i="29"/>
  <c r="AF271" i="29"/>
  <c r="AF270" i="29"/>
  <c r="AF269" i="29"/>
  <c r="AF268" i="29"/>
  <c r="AF267" i="29"/>
  <c r="AF266" i="29"/>
  <c r="AF265" i="29"/>
  <c r="AF264" i="29"/>
  <c r="AF263" i="29"/>
  <c r="AF262" i="29"/>
  <c r="AF261" i="29"/>
  <c r="AF260" i="29"/>
  <c r="AF259" i="29"/>
  <c r="AF258" i="29"/>
  <c r="AF257" i="29"/>
  <c r="AF256" i="29"/>
  <c r="AF255" i="29"/>
  <c r="AF254" i="29"/>
  <c r="AF253" i="29"/>
  <c r="AF252" i="29"/>
  <c r="AF251" i="29"/>
  <c r="AF250" i="29"/>
  <c r="AF249" i="29"/>
  <c r="AF248" i="29"/>
  <c r="AF247" i="29"/>
  <c r="AF246" i="29"/>
  <c r="AF245" i="29"/>
  <c r="AF244" i="29"/>
  <c r="AF243" i="29"/>
  <c r="AF242" i="29"/>
  <c r="AF241" i="29"/>
  <c r="AF240" i="29"/>
  <c r="AF239" i="29"/>
  <c r="AF238" i="29"/>
  <c r="AF237" i="29"/>
  <c r="AF236" i="29"/>
  <c r="AF235" i="29"/>
  <c r="AF234" i="29"/>
  <c r="AF233" i="29"/>
  <c r="AF232" i="29"/>
  <c r="AF231" i="29"/>
  <c r="AF230" i="29"/>
  <c r="AF229" i="29"/>
  <c r="AF228" i="29"/>
  <c r="AF227" i="29"/>
  <c r="AF226" i="29"/>
  <c r="AF225" i="29"/>
  <c r="AF224" i="29"/>
  <c r="AF223" i="29"/>
  <c r="AF222" i="29"/>
  <c r="AF221" i="29"/>
  <c r="AF220" i="29"/>
  <c r="AF219" i="29"/>
  <c r="AF218" i="29"/>
  <c r="AF217" i="29"/>
  <c r="AF216" i="29"/>
  <c r="AF215" i="29"/>
  <c r="AF214" i="29"/>
  <c r="AF213" i="29"/>
  <c r="AF212" i="29"/>
  <c r="AF211" i="29"/>
  <c r="AF210" i="29"/>
  <c r="AF209" i="29"/>
  <c r="AF208" i="29"/>
  <c r="AF207" i="29"/>
  <c r="AF206" i="29"/>
  <c r="AF205" i="29"/>
  <c r="AF204" i="29"/>
  <c r="AF203" i="29"/>
  <c r="AF202" i="29"/>
  <c r="AF201" i="29"/>
  <c r="AF200" i="29"/>
  <c r="AF199" i="29"/>
  <c r="AF198" i="29"/>
  <c r="AF197" i="29"/>
  <c r="AF196" i="29"/>
  <c r="AF195" i="29"/>
  <c r="AF194" i="29"/>
  <c r="AF193" i="29"/>
  <c r="AF192" i="29"/>
  <c r="AF191" i="29"/>
  <c r="AF190" i="29"/>
  <c r="AF189" i="29"/>
  <c r="AF188" i="29"/>
  <c r="AF187" i="29"/>
  <c r="AF186" i="29"/>
  <c r="AF185" i="29"/>
  <c r="AF184" i="29"/>
  <c r="AF183" i="29"/>
  <c r="AF182" i="29"/>
  <c r="AF181" i="29"/>
  <c r="AF180" i="29"/>
  <c r="AF179" i="29"/>
  <c r="AF178" i="29"/>
  <c r="AF177" i="29"/>
  <c r="AF176" i="29"/>
  <c r="AF175" i="29"/>
  <c r="AF174" i="29"/>
  <c r="AF173" i="29"/>
  <c r="AF172" i="29"/>
  <c r="AF171" i="29"/>
  <c r="AF170" i="29"/>
  <c r="AF169" i="29"/>
  <c r="AF168" i="29"/>
  <c r="AF167" i="29"/>
  <c r="AF166" i="29"/>
  <c r="AF165" i="29"/>
  <c r="AF164" i="29"/>
  <c r="AF163" i="29"/>
  <c r="AF162" i="29"/>
  <c r="AF161" i="29"/>
  <c r="AF160" i="29"/>
  <c r="AF159" i="29"/>
  <c r="AF158" i="29"/>
  <c r="AF157" i="29"/>
  <c r="AF156" i="29"/>
  <c r="AF155" i="29"/>
  <c r="AF154" i="29"/>
  <c r="AF153" i="29"/>
  <c r="AF152" i="29"/>
  <c r="AF151" i="29"/>
  <c r="AF150" i="29"/>
  <c r="AF149" i="29"/>
  <c r="AF148" i="29"/>
  <c r="AF147" i="29"/>
  <c r="AF146" i="29"/>
  <c r="AF145" i="29"/>
  <c r="AF144" i="29"/>
  <c r="AF143" i="29"/>
  <c r="AF142" i="29"/>
  <c r="AF141" i="29"/>
  <c r="AF140" i="29"/>
  <c r="AF139" i="29"/>
  <c r="AF138" i="29"/>
  <c r="AF137" i="29"/>
  <c r="AF136" i="29"/>
  <c r="AF135" i="29"/>
  <c r="AF134" i="29"/>
  <c r="AF133" i="29"/>
  <c r="AF132" i="29"/>
  <c r="AF131" i="29"/>
  <c r="AF130" i="29"/>
  <c r="AF129" i="29"/>
  <c r="AF128" i="29"/>
  <c r="AF127" i="29"/>
  <c r="AF126" i="29"/>
  <c r="AF125" i="29"/>
  <c r="AF124" i="29"/>
  <c r="AF123" i="29"/>
  <c r="AF122" i="29"/>
  <c r="AF121" i="29"/>
  <c r="AF120" i="29"/>
  <c r="AF119" i="29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2" i="29"/>
  <c r="AF61" i="29"/>
  <c r="AF60" i="29"/>
  <c r="AF59" i="29"/>
  <c r="AF58" i="29"/>
  <c r="AF57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27" i="29"/>
  <c r="AF26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F2" i="29"/>
  <c r="AE422" i="29" l="1"/>
  <c r="AD422" i="29"/>
  <c r="AC422" i="29"/>
  <c r="AB422" i="29"/>
  <c r="AA422" i="29"/>
  <c r="AE421" i="29"/>
  <c r="AD421" i="29"/>
  <c r="AC421" i="29"/>
  <c r="AB421" i="29"/>
  <c r="AA421" i="29"/>
  <c r="AE420" i="29"/>
  <c r="AD420" i="29"/>
  <c r="AC420" i="29"/>
  <c r="AB420" i="29"/>
  <c r="AA420" i="29"/>
  <c r="AE419" i="29"/>
  <c r="AD419" i="29"/>
  <c r="AC419" i="29"/>
  <c r="AB419" i="29"/>
  <c r="AA419" i="29"/>
  <c r="AE418" i="29"/>
  <c r="AD418" i="29"/>
  <c r="AC418" i="29"/>
  <c r="AB418" i="29"/>
  <c r="AA418" i="29"/>
  <c r="AE417" i="29"/>
  <c r="AD417" i="29"/>
  <c r="AC417" i="29"/>
  <c r="AB417" i="29"/>
  <c r="AA417" i="29"/>
  <c r="AE416" i="29"/>
  <c r="AD416" i="29"/>
  <c r="AC416" i="29"/>
  <c r="AB416" i="29"/>
  <c r="AA416" i="29"/>
  <c r="AE415" i="29"/>
  <c r="AD415" i="29"/>
  <c r="AC415" i="29"/>
  <c r="AB415" i="29"/>
  <c r="AA415" i="29"/>
  <c r="AE414" i="29"/>
  <c r="AD414" i="29"/>
  <c r="AC414" i="29"/>
  <c r="AB414" i="29"/>
  <c r="AA414" i="29"/>
  <c r="AE413" i="29"/>
  <c r="AD413" i="29"/>
  <c r="AC413" i="29"/>
  <c r="AB413" i="29"/>
  <c r="AA413" i="29"/>
  <c r="AE412" i="29"/>
  <c r="AD412" i="29"/>
  <c r="AC412" i="29"/>
  <c r="AB412" i="29"/>
  <c r="AA412" i="29"/>
  <c r="AE411" i="29"/>
  <c r="AD411" i="29"/>
  <c r="AC411" i="29"/>
  <c r="AB411" i="29"/>
  <c r="AA411" i="29"/>
  <c r="AE410" i="29"/>
  <c r="AD410" i="29"/>
  <c r="AC410" i="29"/>
  <c r="AB410" i="29"/>
  <c r="AA410" i="29"/>
  <c r="AE409" i="29"/>
  <c r="AD409" i="29"/>
  <c r="AC409" i="29"/>
  <c r="AB409" i="29"/>
  <c r="AA409" i="29"/>
  <c r="AE408" i="29"/>
  <c r="AD408" i="29"/>
  <c r="AC408" i="29"/>
  <c r="AB408" i="29"/>
  <c r="AA408" i="29"/>
  <c r="AE407" i="29"/>
  <c r="AD407" i="29"/>
  <c r="AC407" i="29"/>
  <c r="AB407" i="29"/>
  <c r="AA407" i="29"/>
  <c r="AE406" i="29"/>
  <c r="AD406" i="29"/>
  <c r="AC406" i="29"/>
  <c r="AB406" i="29"/>
  <c r="AA406" i="29"/>
  <c r="AE405" i="29"/>
  <c r="AD405" i="29"/>
  <c r="AC405" i="29"/>
  <c r="AB405" i="29"/>
  <c r="AA405" i="29"/>
  <c r="AE404" i="29"/>
  <c r="AD404" i="29"/>
  <c r="AC404" i="29"/>
  <c r="AB404" i="29"/>
  <c r="AA404" i="29"/>
  <c r="AE403" i="29"/>
  <c r="AD403" i="29"/>
  <c r="AC403" i="29"/>
  <c r="AB403" i="29"/>
  <c r="AA403" i="29"/>
  <c r="AE402" i="29"/>
  <c r="AD402" i="29"/>
  <c r="AC402" i="29"/>
  <c r="AB402" i="29"/>
  <c r="AA402" i="29"/>
  <c r="AE401" i="29"/>
  <c r="AD401" i="29"/>
  <c r="AC401" i="29"/>
  <c r="AB401" i="29"/>
  <c r="AA401" i="29"/>
  <c r="AE400" i="29"/>
  <c r="AD400" i="29"/>
  <c r="AC400" i="29"/>
  <c r="AB400" i="29"/>
  <c r="AA400" i="29"/>
  <c r="AE399" i="29"/>
  <c r="AD399" i="29"/>
  <c r="AC399" i="29"/>
  <c r="AB399" i="29"/>
  <c r="AA399" i="29"/>
  <c r="AE398" i="29"/>
  <c r="AD398" i="29"/>
  <c r="AC398" i="29"/>
  <c r="AB398" i="29"/>
  <c r="AA398" i="29"/>
  <c r="AE397" i="29"/>
  <c r="AD397" i="29"/>
  <c r="AC397" i="29"/>
  <c r="AB397" i="29"/>
  <c r="AA397" i="29"/>
  <c r="AE396" i="29"/>
  <c r="AD396" i="29"/>
  <c r="AC396" i="29"/>
  <c r="AB396" i="29"/>
  <c r="AA396" i="29"/>
  <c r="AE395" i="29"/>
  <c r="AD395" i="29"/>
  <c r="AC395" i="29"/>
  <c r="AB395" i="29"/>
  <c r="AA395" i="29"/>
  <c r="AE394" i="29"/>
  <c r="AD394" i="29"/>
  <c r="AC394" i="29"/>
  <c r="AB394" i="29"/>
  <c r="AA394" i="29"/>
  <c r="AE393" i="29"/>
  <c r="AD393" i="29"/>
  <c r="AC393" i="29"/>
  <c r="AB393" i="29"/>
  <c r="AA393" i="29"/>
  <c r="AE392" i="29"/>
  <c r="AD392" i="29"/>
  <c r="AC392" i="29"/>
  <c r="AB392" i="29"/>
  <c r="AA392" i="29"/>
  <c r="AE391" i="29"/>
  <c r="AD391" i="29"/>
  <c r="AC391" i="29"/>
  <c r="AB391" i="29"/>
  <c r="AA391" i="29"/>
  <c r="AE390" i="29"/>
  <c r="AD390" i="29"/>
  <c r="AC390" i="29"/>
  <c r="AB390" i="29"/>
  <c r="AA390" i="29"/>
  <c r="AE389" i="29"/>
  <c r="AD389" i="29"/>
  <c r="AC389" i="29"/>
  <c r="AB389" i="29"/>
  <c r="AA389" i="29"/>
  <c r="AE388" i="29"/>
  <c r="AD388" i="29"/>
  <c r="AC388" i="29"/>
  <c r="AB388" i="29"/>
  <c r="AA388" i="29"/>
  <c r="AE387" i="29"/>
  <c r="AD387" i="29"/>
  <c r="AC387" i="29"/>
  <c r="AB387" i="29"/>
  <c r="AA387" i="29"/>
  <c r="AE386" i="29"/>
  <c r="AD386" i="29"/>
  <c r="AC386" i="29"/>
  <c r="AB386" i="29"/>
  <c r="AA386" i="29"/>
  <c r="AE385" i="29"/>
  <c r="AD385" i="29"/>
  <c r="AC385" i="29"/>
  <c r="AB385" i="29"/>
  <c r="AA385" i="29"/>
  <c r="AE384" i="29"/>
  <c r="AD384" i="29"/>
  <c r="AC384" i="29"/>
  <c r="AB384" i="29"/>
  <c r="AA384" i="29"/>
  <c r="AE383" i="29"/>
  <c r="AD383" i="29"/>
  <c r="AC383" i="29"/>
  <c r="AB383" i="29"/>
  <c r="AA383" i="29"/>
  <c r="AE382" i="29"/>
  <c r="AD382" i="29"/>
  <c r="AC382" i="29"/>
  <c r="AB382" i="29"/>
  <c r="AA382" i="29"/>
  <c r="AE381" i="29"/>
  <c r="AD381" i="29"/>
  <c r="AC381" i="29"/>
  <c r="AB381" i="29"/>
  <c r="AA381" i="29"/>
  <c r="AE380" i="29"/>
  <c r="AD380" i="29"/>
  <c r="AC380" i="29"/>
  <c r="AB380" i="29"/>
  <c r="AA380" i="29"/>
  <c r="AE379" i="29"/>
  <c r="AD379" i="29"/>
  <c r="AC379" i="29"/>
  <c r="AB379" i="29"/>
  <c r="AA379" i="29"/>
  <c r="AE378" i="29"/>
  <c r="AD378" i="29"/>
  <c r="AC378" i="29"/>
  <c r="AB378" i="29"/>
  <c r="AA378" i="29"/>
  <c r="AE377" i="29"/>
  <c r="AD377" i="29"/>
  <c r="AC377" i="29"/>
  <c r="AB377" i="29"/>
  <c r="AA377" i="29"/>
  <c r="AE376" i="29"/>
  <c r="AD376" i="29"/>
  <c r="AC376" i="29"/>
  <c r="AB376" i="29"/>
  <c r="AA376" i="29"/>
  <c r="AE375" i="29"/>
  <c r="AD375" i="29"/>
  <c r="AC375" i="29"/>
  <c r="AB375" i="29"/>
  <c r="AA375" i="29"/>
  <c r="AE374" i="29"/>
  <c r="AD374" i="29"/>
  <c r="AC374" i="29"/>
  <c r="AB374" i="29"/>
  <c r="AA374" i="29"/>
  <c r="AE373" i="29"/>
  <c r="AD373" i="29"/>
  <c r="AC373" i="29"/>
  <c r="AB373" i="29"/>
  <c r="AA373" i="29"/>
  <c r="AE372" i="29"/>
  <c r="AD372" i="29"/>
  <c r="AC372" i="29"/>
  <c r="AB372" i="29"/>
  <c r="AA372" i="29"/>
  <c r="AE371" i="29"/>
  <c r="AD371" i="29"/>
  <c r="AC371" i="29"/>
  <c r="AB371" i="29"/>
  <c r="AA371" i="29"/>
  <c r="AE370" i="29"/>
  <c r="AD370" i="29"/>
  <c r="AC370" i="29"/>
  <c r="AB370" i="29"/>
  <c r="AA370" i="29"/>
  <c r="AE369" i="29"/>
  <c r="AD369" i="29"/>
  <c r="AC369" i="29"/>
  <c r="AB369" i="29"/>
  <c r="AA369" i="29"/>
  <c r="AE368" i="29"/>
  <c r="AD368" i="29"/>
  <c r="AC368" i="29"/>
  <c r="AB368" i="29"/>
  <c r="AA368" i="29"/>
  <c r="AE367" i="29"/>
  <c r="AD367" i="29"/>
  <c r="AC367" i="29"/>
  <c r="AB367" i="29"/>
  <c r="AA367" i="29"/>
  <c r="AE366" i="29"/>
  <c r="AD366" i="29"/>
  <c r="AC366" i="29"/>
  <c r="AB366" i="29"/>
  <c r="AA366" i="29"/>
  <c r="AE365" i="29"/>
  <c r="AD365" i="29"/>
  <c r="AC365" i="29"/>
  <c r="AB365" i="29"/>
  <c r="AA365" i="29"/>
  <c r="AE364" i="29"/>
  <c r="AD364" i="29"/>
  <c r="AC364" i="29"/>
  <c r="AB364" i="29"/>
  <c r="AA364" i="29"/>
  <c r="AE363" i="29"/>
  <c r="AD363" i="29"/>
  <c r="AC363" i="29"/>
  <c r="AB363" i="29"/>
  <c r="AA363" i="29"/>
  <c r="AE362" i="29"/>
  <c r="AD362" i="29"/>
  <c r="AC362" i="29"/>
  <c r="AB362" i="29"/>
  <c r="AA362" i="29"/>
  <c r="AE361" i="29"/>
  <c r="AD361" i="29"/>
  <c r="AC361" i="29"/>
  <c r="AB361" i="29"/>
  <c r="AA361" i="29"/>
  <c r="AE360" i="29"/>
  <c r="AD360" i="29"/>
  <c r="AC360" i="29"/>
  <c r="AB360" i="29"/>
  <c r="AA360" i="29"/>
  <c r="AE359" i="29"/>
  <c r="AD359" i="29"/>
  <c r="AC359" i="29"/>
  <c r="AB359" i="29"/>
  <c r="AA359" i="29"/>
  <c r="AE358" i="29"/>
  <c r="AD358" i="29"/>
  <c r="AC358" i="29"/>
  <c r="AB358" i="29"/>
  <c r="AA358" i="29"/>
  <c r="AE357" i="29"/>
  <c r="AD357" i="29"/>
  <c r="AC357" i="29"/>
  <c r="AB357" i="29"/>
  <c r="AA357" i="29"/>
  <c r="AE356" i="29"/>
  <c r="AD356" i="29"/>
  <c r="AC356" i="29"/>
  <c r="AB356" i="29"/>
  <c r="AA356" i="29"/>
  <c r="AE355" i="29"/>
  <c r="AD355" i="29"/>
  <c r="AC355" i="29"/>
  <c r="AB355" i="29"/>
  <c r="AA355" i="29"/>
  <c r="AE354" i="29"/>
  <c r="AD354" i="29"/>
  <c r="AC354" i="29"/>
  <c r="AB354" i="29"/>
  <c r="AA354" i="29"/>
  <c r="AE353" i="29"/>
  <c r="AD353" i="29"/>
  <c r="AC353" i="29"/>
  <c r="AB353" i="29"/>
  <c r="AA353" i="29"/>
  <c r="AE352" i="29"/>
  <c r="AD352" i="29"/>
  <c r="AC352" i="29"/>
  <c r="AB352" i="29"/>
  <c r="AA352" i="29"/>
  <c r="AE351" i="29"/>
  <c r="AD351" i="29"/>
  <c r="AC351" i="29"/>
  <c r="AB351" i="29"/>
  <c r="AA351" i="29"/>
  <c r="AE350" i="29"/>
  <c r="AD350" i="29"/>
  <c r="AC350" i="29"/>
  <c r="AB350" i="29"/>
  <c r="AA350" i="29"/>
  <c r="AE349" i="29"/>
  <c r="AD349" i="29"/>
  <c r="AC349" i="29"/>
  <c r="AB349" i="29"/>
  <c r="AA349" i="29"/>
  <c r="AE348" i="29"/>
  <c r="AD348" i="29"/>
  <c r="AC348" i="29"/>
  <c r="AB348" i="29"/>
  <c r="AA348" i="29"/>
  <c r="AE347" i="29"/>
  <c r="AD347" i="29"/>
  <c r="AC347" i="29"/>
  <c r="AB347" i="29"/>
  <c r="AA347" i="29"/>
  <c r="AE346" i="29"/>
  <c r="AD346" i="29"/>
  <c r="AC346" i="29"/>
  <c r="AB346" i="29"/>
  <c r="AA346" i="29"/>
  <c r="AE345" i="29"/>
  <c r="AD345" i="29"/>
  <c r="AC345" i="29"/>
  <c r="AB345" i="29"/>
  <c r="AA345" i="29"/>
  <c r="AE344" i="29"/>
  <c r="AD344" i="29"/>
  <c r="AC344" i="29"/>
  <c r="AB344" i="29"/>
  <c r="AA344" i="29"/>
  <c r="AE343" i="29"/>
  <c r="AD343" i="29"/>
  <c r="AC343" i="29"/>
  <c r="AB343" i="29"/>
  <c r="AA343" i="29"/>
  <c r="AE342" i="29"/>
  <c r="AD342" i="29"/>
  <c r="AC342" i="29"/>
  <c r="AB342" i="29"/>
  <c r="AA342" i="29"/>
  <c r="AE341" i="29"/>
  <c r="AD341" i="29"/>
  <c r="AC341" i="29"/>
  <c r="AB341" i="29"/>
  <c r="AA341" i="29"/>
  <c r="AE340" i="29"/>
  <c r="AD340" i="29"/>
  <c r="AC340" i="29"/>
  <c r="AB340" i="29"/>
  <c r="AA340" i="29"/>
  <c r="AE339" i="29"/>
  <c r="AD339" i="29"/>
  <c r="AC339" i="29"/>
  <c r="AB339" i="29"/>
  <c r="AA339" i="29"/>
  <c r="AE338" i="29"/>
  <c r="AD338" i="29"/>
  <c r="AC338" i="29"/>
  <c r="AB338" i="29"/>
  <c r="AA338" i="29"/>
  <c r="AE337" i="29"/>
  <c r="AD337" i="29"/>
  <c r="AC337" i="29"/>
  <c r="AB337" i="29"/>
  <c r="AA337" i="29"/>
  <c r="AE336" i="29"/>
  <c r="AD336" i="29"/>
  <c r="AC336" i="29"/>
  <c r="AB336" i="29"/>
  <c r="AA336" i="29"/>
  <c r="AE335" i="29"/>
  <c r="AD335" i="29"/>
  <c r="AC335" i="29"/>
  <c r="AB335" i="29"/>
  <c r="AA335" i="29"/>
  <c r="AE334" i="29"/>
  <c r="AD334" i="29"/>
  <c r="AC334" i="29"/>
  <c r="AB334" i="29"/>
  <c r="AA334" i="29"/>
  <c r="AE333" i="29"/>
  <c r="AD333" i="29"/>
  <c r="AC333" i="29"/>
  <c r="AB333" i="29"/>
  <c r="AA333" i="29"/>
  <c r="AE332" i="29"/>
  <c r="AD332" i="29"/>
  <c r="AC332" i="29"/>
  <c r="AB332" i="29"/>
  <c r="AA332" i="29"/>
  <c r="AE331" i="29"/>
  <c r="AD331" i="29"/>
  <c r="AC331" i="29"/>
  <c r="AB331" i="29"/>
  <c r="AA331" i="29"/>
  <c r="AE330" i="29"/>
  <c r="AD330" i="29"/>
  <c r="AC330" i="29"/>
  <c r="AB330" i="29"/>
  <c r="AA330" i="29"/>
  <c r="AE329" i="29"/>
  <c r="AD329" i="29"/>
  <c r="AC329" i="29"/>
  <c r="AB329" i="29"/>
  <c r="AA329" i="29"/>
  <c r="AE328" i="29"/>
  <c r="AD328" i="29"/>
  <c r="AC328" i="29"/>
  <c r="AB328" i="29"/>
  <c r="AA328" i="29"/>
  <c r="AE327" i="29"/>
  <c r="AD327" i="29"/>
  <c r="AC327" i="29"/>
  <c r="AB327" i="29"/>
  <c r="AA327" i="29"/>
  <c r="AE326" i="29"/>
  <c r="AD326" i="29"/>
  <c r="AC326" i="29"/>
  <c r="AB326" i="29"/>
  <c r="AA326" i="29"/>
  <c r="AE325" i="29"/>
  <c r="AD325" i="29"/>
  <c r="AC325" i="29"/>
  <c r="AB325" i="29"/>
  <c r="AA325" i="29"/>
  <c r="AE324" i="29"/>
  <c r="AD324" i="29"/>
  <c r="AC324" i="29"/>
  <c r="AB324" i="29"/>
  <c r="AA324" i="29"/>
  <c r="AE323" i="29"/>
  <c r="AD323" i="29"/>
  <c r="AC323" i="29"/>
  <c r="AB323" i="29"/>
  <c r="AA323" i="29"/>
  <c r="AE322" i="29"/>
  <c r="AD322" i="29"/>
  <c r="AC322" i="29"/>
  <c r="AB322" i="29"/>
  <c r="AA322" i="29"/>
  <c r="AE321" i="29"/>
  <c r="AD321" i="29"/>
  <c r="AC321" i="29"/>
  <c r="AB321" i="29"/>
  <c r="AA321" i="29"/>
  <c r="AE320" i="29"/>
  <c r="AD320" i="29"/>
  <c r="AC320" i="29"/>
  <c r="AB320" i="29"/>
  <c r="AA320" i="29"/>
  <c r="AE319" i="29"/>
  <c r="AD319" i="29"/>
  <c r="AC319" i="29"/>
  <c r="AB319" i="29"/>
  <c r="AA319" i="29"/>
  <c r="AE318" i="29"/>
  <c r="AD318" i="29"/>
  <c r="AC318" i="29"/>
  <c r="AB318" i="29"/>
  <c r="AA318" i="29"/>
  <c r="AE317" i="29"/>
  <c r="AD317" i="29"/>
  <c r="AC317" i="29"/>
  <c r="AB317" i="29"/>
  <c r="AA317" i="29"/>
  <c r="AE316" i="29"/>
  <c r="AD316" i="29"/>
  <c r="AC316" i="29"/>
  <c r="AB316" i="29"/>
  <c r="AA316" i="29"/>
  <c r="AE315" i="29"/>
  <c r="AD315" i="29"/>
  <c r="AC315" i="29"/>
  <c r="AB315" i="29"/>
  <c r="AA315" i="29"/>
  <c r="AE314" i="29"/>
  <c r="AD314" i="29"/>
  <c r="AC314" i="29"/>
  <c r="AB314" i="29"/>
  <c r="AA314" i="29"/>
  <c r="AE313" i="29"/>
  <c r="AD313" i="29"/>
  <c r="AC313" i="29"/>
  <c r="AB313" i="29"/>
  <c r="AA313" i="29"/>
  <c r="AE312" i="29"/>
  <c r="AD312" i="29"/>
  <c r="AC312" i="29"/>
  <c r="AB312" i="29"/>
  <c r="AA312" i="29"/>
  <c r="AE311" i="29"/>
  <c r="AD311" i="29"/>
  <c r="AC311" i="29"/>
  <c r="AB311" i="29"/>
  <c r="AA311" i="29"/>
  <c r="AE310" i="29"/>
  <c r="AD310" i="29"/>
  <c r="AC310" i="29"/>
  <c r="AB310" i="29"/>
  <c r="AA310" i="29"/>
  <c r="AE309" i="29"/>
  <c r="AD309" i="29"/>
  <c r="AC309" i="29"/>
  <c r="AB309" i="29"/>
  <c r="AA309" i="29"/>
  <c r="AE308" i="29"/>
  <c r="AD308" i="29"/>
  <c r="AC308" i="29"/>
  <c r="AB308" i="29"/>
  <c r="AA308" i="29"/>
  <c r="AE307" i="29"/>
  <c r="AD307" i="29"/>
  <c r="AC307" i="29"/>
  <c r="AB307" i="29"/>
  <c r="AA307" i="29"/>
  <c r="AE306" i="29"/>
  <c r="AD306" i="29"/>
  <c r="AC306" i="29"/>
  <c r="AB306" i="29"/>
  <c r="AA306" i="29"/>
  <c r="AE305" i="29"/>
  <c r="AD305" i="29"/>
  <c r="AC305" i="29"/>
  <c r="AB305" i="29"/>
  <c r="AA305" i="29"/>
  <c r="AE304" i="29"/>
  <c r="AD304" i="29"/>
  <c r="AC304" i="29"/>
  <c r="AB304" i="29"/>
  <c r="AA304" i="29"/>
  <c r="AE303" i="29"/>
  <c r="AD303" i="29"/>
  <c r="AC303" i="29"/>
  <c r="AB303" i="29"/>
  <c r="AA303" i="29"/>
  <c r="AE302" i="29"/>
  <c r="AD302" i="29"/>
  <c r="AC302" i="29"/>
  <c r="AB302" i="29"/>
  <c r="AA302" i="29"/>
  <c r="AE301" i="29"/>
  <c r="AD301" i="29"/>
  <c r="AC301" i="29"/>
  <c r="AB301" i="29"/>
  <c r="AA301" i="29"/>
  <c r="AE300" i="29"/>
  <c r="AD300" i="29"/>
  <c r="AC300" i="29"/>
  <c r="AB300" i="29"/>
  <c r="AA300" i="29"/>
  <c r="AE299" i="29"/>
  <c r="AD299" i="29"/>
  <c r="AC299" i="29"/>
  <c r="AB299" i="29"/>
  <c r="AA299" i="29"/>
  <c r="AE298" i="29"/>
  <c r="AD298" i="29"/>
  <c r="AC298" i="29"/>
  <c r="AB298" i="29"/>
  <c r="AA298" i="29"/>
  <c r="AE297" i="29"/>
  <c r="AD297" i="29"/>
  <c r="AC297" i="29"/>
  <c r="AB297" i="29"/>
  <c r="AA297" i="29"/>
  <c r="AE296" i="29"/>
  <c r="AD296" i="29"/>
  <c r="AC296" i="29"/>
  <c r="AB296" i="29"/>
  <c r="AA296" i="29"/>
  <c r="AE295" i="29"/>
  <c r="AD295" i="29"/>
  <c r="AC295" i="29"/>
  <c r="AB295" i="29"/>
  <c r="AA295" i="29"/>
  <c r="AE294" i="29"/>
  <c r="AD294" i="29"/>
  <c r="AC294" i="29"/>
  <c r="AB294" i="29"/>
  <c r="AA294" i="29"/>
  <c r="AE293" i="29"/>
  <c r="AD293" i="29"/>
  <c r="AC293" i="29"/>
  <c r="AB293" i="29"/>
  <c r="AA293" i="29"/>
  <c r="AE292" i="29"/>
  <c r="AD292" i="29"/>
  <c r="AC292" i="29"/>
  <c r="AB292" i="29"/>
  <c r="AA292" i="29"/>
  <c r="AE291" i="29"/>
  <c r="AD291" i="29"/>
  <c r="AC291" i="29"/>
  <c r="AB291" i="29"/>
  <c r="AA291" i="29"/>
  <c r="AE290" i="29"/>
  <c r="AD290" i="29"/>
  <c r="AC290" i="29"/>
  <c r="AB290" i="29"/>
  <c r="AA290" i="29"/>
  <c r="AE289" i="29"/>
  <c r="AD289" i="29"/>
  <c r="AC289" i="29"/>
  <c r="AB289" i="29"/>
  <c r="AA289" i="29"/>
  <c r="AE288" i="29"/>
  <c r="AD288" i="29"/>
  <c r="AC288" i="29"/>
  <c r="AB288" i="29"/>
  <c r="AA288" i="29"/>
  <c r="AE287" i="29"/>
  <c r="AD287" i="29"/>
  <c r="AC287" i="29"/>
  <c r="AB287" i="29"/>
  <c r="AA287" i="29"/>
  <c r="AE286" i="29"/>
  <c r="AD286" i="29"/>
  <c r="AC286" i="29"/>
  <c r="AB286" i="29"/>
  <c r="AA286" i="29"/>
  <c r="AE285" i="29"/>
  <c r="AD285" i="29"/>
  <c r="AC285" i="29"/>
  <c r="AB285" i="29"/>
  <c r="AA285" i="29"/>
  <c r="AE284" i="29"/>
  <c r="AD284" i="29"/>
  <c r="AC284" i="29"/>
  <c r="AB284" i="29"/>
  <c r="AA284" i="29"/>
  <c r="AE283" i="29"/>
  <c r="AD283" i="29"/>
  <c r="AC283" i="29"/>
  <c r="AB283" i="29"/>
  <c r="AA283" i="29"/>
  <c r="AE282" i="29"/>
  <c r="AD282" i="29"/>
  <c r="AC282" i="29"/>
  <c r="AB282" i="29"/>
  <c r="AA282" i="29"/>
  <c r="AE281" i="29"/>
  <c r="AD281" i="29"/>
  <c r="AC281" i="29"/>
  <c r="AB281" i="29"/>
  <c r="AA281" i="29"/>
  <c r="AE280" i="29"/>
  <c r="AD280" i="29"/>
  <c r="AC280" i="29"/>
  <c r="AB280" i="29"/>
  <c r="AA280" i="29"/>
  <c r="AE279" i="29"/>
  <c r="AD279" i="29"/>
  <c r="AC279" i="29"/>
  <c r="AB279" i="29"/>
  <c r="AA279" i="29"/>
  <c r="AE278" i="29"/>
  <c r="AD278" i="29"/>
  <c r="AC278" i="29"/>
  <c r="AB278" i="29"/>
  <c r="AA278" i="29"/>
  <c r="AE277" i="29"/>
  <c r="AD277" i="29"/>
  <c r="AC277" i="29"/>
  <c r="AB277" i="29"/>
  <c r="AA277" i="29"/>
  <c r="AE276" i="29"/>
  <c r="AD276" i="29"/>
  <c r="AC276" i="29"/>
  <c r="AB276" i="29"/>
  <c r="AA276" i="29"/>
  <c r="AE275" i="29"/>
  <c r="AD275" i="29"/>
  <c r="AC275" i="29"/>
  <c r="AB275" i="29"/>
  <c r="AA275" i="29"/>
  <c r="AE274" i="29"/>
  <c r="AD274" i="29"/>
  <c r="AC274" i="29"/>
  <c r="AB274" i="29"/>
  <c r="AA274" i="29"/>
  <c r="AE273" i="29"/>
  <c r="AD273" i="29"/>
  <c r="AC273" i="29"/>
  <c r="AB273" i="29"/>
  <c r="AA273" i="29"/>
  <c r="AE272" i="29"/>
  <c r="AD272" i="29"/>
  <c r="AC272" i="29"/>
  <c r="AB272" i="29"/>
  <c r="AA272" i="29"/>
  <c r="AE271" i="29"/>
  <c r="AD271" i="29"/>
  <c r="AC271" i="29"/>
  <c r="AB271" i="29"/>
  <c r="AA271" i="29"/>
  <c r="AE270" i="29"/>
  <c r="AD270" i="29"/>
  <c r="AC270" i="29"/>
  <c r="AB270" i="29"/>
  <c r="AA270" i="29"/>
  <c r="AE269" i="29"/>
  <c r="AD269" i="29"/>
  <c r="AC269" i="29"/>
  <c r="AB269" i="29"/>
  <c r="AA269" i="29"/>
  <c r="AE268" i="29"/>
  <c r="AD268" i="29"/>
  <c r="AC268" i="29"/>
  <c r="AB268" i="29"/>
  <c r="AA268" i="29"/>
  <c r="AE267" i="29"/>
  <c r="AD267" i="29"/>
  <c r="AC267" i="29"/>
  <c r="AB267" i="29"/>
  <c r="AA267" i="29"/>
  <c r="AE266" i="29"/>
  <c r="AD266" i="29"/>
  <c r="AC266" i="29"/>
  <c r="AB266" i="29"/>
  <c r="AA266" i="29"/>
  <c r="AE265" i="29"/>
  <c r="AD265" i="29"/>
  <c r="AC265" i="29"/>
  <c r="AB265" i="29"/>
  <c r="AA265" i="29"/>
  <c r="AE264" i="29"/>
  <c r="AD264" i="29"/>
  <c r="AC264" i="29"/>
  <c r="AB264" i="29"/>
  <c r="AA264" i="29"/>
  <c r="AE263" i="29"/>
  <c r="AD263" i="29"/>
  <c r="AC263" i="29"/>
  <c r="AB263" i="29"/>
  <c r="AA263" i="29"/>
  <c r="AE262" i="29"/>
  <c r="AD262" i="29"/>
  <c r="AC262" i="29"/>
  <c r="AB262" i="29"/>
  <c r="AA262" i="29"/>
  <c r="AE261" i="29"/>
  <c r="AD261" i="29"/>
  <c r="AC261" i="29"/>
  <c r="AB261" i="29"/>
  <c r="AA261" i="29"/>
  <c r="AE260" i="29"/>
  <c r="AD260" i="29"/>
  <c r="AC260" i="29"/>
  <c r="AB260" i="29"/>
  <c r="AA260" i="29"/>
  <c r="AE259" i="29"/>
  <c r="AD259" i="29"/>
  <c r="AC259" i="29"/>
  <c r="AB259" i="29"/>
  <c r="AA259" i="29"/>
  <c r="AE258" i="29"/>
  <c r="AD258" i="29"/>
  <c r="AC258" i="29"/>
  <c r="AB258" i="29"/>
  <c r="AA258" i="29"/>
  <c r="AE257" i="29"/>
  <c r="AD257" i="29"/>
  <c r="AC257" i="29"/>
  <c r="AB257" i="29"/>
  <c r="AA257" i="29"/>
  <c r="AE256" i="29"/>
  <c r="AD256" i="29"/>
  <c r="AC256" i="29"/>
  <c r="AB256" i="29"/>
  <c r="AA256" i="29"/>
  <c r="AE255" i="29"/>
  <c r="AD255" i="29"/>
  <c r="AC255" i="29"/>
  <c r="AB255" i="29"/>
  <c r="AA255" i="29"/>
  <c r="AE254" i="29"/>
  <c r="AD254" i="29"/>
  <c r="AC254" i="29"/>
  <c r="AB254" i="29"/>
  <c r="AA254" i="29"/>
  <c r="AE253" i="29"/>
  <c r="AD253" i="29"/>
  <c r="AC253" i="29"/>
  <c r="AB253" i="29"/>
  <c r="AA253" i="29"/>
  <c r="AE252" i="29"/>
  <c r="AD252" i="29"/>
  <c r="AC252" i="29"/>
  <c r="AB252" i="29"/>
  <c r="AA252" i="29"/>
  <c r="AE251" i="29"/>
  <c r="AD251" i="29"/>
  <c r="AC251" i="29"/>
  <c r="AB251" i="29"/>
  <c r="AA251" i="29"/>
  <c r="AE250" i="29"/>
  <c r="AD250" i="29"/>
  <c r="AC250" i="29"/>
  <c r="AB250" i="29"/>
  <c r="AA250" i="29"/>
  <c r="AE249" i="29"/>
  <c r="AD249" i="29"/>
  <c r="AC249" i="29"/>
  <c r="AB249" i="29"/>
  <c r="AA249" i="29"/>
  <c r="AE248" i="29"/>
  <c r="AD248" i="29"/>
  <c r="AC248" i="29"/>
  <c r="AB248" i="29"/>
  <c r="AA248" i="29"/>
  <c r="AE247" i="29"/>
  <c r="AD247" i="29"/>
  <c r="AC247" i="29"/>
  <c r="AB247" i="29"/>
  <c r="AA247" i="29"/>
  <c r="AE246" i="29"/>
  <c r="AD246" i="29"/>
  <c r="AC246" i="29"/>
  <c r="AB246" i="29"/>
  <c r="AA246" i="29"/>
  <c r="AE245" i="29"/>
  <c r="AD245" i="29"/>
  <c r="AC245" i="29"/>
  <c r="AB245" i="29"/>
  <c r="AA245" i="29"/>
  <c r="AE244" i="29"/>
  <c r="AD244" i="29"/>
  <c r="AC244" i="29"/>
  <c r="AB244" i="29"/>
  <c r="AA244" i="29"/>
  <c r="AE243" i="29"/>
  <c r="AD243" i="29"/>
  <c r="AC243" i="29"/>
  <c r="AB243" i="29"/>
  <c r="AA243" i="29"/>
  <c r="AE242" i="29"/>
  <c r="AD242" i="29"/>
  <c r="AC242" i="29"/>
  <c r="AB242" i="29"/>
  <c r="AA242" i="29"/>
  <c r="AE241" i="29"/>
  <c r="AD241" i="29"/>
  <c r="AC241" i="29"/>
  <c r="AB241" i="29"/>
  <c r="AA241" i="29"/>
  <c r="AE240" i="29"/>
  <c r="AD240" i="29"/>
  <c r="AC240" i="29"/>
  <c r="AB240" i="29"/>
  <c r="AA240" i="29"/>
  <c r="AE239" i="29"/>
  <c r="AD239" i="29"/>
  <c r="AC239" i="29"/>
  <c r="AB239" i="29"/>
  <c r="AA239" i="29"/>
  <c r="AE238" i="29"/>
  <c r="AD238" i="29"/>
  <c r="AC238" i="29"/>
  <c r="AB238" i="29"/>
  <c r="AA238" i="29"/>
  <c r="AE237" i="29"/>
  <c r="AD237" i="29"/>
  <c r="AC237" i="29"/>
  <c r="AB237" i="29"/>
  <c r="AA237" i="29"/>
  <c r="AE236" i="29"/>
  <c r="AD236" i="29"/>
  <c r="AC236" i="29"/>
  <c r="AB236" i="29"/>
  <c r="AA236" i="29"/>
  <c r="AE235" i="29"/>
  <c r="AD235" i="29"/>
  <c r="AC235" i="29"/>
  <c r="AB235" i="29"/>
  <c r="AA235" i="29"/>
  <c r="AE234" i="29"/>
  <c r="AD234" i="29"/>
  <c r="AC234" i="29"/>
  <c r="AB234" i="29"/>
  <c r="AA234" i="29"/>
  <c r="AE233" i="29"/>
  <c r="AD233" i="29"/>
  <c r="AC233" i="29"/>
  <c r="AB233" i="29"/>
  <c r="AA233" i="29"/>
  <c r="AE232" i="29"/>
  <c r="AD232" i="29"/>
  <c r="AC232" i="29"/>
  <c r="AB232" i="29"/>
  <c r="AA232" i="29"/>
  <c r="AE231" i="29"/>
  <c r="AD231" i="29"/>
  <c r="AC231" i="29"/>
  <c r="AB231" i="29"/>
  <c r="AA231" i="29"/>
  <c r="AE230" i="29"/>
  <c r="AD230" i="29"/>
  <c r="AC230" i="29"/>
  <c r="AB230" i="29"/>
  <c r="AA230" i="29"/>
  <c r="AE229" i="29"/>
  <c r="AD229" i="29"/>
  <c r="AC229" i="29"/>
  <c r="AB229" i="29"/>
  <c r="AA229" i="29"/>
  <c r="AE228" i="29"/>
  <c r="AD228" i="29"/>
  <c r="AC228" i="29"/>
  <c r="AB228" i="29"/>
  <c r="AA228" i="29"/>
  <c r="AE227" i="29"/>
  <c r="AD227" i="29"/>
  <c r="AC227" i="29"/>
  <c r="AB227" i="29"/>
  <c r="AA227" i="29"/>
  <c r="AE226" i="29"/>
  <c r="AD226" i="29"/>
  <c r="AC226" i="29"/>
  <c r="AB226" i="29"/>
  <c r="AA226" i="29"/>
  <c r="AE225" i="29"/>
  <c r="AD225" i="29"/>
  <c r="AC225" i="29"/>
  <c r="AB225" i="29"/>
  <c r="AA225" i="29"/>
  <c r="AE224" i="29"/>
  <c r="AD224" i="29"/>
  <c r="AC224" i="29"/>
  <c r="AB224" i="29"/>
  <c r="AA224" i="29"/>
  <c r="AE223" i="29"/>
  <c r="AD223" i="29"/>
  <c r="AC223" i="29"/>
  <c r="AB223" i="29"/>
  <c r="AA223" i="29"/>
  <c r="AE222" i="29"/>
  <c r="AD222" i="29"/>
  <c r="AC222" i="29"/>
  <c r="AB222" i="29"/>
  <c r="AA222" i="29"/>
  <c r="AE221" i="29"/>
  <c r="AD221" i="29"/>
  <c r="AC221" i="29"/>
  <c r="AB221" i="29"/>
  <c r="AA221" i="29"/>
  <c r="AE220" i="29"/>
  <c r="AD220" i="29"/>
  <c r="AC220" i="29"/>
  <c r="AB220" i="29"/>
  <c r="AA220" i="29"/>
  <c r="AE219" i="29"/>
  <c r="AD219" i="29"/>
  <c r="AC219" i="29"/>
  <c r="AB219" i="29"/>
  <c r="AA219" i="29"/>
  <c r="AE218" i="29"/>
  <c r="AD218" i="29"/>
  <c r="AC218" i="29"/>
  <c r="AB218" i="29"/>
  <c r="AA218" i="29"/>
  <c r="AE217" i="29"/>
  <c r="AD217" i="29"/>
  <c r="AC217" i="29"/>
  <c r="AB217" i="29"/>
  <c r="AA217" i="29"/>
  <c r="AE216" i="29"/>
  <c r="AD216" i="29"/>
  <c r="AC216" i="29"/>
  <c r="AB216" i="29"/>
  <c r="AA216" i="29"/>
  <c r="AE215" i="29"/>
  <c r="AD215" i="29"/>
  <c r="AC215" i="29"/>
  <c r="AB215" i="29"/>
  <c r="AA215" i="29"/>
  <c r="AE214" i="29"/>
  <c r="AD214" i="29"/>
  <c r="AC214" i="29"/>
  <c r="AB214" i="29"/>
  <c r="AA214" i="29"/>
  <c r="AE213" i="29"/>
  <c r="AD213" i="29"/>
  <c r="AC213" i="29"/>
  <c r="AB213" i="29"/>
  <c r="AA213" i="29"/>
  <c r="AE212" i="29"/>
  <c r="AD212" i="29"/>
  <c r="AC212" i="29"/>
  <c r="AB212" i="29"/>
  <c r="AA212" i="29"/>
  <c r="AE211" i="29"/>
  <c r="AD211" i="29"/>
  <c r="AC211" i="29"/>
  <c r="AB211" i="29"/>
  <c r="AA211" i="29"/>
  <c r="AE210" i="29"/>
  <c r="AD210" i="29"/>
  <c r="AC210" i="29"/>
  <c r="AB210" i="29"/>
  <c r="AA210" i="29"/>
  <c r="AE209" i="29"/>
  <c r="AD209" i="29"/>
  <c r="AC209" i="29"/>
  <c r="AB209" i="29"/>
  <c r="AA209" i="29"/>
  <c r="AE208" i="29"/>
  <c r="AD208" i="29"/>
  <c r="AC208" i="29"/>
  <c r="AB208" i="29"/>
  <c r="AA208" i="29"/>
  <c r="AE207" i="29"/>
  <c r="AD207" i="29"/>
  <c r="AC207" i="29"/>
  <c r="AB207" i="29"/>
  <c r="AA207" i="29"/>
  <c r="AE206" i="29"/>
  <c r="AD206" i="29"/>
  <c r="AC206" i="29"/>
  <c r="AB206" i="29"/>
  <c r="AA206" i="29"/>
  <c r="AE205" i="29"/>
  <c r="AD205" i="29"/>
  <c r="AC205" i="29"/>
  <c r="AB205" i="29"/>
  <c r="AA205" i="29"/>
  <c r="AE204" i="29"/>
  <c r="AD204" i="29"/>
  <c r="AC204" i="29"/>
  <c r="AB204" i="29"/>
  <c r="AA204" i="29"/>
  <c r="AE203" i="29"/>
  <c r="AD203" i="29"/>
  <c r="AC203" i="29"/>
  <c r="AB203" i="29"/>
  <c r="AA203" i="29"/>
  <c r="AE202" i="29"/>
  <c r="AD202" i="29"/>
  <c r="AC202" i="29"/>
  <c r="AB202" i="29"/>
  <c r="AA202" i="29"/>
  <c r="AE201" i="29"/>
  <c r="AD201" i="29"/>
  <c r="AC201" i="29"/>
  <c r="AB201" i="29"/>
  <c r="AA201" i="29"/>
  <c r="AE200" i="29"/>
  <c r="AD200" i="29"/>
  <c r="AC200" i="29"/>
  <c r="AB200" i="29"/>
  <c r="AA200" i="29"/>
  <c r="AE199" i="29"/>
  <c r="AD199" i="29"/>
  <c r="AC199" i="29"/>
  <c r="AB199" i="29"/>
  <c r="AA199" i="29"/>
  <c r="AE198" i="29"/>
  <c r="AD198" i="29"/>
  <c r="AC198" i="29"/>
  <c r="AB198" i="29"/>
  <c r="AA198" i="29"/>
  <c r="AE197" i="29"/>
  <c r="AD197" i="29"/>
  <c r="AC197" i="29"/>
  <c r="AB197" i="29"/>
  <c r="AA197" i="29"/>
  <c r="AE196" i="29"/>
  <c r="AD196" i="29"/>
  <c r="AC196" i="29"/>
  <c r="AB196" i="29"/>
  <c r="AA196" i="29"/>
  <c r="AE195" i="29"/>
  <c r="AD195" i="29"/>
  <c r="AC195" i="29"/>
  <c r="AB195" i="29"/>
  <c r="AA195" i="29"/>
  <c r="AE194" i="29"/>
  <c r="AD194" i="29"/>
  <c r="AC194" i="29"/>
  <c r="AB194" i="29"/>
  <c r="AA194" i="29"/>
  <c r="AE193" i="29"/>
  <c r="AD193" i="29"/>
  <c r="AC193" i="29"/>
  <c r="AB193" i="29"/>
  <c r="AA193" i="29"/>
  <c r="AE192" i="29"/>
  <c r="AD192" i="29"/>
  <c r="AC192" i="29"/>
  <c r="AB192" i="29"/>
  <c r="AA192" i="29"/>
  <c r="AE191" i="29"/>
  <c r="AD191" i="29"/>
  <c r="AC191" i="29"/>
  <c r="AB191" i="29"/>
  <c r="AA191" i="29"/>
  <c r="AE190" i="29"/>
  <c r="AD190" i="29"/>
  <c r="AC190" i="29"/>
  <c r="AB190" i="29"/>
  <c r="AA190" i="29"/>
  <c r="AE189" i="29"/>
  <c r="AD189" i="29"/>
  <c r="AC189" i="29"/>
  <c r="AB189" i="29"/>
  <c r="AA189" i="29"/>
  <c r="AE188" i="29"/>
  <c r="AD188" i="29"/>
  <c r="AC188" i="29"/>
  <c r="AB188" i="29"/>
  <c r="AA188" i="29"/>
  <c r="AE187" i="29"/>
  <c r="AD187" i="29"/>
  <c r="AC187" i="29"/>
  <c r="AB187" i="29"/>
  <c r="AA187" i="29"/>
  <c r="AE186" i="29"/>
  <c r="AD186" i="29"/>
  <c r="AC186" i="29"/>
  <c r="AB186" i="29"/>
  <c r="AA186" i="29"/>
  <c r="AE185" i="29"/>
  <c r="AD185" i="29"/>
  <c r="AC185" i="29"/>
  <c r="AB185" i="29"/>
  <c r="AA185" i="29"/>
  <c r="AE184" i="29"/>
  <c r="AD184" i="29"/>
  <c r="AC184" i="29"/>
  <c r="AB184" i="29"/>
  <c r="AA184" i="29"/>
  <c r="AE183" i="29"/>
  <c r="AD183" i="29"/>
  <c r="AC183" i="29"/>
  <c r="AB183" i="29"/>
  <c r="AA183" i="29"/>
  <c r="AE182" i="29"/>
  <c r="AD182" i="29"/>
  <c r="AC182" i="29"/>
  <c r="AB182" i="29"/>
  <c r="AA182" i="29"/>
  <c r="AE181" i="29"/>
  <c r="AD181" i="29"/>
  <c r="AC181" i="29"/>
  <c r="AB181" i="29"/>
  <c r="AA181" i="29"/>
  <c r="AE180" i="29"/>
  <c r="AD180" i="29"/>
  <c r="AC180" i="29"/>
  <c r="AB180" i="29"/>
  <c r="AA180" i="29"/>
  <c r="AE179" i="29"/>
  <c r="AD179" i="29"/>
  <c r="AC179" i="29"/>
  <c r="AB179" i="29"/>
  <c r="AA179" i="29"/>
  <c r="AE178" i="29"/>
  <c r="AD178" i="29"/>
  <c r="AC178" i="29"/>
  <c r="AB178" i="29"/>
  <c r="AA178" i="29"/>
  <c r="AE177" i="29"/>
  <c r="AD177" i="29"/>
  <c r="AC177" i="29"/>
  <c r="AB177" i="29"/>
  <c r="AA177" i="29"/>
  <c r="AE176" i="29"/>
  <c r="AD176" i="29"/>
  <c r="AC176" i="29"/>
  <c r="AB176" i="29"/>
  <c r="AA176" i="29"/>
  <c r="AE175" i="29"/>
  <c r="AD175" i="29"/>
  <c r="AC175" i="29"/>
  <c r="AB175" i="29"/>
  <c r="AA175" i="29"/>
  <c r="AE174" i="29"/>
  <c r="AD174" i="29"/>
  <c r="AC174" i="29"/>
  <c r="AB174" i="29"/>
  <c r="AA174" i="29"/>
  <c r="AE173" i="29"/>
  <c r="AD173" i="29"/>
  <c r="AC173" i="29"/>
  <c r="AB173" i="29"/>
  <c r="AA173" i="29"/>
  <c r="AE172" i="29"/>
  <c r="AD172" i="29"/>
  <c r="AC172" i="29"/>
  <c r="AB172" i="29"/>
  <c r="AA172" i="29"/>
  <c r="AE171" i="29"/>
  <c r="AD171" i="29"/>
  <c r="AC171" i="29"/>
  <c r="AB171" i="29"/>
  <c r="AA171" i="29"/>
  <c r="AE170" i="29"/>
  <c r="AD170" i="29"/>
  <c r="AC170" i="29"/>
  <c r="AB170" i="29"/>
  <c r="AA170" i="29"/>
  <c r="AE169" i="29"/>
  <c r="AD169" i="29"/>
  <c r="AC169" i="29"/>
  <c r="AB169" i="29"/>
  <c r="AA169" i="29"/>
  <c r="AE168" i="29"/>
  <c r="AD168" i="29"/>
  <c r="AC168" i="29"/>
  <c r="AB168" i="29"/>
  <c r="AA168" i="29"/>
  <c r="AE167" i="29"/>
  <c r="AD167" i="29"/>
  <c r="AC167" i="29"/>
  <c r="AB167" i="29"/>
  <c r="AA167" i="29"/>
  <c r="AE166" i="29"/>
  <c r="AD166" i="29"/>
  <c r="AC166" i="29"/>
  <c r="AB166" i="29"/>
  <c r="AA166" i="29"/>
  <c r="AE165" i="29"/>
  <c r="AD165" i="29"/>
  <c r="AC165" i="29"/>
  <c r="AB165" i="29"/>
  <c r="AA165" i="29"/>
  <c r="AE164" i="29"/>
  <c r="AD164" i="29"/>
  <c r="AC164" i="29"/>
  <c r="AB164" i="29"/>
  <c r="AA164" i="29"/>
  <c r="AE163" i="29"/>
  <c r="AD163" i="29"/>
  <c r="AC163" i="29"/>
  <c r="AB163" i="29"/>
  <c r="AA163" i="29"/>
  <c r="AE162" i="29"/>
  <c r="AD162" i="29"/>
  <c r="AC162" i="29"/>
  <c r="AB162" i="29"/>
  <c r="AA162" i="29"/>
  <c r="AE161" i="29"/>
  <c r="AD161" i="29"/>
  <c r="AC161" i="29"/>
  <c r="AB161" i="29"/>
  <c r="AA161" i="29"/>
  <c r="AE160" i="29"/>
  <c r="AD160" i="29"/>
  <c r="AC160" i="29"/>
  <c r="AB160" i="29"/>
  <c r="AA160" i="29"/>
  <c r="AE159" i="29"/>
  <c r="AD159" i="29"/>
  <c r="AC159" i="29"/>
  <c r="AB159" i="29"/>
  <c r="AA159" i="29"/>
  <c r="AE158" i="29"/>
  <c r="AD158" i="29"/>
  <c r="AC158" i="29"/>
  <c r="AB158" i="29"/>
  <c r="AA158" i="29"/>
  <c r="AE157" i="29"/>
  <c r="AD157" i="29"/>
  <c r="AC157" i="29"/>
  <c r="AB157" i="29"/>
  <c r="AA157" i="29"/>
  <c r="AE156" i="29"/>
  <c r="AD156" i="29"/>
  <c r="AC156" i="29"/>
  <c r="AB156" i="29"/>
  <c r="AA156" i="29"/>
  <c r="AE155" i="29"/>
  <c r="AD155" i="29"/>
  <c r="AC155" i="29"/>
  <c r="AB155" i="29"/>
  <c r="AA155" i="29"/>
  <c r="AE154" i="29"/>
  <c r="AD154" i="29"/>
  <c r="AC154" i="29"/>
  <c r="AB154" i="29"/>
  <c r="AA154" i="29"/>
  <c r="AE153" i="29"/>
  <c r="AD153" i="29"/>
  <c r="AC153" i="29"/>
  <c r="AB153" i="29"/>
  <c r="AA153" i="29"/>
  <c r="AE152" i="29"/>
  <c r="AD152" i="29"/>
  <c r="AC152" i="29"/>
  <c r="AB152" i="29"/>
  <c r="AA152" i="29"/>
  <c r="AE151" i="29"/>
  <c r="AD151" i="29"/>
  <c r="AC151" i="29"/>
  <c r="AB151" i="29"/>
  <c r="AA151" i="29"/>
  <c r="AE150" i="29"/>
  <c r="AD150" i="29"/>
  <c r="AC150" i="29"/>
  <c r="AB150" i="29"/>
  <c r="AA150" i="29"/>
  <c r="AE149" i="29"/>
  <c r="AD149" i="29"/>
  <c r="AC149" i="29"/>
  <c r="AB149" i="29"/>
  <c r="AA149" i="29"/>
  <c r="AE148" i="29"/>
  <c r="AD148" i="29"/>
  <c r="AC148" i="29"/>
  <c r="AB148" i="29"/>
  <c r="AA148" i="29"/>
  <c r="AE147" i="29"/>
  <c r="AD147" i="29"/>
  <c r="AC147" i="29"/>
  <c r="AB147" i="29"/>
  <c r="AA147" i="29"/>
  <c r="AE146" i="29"/>
  <c r="AD146" i="29"/>
  <c r="AC146" i="29"/>
  <c r="AB146" i="29"/>
  <c r="AA146" i="29"/>
  <c r="AE145" i="29"/>
  <c r="AD145" i="29"/>
  <c r="AC145" i="29"/>
  <c r="AB145" i="29"/>
  <c r="AA145" i="29"/>
  <c r="AE144" i="29"/>
  <c r="AD144" i="29"/>
  <c r="AC144" i="29"/>
  <c r="AB144" i="29"/>
  <c r="AA144" i="29"/>
  <c r="AE143" i="29"/>
  <c r="AD143" i="29"/>
  <c r="AC143" i="29"/>
  <c r="AB143" i="29"/>
  <c r="AA143" i="29"/>
  <c r="AE142" i="29"/>
  <c r="AD142" i="29"/>
  <c r="AC142" i="29"/>
  <c r="AB142" i="29"/>
  <c r="AA142" i="29"/>
  <c r="AE141" i="29"/>
  <c r="AD141" i="29"/>
  <c r="AC141" i="29"/>
  <c r="AB141" i="29"/>
  <c r="AA141" i="29"/>
  <c r="AE140" i="29"/>
  <c r="AD140" i="29"/>
  <c r="AC140" i="29"/>
  <c r="AB140" i="29"/>
  <c r="AA140" i="29"/>
  <c r="AE139" i="29"/>
  <c r="AD139" i="29"/>
  <c r="AC139" i="29"/>
  <c r="AB139" i="29"/>
  <c r="AA139" i="29"/>
  <c r="AE138" i="29"/>
  <c r="AD138" i="29"/>
  <c r="AC138" i="29"/>
  <c r="AB138" i="29"/>
  <c r="AA138" i="29"/>
  <c r="AE137" i="29"/>
  <c r="AD137" i="29"/>
  <c r="AC137" i="29"/>
  <c r="AB137" i="29"/>
  <c r="AA137" i="29"/>
  <c r="AE136" i="29"/>
  <c r="AD136" i="29"/>
  <c r="AC136" i="29"/>
  <c r="AB136" i="29"/>
  <c r="AA136" i="29"/>
  <c r="AE135" i="29"/>
  <c r="AD135" i="29"/>
  <c r="AC135" i="29"/>
  <c r="AB135" i="29"/>
  <c r="AA135" i="29"/>
  <c r="AE134" i="29"/>
  <c r="AD134" i="29"/>
  <c r="AC134" i="29"/>
  <c r="AB134" i="29"/>
  <c r="AA134" i="29"/>
  <c r="AE133" i="29"/>
  <c r="AD133" i="29"/>
  <c r="AC133" i="29"/>
  <c r="AB133" i="29"/>
  <c r="AA133" i="29"/>
  <c r="AE132" i="29"/>
  <c r="AD132" i="29"/>
  <c r="AC132" i="29"/>
  <c r="AB132" i="29"/>
  <c r="AA132" i="29"/>
  <c r="AE131" i="29"/>
  <c r="AD131" i="29"/>
  <c r="AC131" i="29"/>
  <c r="AB131" i="29"/>
  <c r="AA131" i="29"/>
  <c r="AE130" i="29"/>
  <c r="AD130" i="29"/>
  <c r="AC130" i="29"/>
  <c r="AB130" i="29"/>
  <c r="AA130" i="29"/>
  <c r="AE129" i="29"/>
  <c r="AD129" i="29"/>
  <c r="AC129" i="29"/>
  <c r="AB129" i="29"/>
  <c r="AA129" i="29"/>
  <c r="AE128" i="29"/>
  <c r="AD128" i="29"/>
  <c r="AC128" i="29"/>
  <c r="AB128" i="29"/>
  <c r="AA128" i="29"/>
  <c r="AE127" i="29"/>
  <c r="AD127" i="29"/>
  <c r="AC127" i="29"/>
  <c r="AB127" i="29"/>
  <c r="AA127" i="29"/>
  <c r="AE126" i="29"/>
  <c r="AD126" i="29"/>
  <c r="AC126" i="29"/>
  <c r="AB126" i="29"/>
  <c r="AA126" i="29"/>
  <c r="AE125" i="29"/>
  <c r="AD125" i="29"/>
  <c r="AC125" i="29"/>
  <c r="AB125" i="29"/>
  <c r="AA125" i="29"/>
  <c r="AE124" i="29"/>
  <c r="AD124" i="29"/>
  <c r="AC124" i="29"/>
  <c r="AB124" i="29"/>
  <c r="AA124" i="29"/>
  <c r="AE123" i="29"/>
  <c r="AD123" i="29"/>
  <c r="AC123" i="29"/>
  <c r="AB123" i="29"/>
  <c r="AA123" i="29"/>
  <c r="AE122" i="29"/>
  <c r="AD122" i="29"/>
  <c r="AC122" i="29"/>
  <c r="AB122" i="29"/>
  <c r="AA122" i="29"/>
  <c r="AE121" i="29"/>
  <c r="AD121" i="29"/>
  <c r="AC121" i="29"/>
  <c r="AB121" i="29"/>
  <c r="AA121" i="29"/>
  <c r="AE120" i="29"/>
  <c r="AD120" i="29"/>
  <c r="AC120" i="29"/>
  <c r="AB120" i="29"/>
  <c r="AA120" i="29"/>
  <c r="AE119" i="29"/>
  <c r="AD119" i="29"/>
  <c r="AC119" i="29"/>
  <c r="AB119" i="29"/>
  <c r="AA119" i="29"/>
  <c r="AE118" i="29"/>
  <c r="AD118" i="29"/>
  <c r="AC118" i="29"/>
  <c r="AB118" i="29"/>
  <c r="AA118" i="29"/>
  <c r="AE117" i="29"/>
  <c r="AD117" i="29"/>
  <c r="AC117" i="29"/>
  <c r="AB117" i="29"/>
  <c r="AA117" i="29"/>
  <c r="AE116" i="29"/>
  <c r="AD116" i="29"/>
  <c r="AC116" i="29"/>
  <c r="AB116" i="29"/>
  <c r="AA116" i="29"/>
  <c r="AE115" i="29"/>
  <c r="AD115" i="29"/>
  <c r="AC115" i="29"/>
  <c r="AB115" i="29"/>
  <c r="AA115" i="29"/>
  <c r="AE114" i="29"/>
  <c r="AD114" i="29"/>
  <c r="AC114" i="29"/>
  <c r="AB114" i="29"/>
  <c r="AA114" i="29"/>
  <c r="AE113" i="29"/>
  <c r="AD113" i="29"/>
  <c r="AC113" i="29"/>
  <c r="AB113" i="29"/>
  <c r="AA113" i="29"/>
  <c r="AE112" i="29"/>
  <c r="AD112" i="29"/>
  <c r="AC112" i="29"/>
  <c r="AB112" i="29"/>
  <c r="AA112" i="29"/>
  <c r="AE111" i="29"/>
  <c r="AD111" i="29"/>
  <c r="AC111" i="29"/>
  <c r="AB111" i="29"/>
  <c r="AA111" i="29"/>
  <c r="AE110" i="29"/>
  <c r="AD110" i="29"/>
  <c r="AC110" i="29"/>
  <c r="AB110" i="29"/>
  <c r="AA110" i="29"/>
  <c r="AE109" i="29"/>
  <c r="AD109" i="29"/>
  <c r="AC109" i="29"/>
  <c r="AB109" i="29"/>
  <c r="AA109" i="29"/>
  <c r="AE108" i="29"/>
  <c r="AD108" i="29"/>
  <c r="AC108" i="29"/>
  <c r="AB108" i="29"/>
  <c r="AA108" i="29"/>
  <c r="AE107" i="29"/>
  <c r="AD107" i="29"/>
  <c r="AC107" i="29"/>
  <c r="AB107" i="29"/>
  <c r="AA107" i="29"/>
  <c r="AE106" i="29"/>
  <c r="AD106" i="29"/>
  <c r="AC106" i="29"/>
  <c r="AB106" i="29"/>
  <c r="AA106" i="29"/>
  <c r="AE105" i="29"/>
  <c r="AD105" i="29"/>
  <c r="AC105" i="29"/>
  <c r="AB105" i="29"/>
  <c r="AA105" i="29"/>
  <c r="AE104" i="29"/>
  <c r="AD104" i="29"/>
  <c r="AC104" i="29"/>
  <c r="AB104" i="29"/>
  <c r="AA104" i="29"/>
  <c r="AE103" i="29"/>
  <c r="AD103" i="29"/>
  <c r="AC103" i="29"/>
  <c r="AB103" i="29"/>
  <c r="AA103" i="29"/>
  <c r="AE102" i="29"/>
  <c r="AD102" i="29"/>
  <c r="AC102" i="29"/>
  <c r="AB102" i="29"/>
  <c r="AA102" i="29"/>
  <c r="AE101" i="29"/>
  <c r="AD101" i="29"/>
  <c r="AC101" i="29"/>
  <c r="AB101" i="29"/>
  <c r="AA101" i="29"/>
  <c r="AE100" i="29"/>
  <c r="AD100" i="29"/>
  <c r="AC100" i="29"/>
  <c r="AB100" i="29"/>
  <c r="AA100" i="29"/>
  <c r="AE99" i="29"/>
  <c r="AD99" i="29"/>
  <c r="AC99" i="29"/>
  <c r="AB99" i="29"/>
  <c r="AA99" i="29"/>
  <c r="AE98" i="29"/>
  <c r="AD98" i="29"/>
  <c r="AC98" i="29"/>
  <c r="AB98" i="29"/>
  <c r="AA98" i="29"/>
  <c r="AE97" i="29"/>
  <c r="AD97" i="29"/>
  <c r="AC97" i="29"/>
  <c r="AB97" i="29"/>
  <c r="AA97" i="29"/>
  <c r="AE96" i="29"/>
  <c r="AD96" i="29"/>
  <c r="AC96" i="29"/>
  <c r="AB96" i="29"/>
  <c r="AA96" i="29"/>
  <c r="AE95" i="29"/>
  <c r="AD95" i="29"/>
  <c r="AC95" i="29"/>
  <c r="AB95" i="29"/>
  <c r="AA95" i="29"/>
  <c r="AE94" i="29"/>
  <c r="AD94" i="29"/>
  <c r="AC94" i="29"/>
  <c r="AB94" i="29"/>
  <c r="AA94" i="29"/>
  <c r="AE93" i="29"/>
  <c r="AD93" i="29"/>
  <c r="AC93" i="29"/>
  <c r="AB93" i="29"/>
  <c r="AA93" i="29"/>
  <c r="AE92" i="29"/>
  <c r="AD92" i="29"/>
  <c r="AC92" i="29"/>
  <c r="AB92" i="29"/>
  <c r="AA92" i="29"/>
  <c r="AE91" i="29"/>
  <c r="AD91" i="29"/>
  <c r="AC91" i="29"/>
  <c r="AB91" i="29"/>
  <c r="AA91" i="29"/>
  <c r="AE90" i="29"/>
  <c r="AD90" i="29"/>
  <c r="AC90" i="29"/>
  <c r="AB90" i="29"/>
  <c r="AA90" i="29"/>
  <c r="AE89" i="29"/>
  <c r="AD89" i="29"/>
  <c r="AC89" i="29"/>
  <c r="AB89" i="29"/>
  <c r="AA89" i="29"/>
  <c r="AE88" i="29"/>
  <c r="AD88" i="29"/>
  <c r="AC88" i="29"/>
  <c r="AB88" i="29"/>
  <c r="AA88" i="29"/>
  <c r="AE87" i="29"/>
  <c r="AD87" i="29"/>
  <c r="AC87" i="29"/>
  <c r="AB87" i="29"/>
  <c r="AA87" i="29"/>
  <c r="AE86" i="29"/>
  <c r="AD86" i="29"/>
  <c r="AC86" i="29"/>
  <c r="AB86" i="29"/>
  <c r="AA86" i="29"/>
  <c r="AE85" i="29"/>
  <c r="AD85" i="29"/>
  <c r="AC85" i="29"/>
  <c r="AB85" i="29"/>
  <c r="AA85" i="29"/>
  <c r="AE84" i="29"/>
  <c r="AD84" i="29"/>
  <c r="AC84" i="29"/>
  <c r="AB84" i="29"/>
  <c r="AA84" i="29"/>
  <c r="AE83" i="29"/>
  <c r="AD83" i="29"/>
  <c r="AC83" i="29"/>
  <c r="AB83" i="29"/>
  <c r="AA83" i="29"/>
  <c r="AE82" i="29"/>
  <c r="AD82" i="29"/>
  <c r="AC82" i="29"/>
  <c r="AB82" i="29"/>
  <c r="AA82" i="29"/>
  <c r="AE81" i="29"/>
  <c r="AD81" i="29"/>
  <c r="AC81" i="29"/>
  <c r="AB81" i="29"/>
  <c r="AA81" i="29"/>
  <c r="AE80" i="29"/>
  <c r="AD80" i="29"/>
  <c r="AC80" i="29"/>
  <c r="AB80" i="29"/>
  <c r="AA80" i="29"/>
  <c r="AE79" i="29"/>
  <c r="AD79" i="29"/>
  <c r="AC79" i="29"/>
  <c r="AB79" i="29"/>
  <c r="AA79" i="29"/>
  <c r="AE78" i="29"/>
  <c r="AD78" i="29"/>
  <c r="AC78" i="29"/>
  <c r="AB78" i="29"/>
  <c r="AA78" i="29"/>
  <c r="AE77" i="29"/>
  <c r="AD77" i="29"/>
  <c r="AC77" i="29"/>
  <c r="AB77" i="29"/>
  <c r="AA77" i="29"/>
  <c r="AE76" i="29"/>
  <c r="AD76" i="29"/>
  <c r="AC76" i="29"/>
  <c r="AB76" i="29"/>
  <c r="AA76" i="29"/>
  <c r="AE75" i="29"/>
  <c r="AD75" i="29"/>
  <c r="AC75" i="29"/>
  <c r="AB75" i="29"/>
  <c r="AA75" i="29"/>
  <c r="AE74" i="29"/>
  <c r="AD74" i="29"/>
  <c r="AC74" i="29"/>
  <c r="AB74" i="29"/>
  <c r="AA74" i="29"/>
  <c r="AE73" i="29"/>
  <c r="AD73" i="29"/>
  <c r="AC73" i="29"/>
  <c r="AB73" i="29"/>
  <c r="AA73" i="29"/>
  <c r="AE72" i="29"/>
  <c r="AD72" i="29"/>
  <c r="AC72" i="29"/>
  <c r="AB72" i="29"/>
  <c r="AA72" i="29"/>
  <c r="AE71" i="29"/>
  <c r="AD71" i="29"/>
  <c r="AC71" i="29"/>
  <c r="AB71" i="29"/>
  <c r="AA71" i="29"/>
  <c r="AE70" i="29"/>
  <c r="AD70" i="29"/>
  <c r="AC70" i="29"/>
  <c r="AB70" i="29"/>
  <c r="AA70" i="29"/>
  <c r="AE69" i="29"/>
  <c r="AD69" i="29"/>
  <c r="AC69" i="29"/>
  <c r="AB69" i="29"/>
  <c r="AA69" i="29"/>
  <c r="AE68" i="29"/>
  <c r="AD68" i="29"/>
  <c r="AC68" i="29"/>
  <c r="AB68" i="29"/>
  <c r="AA68" i="29"/>
  <c r="AE67" i="29"/>
  <c r="AD67" i="29"/>
  <c r="AC67" i="29"/>
  <c r="AB67" i="29"/>
  <c r="AA67" i="29"/>
  <c r="AE66" i="29"/>
  <c r="AD66" i="29"/>
  <c r="AC66" i="29"/>
  <c r="AB66" i="29"/>
  <c r="AA66" i="29"/>
  <c r="AE65" i="29"/>
  <c r="AD65" i="29"/>
  <c r="AC65" i="29"/>
  <c r="AB65" i="29"/>
  <c r="AA65" i="29"/>
  <c r="AE64" i="29"/>
  <c r="AD64" i="29"/>
  <c r="AC64" i="29"/>
  <c r="AB64" i="29"/>
  <c r="AA64" i="29"/>
  <c r="AE63" i="29"/>
  <c r="AD63" i="29"/>
  <c r="AC63" i="29"/>
  <c r="AB63" i="29"/>
  <c r="AA63" i="29"/>
  <c r="AE62" i="29"/>
  <c r="AD62" i="29"/>
  <c r="AC62" i="29"/>
  <c r="AB62" i="29"/>
  <c r="AA62" i="29"/>
  <c r="AE61" i="29"/>
  <c r="AD61" i="29"/>
  <c r="AC61" i="29"/>
  <c r="AB61" i="29"/>
  <c r="AA61" i="29"/>
  <c r="AE60" i="29"/>
  <c r="AD60" i="29"/>
  <c r="AC60" i="29"/>
  <c r="AB60" i="29"/>
  <c r="AA60" i="29"/>
  <c r="AE59" i="29"/>
  <c r="AD59" i="29"/>
  <c r="AC59" i="29"/>
  <c r="AB59" i="29"/>
  <c r="AA59" i="29"/>
  <c r="AE58" i="29"/>
  <c r="AD58" i="29"/>
  <c r="AC58" i="29"/>
  <c r="AB58" i="29"/>
  <c r="AA58" i="29"/>
  <c r="AE57" i="29"/>
  <c r="AD57" i="29"/>
  <c r="AC57" i="29"/>
  <c r="AB57" i="29"/>
  <c r="AA57" i="29"/>
  <c r="AE56" i="29"/>
  <c r="AD56" i="29"/>
  <c r="AC56" i="29"/>
  <c r="AB56" i="29"/>
  <c r="AA56" i="29"/>
  <c r="AE55" i="29"/>
  <c r="AD55" i="29"/>
  <c r="AC55" i="29"/>
  <c r="AB55" i="29"/>
  <c r="AA55" i="29"/>
  <c r="AE54" i="29"/>
  <c r="AD54" i="29"/>
  <c r="AC54" i="29"/>
  <c r="AB54" i="29"/>
  <c r="AA54" i="29"/>
  <c r="AE53" i="29"/>
  <c r="AD53" i="29"/>
  <c r="AC53" i="29"/>
  <c r="AB53" i="29"/>
  <c r="AA53" i="29"/>
  <c r="AE52" i="29"/>
  <c r="AD52" i="29"/>
  <c r="AC52" i="29"/>
  <c r="AB52" i="29"/>
  <c r="AA52" i="29"/>
  <c r="AE51" i="29"/>
  <c r="AD51" i="29"/>
  <c r="AC51" i="29"/>
  <c r="AB51" i="29"/>
  <c r="AA51" i="29"/>
  <c r="AE50" i="29"/>
  <c r="AD50" i="29"/>
  <c r="AC50" i="29"/>
  <c r="AB50" i="29"/>
  <c r="AA50" i="29"/>
  <c r="AE49" i="29"/>
  <c r="AD49" i="29"/>
  <c r="AC49" i="29"/>
  <c r="AB49" i="29"/>
  <c r="AA49" i="29"/>
  <c r="AE48" i="29"/>
  <c r="AD48" i="29"/>
  <c r="AC48" i="29"/>
  <c r="AB48" i="29"/>
  <c r="AA48" i="29"/>
  <c r="AE47" i="29"/>
  <c r="AD47" i="29"/>
  <c r="AC47" i="29"/>
  <c r="AB47" i="29"/>
  <c r="AA47" i="29"/>
  <c r="AE46" i="29"/>
  <c r="AD46" i="29"/>
  <c r="AC46" i="29"/>
  <c r="AB46" i="29"/>
  <c r="AA46" i="29"/>
  <c r="AE45" i="29"/>
  <c r="AD45" i="29"/>
  <c r="AC45" i="29"/>
  <c r="AB45" i="29"/>
  <c r="AA45" i="29"/>
  <c r="AE44" i="29"/>
  <c r="AD44" i="29"/>
  <c r="AC44" i="29"/>
  <c r="AB44" i="29"/>
  <c r="AA44" i="29"/>
  <c r="AE43" i="29"/>
  <c r="AD43" i="29"/>
  <c r="AC43" i="29"/>
  <c r="AB43" i="29"/>
  <c r="AA43" i="29"/>
  <c r="AE42" i="29"/>
  <c r="AD42" i="29"/>
  <c r="AC42" i="29"/>
  <c r="AB42" i="29"/>
  <c r="AA42" i="29"/>
  <c r="AE41" i="29"/>
  <c r="AD41" i="29"/>
  <c r="AC41" i="29"/>
  <c r="AB41" i="29"/>
  <c r="AA41" i="29"/>
  <c r="AE40" i="29"/>
  <c r="AD40" i="29"/>
  <c r="AC40" i="29"/>
  <c r="AB40" i="29"/>
  <c r="AA40" i="29"/>
  <c r="AE39" i="29"/>
  <c r="AD39" i="29"/>
  <c r="AC39" i="29"/>
  <c r="AB39" i="29"/>
  <c r="AA39" i="29"/>
  <c r="AE38" i="29"/>
  <c r="AD38" i="29"/>
  <c r="AC38" i="29"/>
  <c r="AB38" i="29"/>
  <c r="AA38" i="29"/>
  <c r="AE37" i="29"/>
  <c r="AD37" i="29"/>
  <c r="AC37" i="29"/>
  <c r="AB37" i="29"/>
  <c r="AA37" i="29"/>
  <c r="AE36" i="29"/>
  <c r="AD36" i="29"/>
  <c r="AC36" i="29"/>
  <c r="AB36" i="29"/>
  <c r="AA36" i="29"/>
  <c r="AE35" i="29"/>
  <c r="AD35" i="29"/>
  <c r="AC35" i="29"/>
  <c r="AB35" i="29"/>
  <c r="AA35" i="29"/>
  <c r="AE34" i="29"/>
  <c r="AD34" i="29"/>
  <c r="AC34" i="29"/>
  <c r="AB34" i="29"/>
  <c r="AA34" i="29"/>
  <c r="AE33" i="29"/>
  <c r="AD33" i="29"/>
  <c r="AC33" i="29"/>
  <c r="AB33" i="29"/>
  <c r="AA33" i="29"/>
  <c r="AE32" i="29"/>
  <c r="AD32" i="29"/>
  <c r="AC32" i="29"/>
  <c r="AB32" i="29"/>
  <c r="AA32" i="29"/>
  <c r="AE31" i="29"/>
  <c r="AD31" i="29"/>
  <c r="AC31" i="29"/>
  <c r="AB31" i="29"/>
  <c r="AA31" i="29"/>
  <c r="AE30" i="29"/>
  <c r="AD30" i="29"/>
  <c r="AC30" i="29"/>
  <c r="AB30" i="29"/>
  <c r="AA30" i="29"/>
  <c r="AB29" i="29"/>
  <c r="AA29" i="29"/>
  <c r="AB28" i="29"/>
  <c r="AA28" i="29"/>
  <c r="AB27" i="29"/>
  <c r="AA27" i="29"/>
  <c r="AB26" i="29"/>
  <c r="AA26" i="29"/>
  <c r="AB25" i="29"/>
  <c r="AA25" i="29"/>
  <c r="AB24" i="29"/>
  <c r="AA24" i="29"/>
  <c r="AB23" i="29"/>
  <c r="AA23" i="29"/>
  <c r="AB22" i="29"/>
  <c r="AA22" i="29"/>
  <c r="AB21" i="29"/>
  <c r="AA21" i="29"/>
  <c r="AB20" i="29"/>
  <c r="AA20" i="29"/>
  <c r="AB19" i="29"/>
  <c r="AA19" i="29"/>
  <c r="AB18" i="29"/>
  <c r="AA18" i="29"/>
  <c r="AB17" i="29"/>
  <c r="AA17" i="29"/>
  <c r="AB16" i="29"/>
  <c r="AA16" i="29"/>
  <c r="AB15" i="29"/>
  <c r="AA15" i="29"/>
  <c r="AB14" i="29"/>
  <c r="AA14" i="29"/>
  <c r="AB13" i="29"/>
  <c r="AA13" i="29"/>
  <c r="AB12" i="29"/>
  <c r="AA12" i="29"/>
  <c r="AB11" i="29"/>
  <c r="AA11" i="29"/>
  <c r="AB10" i="29"/>
  <c r="AA10" i="29"/>
  <c r="AB9" i="29"/>
  <c r="AA9" i="29"/>
  <c r="AB8" i="29"/>
  <c r="AA8" i="29"/>
  <c r="AB7" i="29"/>
  <c r="AA7" i="29"/>
  <c r="AB6" i="29"/>
  <c r="AA6" i="29"/>
  <c r="AB5" i="29"/>
  <c r="AA5" i="29"/>
  <c r="AB4" i="29"/>
  <c r="AA4" i="29"/>
  <c r="AB3" i="29"/>
  <c r="AA3" i="29"/>
  <c r="AB2" i="29"/>
  <c r="AA2" i="29"/>
  <c r="AE29" i="29"/>
  <c r="AD29" i="29"/>
  <c r="AC29" i="29"/>
  <c r="AE28" i="29"/>
  <c r="AD28" i="29"/>
  <c r="AC28" i="29"/>
  <c r="AE27" i="29"/>
  <c r="AD27" i="29"/>
  <c r="AC27" i="29"/>
  <c r="AE26" i="29"/>
  <c r="AD26" i="29"/>
  <c r="AC26" i="29"/>
  <c r="AE25" i="29"/>
  <c r="AD25" i="29"/>
  <c r="AC25" i="29"/>
  <c r="AE24" i="29"/>
  <c r="AD24" i="29"/>
  <c r="AC24" i="29"/>
  <c r="AE23" i="29"/>
  <c r="AD23" i="29"/>
  <c r="AC23" i="29"/>
  <c r="AE22" i="29"/>
  <c r="AD22" i="29"/>
  <c r="AC22" i="29"/>
  <c r="AE21" i="29"/>
  <c r="AD21" i="29"/>
  <c r="AC21" i="29"/>
  <c r="AE20" i="29"/>
  <c r="AD20" i="29"/>
  <c r="AC20" i="29"/>
  <c r="AE19" i="29"/>
  <c r="AD19" i="29"/>
  <c r="AC19" i="29"/>
  <c r="AE18" i="29"/>
  <c r="AD18" i="29"/>
  <c r="AC18" i="29"/>
  <c r="AE17" i="29"/>
  <c r="AD17" i="29"/>
  <c r="AC17" i="29"/>
  <c r="AE16" i="29"/>
  <c r="AD16" i="29"/>
  <c r="AC16" i="29"/>
  <c r="AE15" i="29"/>
  <c r="AD15" i="29"/>
  <c r="AC15" i="29"/>
  <c r="AE14" i="29"/>
  <c r="AD14" i="29"/>
  <c r="AC14" i="29"/>
  <c r="AE13" i="29"/>
  <c r="AD13" i="29"/>
  <c r="AC13" i="29"/>
  <c r="AE12" i="29"/>
  <c r="AD12" i="29"/>
  <c r="AC12" i="29"/>
  <c r="AE11" i="29"/>
  <c r="AD11" i="29"/>
  <c r="AC11" i="29"/>
  <c r="AE10" i="29"/>
  <c r="AD10" i="29"/>
  <c r="AC10" i="29"/>
  <c r="AE9" i="29"/>
  <c r="AD9" i="29"/>
  <c r="AC9" i="29"/>
  <c r="AE8" i="29"/>
  <c r="AD8" i="29"/>
  <c r="AC8" i="29"/>
  <c r="AE7" i="29"/>
  <c r="AD7" i="29"/>
  <c r="AC7" i="29"/>
  <c r="AE6" i="29"/>
  <c r="AD6" i="29"/>
  <c r="AC6" i="29"/>
  <c r="AE5" i="29"/>
  <c r="AD5" i="29"/>
  <c r="AC5" i="29"/>
  <c r="AE4" i="29"/>
  <c r="AD4" i="29"/>
  <c r="AC4" i="29"/>
  <c r="AE3" i="29"/>
  <c r="AD3" i="29"/>
  <c r="AC3" i="29"/>
  <c r="AE2" i="29"/>
  <c r="AD2" i="29"/>
  <c r="AC2" i="29"/>
  <c r="AG354" i="29" l="1"/>
  <c r="AG362" i="29"/>
  <c r="AG370" i="29"/>
  <c r="AG386" i="29"/>
  <c r="AG394" i="29"/>
  <c r="AG418" i="29"/>
  <c r="AG402" i="29"/>
  <c r="AH402" i="29" s="1"/>
  <c r="AG378" i="29"/>
  <c r="AH378" i="29" s="1"/>
  <c r="AG38" i="29"/>
  <c r="AG54" i="29"/>
  <c r="AG70" i="29"/>
  <c r="AG86" i="29"/>
  <c r="AH86" i="29" s="1"/>
  <c r="AG102" i="29"/>
  <c r="AH102" i="29" s="1"/>
  <c r="AG118" i="29"/>
  <c r="AH118" i="29" s="1"/>
  <c r="AG134" i="29"/>
  <c r="AG150" i="29"/>
  <c r="AH150" i="29" s="1"/>
  <c r="AG182" i="29"/>
  <c r="AG198" i="29"/>
  <c r="AG214" i="29"/>
  <c r="AG230" i="29"/>
  <c r="AH230" i="29" s="1"/>
  <c r="AG246" i="29"/>
  <c r="AH246" i="29" s="1"/>
  <c r="AG262" i="29"/>
  <c r="AH262" i="29" s="1"/>
  <c r="AG326" i="29"/>
  <c r="AG342" i="29"/>
  <c r="AH342" i="29" s="1"/>
  <c r="AG413" i="29"/>
  <c r="AH413" i="29" s="1"/>
  <c r="AG10" i="29"/>
  <c r="AG18" i="29"/>
  <c r="AG26" i="29"/>
  <c r="AG166" i="29"/>
  <c r="AH166" i="29" s="1"/>
  <c r="AG35" i="29"/>
  <c r="AH35" i="29" s="1"/>
  <c r="AG51" i="29"/>
  <c r="AH51" i="29" s="1"/>
  <c r="AG67" i="29"/>
  <c r="AH67" i="29" s="1"/>
  <c r="AG83" i="29"/>
  <c r="AG99" i="29"/>
  <c r="AH99" i="29" s="1"/>
  <c r="AG115" i="29"/>
  <c r="AH115" i="29" s="1"/>
  <c r="AG131" i="29"/>
  <c r="AH131" i="29" s="1"/>
  <c r="AG147" i="29"/>
  <c r="AH147" i="29" s="1"/>
  <c r="AG163" i="29"/>
  <c r="AH163" i="29" s="1"/>
  <c r="AG179" i="29"/>
  <c r="AH179" i="29" s="1"/>
  <c r="AG195" i="29"/>
  <c r="AH195" i="29" s="1"/>
  <c r="AG211" i="29"/>
  <c r="AH211" i="29" s="1"/>
  <c r="AG227" i="29"/>
  <c r="AG243" i="29"/>
  <c r="AG259" i="29"/>
  <c r="AH259" i="29" s="1"/>
  <c r="AG323" i="29"/>
  <c r="AH323" i="29" s="1"/>
  <c r="AG339" i="29"/>
  <c r="AH339" i="29" s="1"/>
  <c r="AG2" i="29"/>
  <c r="AH2" i="29" s="1"/>
  <c r="AG365" i="29"/>
  <c r="AH365" i="29" s="1"/>
  <c r="AG381" i="29"/>
  <c r="AG397" i="29"/>
  <c r="AG410" i="29"/>
  <c r="AH410" i="29" s="1"/>
  <c r="AG30" i="29"/>
  <c r="AH30" i="29" s="1"/>
  <c r="AG46" i="29"/>
  <c r="AH46" i="29" s="1"/>
  <c r="AG62" i="29"/>
  <c r="AH62" i="29" s="1"/>
  <c r="AG78" i="29"/>
  <c r="AH78" i="29" s="1"/>
  <c r="AG94" i="29"/>
  <c r="AH94" i="29" s="1"/>
  <c r="AG110" i="29"/>
  <c r="AH110" i="29" s="1"/>
  <c r="AG126" i="29"/>
  <c r="AG158" i="29"/>
  <c r="AG174" i="29"/>
  <c r="AH174" i="29" s="1"/>
  <c r="AG190" i="29"/>
  <c r="AH190" i="29" s="1"/>
  <c r="AG206" i="29"/>
  <c r="AH206" i="29" s="1"/>
  <c r="AG222" i="29"/>
  <c r="AH222" i="29" s="1"/>
  <c r="AG238" i="29"/>
  <c r="AH238" i="29" s="1"/>
  <c r="AG254" i="29"/>
  <c r="AG270" i="29"/>
  <c r="AG302" i="29"/>
  <c r="AG318" i="29"/>
  <c r="AH318" i="29" s="1"/>
  <c r="AG334" i="29"/>
  <c r="AH334" i="29" s="1"/>
  <c r="AG350" i="29"/>
  <c r="AH350" i="29" s="1"/>
  <c r="AG43" i="29"/>
  <c r="AH43" i="29" s="1"/>
  <c r="AG59" i="29"/>
  <c r="AH59" i="29" s="1"/>
  <c r="AG75" i="29"/>
  <c r="AG91" i="29"/>
  <c r="AG107" i="29"/>
  <c r="AG123" i="29"/>
  <c r="AH123" i="29" s="1"/>
  <c r="AG139" i="29"/>
  <c r="AH139" i="29" s="1"/>
  <c r="AG155" i="29"/>
  <c r="AH155" i="29" s="1"/>
  <c r="AG171" i="29"/>
  <c r="AH171" i="29" s="1"/>
  <c r="AG187" i="29"/>
  <c r="AH187" i="29" s="1"/>
  <c r="AG203" i="29"/>
  <c r="AG219" i="29"/>
  <c r="AG235" i="29"/>
  <c r="AG251" i="29"/>
  <c r="AH251" i="29" s="1"/>
  <c r="AG267" i="29"/>
  <c r="AH267" i="29" s="1"/>
  <c r="AG283" i="29"/>
  <c r="AG299" i="29"/>
  <c r="AH299" i="29" s="1"/>
  <c r="AG315" i="29"/>
  <c r="AH315" i="29" s="1"/>
  <c r="AG331" i="29"/>
  <c r="AH331" i="29" s="1"/>
  <c r="AG347" i="29"/>
  <c r="AG357" i="29"/>
  <c r="AG373" i="29"/>
  <c r="AH373" i="29" s="1"/>
  <c r="AG389" i="29"/>
  <c r="AH389" i="29" s="1"/>
  <c r="AG405" i="29"/>
  <c r="AH405" i="29" s="1"/>
  <c r="AG421" i="29"/>
  <c r="AH421" i="29" s="1"/>
  <c r="AG275" i="29"/>
  <c r="AH275" i="29" s="1"/>
  <c r="AG278" i="29"/>
  <c r="AG286" i="29"/>
  <c r="AH286" i="29" s="1"/>
  <c r="AG3" i="29"/>
  <c r="AH3" i="29" s="1"/>
  <c r="AG7" i="29"/>
  <c r="AH7" i="29" s="1"/>
  <c r="AG11" i="29"/>
  <c r="AH11" i="29" s="1"/>
  <c r="AG15" i="29"/>
  <c r="AH15" i="29" s="1"/>
  <c r="AG19" i="29"/>
  <c r="AH19" i="29" s="1"/>
  <c r="AG23" i="29"/>
  <c r="AH23" i="29" s="1"/>
  <c r="AG27" i="29"/>
  <c r="AH27" i="29" s="1"/>
  <c r="AG32" i="29"/>
  <c r="AG40" i="29"/>
  <c r="AH40" i="29" s="1"/>
  <c r="AG48" i="29"/>
  <c r="AG56" i="29"/>
  <c r="AH56" i="29" s="1"/>
  <c r="AG64" i="29"/>
  <c r="AH64" i="29" s="1"/>
  <c r="AG72" i="29"/>
  <c r="AH72" i="29" s="1"/>
  <c r="AH75" i="29"/>
  <c r="AG80" i="29"/>
  <c r="AH83" i="29"/>
  <c r="AG88" i="29"/>
  <c r="AH88" i="29" s="1"/>
  <c r="AH91" i="29"/>
  <c r="AG96" i="29"/>
  <c r="AH96" i="29" s="1"/>
  <c r="AG104" i="29"/>
  <c r="AH104" i="29" s="1"/>
  <c r="AH107" i="29"/>
  <c r="AG112" i="29"/>
  <c r="AH112" i="29" s="1"/>
  <c r="AG120" i="29"/>
  <c r="AH120" i="29" s="1"/>
  <c r="AG128" i="29"/>
  <c r="AH128" i="29" s="1"/>
  <c r="AG136" i="29"/>
  <c r="AH136" i="29" s="1"/>
  <c r="AG144" i="29"/>
  <c r="AH144" i="29" s="1"/>
  <c r="AG152" i="29"/>
  <c r="AH152" i="29" s="1"/>
  <c r="AG160" i="29"/>
  <c r="AH160" i="29" s="1"/>
  <c r="AG168" i="29"/>
  <c r="AH168" i="29" s="1"/>
  <c r="AG176" i="29"/>
  <c r="AH176" i="29" s="1"/>
  <c r="AG184" i="29"/>
  <c r="AG192" i="29"/>
  <c r="AH192" i="29" s="1"/>
  <c r="AG200" i="29"/>
  <c r="AH200" i="29" s="1"/>
  <c r="AG208" i="29"/>
  <c r="AG216" i="29"/>
  <c r="AG224" i="29"/>
  <c r="AG232" i="29"/>
  <c r="AG240" i="29"/>
  <c r="AH240" i="29" s="1"/>
  <c r="AG248" i="29"/>
  <c r="AH248" i="29" s="1"/>
  <c r="AG256" i="29"/>
  <c r="AH256" i="29" s="1"/>
  <c r="AG264" i="29"/>
  <c r="AH264" i="29" s="1"/>
  <c r="AG272" i="29"/>
  <c r="AH272" i="29" s="1"/>
  <c r="AG280" i="29"/>
  <c r="AG288" i="29"/>
  <c r="AH288" i="29" s="1"/>
  <c r="AG296" i="29"/>
  <c r="AG320" i="29"/>
  <c r="AH320" i="29" s="1"/>
  <c r="AG328" i="29"/>
  <c r="AH328" i="29" s="1"/>
  <c r="AG336" i="29"/>
  <c r="AH336" i="29" s="1"/>
  <c r="AG344" i="29"/>
  <c r="AH344" i="29" s="1"/>
  <c r="AH347" i="29"/>
  <c r="AH354" i="29"/>
  <c r="AG359" i="29"/>
  <c r="AH359" i="29" s="1"/>
  <c r="AG367" i="29"/>
  <c r="AH367" i="29" s="1"/>
  <c r="AG375" i="29"/>
  <c r="AH375" i="29" s="1"/>
  <c r="AG383" i="29"/>
  <c r="AH383" i="29" s="1"/>
  <c r="AH386" i="29"/>
  <c r="AG391" i="29"/>
  <c r="AH391" i="29" s="1"/>
  <c r="AG399" i="29"/>
  <c r="AH399" i="29" s="1"/>
  <c r="AG407" i="29"/>
  <c r="AH407" i="29" s="1"/>
  <c r="AG415" i="29"/>
  <c r="AH415" i="29" s="1"/>
  <c r="AG14" i="29"/>
  <c r="AH14" i="29" s="1"/>
  <c r="AG37" i="29"/>
  <c r="AH37" i="29" s="1"/>
  <c r="AG45" i="29"/>
  <c r="AH45" i="29" s="1"/>
  <c r="AG53" i="29"/>
  <c r="AG61" i="29"/>
  <c r="AG69" i="29"/>
  <c r="AH69" i="29" s="1"/>
  <c r="AG77" i="29"/>
  <c r="AH77" i="29" s="1"/>
  <c r="AG85" i="29"/>
  <c r="AH85" i="29" s="1"/>
  <c r="AG93" i="29"/>
  <c r="AH93" i="29" s="1"/>
  <c r="AG101" i="29"/>
  <c r="AH101" i="29" s="1"/>
  <c r="AG109" i="29"/>
  <c r="AH109" i="29" s="1"/>
  <c r="AG117" i="29"/>
  <c r="AG125" i="29"/>
  <c r="AG133" i="29"/>
  <c r="AH133" i="29" s="1"/>
  <c r="AG141" i="29"/>
  <c r="AH141" i="29" s="1"/>
  <c r="AG149" i="29"/>
  <c r="AH149" i="29" s="1"/>
  <c r="AG157" i="29"/>
  <c r="AH157" i="29" s="1"/>
  <c r="AG165" i="29"/>
  <c r="AH165" i="29" s="1"/>
  <c r="AG173" i="29"/>
  <c r="AH173" i="29" s="1"/>
  <c r="AG189" i="29"/>
  <c r="AG197" i="29"/>
  <c r="AG205" i="29"/>
  <c r="AH205" i="29" s="1"/>
  <c r="AG213" i="29"/>
  <c r="AH213" i="29" s="1"/>
  <c r="AG221" i="29"/>
  <c r="AH221" i="29" s="1"/>
  <c r="AG229" i="29"/>
  <c r="AH229" i="29" s="1"/>
  <c r="AG237" i="29"/>
  <c r="AG245" i="29"/>
  <c r="AH245" i="29" s="1"/>
  <c r="AG253" i="29"/>
  <c r="AG261" i="29"/>
  <c r="AH261" i="29" s="1"/>
  <c r="AG269" i="29"/>
  <c r="AH269" i="29" s="1"/>
  <c r="AG277" i="29"/>
  <c r="AH277" i="29" s="1"/>
  <c r="AG285" i="29"/>
  <c r="AH285" i="29" s="1"/>
  <c r="AG293" i="29"/>
  <c r="AH293" i="29" s="1"/>
  <c r="AG301" i="29"/>
  <c r="AH301" i="29" s="1"/>
  <c r="AG317" i="29"/>
  <c r="AG325" i="29"/>
  <c r="AG333" i="29"/>
  <c r="AH333" i="29" s="1"/>
  <c r="AG341" i="29"/>
  <c r="AH341" i="29" s="1"/>
  <c r="AG349" i="29"/>
  <c r="AH349" i="29" s="1"/>
  <c r="AG356" i="29"/>
  <c r="AG364" i="29"/>
  <c r="AH364" i="29" s="1"/>
  <c r="AG372" i="29"/>
  <c r="AH372" i="29" s="1"/>
  <c r="AG380" i="29"/>
  <c r="AH380" i="29" s="1"/>
  <c r="AG388" i="29"/>
  <c r="AH388" i="29" s="1"/>
  <c r="AG396" i="29"/>
  <c r="AH396" i="29" s="1"/>
  <c r="AG404" i="29"/>
  <c r="AH404" i="29" s="1"/>
  <c r="AG412" i="29"/>
  <c r="AH412" i="29" s="1"/>
  <c r="AG420" i="29"/>
  <c r="AH420" i="29" s="1"/>
  <c r="AG310" i="29"/>
  <c r="AH310" i="29" s="1"/>
  <c r="AG4" i="29"/>
  <c r="AH4" i="29" s="1"/>
  <c r="AG8" i="29"/>
  <c r="AH8" i="29" s="1"/>
  <c r="AG12" i="29"/>
  <c r="AG16" i="29"/>
  <c r="AH16" i="29" s="1"/>
  <c r="AG20" i="29"/>
  <c r="AH20" i="29" s="1"/>
  <c r="AG24" i="29"/>
  <c r="AH24" i="29" s="1"/>
  <c r="AG28" i="29"/>
  <c r="AH28" i="29" s="1"/>
  <c r="AG34" i="29"/>
  <c r="AH34" i="29" s="1"/>
  <c r="AG42" i="29"/>
  <c r="AH42" i="29" s="1"/>
  <c r="AG50" i="29"/>
  <c r="AG58" i="29"/>
  <c r="AH58" i="29" s="1"/>
  <c r="AG66" i="29"/>
  <c r="AH66" i="29" s="1"/>
  <c r="AG74" i="29"/>
  <c r="AH74" i="29" s="1"/>
  <c r="AG82" i="29"/>
  <c r="AH82" i="29" s="1"/>
  <c r="AG90" i="29"/>
  <c r="AG98" i="29"/>
  <c r="AG106" i="29"/>
  <c r="AH106" i="29" s="1"/>
  <c r="AG114" i="29"/>
  <c r="AH114" i="29" s="1"/>
  <c r="AG122" i="29"/>
  <c r="AH122" i="29" s="1"/>
  <c r="AG130" i="29"/>
  <c r="AH130" i="29" s="1"/>
  <c r="AG138" i="29"/>
  <c r="AH138" i="29" s="1"/>
  <c r="AG154" i="29"/>
  <c r="AH154" i="29" s="1"/>
  <c r="AG162" i="29"/>
  <c r="AH162" i="29" s="1"/>
  <c r="AG170" i="29"/>
  <c r="AH170" i="29" s="1"/>
  <c r="AG178" i="29"/>
  <c r="AH178" i="29" s="1"/>
  <c r="AG181" i="29"/>
  <c r="AH181" i="29" s="1"/>
  <c r="AG186" i="29"/>
  <c r="AH186" i="29" s="1"/>
  <c r="AG194" i="29"/>
  <c r="AH194" i="29" s="1"/>
  <c r="AG202" i="29"/>
  <c r="AH202" i="29" s="1"/>
  <c r="AG210" i="29"/>
  <c r="AH210" i="29" s="1"/>
  <c r="AG218" i="29"/>
  <c r="AH218" i="29" s="1"/>
  <c r="AG226" i="29"/>
  <c r="AH226" i="29" s="1"/>
  <c r="AG234" i="29"/>
  <c r="AH234" i="29" s="1"/>
  <c r="AG242" i="29"/>
  <c r="AH242" i="29" s="1"/>
  <c r="AG250" i="29"/>
  <c r="AH250" i="29" s="1"/>
  <c r="AG258" i="29"/>
  <c r="AH258" i="29" s="1"/>
  <c r="AG266" i="29"/>
  <c r="AH266" i="29" s="1"/>
  <c r="AG274" i="29"/>
  <c r="AH274" i="29" s="1"/>
  <c r="AG282" i="29"/>
  <c r="AH282" i="29" s="1"/>
  <c r="AG290" i="29"/>
  <c r="AH290" i="29" s="1"/>
  <c r="AG298" i="29"/>
  <c r="AH298" i="29" s="1"/>
  <c r="AG309" i="29"/>
  <c r="AH309" i="29" s="1"/>
  <c r="AG314" i="29"/>
  <c r="AH314" i="29" s="1"/>
  <c r="AG322" i="29"/>
  <c r="AH322" i="29" s="1"/>
  <c r="AG330" i="29"/>
  <c r="AH330" i="29" s="1"/>
  <c r="AG338" i="29"/>
  <c r="AH338" i="29" s="1"/>
  <c r="AG346" i="29"/>
  <c r="AH346" i="29" s="1"/>
  <c r="AG353" i="29"/>
  <c r="AH353" i="29" s="1"/>
  <c r="AG361" i="29"/>
  <c r="AH361" i="29" s="1"/>
  <c r="AG369" i="29"/>
  <c r="AH369" i="29" s="1"/>
  <c r="AG377" i="29"/>
  <c r="AH377" i="29" s="1"/>
  <c r="AG385" i="29"/>
  <c r="AH385" i="29" s="1"/>
  <c r="AG393" i="29"/>
  <c r="AH393" i="29" s="1"/>
  <c r="AG401" i="29"/>
  <c r="AH401" i="29" s="1"/>
  <c r="AG409" i="29"/>
  <c r="AH409" i="29" s="1"/>
  <c r="AG417" i="29"/>
  <c r="AH417" i="29" s="1"/>
  <c r="AG6" i="29"/>
  <c r="AH6" i="29" s="1"/>
  <c r="AG55" i="29"/>
  <c r="AH55" i="29" s="1"/>
  <c r="AG71" i="29"/>
  <c r="AG95" i="29"/>
  <c r="AG103" i="29"/>
  <c r="AH103" i="29" s="1"/>
  <c r="AG111" i="29"/>
  <c r="AH111" i="29" s="1"/>
  <c r="AG119" i="29"/>
  <c r="AG127" i="29"/>
  <c r="AH127" i="29" s="1"/>
  <c r="AG135" i="29"/>
  <c r="AH135" i="29" s="1"/>
  <c r="AG143" i="29"/>
  <c r="AH143" i="29" s="1"/>
  <c r="AG151" i="29"/>
  <c r="AG167" i="29"/>
  <c r="AG175" i="29"/>
  <c r="AH175" i="29" s="1"/>
  <c r="AG183" i="29"/>
  <c r="AH183" i="29" s="1"/>
  <c r="AG191" i="29"/>
  <c r="AG199" i="29"/>
  <c r="AH199" i="29" s="1"/>
  <c r="AG207" i="29"/>
  <c r="AH207" i="29" s="1"/>
  <c r="AG215" i="29"/>
  <c r="AH215" i="29" s="1"/>
  <c r="AG223" i="29"/>
  <c r="AG231" i="29"/>
  <c r="AG239" i="29"/>
  <c r="AH239" i="29" s="1"/>
  <c r="AG247" i="29"/>
  <c r="AH247" i="29" s="1"/>
  <c r="AG255" i="29"/>
  <c r="AG263" i="29"/>
  <c r="AH263" i="29" s="1"/>
  <c r="AG271" i="29"/>
  <c r="AH271" i="29" s="1"/>
  <c r="AG279" i="29"/>
  <c r="AH279" i="29" s="1"/>
  <c r="AG287" i="29"/>
  <c r="AH287" i="29" s="1"/>
  <c r="AG295" i="29"/>
  <c r="AH295" i="29" s="1"/>
  <c r="AG303" i="29"/>
  <c r="AH303" i="29" s="1"/>
  <c r="AG319" i="29"/>
  <c r="AH319" i="29" s="1"/>
  <c r="AG327" i="29"/>
  <c r="AH327" i="29" s="1"/>
  <c r="AG335" i="29"/>
  <c r="AH335" i="29" s="1"/>
  <c r="AG343" i="29"/>
  <c r="AH343" i="29" s="1"/>
  <c r="AG351" i="29"/>
  <c r="AH351" i="29" s="1"/>
  <c r="AG358" i="29"/>
  <c r="AH358" i="29" s="1"/>
  <c r="AG366" i="29"/>
  <c r="AH366" i="29" s="1"/>
  <c r="AG374" i="29"/>
  <c r="AH374" i="29" s="1"/>
  <c r="AG382" i="29"/>
  <c r="AH382" i="29" s="1"/>
  <c r="AG390" i="29"/>
  <c r="AH390" i="29" s="1"/>
  <c r="AG398" i="29"/>
  <c r="AH398" i="29" s="1"/>
  <c r="AG406" i="29"/>
  <c r="AH406" i="29" s="1"/>
  <c r="AG414" i="29"/>
  <c r="AH414" i="29" s="1"/>
  <c r="AG422" i="29"/>
  <c r="AH422" i="29" s="1"/>
  <c r="AG22" i="29"/>
  <c r="AG31" i="29"/>
  <c r="AH31" i="29" s="1"/>
  <c r="AG47" i="29"/>
  <c r="AH47" i="29" s="1"/>
  <c r="AG63" i="29"/>
  <c r="AG87" i="29"/>
  <c r="AH87" i="29" s="1"/>
  <c r="AG5" i="29"/>
  <c r="AH5" i="29" s="1"/>
  <c r="AG9" i="29"/>
  <c r="AH9" i="29" s="1"/>
  <c r="AG13" i="29"/>
  <c r="AG17" i="29"/>
  <c r="AG21" i="29"/>
  <c r="AH21" i="29" s="1"/>
  <c r="AG25" i="29"/>
  <c r="AH25" i="29" s="1"/>
  <c r="AG29" i="29"/>
  <c r="AG36" i="29"/>
  <c r="AH36" i="29" s="1"/>
  <c r="AG44" i="29"/>
  <c r="AH44" i="29" s="1"/>
  <c r="AG52" i="29"/>
  <c r="AH52" i="29" s="1"/>
  <c r="AG60" i="29"/>
  <c r="AH60" i="29" s="1"/>
  <c r="AG68" i="29"/>
  <c r="AH68" i="29" s="1"/>
  <c r="AG76" i="29"/>
  <c r="AH76" i="29" s="1"/>
  <c r="AG84" i="29"/>
  <c r="AH84" i="29" s="1"/>
  <c r="AG92" i="29"/>
  <c r="AH92" i="29" s="1"/>
  <c r="AG100" i="29"/>
  <c r="AH100" i="29" s="1"/>
  <c r="AG108" i="29"/>
  <c r="AH108" i="29" s="1"/>
  <c r="AG116" i="29"/>
  <c r="AH116" i="29" s="1"/>
  <c r="AG124" i="29"/>
  <c r="AH124" i="29" s="1"/>
  <c r="AG132" i="29"/>
  <c r="AG140" i="29"/>
  <c r="AH140" i="29" s="1"/>
  <c r="AG156" i="29"/>
  <c r="AH156" i="29" s="1"/>
  <c r="AG159" i="29"/>
  <c r="AH159" i="29" s="1"/>
  <c r="AG164" i="29"/>
  <c r="AH164" i="29" s="1"/>
  <c r="AG172" i="29"/>
  <c r="AH172" i="29" s="1"/>
  <c r="AG180" i="29"/>
  <c r="AH180" i="29" s="1"/>
  <c r="AG188" i="29"/>
  <c r="AG196" i="29"/>
  <c r="AH196" i="29" s="1"/>
  <c r="AG204" i="29"/>
  <c r="AH204" i="29" s="1"/>
  <c r="AG212" i="29"/>
  <c r="AH212" i="29" s="1"/>
  <c r="AG220" i="29"/>
  <c r="AG228" i="29"/>
  <c r="AH228" i="29" s="1"/>
  <c r="AG236" i="29"/>
  <c r="AH236" i="29" s="1"/>
  <c r="AG244" i="29"/>
  <c r="AH244" i="29" s="1"/>
  <c r="AG252" i="29"/>
  <c r="AG260" i="29"/>
  <c r="AH260" i="29" s="1"/>
  <c r="AG268" i="29"/>
  <c r="AH268" i="29" s="1"/>
  <c r="AG276" i="29"/>
  <c r="AH276" i="29" s="1"/>
  <c r="AG284" i="29"/>
  <c r="AH284" i="29" s="1"/>
  <c r="AG292" i="29"/>
  <c r="AH292" i="29" s="1"/>
  <c r="AG311" i="29"/>
  <c r="AH311" i="29" s="1"/>
  <c r="AG316" i="29"/>
  <c r="AH316" i="29" s="1"/>
  <c r="AG324" i="29"/>
  <c r="AH324" i="29" s="1"/>
  <c r="AG332" i="29"/>
  <c r="AH332" i="29" s="1"/>
  <c r="AG340" i="29"/>
  <c r="AH340" i="29" s="1"/>
  <c r="AG348" i="29"/>
  <c r="AH348" i="29" s="1"/>
  <c r="AG355" i="29"/>
  <c r="AH355" i="29" s="1"/>
  <c r="AG363" i="29"/>
  <c r="AH363" i="29" s="1"/>
  <c r="AG371" i="29"/>
  <c r="AH371" i="29" s="1"/>
  <c r="AG379" i="29"/>
  <c r="AH379" i="29" s="1"/>
  <c r="AG387" i="29"/>
  <c r="AG395" i="29"/>
  <c r="AH395" i="29" s="1"/>
  <c r="AG403" i="29"/>
  <c r="AH403" i="29" s="1"/>
  <c r="AG411" i="29"/>
  <c r="AH411" i="29" s="1"/>
  <c r="AG419" i="29"/>
  <c r="AH419" i="29" s="1"/>
  <c r="AG39" i="29"/>
  <c r="AH39" i="29" s="1"/>
  <c r="AG79" i="29"/>
  <c r="AH79" i="29" s="1"/>
  <c r="AG33" i="29"/>
  <c r="AH33" i="29" s="1"/>
  <c r="AG41" i="29"/>
  <c r="AH41" i="29" s="1"/>
  <c r="AG49" i="29"/>
  <c r="AH49" i="29" s="1"/>
  <c r="AG57" i="29"/>
  <c r="AH57" i="29" s="1"/>
  <c r="AG65" i="29"/>
  <c r="AH65" i="29" s="1"/>
  <c r="AG73" i="29"/>
  <c r="AH73" i="29" s="1"/>
  <c r="AG81" i="29"/>
  <c r="AH81" i="29" s="1"/>
  <c r="AG89" i="29"/>
  <c r="AH89" i="29" s="1"/>
  <c r="AG97" i="29"/>
  <c r="AH97" i="29" s="1"/>
  <c r="AG105" i="29"/>
  <c r="AH105" i="29" s="1"/>
  <c r="AG113" i="29"/>
  <c r="AH113" i="29" s="1"/>
  <c r="AG121" i="29"/>
  <c r="AH121" i="29" s="1"/>
  <c r="AG129" i="29"/>
  <c r="AH129" i="29" s="1"/>
  <c r="AG137" i="29"/>
  <c r="AH137" i="29" s="1"/>
  <c r="AG148" i="29"/>
  <c r="AH148" i="29" s="1"/>
  <c r="AG153" i="29"/>
  <c r="AH153" i="29" s="1"/>
  <c r="AG161" i="29"/>
  <c r="AG169" i="29"/>
  <c r="AH169" i="29" s="1"/>
  <c r="AG177" i="29"/>
  <c r="AH177" i="29" s="1"/>
  <c r="AG185" i="29"/>
  <c r="AH185" i="29" s="1"/>
  <c r="AG193" i="29"/>
  <c r="AH193" i="29" s="1"/>
  <c r="AG201" i="29"/>
  <c r="AH201" i="29" s="1"/>
  <c r="AG209" i="29"/>
  <c r="AH209" i="29" s="1"/>
  <c r="AG217" i="29"/>
  <c r="AH217" i="29" s="1"/>
  <c r="AG225" i="29"/>
  <c r="AG233" i="29"/>
  <c r="AH233" i="29" s="1"/>
  <c r="AG241" i="29"/>
  <c r="AH241" i="29" s="1"/>
  <c r="AG249" i="29"/>
  <c r="AH249" i="29" s="1"/>
  <c r="AG257" i="29"/>
  <c r="AH257" i="29" s="1"/>
  <c r="AG265" i="29"/>
  <c r="AH265" i="29" s="1"/>
  <c r="AG273" i="29"/>
  <c r="AH273" i="29" s="1"/>
  <c r="AG281" i="29"/>
  <c r="AH281" i="29" s="1"/>
  <c r="AG289" i="29"/>
  <c r="AH289" i="29" s="1"/>
  <c r="AG313" i="29"/>
  <c r="AH313" i="29" s="1"/>
  <c r="AG321" i="29"/>
  <c r="AH321" i="29" s="1"/>
  <c r="AG329" i="29"/>
  <c r="AH329" i="29" s="1"/>
  <c r="AG337" i="29"/>
  <c r="AH337" i="29" s="1"/>
  <c r="AG345" i="29"/>
  <c r="AH345" i="29" s="1"/>
  <c r="AG352" i="29"/>
  <c r="AH352" i="29" s="1"/>
  <c r="AG360" i="29"/>
  <c r="AH360" i="29" s="1"/>
  <c r="AG368" i="29"/>
  <c r="AH368" i="29" s="1"/>
  <c r="AG376" i="29"/>
  <c r="AH376" i="29" s="1"/>
  <c r="AG384" i="29"/>
  <c r="AH384" i="29" s="1"/>
  <c r="AG392" i="29"/>
  <c r="AH392" i="29" s="1"/>
  <c r="AG400" i="29"/>
  <c r="AH400" i="29" s="1"/>
  <c r="AG408" i="29"/>
  <c r="AH408" i="29" s="1"/>
  <c r="AG416" i="29"/>
  <c r="AH416" i="29" s="1"/>
  <c r="AG291" i="29"/>
  <c r="AH291" i="29" s="1"/>
  <c r="AG294" i="29"/>
  <c r="AH294" i="29" s="1"/>
  <c r="AG297" i="29"/>
  <c r="AH297" i="29" s="1"/>
  <c r="AG300" i="29"/>
  <c r="AH300" i="29" s="1"/>
  <c r="AG312" i="29"/>
  <c r="AH312" i="29" s="1"/>
  <c r="AG306" i="29"/>
  <c r="AH306" i="29" s="1"/>
  <c r="AG307" i="29"/>
  <c r="AH307" i="29" s="1"/>
  <c r="AG308" i="29"/>
  <c r="AH308" i="29" s="1"/>
  <c r="AG305" i="29"/>
  <c r="AH305" i="29" s="1"/>
  <c r="AG304" i="29"/>
  <c r="AH304" i="29" s="1"/>
  <c r="AG146" i="29"/>
  <c r="AH146" i="29" s="1"/>
  <c r="AG145" i="29"/>
  <c r="AH145" i="29" s="1"/>
  <c r="AG142" i="29"/>
  <c r="AH142" i="29" s="1"/>
  <c r="AH220" i="29"/>
  <c r="AH203" i="29"/>
  <c r="AH362" i="29"/>
  <c r="AH370" i="29"/>
  <c r="AH394" i="29"/>
  <c r="AH32" i="29"/>
  <c r="AH48" i="29"/>
  <c r="AH80" i="29"/>
  <c r="AH184" i="29"/>
  <c r="AH208" i="29"/>
  <c r="AH216" i="29"/>
  <c r="AH224" i="29"/>
  <c r="AH232" i="29"/>
  <c r="AH280" i="29"/>
  <c r="AH296" i="29"/>
  <c r="AH397" i="29"/>
  <c r="AH237" i="29"/>
  <c r="AH253" i="29"/>
  <c r="AH317" i="29"/>
  <c r="AH12" i="29"/>
  <c r="AH63" i="29"/>
  <c r="AH71" i="29"/>
  <c r="AH95" i="29"/>
  <c r="AH119" i="29"/>
  <c r="AH151" i="29"/>
  <c r="AH167" i="29"/>
  <c r="AH191" i="29"/>
  <c r="AH223" i="29"/>
  <c r="AH231" i="29"/>
  <c r="AH255" i="29"/>
  <c r="AH17" i="29"/>
  <c r="AH188" i="29"/>
  <c r="AH161" i="29"/>
  <c r="AH225" i="29"/>
  <c r="AH252" i="29"/>
  <c r="AH13" i="29"/>
  <c r="AH29" i="29"/>
  <c r="AH10" i="29"/>
  <c r="AH18" i="29"/>
  <c r="AH22" i="29"/>
  <c r="AH26" i="29"/>
  <c r="AH38" i="29"/>
  <c r="AH54" i="29"/>
  <c r="AH70" i="29"/>
  <c r="AH326" i="29"/>
  <c r="AH357" i="29"/>
  <c r="AH381" i="29"/>
  <c r="AH53" i="29"/>
  <c r="AH61" i="29"/>
  <c r="AH125" i="29"/>
  <c r="AH189" i="29"/>
  <c r="AH197" i="29"/>
  <c r="AH325" i="29"/>
  <c r="AH356" i="29"/>
  <c r="AH117" i="29"/>
  <c r="AH50" i="29"/>
  <c r="AH90" i="29"/>
  <c r="AH98" i="29"/>
  <c r="AH134" i="29"/>
  <c r="AH158" i="29"/>
  <c r="AH182" i="29"/>
  <c r="AH198" i="29"/>
  <c r="AH214" i="29"/>
  <c r="AH254" i="29"/>
  <c r="AH270" i="29"/>
  <c r="AH278" i="29"/>
  <c r="AH302" i="29"/>
  <c r="AH219" i="29"/>
  <c r="AH227" i="29"/>
  <c r="AH235" i="29"/>
  <c r="AH243" i="29"/>
  <c r="AH283" i="29"/>
  <c r="AH418" i="29"/>
  <c r="AH132" i="29"/>
  <c r="AH387" i="29"/>
  <c r="AH126" i="29"/>
  <c r="AR422" i="29" l="1"/>
  <c r="AM422" i="29"/>
  <c r="AR421" i="29"/>
  <c r="AM421" i="29"/>
  <c r="AM420" i="29"/>
  <c r="AM419" i="29"/>
  <c r="AM418" i="29"/>
  <c r="AR417" i="29"/>
  <c r="AM417" i="29"/>
  <c r="AR416" i="29"/>
  <c r="AM416" i="29"/>
  <c r="AM415" i="29"/>
  <c r="AM414" i="29"/>
  <c r="AL413" i="29"/>
  <c r="AK413" i="29"/>
  <c r="H413" i="29"/>
  <c r="AL412" i="29"/>
  <c r="AK412" i="29"/>
  <c r="AM411" i="29"/>
  <c r="AM410" i="29"/>
  <c r="AM409" i="29"/>
  <c r="AR408" i="29"/>
  <c r="AM408" i="29"/>
  <c r="AM407" i="29"/>
  <c r="AM406" i="29"/>
  <c r="AM405" i="29"/>
  <c r="AM404" i="29"/>
  <c r="AR403" i="29"/>
  <c r="AM403" i="29"/>
  <c r="AR402" i="29"/>
  <c r="AM402" i="29"/>
  <c r="AM401" i="29"/>
  <c r="AM400" i="29"/>
  <c r="AM399" i="29"/>
  <c r="AM398" i="29"/>
  <c r="AM397" i="29"/>
  <c r="AR396" i="29"/>
  <c r="AM396" i="29"/>
  <c r="AM395" i="29"/>
  <c r="AM394" i="29"/>
  <c r="AM393" i="29"/>
  <c r="AM392" i="29"/>
  <c r="AM391" i="29"/>
  <c r="AM390" i="29"/>
  <c r="AM389" i="29"/>
  <c r="AM388" i="29"/>
  <c r="AM387" i="29"/>
  <c r="AL386" i="29"/>
  <c r="AK386" i="29"/>
  <c r="H386" i="29"/>
  <c r="AM385" i="29"/>
  <c r="AM384" i="29"/>
  <c r="AM383" i="29"/>
  <c r="AM382" i="29"/>
  <c r="AR381" i="29"/>
  <c r="AM381" i="29"/>
  <c r="AQ380" i="29"/>
  <c r="AR380" i="29" s="1"/>
  <c r="AM380" i="29"/>
  <c r="AM379" i="29"/>
  <c r="AQ378" i="29"/>
  <c r="AP378" i="29"/>
  <c r="AM378" i="29"/>
  <c r="AR377" i="29"/>
  <c r="AM377" i="29"/>
  <c r="AM376" i="29"/>
  <c r="AM375" i="29"/>
  <c r="AR374" i="29"/>
  <c r="AM374" i="29"/>
  <c r="AR373" i="29"/>
  <c r="AM373" i="29"/>
  <c r="AM372" i="29"/>
  <c r="AM371" i="29"/>
  <c r="AR370" i="29"/>
  <c r="AM370" i="29"/>
  <c r="AM369" i="29"/>
  <c r="AM368" i="29"/>
  <c r="AR367" i="29"/>
  <c r="AM367" i="29"/>
  <c r="AM366" i="29"/>
  <c r="AR365" i="29"/>
  <c r="AM365" i="29"/>
  <c r="AM364" i="29"/>
  <c r="AM363" i="29"/>
  <c r="AM362" i="29"/>
  <c r="AR361" i="29"/>
  <c r="AM361" i="29"/>
  <c r="AR360" i="29"/>
  <c r="AM360" i="29"/>
  <c r="AR359" i="29"/>
  <c r="AM359" i="29"/>
  <c r="AR358" i="29"/>
  <c r="AM358" i="29"/>
  <c r="AM357" i="29"/>
  <c r="AM356" i="29"/>
  <c r="AM355" i="29"/>
  <c r="AR354" i="29"/>
  <c r="AM354" i="29"/>
  <c r="AV353" i="29"/>
  <c r="AM353" i="29"/>
  <c r="D353" i="29"/>
  <c r="AR352" i="29"/>
  <c r="AM352" i="29"/>
  <c r="A3" i="29"/>
  <c r="A4" i="29" s="1"/>
  <c r="A5" i="29" s="1"/>
  <c r="A6" i="29" s="1"/>
  <c r="A7" i="29" s="1"/>
  <c r="A8" i="29" s="1"/>
  <c r="A9" i="29" s="1"/>
  <c r="A10" i="29" s="1"/>
  <c r="A11" i="29" s="1"/>
  <c r="AM412" i="29" l="1"/>
  <c r="AM386" i="29"/>
  <c r="AR378" i="29"/>
  <c r="AM413" i="29"/>
  <c r="K414" i="2" l="1"/>
  <c r="J414" i="2"/>
  <c r="G414" i="2"/>
  <c r="K413" i="2"/>
  <c r="J413" i="2"/>
  <c r="Q403" i="2" l="1"/>
  <c r="G387" i="2" l="1"/>
  <c r="K387" i="2"/>
  <c r="J387" i="2"/>
  <c r="L380" i="2"/>
  <c r="P381" i="2"/>
  <c r="Q381" i="2" s="1"/>
  <c r="L381" i="2"/>
  <c r="Q382" i="2"/>
  <c r="L382" i="2"/>
  <c r="P379" i="2" l="1"/>
  <c r="O379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79" i="2"/>
  <c r="Q423" i="2"/>
  <c r="Q422" i="2"/>
  <c r="Q418" i="2"/>
  <c r="Q417" i="2"/>
  <c r="Q409" i="2"/>
  <c r="Q404" i="2"/>
  <c r="Q397" i="2"/>
  <c r="Q378" i="2"/>
  <c r="L378" i="2"/>
  <c r="L377" i="2"/>
  <c r="L376" i="2"/>
  <c r="L375" i="2"/>
  <c r="Q375" i="2"/>
  <c r="Q374" i="2"/>
  <c r="L374" i="2"/>
  <c r="L373" i="2"/>
  <c r="L372" i="2"/>
  <c r="L371" i="2"/>
  <c r="Q371" i="2"/>
  <c r="L370" i="2"/>
  <c r="L369" i="2"/>
  <c r="L368" i="2"/>
  <c r="Q368" i="2"/>
  <c r="L367" i="2"/>
  <c r="Q366" i="2"/>
  <c r="L366" i="2"/>
  <c r="L365" i="2"/>
  <c r="L364" i="2"/>
  <c r="L363" i="2"/>
  <c r="Q379" i="2" l="1"/>
  <c r="L362" i="2"/>
  <c r="Q362" i="2"/>
  <c r="Q361" i="2"/>
  <c r="L361" i="2"/>
  <c r="Q360" i="2"/>
  <c r="L360" i="2"/>
  <c r="L359" i="2"/>
  <c r="Q359" i="2"/>
  <c r="L358" i="2"/>
  <c r="L357" i="2"/>
  <c r="L356" i="2"/>
  <c r="Q355" i="2"/>
  <c r="L355" i="2"/>
  <c r="L353" i="2"/>
  <c r="Q353" i="2"/>
  <c r="L354" i="2"/>
  <c r="U354" i="2"/>
  <c r="D354" i="2"/>
  <c r="Q352" i="2"/>
  <c r="L352" i="2"/>
  <c r="S30" i="13" l="1"/>
  <c r="R30" i="13"/>
  <c r="S29" i="13"/>
  <c r="R29" i="13"/>
  <c r="S28" i="13"/>
  <c r="R28" i="13"/>
  <c r="U30" i="13"/>
  <c r="T30" i="13"/>
  <c r="Q30" i="13"/>
  <c r="P30" i="13"/>
  <c r="O30" i="13"/>
  <c r="N30" i="13"/>
  <c r="U29" i="13"/>
  <c r="T29" i="13"/>
  <c r="Q29" i="13"/>
  <c r="P29" i="13"/>
  <c r="O29" i="13"/>
  <c r="N29" i="13"/>
  <c r="U28" i="13"/>
  <c r="T28" i="13"/>
  <c r="Q28" i="13"/>
  <c r="P28" i="13"/>
  <c r="O28" i="13"/>
  <c r="N28" i="13"/>
  <c r="U27" i="13"/>
  <c r="T27" i="13"/>
  <c r="S27" i="13"/>
  <c r="R27" i="13"/>
  <c r="Q27" i="13"/>
  <c r="P27" i="13"/>
  <c r="O27" i="13"/>
  <c r="N27" i="13"/>
  <c r="U26" i="13"/>
  <c r="T26" i="13"/>
  <c r="S26" i="13"/>
  <c r="R26" i="13"/>
  <c r="Q26" i="13"/>
  <c r="P26" i="13"/>
  <c r="O26" i="13"/>
  <c r="N26" i="13"/>
  <c r="U25" i="13"/>
  <c r="T25" i="13"/>
  <c r="S25" i="13"/>
  <c r="R25" i="13"/>
  <c r="Q25" i="13"/>
  <c r="P25" i="13"/>
  <c r="O25" i="13"/>
  <c r="N25" i="13"/>
  <c r="U24" i="13"/>
  <c r="T24" i="13"/>
  <c r="S24" i="13"/>
  <c r="R24" i="13"/>
  <c r="Q24" i="13"/>
  <c r="P24" i="13"/>
  <c r="O24" i="13"/>
  <c r="N24" i="13"/>
  <c r="U23" i="13"/>
  <c r="T23" i="13"/>
  <c r="S23" i="13"/>
  <c r="R23" i="13"/>
  <c r="Q23" i="13"/>
  <c r="P23" i="13"/>
  <c r="O23" i="13"/>
  <c r="N23" i="13"/>
  <c r="U22" i="13"/>
  <c r="T22" i="13"/>
  <c r="S22" i="13"/>
  <c r="R22" i="13"/>
  <c r="Q22" i="13"/>
  <c r="P22" i="13"/>
  <c r="O22" i="13"/>
  <c r="N22" i="13"/>
  <c r="U21" i="13"/>
  <c r="T21" i="13"/>
  <c r="S21" i="13"/>
  <c r="R21" i="13"/>
  <c r="Q21" i="13"/>
  <c r="P21" i="13"/>
  <c r="O21" i="13"/>
  <c r="N21" i="13"/>
  <c r="U20" i="13"/>
  <c r="T20" i="13"/>
  <c r="S20" i="13"/>
  <c r="R20" i="13"/>
  <c r="Q20" i="13"/>
  <c r="P20" i="13"/>
  <c r="O20" i="13"/>
  <c r="N20" i="13"/>
  <c r="U19" i="13"/>
  <c r="T19" i="13"/>
  <c r="S19" i="13"/>
  <c r="R19" i="13"/>
  <c r="Q19" i="13"/>
  <c r="P19" i="13"/>
  <c r="O19" i="13"/>
  <c r="N19" i="13"/>
  <c r="U18" i="13"/>
  <c r="T18" i="13"/>
  <c r="S18" i="13"/>
  <c r="R18" i="13"/>
  <c r="Q18" i="13"/>
  <c r="P18" i="13"/>
  <c r="O18" i="13"/>
  <c r="N18" i="13"/>
  <c r="U17" i="13"/>
  <c r="T17" i="13"/>
  <c r="S17" i="13"/>
  <c r="R17" i="13"/>
  <c r="Q17" i="13"/>
  <c r="P17" i="13"/>
  <c r="O17" i="13"/>
  <c r="N17" i="13"/>
  <c r="U16" i="13"/>
  <c r="T16" i="13"/>
  <c r="S16" i="13"/>
  <c r="R16" i="13"/>
  <c r="Q16" i="13"/>
  <c r="P16" i="13"/>
  <c r="O16" i="13"/>
  <c r="N16" i="13"/>
  <c r="U15" i="13"/>
  <c r="T15" i="13"/>
  <c r="S15" i="13"/>
  <c r="R15" i="13"/>
  <c r="Q15" i="13"/>
  <c r="P15" i="13"/>
  <c r="O15" i="13"/>
  <c r="N15" i="13"/>
  <c r="U14" i="13"/>
  <c r="T14" i="13"/>
  <c r="S14" i="13"/>
  <c r="R14" i="13"/>
  <c r="Q14" i="13"/>
  <c r="P14" i="13"/>
  <c r="O14" i="13"/>
  <c r="N14" i="13"/>
  <c r="U13" i="13"/>
  <c r="T13" i="13"/>
  <c r="S13" i="13"/>
  <c r="R13" i="13"/>
  <c r="Q13" i="13"/>
  <c r="P13" i="13"/>
  <c r="O13" i="13"/>
  <c r="N13" i="13"/>
  <c r="U12" i="13"/>
  <c r="T12" i="13"/>
  <c r="S12" i="13"/>
  <c r="R12" i="13"/>
  <c r="Q12" i="13"/>
  <c r="P12" i="13"/>
  <c r="O12" i="13"/>
  <c r="N12" i="13"/>
  <c r="U11" i="13"/>
  <c r="T11" i="13"/>
  <c r="S11" i="13"/>
  <c r="R11" i="13"/>
  <c r="Q11" i="13"/>
  <c r="P11" i="13"/>
  <c r="O11" i="13"/>
  <c r="N11" i="13"/>
  <c r="U10" i="13"/>
  <c r="T10" i="13"/>
  <c r="S10" i="13"/>
  <c r="R10" i="13"/>
  <c r="Q10" i="13"/>
  <c r="P10" i="13"/>
  <c r="O10" i="13"/>
  <c r="N10" i="13"/>
  <c r="U9" i="13"/>
  <c r="T9" i="13"/>
  <c r="S9" i="13"/>
  <c r="R9" i="13"/>
  <c r="Q9" i="13"/>
  <c r="P9" i="13"/>
  <c r="O9" i="13"/>
  <c r="N9" i="13"/>
  <c r="A3" i="2"/>
  <c r="A4" i="2" s="1"/>
  <c r="A5" i="2" s="1"/>
  <c r="A6" i="2" s="1"/>
  <c r="A7" i="2" s="1"/>
  <c r="A8" i="2" s="1"/>
  <c r="A9" i="2" s="1"/>
  <c r="A10" i="2" s="1"/>
  <c r="A11" i="2" s="1"/>
  <c r="V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Sungjin Park</author>
    <author>S.Park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G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H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V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X1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Y1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Z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K6" authorId="2" shapeId="0" xr:uid="{8B3A4093-0F37-4C65-914A-88A957B3142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</t>
        </r>
      </text>
    </comment>
    <comment ref="K7" authorId="2" shapeId="0" xr:uid="{519C5A0E-446E-40F8-A068-22513B6AB5F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Lidong Chen
교신저자</t>
        </r>
      </text>
    </comment>
    <comment ref="J8" authorId="2" shapeId="0" xr:uid="{75CAD536-E553-42EA-BA60-2FBE235CDE1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</t>
        </r>
      </text>
    </comment>
    <comment ref="K8" authorId="2" shapeId="0" xr:uid="{8066D3C2-A627-42B5-A028-712D9FE71B3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</t>
        </r>
      </text>
    </comment>
    <comment ref="K10" authorId="2" shapeId="0" xr:uid="{927A27C0-99D7-44D6-A1BD-06A324E56AF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Xin-Bing Zhao
교신저자</t>
        </r>
      </text>
    </comment>
    <comment ref="K13" authorId="2" shapeId="0" xr:uid="{370D83C6-7992-4571-B696-FEC5EC01992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Sung Wng Kim
교신저자</t>
        </r>
      </text>
    </comment>
    <comment ref="K14" authorId="2" shapeId="0" xr:uid="{FF0F3131-7B00-410F-8AB1-5B47B9294EE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Yanzhong Pei
교신저자</t>
        </r>
      </text>
    </comment>
    <comment ref="K15" authorId="2" shapeId="0" xr:uid="{6BB84B74-3DF1-4D89-B115-A7BBBFF7AF3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</t>
        </r>
      </text>
    </comment>
    <comment ref="K16" authorId="2" shapeId="0" xr:uid="{0FB861BF-6CFF-4FB3-BBF7-C44AD775CC7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Ctirad Uher
교신저자</t>
        </r>
      </text>
    </comment>
    <comment ref="K20" authorId="2" shapeId="0" xr:uid="{3C256F36-D4F2-4561-99FD-0C0E514072E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</t>
        </r>
      </text>
    </comment>
    <comment ref="B25" authorId="1" shapeId="0" xr:uid="{D82DDA18-EDCE-4A88-B240-D7C389EBB6ED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K25" authorId="2" shapeId="0" xr:uid="{7E9AC74B-5FAA-4B7A-BD97-5511C51CC2F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Bo B. Iversen
교신저자</t>
        </r>
      </text>
    </comment>
    <comment ref="B27" authorId="1" shapeId="0" xr:uid="{BFC73C22-C168-4DCA-926C-5329299F9CE1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27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37" authorId="2" shapeId="0" xr:uid="{0FA4682D-F9AB-409A-ABD0-78229AD7462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Enhancing Figure of Merit of Bi0.5Sb1.5Te3 Through Nano-composite Approach</t>
        </r>
      </text>
    </comment>
    <comment ref="K38" authorId="2" shapeId="0" xr:uid="{FA699A11-5BD2-49D7-A890-5B3AB787678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Xinfeng Tang
교신저자</t>
        </r>
      </text>
    </comment>
    <comment ref="K39" authorId="2" shapeId="0" xr:uid="{E459E74A-49D1-4734-981C-1DD82FE1402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Xinbing Zhao
교신저자</t>
        </r>
      </text>
    </comment>
    <comment ref="K41" authorId="2" shapeId="0" xr:uid="{76642F19-DD18-4BAD-A4A8-24B234D792F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Kyu Hyoung Lee
교신저자</t>
        </r>
      </text>
    </comment>
    <comment ref="K42" authorId="2" shapeId="0" xr:uid="{CEDAF47D-AB94-4C9A-9D34-64FC507F73A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Wan Jiang
교신저자</t>
        </r>
      </text>
    </comment>
    <comment ref="K47" authorId="2" shapeId="0" xr:uid="{8403FDB8-200E-4214-99FC-7FEE900D9DA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</t>
        </r>
      </text>
    </comment>
    <comment ref="K54" authorId="2" shapeId="0" xr:uid="{0C35E14E-9F4B-439C-B8C1-3EE2D45B7FF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저자 포함</t>
        </r>
      </text>
    </comment>
    <comment ref="K56" authorId="2" shapeId="0" xr:uid="{0AC2C960-0635-457B-8998-D257C5560DC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Sung Wng Kim
교신저자</t>
        </r>
      </text>
    </comment>
    <comment ref="K60" authorId="2" shapeId="0" xr:uid="{4095294C-B1EE-4869-BBA9-346B22C8F3EA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Apparao M Rao
교신저자</t>
        </r>
      </text>
    </comment>
    <comment ref="BF6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K65" authorId="2" shapeId="0" xr:uid="{4E4E1671-65E1-4436-99DE-5DC4D9ED71D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Qihua Xiong
교신저자</t>
        </r>
      </text>
    </comment>
    <comment ref="BF72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K73" authorId="2" shapeId="0" xr:uid="{EE5CA868-4827-4C01-8D95-410496712DE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</t>
        </r>
      </text>
    </comment>
    <comment ref="K75" authorId="2" shapeId="0" xr:uid="{BA22C320-650E-4EAA-A96B-807BE245A26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Cheng Wang
교신저자</t>
        </r>
      </text>
    </comment>
    <comment ref="BF7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K86" authorId="2" shapeId="0" xr:uid="{373E9464-34C5-4AAA-9904-85128588A54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</t>
        </r>
      </text>
    </comment>
    <comment ref="K92" authorId="2" shapeId="0" xr:uid="{5A0319C2-1B7F-42C7-A003-0A8201016E0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저자 포함</t>
        </r>
      </text>
    </comment>
    <comment ref="H93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K97" authorId="2" shapeId="0" xr:uid="{F0135107-CA0A-460F-AF89-95B6E70E0B2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Vinayak P. Dravid
교신저자</t>
        </r>
      </text>
    </comment>
    <comment ref="K101" authorId="2" shapeId="0" xr:uid="{BD557203-0DC6-4D9C-9E06-2A5F7A3E6F0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VP Dravid
교신저자 포함</t>
        </r>
      </text>
    </comment>
    <comment ref="K109" authorId="2" shapeId="0" xr:uid="{9353304D-06A6-4AFE-921C-531E08D2DC9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10" authorId="2" shapeId="0" xr:uid="{13752657-AE78-45EB-8877-F485562D3BE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16" authorId="2" shapeId="0" xr:uid="{7EE8C43E-22F1-497A-A17D-E0BB13A1F63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117" authorId="2" shapeId="0" xr:uid="{3F1EEA76-6CDA-4563-81DA-998BB46E369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Yongquan Qu
Li-Dong Zhao
교신저자 포함</t>
        </r>
      </text>
    </comment>
    <comment ref="K118" authorId="2" shapeId="0" xr:uid="{62EF020C-72CC-4E97-AC66-E255880BC1B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20" authorId="2" shapeId="0" xr:uid="{0FBC47FE-DA81-4628-A9D9-90FDD42424F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121" authorId="2" shapeId="0" xr:uid="{0F65B07F-93EF-456E-AD02-6DD188C62A1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122" authorId="2" shapeId="0" xr:uid="{B3A60F05-3A69-4BD0-9200-52278124E2F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23" authorId="2" shapeId="0" xr:uid="{A7920A33-92C0-4461-8592-BB494CD912D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26" authorId="2" shapeId="0" xr:uid="{5AC339A4-573E-4D6C-A898-C424554C49BA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Marco Fornari
교신저자 포함</t>
        </r>
      </text>
    </comment>
    <comment ref="K132" authorId="2" shapeId="0" xr:uid="{12994D6F-17BB-4688-B59C-A0ADAE5CA32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Lai-Feng Li
교신저자 포함</t>
        </r>
      </text>
    </comment>
    <comment ref="K137" authorId="2" shapeId="0" xr:uid="{16BF3AEE-ECFA-4916-BA4B-0E9F79E649C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Li-Dong Zhao
교신저자 포함</t>
        </r>
      </text>
    </comment>
    <comment ref="K138" authorId="2" shapeId="0" xr:uid="{569BE799-8E81-4A09-BE93-A695920EC65A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Jingtai Zhao
교신저자 포함</t>
        </r>
      </text>
    </comment>
    <comment ref="K139" authorId="2" shapeId="0" xr:uid="{CAF2EB65-3579-498B-8BFB-4CC0FBACEF2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40" authorId="2" shapeId="0" xr:uid="{3E1A1563-0727-4E4E-8B44-11C41683A2D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B152" authorId="0" shapeId="0" xr:uid="{C3AE9135-8282-433E-AF25-4CB5D29C2C3F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K153" authorId="2" shapeId="0" xr:uid="{5E86E8C9-A62C-4E74-800F-1A06D457F9D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157" authorId="2" shapeId="0" xr:uid="{556CD14A-1E43-4BED-A312-D28F79D2D89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저자 포함</t>
        </r>
      </text>
    </comment>
    <comment ref="K163" authorId="2" shapeId="0" xr:uid="{323686CF-EFEC-48C0-BB3C-005D8D18603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저자 포함</t>
        </r>
      </text>
    </comment>
    <comment ref="K165" authorId="2" shapeId="0" xr:uid="{3DADDB24-0FCE-4645-9029-F25A4FECD2F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Yang-Yuan Chen
교신저자 포함</t>
        </r>
      </text>
    </comment>
    <comment ref="K170" authorId="2" shapeId="0" xr:uid="{BB965BF6-70ED-4766-8E4E-BE276B3E922A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Atsushi Yamamoto
저자 포함</t>
        </r>
      </text>
    </comment>
    <comment ref="K181" authorId="2" shapeId="0" xr:uid="{B1D5F26B-1A8F-4585-BEF9-02F0C97F5C1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T Iida 저자포함</t>
        </r>
      </text>
    </comment>
    <comment ref="K188" authorId="2" shapeId="0" xr:uid="{E96A6ECA-8805-4D9F-A05B-5B616A1CCBF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저자 포함</t>
        </r>
      </text>
    </comment>
    <comment ref="K195" authorId="2" shapeId="0" xr:uid="{B7B11D4C-1C56-4535-A8FB-F52BF9BA1B3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 포함</t>
        </r>
      </text>
    </comment>
    <comment ref="K197" authorId="2" shapeId="0" xr:uid="{7F63C633-8A84-4DC7-AC09-F30B09250E4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98" authorId="2" shapeId="0" xr:uid="{5407DB69-D1A1-4041-A27B-767CF18FBE3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Kyu Hyoung Lee
교신저자 포함</t>
        </r>
      </text>
    </comment>
    <comment ref="K202" authorId="2" shapeId="0" xr:uid="{7811C12D-BBE2-4C34-BBE4-52ABB343222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208" authorId="2" shapeId="0" xr:uid="{C4811FED-22A7-4DE9-81E5-9C39C7B823A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WQ Zhang
교신저자 포함</t>
        </r>
      </text>
    </comment>
    <comment ref="K211" authorId="2" shapeId="0" xr:uid="{3DC9D402-0849-4AD1-9B7F-B4F1CD70FF2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H Scherrer
교신저자 포함</t>
        </r>
      </text>
    </comment>
    <comment ref="E226" authorId="1" shapeId="0" xr:uid="{F069B3FD-A34A-4826-B6EF-32E5E5FA11CB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In the abstract, ZT&gt;1</t>
        </r>
      </text>
    </comment>
    <comment ref="K231" authorId="2" shapeId="0" xr:uid="{797AB7D3-5712-424B-9A31-E9CA9DC0A31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W Zhang
교신저자 포함</t>
        </r>
      </text>
    </comment>
    <comment ref="K232" authorId="2" shapeId="0" xr:uid="{5D77EFE6-68E9-4D27-814A-8EC731CD79C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Lidong Chen
교신저자 포함</t>
        </r>
      </text>
    </comment>
    <comment ref="K240" authorId="2" shapeId="0" xr:uid="{118F1AA7-825F-4CBA-B6F9-9D99996785A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Yongjun Tian
교신저자 포함</t>
        </r>
      </text>
    </comment>
    <comment ref="K246" authorId="2" shapeId="0" xr:uid="{DDC64424-6F35-4872-833B-8A4E8EE004E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248" authorId="2" shapeId="0" xr:uid="{3A39A33D-E514-4C98-81B6-B7303E24F45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 Eun Lee
교신저자 포함</t>
        </r>
      </text>
    </comment>
    <comment ref="K250" authorId="2" shapeId="0" xr:uid="{AF087D89-4B6F-42B9-ACFC-1EC7464CABA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 Li
교신저자 포함</t>
        </r>
      </text>
    </comment>
    <comment ref="K251" authorId="2" shapeId="0" xr:uid="{7298619B-57C5-4340-8A16-DA46EA12425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Fukai Shan
교신저자 포함</t>
        </r>
      </text>
    </comment>
    <comment ref="K253" authorId="2" shapeId="0" xr:uid="{6C7AF6DF-0040-40D6-AE62-078DA75EA8C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LD Zhao
교신저자 포함</t>
        </r>
      </text>
    </comment>
    <comment ref="K256" authorId="2" shapeId="0" xr:uid="{1E083425-BF49-4427-BFE8-20DD7FC20AE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Yue Wu
교신저자 포함</t>
        </r>
      </text>
    </comment>
    <comment ref="K257" authorId="2" shapeId="0" xr:uid="{EFB93C2E-5545-40F5-9D73-BF0972EE364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Jun Jiang
교신저자 포함</t>
        </r>
      </text>
    </comment>
    <comment ref="K258" authorId="2" shapeId="0" xr:uid="{23D57BC5-8837-4586-B290-ECB55B22BB0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교신저자 포함</t>
        </r>
      </text>
    </comment>
    <comment ref="K259" authorId="2" shapeId="0" xr:uid="{85B90156-2FC1-43F5-A5C4-20F7B9D6468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Bongyoung Yoo
교신저자 포함</t>
        </r>
      </text>
    </comment>
    <comment ref="K260" authorId="2" shapeId="0" xr:uid="{7027F5DB-8C67-4224-A295-42352620346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261" authorId="2" shapeId="0" xr:uid="{A1E73239-1AEE-43BE-9064-556D28F723A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Taeghwan Hyeon
교신저자 포함</t>
        </r>
      </text>
    </comment>
    <comment ref="K284" authorId="2" shapeId="0" xr:uid="{E128A29D-2F30-4019-AB32-9FE1735123D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 Chen
교신저자 포함</t>
        </r>
      </text>
    </comment>
    <comment ref="K285" authorId="2" shapeId="0" xr:uid="{54E8815A-1F69-49C9-B09B-BAE6E331146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SM Kauzlarich
교신저자 포함</t>
        </r>
      </text>
    </comment>
    <comment ref="K294" authorId="2" shapeId="0" xr:uid="{27D2DB83-B98C-4B11-A0F8-CF09C7825C3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295" authorId="2" shapeId="0" xr:uid="{2D529A90-7803-4794-AADF-F8E2C3F6E7A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Lidong Chen
교신저자 포함</t>
        </r>
      </text>
    </comment>
    <comment ref="K296" authorId="2" shapeId="0" xr:uid="{8C83EBDA-483C-44D2-A01E-0AB95DEC67E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Lidong Chen
교신저자 포함</t>
        </r>
      </text>
    </comment>
    <comment ref="K307" authorId="2" shapeId="0" xr:uid="{F63D058A-6FCC-449A-91EE-36EEE2A0220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Xiaolin Wang
교신저자 포함</t>
        </r>
      </text>
    </comment>
    <comment ref="K308" authorId="2" shapeId="0" xr:uid="{60EA45FA-A015-45E7-A5FA-0B6F5F00299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Jiehe Sui
교신저자 포함</t>
        </r>
      </text>
    </comment>
    <comment ref="K309" authorId="2" shapeId="0" xr:uid="{9B84134F-B40E-4195-9FDA-007A9AE7B0B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Zhi-Gang Chen
교신저자 포함</t>
        </r>
      </text>
    </comment>
    <comment ref="K310" authorId="2" shapeId="0" xr:uid="{E05EF5C3-79D3-4DC7-8E54-327E0E14708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Jing-Feng Li
교신저자 포함</t>
        </r>
      </text>
    </comment>
    <comment ref="K311" authorId="2" shapeId="0" xr:uid="{F3BED259-AAF3-4654-A92C-D948BC5002D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Xun Shi
Fangfang Xu
교신저자 포함</t>
        </r>
      </text>
    </comment>
    <comment ref="K312" authorId="2" shapeId="0" xr:uid="{4651267E-33FB-4FA5-8295-664E8E527F0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Han Gi Chae
Jae Sung Son
교신저자 포함</t>
        </r>
      </text>
    </comment>
    <comment ref="K331" authorId="2" shapeId="0" xr:uid="{E681BF77-9732-4FA3-BCC1-81323ACA82D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32" authorId="2" shapeId="0" xr:uid="{845ACC77-4FF7-40FF-AC68-1E4A6B42D54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교신저자 포함</t>
        </r>
      </text>
    </comment>
    <comment ref="BE332" authorId="3" shapeId="0" xr:uid="{00000000-0006-0000-02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K333" authorId="2" shapeId="0" xr:uid="{1A057C6E-5165-4651-A0FD-060C51241AE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52" authorId="2" shapeId="0" xr:uid="{4975A41A-4B19-41E3-8D97-90A81F30FDE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Gabi Schierning
교신저자 포함</t>
        </r>
      </text>
    </comment>
    <comment ref="K353" authorId="2" shapeId="0" xr:uid="{5CD87D1C-D71F-4663-8FE4-08FC6317FDC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Gabi Schierning
교신저자 포함</t>
        </r>
      </text>
    </comment>
    <comment ref="K355" authorId="2" shapeId="0" xr:uid="{6FC7E3E1-3623-4C55-A1CF-B027AD030E6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  <comment ref="K357" authorId="2" shapeId="0" xr:uid="{2F6C2934-C9CF-4A67-B9B9-5254C6BA674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  <comment ref="E358" authorId="1" shapeId="0" xr:uid="{AE1EEA9A-7831-4465-8425-238DC07BFDA4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It is said that &gt;2.5. For the program code, I consider it 2.5</t>
        </r>
      </text>
    </comment>
    <comment ref="K362" authorId="2" shapeId="0" xr:uid="{53137003-ABCF-4DEB-84EB-0E4ED40C4FF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364" authorId="2" shapeId="0" xr:uid="{F2708D88-4E77-42E7-B4D5-EEA37867391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Xiang Gao
교신저자 포함</t>
        </r>
      </text>
    </comment>
    <comment ref="K365" authorId="2" shapeId="0" xr:uid="{1EB26C5C-F00A-4C5C-BD35-85AB6131994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Xun Shi
교신저자 포함</t>
        </r>
      </text>
    </comment>
    <comment ref="K367" authorId="2" shapeId="0" xr:uid="{22FB0630-4A24-4A20-8B42-806621DCF45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WQ Zhang
교신저자 포함</t>
        </r>
      </text>
    </comment>
    <comment ref="K368" authorId="2" shapeId="0" xr:uid="{2D229D39-6B28-4C4A-84CA-7E188BD4DB8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69" authorId="2" shapeId="0" xr:uid="{F16E08AD-4234-4527-A35A-06BEAA7C4F9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Xiaojian Tan
Jun Jiang
교신저자 포함</t>
        </r>
      </text>
    </comment>
    <comment ref="K370" authorId="2" shapeId="0" xr:uid="{4C435FFE-6EAC-4AD0-8732-796503134DC8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Li-Dong Zhao
교신저자 포함</t>
        </r>
      </text>
    </comment>
    <comment ref="K371" authorId="2" shapeId="0" xr:uid="{5C1897E1-ADB3-4098-983C-74CC29D176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Ctirad Uher
Xinfeng Tang
교신저자 포함</t>
        </r>
      </text>
    </comment>
    <comment ref="K372" authorId="2" shapeId="0" xr:uid="{FA5DCC44-6848-456B-BCF2-623F164C4D3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Qingjie Zhang
Wenqing Zhang
교신저자 포함</t>
        </r>
      </text>
    </comment>
    <comment ref="K373" authorId="2" shapeId="0" xr:uid="{73BD3A35-37D2-4FF8-AB46-05E70DE612D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Shengqiang Bai
Xun Shi
교신저자 포함</t>
        </r>
      </text>
    </comment>
    <comment ref="K374" authorId="2" shapeId="0" xr:uid="{764210CC-3461-497A-84A0-D9B35C922C7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David J. Singh
교신저자 포함</t>
        </r>
      </text>
    </comment>
    <comment ref="K376" authorId="2" shapeId="0" xr:uid="{A5FBD7C3-AF1D-48F9-83B5-92D76417823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 Huang
교신저자 포함</t>
        </r>
      </text>
    </comment>
    <comment ref="K378" authorId="2" shapeId="0" xr:uid="{8BF7BBF0-B732-449D-B9B1-27833B2D16A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Xianli Su
MG Kanatzidis
교신저자 포함</t>
        </r>
      </text>
    </comment>
    <comment ref="K379" authorId="2" shapeId="0" xr:uid="{E58BE2F6-A77F-4D48-9A5B-76370D34BE7C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Jun Mao
ZF Ren
교신저자 포함</t>
        </r>
      </text>
    </comment>
    <comment ref="K380" authorId="2" shapeId="0" xr:uid="{019D82F4-27A1-4626-8D28-F1D287C496C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Xinfeng Tang
교신저자 포함</t>
        </r>
      </text>
    </comment>
    <comment ref="K382" authorId="2" shapeId="0" xr:uid="{B2857126-514C-4A3A-8AEC-0CB438663CB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85" authorId="2" shapeId="0" xr:uid="{BA7A796E-73A4-468A-8A50-ADA7C4B57DB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Guoyu Wang
교신저자 포함</t>
        </r>
      </text>
    </comment>
    <comment ref="K386" authorId="2" shapeId="0" xr:uid="{1AD36BF2-42B7-4394-896E-F51212570EF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387" authorId="2" shapeId="0" xr:uid="{57B9F057-8C20-4760-8103-C18E6D455A6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MG Kanatzidis
교신저자 포함</t>
        </r>
      </text>
    </comment>
    <comment ref="K390" authorId="2" shapeId="0" xr:uid="{52F8913A-6CF9-425D-8E6A-F79638746E6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Arno Pfitzner
MG Kanatzidis
교신저자 포함</t>
        </r>
      </text>
    </comment>
    <comment ref="K392" authorId="2" shapeId="0" xr:uid="{9665CDB4-FF54-464A-89E6-CD8E879C45A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93" authorId="2" shapeId="0" xr:uid="{ABC0DFCE-2E41-45AD-9262-70CB793C20B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Jibiao Li
Jian He
교신저자 포함</t>
        </r>
      </text>
    </comment>
    <comment ref="K395" authorId="2" shapeId="0" xr:uid="{E9384FCD-96EE-4D57-A019-FA3224B7268F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Di Li
Xiaoying Qin
교신저자 포함</t>
        </r>
      </text>
    </comment>
    <comment ref="K396" authorId="2" shapeId="0" xr:uid="{B59BE375-C282-4A44-AFEE-0461DA89AAD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Jiehe Sui
교신저자 포함</t>
        </r>
      </text>
    </comment>
    <comment ref="K397" authorId="2" shapeId="0" xr:uid="{AE742087-8B12-4349-A379-89112905B26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Jiangwei Zhang
Xiaoyuan Zhou
교신저자 포함</t>
        </r>
      </text>
    </comment>
    <comment ref="K398" authorId="2" shapeId="0" xr:uid="{C2C94F16-A55A-4193-9A8D-EA5289673CD3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Yuan-Hua Lin
교신저자 포함</t>
        </r>
      </text>
    </comment>
    <comment ref="K400" authorId="2" shapeId="0" xr:uid="{394E770E-86E4-44A4-AEA7-568F71DE42C9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01" authorId="2" shapeId="0" xr:uid="{199904E1-50DE-4EF9-BED0-17015344D06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02" authorId="2" shapeId="0" xr:uid="{748FCC77-40C7-4E1F-A8DD-3FB1E565FE46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Zupei Yang
Jiaqing He
교신저자 포함</t>
        </r>
      </text>
    </comment>
    <comment ref="K403" authorId="2" shapeId="0" xr:uid="{4946D16E-40D1-41F6-8CCB-9EB3A9EC076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Lianjun Wang
교신저자 포함</t>
        </r>
      </text>
    </comment>
    <comment ref="AP403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K405" authorId="2" shapeId="0" xr:uid="{25099D00-5197-4AEF-8EDF-B23623916D9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MG Kanatzidis
교신저자 포함</t>
        </r>
      </text>
    </comment>
    <comment ref="K406" authorId="2" shapeId="0" xr:uid="{D660BF80-2086-4738-877D-2225E27A42A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RARA Orabi
Marco Fornari
교신저자 포함
</t>
        </r>
      </text>
    </comment>
    <comment ref="BE408" authorId="3" shapeId="0" xr:uid="{00000000-0006-0000-02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K409" authorId="2" shapeId="0" xr:uid="{175FD0D5-8205-4DCE-8537-3D587364E0B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410" authorId="2" shapeId="0" xr:uid="{6B9B38CF-77FE-4AEC-BB6B-92D50595A54E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Pai-Chun Wei
교신저자 포함</t>
        </r>
      </text>
    </comment>
    <comment ref="K412" authorId="2" shapeId="0" xr:uid="{0BB13C02-DF76-4418-8DD6-C75FCC987BA4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 Huang
교신저자 포함</t>
        </r>
      </text>
    </comment>
    <comment ref="K414" authorId="2" shapeId="0" xr:uid="{6A3C638B-9271-40C6-BE37-06864BB4CA82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교신저자 포함</t>
        </r>
      </text>
    </comment>
    <comment ref="AJ415" authorId="3" shapeId="0" xr:uid="{00000000-0006-0000-02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K416" authorId="2" shapeId="0" xr:uid="{22809A2E-174D-45BA-85D7-3D8CE5EC30C1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18" authorId="2" shapeId="0" xr:uid="{B4DD2B29-18BF-48C0-A132-F4845BC7395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Xiaodong Han
교신저자 포함</t>
        </r>
      </text>
    </comment>
    <comment ref="K419" authorId="2" shapeId="0" xr:uid="{C1B6FAE0-DD54-4987-936C-55D12F3CE3D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Jian He
교신저자 포함</t>
        </r>
      </text>
    </comment>
    <comment ref="K420" authorId="2" shapeId="0" xr:uid="{843BD230-A385-4659-A9E5-64142BDC7E05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교신저자 포함</t>
        </r>
      </text>
    </comment>
    <comment ref="K421" authorId="2" shapeId="0" xr:uid="{928CDFBE-2CED-45EA-BEC0-5DE7F886C6B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교신저자 포함</t>
        </r>
      </text>
    </comment>
    <comment ref="AJ422" authorId="3" shapeId="0" xr:uid="{00000000-0006-0000-02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  <comment ref="K423" authorId="2" shapeId="0" xr:uid="{56E905CC-4DC2-4DB5-B8A1-EA94F2FE9EF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David J. Singh
교신저자 포함</t>
        </r>
      </text>
    </comment>
    <comment ref="K424" authorId="2" shapeId="0" xr:uid="{DF227B6A-34D1-4C38-B34B-BA3CC8A80ED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Xiaojian Tan
Jun Jiang
교신저자 포함</t>
        </r>
      </text>
    </comment>
    <comment ref="K425" authorId="2" shapeId="0" xr:uid="{E668A52C-D74B-4F58-AD04-CD59926AF247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D332" authorId="2" shapeId="0" xr:uid="{00000000-0006-0000-03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O403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D408" authorId="2" shapeId="0" xr:uid="{00000000-0006-0000-03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3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3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</authors>
  <commentList>
    <comment ref="B7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5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5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5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239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500-000015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5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5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5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600-000016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600-000017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600-000018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600-000019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S.Park</author>
    <author>tc={36C6C6EB-0F3F-4F2E-A63E-2458483EB333}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AD63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2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B152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AC332" authorId="1" shapeId="0" xr:uid="{00000000-0006-0000-0700-00000B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359" authorId="1" shapeId="0" xr:uid="{00000000-0006-0000-0700-00000C000000}">
      <text>
        <r>
          <rPr>
            <b/>
            <sz val="10"/>
            <color indexed="81"/>
            <rFont val="Tahoma"/>
            <family val="2"/>
          </rPr>
          <t>S.Park:
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측정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개수와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</text>
    </comment>
    <comment ref="A373" authorId="1" shapeId="0" xr:uid="{00000000-0006-0000-0700-00000D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있고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전체열전도도가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누락됨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일단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C387" authorId="1" shapeId="0" xr:uid="{00000000-0006-0000-0700-00000E000000}">
      <text>
        <r>
          <rPr>
            <b/>
            <sz val="10"/>
            <color indexed="81"/>
            <rFont val="Tahoma"/>
            <family val="2"/>
          </rPr>
          <t>S.Park:
Sb0.022</t>
        </r>
        <r>
          <rPr>
            <b/>
            <sz val="10"/>
            <color indexed="81"/>
            <rFont val="돋움"/>
            <family val="3"/>
            <charset val="129"/>
          </rPr>
          <t>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오타인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왜냐하면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논문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본문에</t>
        </r>
        <r>
          <rPr>
            <b/>
            <sz val="10"/>
            <color indexed="81"/>
            <rFont val="Tahoma"/>
            <family val="2"/>
          </rPr>
          <t xml:space="preserve"> Sb0.022</t>
        </r>
        <r>
          <rPr>
            <b/>
            <sz val="10"/>
            <color indexed="81"/>
            <rFont val="돋움"/>
            <family val="3"/>
            <charset val="129"/>
          </rPr>
          <t>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대한</t>
        </r>
        <r>
          <rPr>
            <b/>
            <sz val="10"/>
            <color indexed="81"/>
            <rFont val="Tahoma"/>
            <family val="2"/>
          </rPr>
          <t xml:space="preserve"> TEP </t>
        </r>
        <r>
          <rPr>
            <b/>
            <sz val="10"/>
            <color indexed="81"/>
            <rFont val="돋움"/>
            <family val="3"/>
            <charset val="129"/>
          </rPr>
          <t>데이터가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그래서</t>
        </r>
        <r>
          <rPr>
            <b/>
            <sz val="10"/>
            <color indexed="81"/>
            <rFont val="Tahoma"/>
            <family val="2"/>
          </rPr>
          <t xml:space="preserve"> 0.02</t>
        </r>
        <r>
          <rPr>
            <b/>
            <sz val="10"/>
            <color indexed="81"/>
            <rFont val="돋움"/>
            <family val="3"/>
            <charset val="129"/>
          </rPr>
          <t>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수정함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P404" authorId="2" shapeId="0" xr:uid="{00000000-0006-0000-0700-00000F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확인해보기</t>
      </text>
    </comment>
    <comment ref="AC409" authorId="1" shapeId="0" xr:uid="{00000000-0006-0000-0700-000010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B416" authorId="1" shapeId="0" xr:uid="{00000000-0006-0000-0700-00001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본문의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값과</t>
        </r>
        <r>
          <rPr>
            <b/>
            <sz val="10"/>
            <color indexed="81"/>
            <rFont val="Tahoma"/>
            <family val="2"/>
          </rPr>
          <t xml:space="preserve"> supplement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6" authorId="1" shapeId="0" xr:uid="{00000000-0006-0000-0700-000012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H416" authorId="1" shapeId="0" xr:uid="{00000000-0006-0000-0700-000013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7" authorId="1" shapeId="0" xr:uid="{00000000-0006-0000-0700-000014000000}">
      <text>
        <r>
          <rPr>
            <b/>
            <sz val="10"/>
            <color indexed="81"/>
            <rFont val="Tahoma"/>
            <family val="2"/>
          </rPr>
          <t xml:space="preserve">S.Park:
T = 520 K </t>
        </r>
        <r>
          <rPr>
            <b/>
            <sz val="10"/>
            <color indexed="81"/>
            <rFont val="돋움"/>
            <family val="3"/>
            <charset val="129"/>
          </rPr>
          <t>이상에서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계산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비해</t>
        </r>
        <r>
          <rPr>
            <b/>
            <sz val="10"/>
            <color indexed="81"/>
            <rFont val="Tahoma"/>
            <family val="2"/>
          </rPr>
          <t xml:space="preserve"> 0.1 ~ 0.37 </t>
        </r>
        <r>
          <rPr>
            <b/>
            <sz val="10"/>
            <color indexed="81"/>
            <rFont val="돋움"/>
            <family val="3"/>
            <charset val="129"/>
          </rPr>
          <t>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보임</t>
        </r>
        <r>
          <rPr>
            <b/>
            <sz val="10"/>
            <color indexed="81"/>
            <rFont val="Tahoma"/>
            <family val="2"/>
          </rPr>
          <t>. DB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I418" authorId="1" shapeId="0" xr:uid="{00000000-0006-0000-0700-000015000000}">
      <text>
        <r>
          <rPr>
            <b/>
            <sz val="10"/>
            <color indexed="81"/>
            <rFont val="Tahoma"/>
            <family val="2"/>
          </rPr>
          <t>S.Park:
engineering zT</t>
        </r>
      </text>
    </comment>
    <comment ref="H423" authorId="1" shapeId="0" xr:uid="{00000000-0006-0000-0700-000016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sharedStrings.xml><?xml version="1.0" encoding="utf-8"?>
<sst xmlns="http://schemas.openxmlformats.org/spreadsheetml/2006/main" count="41404" uniqueCount="4538">
  <si>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</si>
  <si>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</si>
  <si>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</si>
  <si>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</si>
  <si>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PbTe</t>
    <phoneticPr fontId="1" type="noConversion"/>
  </si>
  <si>
    <t>P</t>
    <phoneticPr fontId="1" type="noConversion"/>
  </si>
  <si>
    <t>[K]</t>
    <phoneticPr fontId="1" type="noConversion"/>
  </si>
  <si>
    <t>손지희</t>
    <phoneticPr fontId="1" type="noConversion"/>
  </si>
  <si>
    <t>측정방향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</si>
  <si>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</si>
  <si>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</si>
  <si>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</si>
  <si>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</si>
  <si>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</si>
  <si>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</si>
  <si>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</si>
  <si>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</si>
  <si>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t>10.1038/NCHEM.955</t>
    <phoneticPr fontId="1" type="noConversion"/>
  </si>
  <si>
    <t>10.1038/nature11439</t>
    <phoneticPr fontId="1" type="noConversion"/>
  </si>
  <si>
    <t>P</t>
    <phoneticPr fontId="1" type="noConversion"/>
  </si>
  <si>
    <t>PbTe</t>
    <phoneticPr fontId="1" type="noConversion"/>
  </si>
  <si>
    <t>10.1038/nature06458</t>
    <phoneticPr fontId="1" type="noConversion"/>
  </si>
  <si>
    <t>P</t>
    <phoneticPr fontId="1" type="noConversion"/>
  </si>
  <si>
    <t>20nm Si nanowires</t>
    <phoneticPr fontId="1" type="noConversion"/>
  </si>
  <si>
    <t>10.1038/ncomms9144</t>
    <phoneticPr fontId="1" type="noConversion"/>
  </si>
  <si>
    <t>P</t>
    <phoneticPr fontId="1" type="noConversion"/>
  </si>
  <si>
    <t>SPS</t>
    <phoneticPr fontId="1" type="noConversion"/>
  </si>
  <si>
    <t>FeNb0.88Hf0.12Sb</t>
    <phoneticPr fontId="1" type="noConversion"/>
  </si>
  <si>
    <t>GeTe</t>
    <phoneticPr fontId="1" type="noConversion"/>
  </si>
  <si>
    <t>P</t>
    <phoneticPr fontId="1" type="noConversion"/>
  </si>
  <si>
    <t>10.1002/aenm.201200970</t>
    <phoneticPr fontId="1" type="noConversion"/>
  </si>
  <si>
    <t>10.1002/adma.201501030</t>
    <phoneticPr fontId="1" type="noConversion"/>
  </si>
  <si>
    <t>10.1126/science.1159725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</si>
  <si>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</si>
  <si>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</si>
  <si>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</si>
  <si>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10.1126/science.1092963</t>
    <phoneticPr fontId="1" type="noConversion"/>
  </si>
  <si>
    <t>AgPb18SbTe20</t>
    <phoneticPr fontId="1" type="noConversion"/>
  </si>
  <si>
    <t>N</t>
    <phoneticPr fontId="1" type="noConversion"/>
  </si>
  <si>
    <t>10.1038/am.2013.86</t>
    <phoneticPr fontId="1" type="noConversion"/>
  </si>
  <si>
    <t>Bi0.3Sb1.7Te3</t>
    <phoneticPr fontId="1" type="noConversion"/>
  </si>
  <si>
    <t>Bi2Te3</t>
    <phoneticPr fontId="1" type="noConversion"/>
  </si>
  <si>
    <t>10.1039/c5ee02979a</t>
    <phoneticPr fontId="1" type="noConversion"/>
  </si>
  <si>
    <t>N</t>
    <phoneticPr fontId="1" type="noConversion"/>
  </si>
  <si>
    <t>PbTe</t>
    <phoneticPr fontId="1" type="noConversion"/>
  </si>
  <si>
    <t>P</t>
    <phoneticPr fontId="1" type="noConversion"/>
  </si>
  <si>
    <t>SPS</t>
    <phoneticPr fontId="1" type="noConversion"/>
  </si>
  <si>
    <t>10.1126/science.aaa4166</t>
    <phoneticPr fontId="1" type="noConversion"/>
  </si>
  <si>
    <t>Bi2Te3</t>
    <phoneticPr fontId="1" type="noConversion"/>
  </si>
  <si>
    <t>10.1038/ncomms10287</t>
    <phoneticPr fontId="1" type="noConversion"/>
  </si>
  <si>
    <t>HP</t>
    <phoneticPr fontId="1" type="noConversion"/>
  </si>
  <si>
    <t>10.1002/aenm.201100149</t>
    <phoneticPr fontId="1" type="noConversion"/>
  </si>
  <si>
    <t>N</t>
    <phoneticPr fontId="1" type="noConversion"/>
  </si>
  <si>
    <t>Bi2Te3</t>
    <phoneticPr fontId="1" type="noConversion"/>
  </si>
  <si>
    <t>Cu0.01Bi2Te2.7Se0.3</t>
    <phoneticPr fontId="1" type="noConversion"/>
  </si>
  <si>
    <t>10.1103/PhysRevLett.108.166601</t>
    <phoneticPr fontId="1" type="noConversion"/>
  </si>
  <si>
    <t>Mg2Si0.3Sb0.7</t>
    <phoneticPr fontId="1" type="noConversion"/>
  </si>
  <si>
    <t>Mg2Si</t>
    <phoneticPr fontId="1" type="noConversion"/>
  </si>
  <si>
    <t>2-step solid state reaction + SPS</t>
    <phoneticPr fontId="1" type="noConversion"/>
  </si>
  <si>
    <t>10.1038/am.2016.67</t>
    <phoneticPr fontId="1" type="noConversion"/>
  </si>
  <si>
    <t>N</t>
    <phoneticPr fontId="1" type="noConversion"/>
  </si>
  <si>
    <t>Bi2Te2.2Se0.8</t>
    <phoneticPr fontId="1" type="noConversion"/>
  </si>
  <si>
    <t>손지희</t>
  </si>
  <si>
    <t>10.1038/nature09996</t>
    <phoneticPr fontId="1" type="noConversion"/>
  </si>
  <si>
    <t>PbTe0.85Se0.15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</si>
  <si>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</si>
  <si>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</si>
  <si>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</si>
  <si>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10.1126/science.1156446</t>
    <phoneticPr fontId="1" type="noConversion"/>
  </si>
  <si>
    <t>P</t>
    <phoneticPr fontId="1" type="noConversion"/>
  </si>
  <si>
    <t>Bi2Te3</t>
    <phoneticPr fontId="1" type="noConversion"/>
  </si>
  <si>
    <t>BiSbTe alloy</t>
    <phoneticPr fontId="1" type="noConversion"/>
  </si>
  <si>
    <t>10.1038/nature08088</t>
    <phoneticPr fontId="1" type="noConversion"/>
  </si>
  <si>
    <t>In4Se3</t>
    <phoneticPr fontId="1" type="noConversion"/>
  </si>
  <si>
    <t>b–c plane</t>
    <phoneticPr fontId="1" type="noConversion"/>
  </si>
  <si>
    <t>N</t>
    <phoneticPr fontId="1" type="noConversion"/>
  </si>
  <si>
    <t>10.1038/nmat1154</t>
    <phoneticPr fontId="1" type="noConversion"/>
  </si>
  <si>
    <t>Zn4Sb3</t>
    <phoneticPr fontId="1" type="noConversion"/>
  </si>
  <si>
    <t>10.1073/pnas.1403601111</t>
    <phoneticPr fontId="1" type="noConversion"/>
  </si>
  <si>
    <t>Pb0.98Na0.02Te</t>
    <phoneticPr fontId="1" type="noConversion"/>
  </si>
  <si>
    <t>10.1038/ncomms10892</t>
    <phoneticPr fontId="1" type="noConversion"/>
  </si>
  <si>
    <t>10.1021/ja306527n</t>
    <phoneticPr fontId="1" type="noConversion"/>
  </si>
  <si>
    <t>Pb0.975Na0.025S+3mol% CdS</t>
    <phoneticPr fontId="1" type="noConversion"/>
  </si>
  <si>
    <t>SPS</t>
    <phoneticPr fontId="1" type="noConversion"/>
  </si>
  <si>
    <t>10.1021/ja301772w</t>
    <phoneticPr fontId="1" type="noConversion"/>
  </si>
  <si>
    <t>Pb0.975Na0.025S with 3.0 at. % SrS</t>
    <phoneticPr fontId="1" type="noConversion"/>
  </si>
  <si>
    <t>PbS</t>
    <phoneticPr fontId="1" type="noConversion"/>
  </si>
  <si>
    <t>10.1038/nature13184</t>
    <phoneticPr fontId="1" type="noConversion"/>
  </si>
  <si>
    <t>SnSe</t>
    <phoneticPr fontId="1" type="noConversion"/>
  </si>
  <si>
    <t>b axis</t>
    <phoneticPr fontId="1" type="noConversion"/>
  </si>
  <si>
    <t>b axis</t>
    <phoneticPr fontId="1" type="noConversion"/>
  </si>
  <si>
    <t>Sn0.985Na0.015Se</t>
    <phoneticPr fontId="1" type="noConversion"/>
  </si>
  <si>
    <t>10.1039/c0ee00456a</t>
    <phoneticPr fontId="1" type="noConversion"/>
  </si>
  <si>
    <t>10.1126/science.aad3749</t>
    <phoneticPr fontId="1" type="noConversion"/>
  </si>
  <si>
    <t>data 없음</t>
    <phoneticPr fontId="1" type="noConversion"/>
  </si>
  <si>
    <t>1D</t>
    <phoneticPr fontId="1" type="noConversion"/>
  </si>
  <si>
    <t>조성</t>
    <phoneticPr fontId="1" type="noConversion"/>
  </si>
  <si>
    <t>Si</t>
    <phoneticPr fontId="1" type="noConversion"/>
  </si>
  <si>
    <t>PbTeNa</t>
    <phoneticPr fontId="1" type="noConversion"/>
  </si>
  <si>
    <t>BiSbTe</t>
    <phoneticPr fontId="1" type="noConversion"/>
  </si>
  <si>
    <t>특이사항</t>
    <phoneticPr fontId="1" type="noConversion"/>
  </si>
  <si>
    <t>소재</t>
    <phoneticPr fontId="1" type="noConversion"/>
  </si>
  <si>
    <t>소자</t>
    <phoneticPr fontId="1" type="noConversion"/>
  </si>
  <si>
    <t>시스템</t>
    <phoneticPr fontId="1" type="noConversion"/>
  </si>
  <si>
    <t>소재타입</t>
    <phoneticPr fontId="1" type="noConversion"/>
  </si>
  <si>
    <t>O</t>
    <phoneticPr fontId="1" type="noConversion"/>
  </si>
  <si>
    <t>X</t>
    <phoneticPr fontId="1" type="noConversion"/>
  </si>
  <si>
    <t>heating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</si>
  <si>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</si>
  <si>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</si>
  <si>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</si>
  <si>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</si>
  <si>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</si>
  <si>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SC</t>
    <phoneticPr fontId="1" type="noConversion"/>
  </si>
  <si>
    <t>O</t>
    <phoneticPr fontId="1" type="noConversion"/>
  </si>
  <si>
    <t>X</t>
    <phoneticPr fontId="1" type="noConversion"/>
  </si>
  <si>
    <t>PbTe SrTe Na</t>
    <phoneticPr fontId="1" type="noConversion"/>
  </si>
  <si>
    <t>Ge0.87Pb0.13Te</t>
    <phoneticPr fontId="1" type="noConversion"/>
  </si>
  <si>
    <t>X</t>
    <phoneticPr fontId="1" type="noConversion"/>
  </si>
  <si>
    <t>O</t>
    <phoneticPr fontId="1" type="noConversion"/>
  </si>
  <si>
    <t>Cu2S0.52Te0.48</t>
    <phoneticPr fontId="1" type="noConversion"/>
  </si>
  <si>
    <t xml:space="preserve">Tl0.02Pb0.98Te 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</si>
  <si>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</si>
  <si>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</si>
  <si>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</si>
  <si>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</si>
  <si>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</si>
  <si>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</si>
  <si>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</si>
  <si>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BiSbTe</t>
    <phoneticPr fontId="1" type="noConversion"/>
  </si>
  <si>
    <t>Bulk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</si>
  <si>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</si>
  <si>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</si>
  <si>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</si>
  <si>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</si>
  <si>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BiTeSe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</si>
  <si>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</si>
  <si>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</si>
  <si>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</si>
  <si>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</si>
  <si>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PC</t>
    <phoneticPr fontId="1" type="noConversion"/>
  </si>
  <si>
    <t>O</t>
    <phoneticPr fontId="1" type="noConversion"/>
  </si>
  <si>
    <t>SC</t>
    <phoneticPr fontId="1" type="noConversion"/>
  </si>
  <si>
    <t>-</t>
    <phoneticPr fontId="1" type="noConversion"/>
  </si>
  <si>
    <t>Zn57.5Sb42.5</t>
    <phoneticPr fontId="1" type="noConversion"/>
  </si>
  <si>
    <t>SC</t>
    <phoneticPr fontId="1" type="noConversion"/>
  </si>
  <si>
    <t>FeNbHfSb</t>
    <phoneticPr fontId="1" type="noConversion"/>
  </si>
  <si>
    <t>GePbTe</t>
    <phoneticPr fontId="1" type="noConversion"/>
  </si>
  <si>
    <t>CuSTe</t>
    <phoneticPr fontId="1" type="noConversion"/>
  </si>
  <si>
    <t xml:space="preserve">TlPbTe </t>
    <phoneticPr fontId="1" type="noConversion"/>
  </si>
  <si>
    <t>AgPbSbTe</t>
    <phoneticPr fontId="1" type="noConversion"/>
  </si>
  <si>
    <t>PbTe MgTe Na</t>
    <phoneticPr fontId="1" type="noConversion"/>
  </si>
  <si>
    <t>PbTe PbI</t>
    <phoneticPr fontId="1" type="noConversion"/>
  </si>
  <si>
    <t>BiSbTe</t>
    <phoneticPr fontId="1" type="noConversion"/>
  </si>
  <si>
    <t>CuBiTeSe</t>
    <phoneticPr fontId="1" type="noConversion"/>
  </si>
  <si>
    <t>MgSiSb</t>
    <phoneticPr fontId="1" type="noConversion"/>
  </si>
  <si>
    <t>PbTeSe</t>
    <phoneticPr fontId="1" type="noConversion"/>
  </si>
  <si>
    <t>InSe</t>
    <phoneticPr fontId="1" type="noConversion"/>
  </si>
  <si>
    <t>ZnSb</t>
    <phoneticPr fontId="1" type="noConversion"/>
  </si>
  <si>
    <t>BiTe/SbTe, BiTeSe</t>
    <phoneticPr fontId="1" type="noConversion"/>
  </si>
  <si>
    <t>PbNaTe</t>
    <phoneticPr fontId="1" type="noConversion"/>
  </si>
  <si>
    <t>PbNaS CdS</t>
    <phoneticPr fontId="1" type="noConversion"/>
  </si>
  <si>
    <t>PbNaS SrS</t>
    <phoneticPr fontId="1" type="noConversion"/>
  </si>
  <si>
    <t>SnSe</t>
    <phoneticPr fontId="1" type="noConversion"/>
  </si>
  <si>
    <t>SnNaSe</t>
    <phoneticPr fontId="1" type="noConversion"/>
  </si>
  <si>
    <t>YbCdZnSb</t>
    <phoneticPr fontId="1" type="noConversion"/>
  </si>
  <si>
    <t>소재조성코멘트</t>
    <phoneticPr fontId="1" type="noConversion"/>
  </si>
  <si>
    <t>SC/PC</t>
    <phoneticPr fontId="1" type="noConversion"/>
  </si>
  <si>
    <t>Te + As-doping</t>
    <phoneticPr fontId="1" type="noConversion"/>
  </si>
  <si>
    <t>NaxPb1 xTe (0.5% &lt; x &lt; 2%)</t>
    <phoneticPr fontId="1" type="noConversion"/>
  </si>
  <si>
    <t>In4Se2.35</t>
    <phoneticPr fontId="1" type="noConversion"/>
  </si>
  <si>
    <t>structural analysis(XRD)</t>
    <phoneticPr fontId="1" type="noConversion"/>
  </si>
  <si>
    <t>data (reference 따온 data)</t>
    <phoneticPr fontId="1" type="noConversion"/>
  </si>
  <si>
    <t>data 없음</t>
    <phoneticPr fontId="1" type="noConversion"/>
  </si>
  <si>
    <t>PbTe SrTe NaTe</t>
    <phoneticPr fontId="1" type="noConversion"/>
  </si>
  <si>
    <t>(PbTe)0.97(SrTe)0.02(Na2Te)0.01</t>
    <phoneticPr fontId="1" type="noConversion"/>
  </si>
  <si>
    <t>(PbTe)0.96(SrTe)0.04Na0.02</t>
    <phoneticPr fontId="1" type="noConversion"/>
  </si>
  <si>
    <t>(PbTe)0.96(MgTe)0.02Na0.04</t>
    <phoneticPr fontId="1" type="noConversion"/>
  </si>
  <si>
    <t>(PbTe)0.998(PbI2)0.002</t>
    <phoneticPr fontId="1" type="noConversion"/>
  </si>
  <si>
    <t>CaAl2Si2-type Zintl CPs, YbCd1.6Zn0.4Sb2</t>
    <phoneticPr fontId="1" type="noConversion"/>
  </si>
  <si>
    <t>2D</t>
    <phoneticPr fontId="1" type="noConversion"/>
  </si>
  <si>
    <t>Bi2Te3/Sb2Te3 SLs(P), Bi2Te3/Bi2Te2.83Se0.17SLs(N)</t>
    <phoneticPr fontId="1" type="noConversion"/>
  </si>
  <si>
    <t>IP</t>
    <phoneticPr fontId="1" type="noConversion"/>
  </si>
  <si>
    <t>OP</t>
    <phoneticPr fontId="1" type="noConversion"/>
  </si>
  <si>
    <t>low-temperature growth process</t>
    <phoneticPr fontId="1" type="noConversion"/>
  </si>
  <si>
    <t>Bi2Te3</t>
    <phoneticPr fontId="1" type="noConversion"/>
  </si>
  <si>
    <t>10.1038/35098012</t>
    <phoneticPr fontId="1" type="noConversion"/>
  </si>
  <si>
    <t>손지희</t>
    <phoneticPr fontId="1" type="noConversion"/>
  </si>
  <si>
    <t>Bi0.5Sb1.5Te3 + 25wt% Te</t>
    <phoneticPr fontId="1" type="noConversion"/>
  </si>
  <si>
    <t>SNAP process</t>
    <phoneticPr fontId="1" type="noConversion"/>
  </si>
  <si>
    <t xml:space="preserve">Bridgman </t>
    <phoneticPr fontId="1" type="noConversion"/>
  </si>
  <si>
    <t>Bridgman</t>
    <phoneticPr fontId="1" type="noConversion"/>
  </si>
  <si>
    <t>MA+SPS(re-press)</t>
    <phoneticPr fontId="1" type="noConversion"/>
  </si>
  <si>
    <t>SPS(re-press)</t>
    <phoneticPr fontId="1" type="noConversion"/>
  </si>
  <si>
    <t>HP(repress)</t>
    <phoneticPr fontId="1" type="noConversion"/>
  </si>
  <si>
    <t>melting + BM + SPS</t>
    <phoneticPr fontId="1" type="noConversion"/>
  </si>
  <si>
    <t>MS + SPS</t>
    <phoneticPr fontId="1" type="noConversion"/>
  </si>
  <si>
    <t>melting+annealing + HP</t>
    <phoneticPr fontId="1" type="noConversion"/>
  </si>
  <si>
    <t>BM + HP</t>
    <phoneticPr fontId="1" type="noConversion"/>
  </si>
  <si>
    <t>melting + HP</t>
    <phoneticPr fontId="1" type="noConversion"/>
  </si>
  <si>
    <t>levitation melting</t>
    <phoneticPr fontId="1" type="noConversion"/>
  </si>
  <si>
    <t>논문 DATA 수집 &amp; screening design of new TE materials</t>
    <phoneticPr fontId="1" type="noConversion"/>
  </si>
  <si>
    <t>기타</t>
    <phoneticPr fontId="1" type="noConversion"/>
  </si>
  <si>
    <t>입력일</t>
    <phoneticPr fontId="1" type="noConversion"/>
  </si>
  <si>
    <t>입력인</t>
    <phoneticPr fontId="1" type="noConversion"/>
  </si>
  <si>
    <t>수정일</t>
    <phoneticPr fontId="1" type="noConversion"/>
  </si>
  <si>
    <t>DATA</t>
    <phoneticPr fontId="1" type="noConversion"/>
  </si>
  <si>
    <t>missing</t>
    <phoneticPr fontId="1" type="noConversion"/>
  </si>
  <si>
    <t>ZT</t>
    <phoneticPr fontId="1" type="noConversion"/>
  </si>
  <si>
    <t>YEAR</t>
    <phoneticPr fontId="1" type="noConversion"/>
  </si>
  <si>
    <t>P</t>
    <phoneticPr fontId="1" type="noConversion"/>
  </si>
  <si>
    <t>Te As</t>
    <phoneticPr fontId="1" type="noConversion"/>
  </si>
  <si>
    <t>O</t>
    <phoneticPr fontId="1" type="noConversion"/>
  </si>
  <si>
    <t>TEP</t>
    <phoneticPr fontId="1" type="noConversion"/>
  </si>
  <si>
    <t>소재차원 (bulk, film, 1D, 2D)</t>
    <phoneticPr fontId="1" type="noConversion"/>
  </si>
  <si>
    <t>-</t>
    <phoneticPr fontId="1" type="noConversion"/>
  </si>
  <si>
    <t>수정</t>
    <phoneticPr fontId="1" type="noConversion"/>
  </si>
  <si>
    <t>10.1063/1.4807771</t>
    <phoneticPr fontId="1" type="noConversion"/>
  </si>
  <si>
    <t>10.1063/1.4807771</t>
    <phoneticPr fontId="1" type="noConversion"/>
  </si>
  <si>
    <t>BiTe2.7Se0.3</t>
    <phoneticPr fontId="1" type="noConversion"/>
  </si>
  <si>
    <t>Bi0.5Sb1.5Te3</t>
    <phoneticPr fontId="1" type="noConversion"/>
  </si>
  <si>
    <t>N</t>
    <phoneticPr fontId="1" type="noConversion"/>
  </si>
  <si>
    <t>P</t>
    <phoneticPr fontId="1" type="noConversion"/>
  </si>
  <si>
    <t>SPS(re-press)</t>
    <phoneticPr fontId="1" type="noConversion"/>
  </si>
  <si>
    <t>PC</t>
    <phoneticPr fontId="1" type="noConversion"/>
  </si>
  <si>
    <t>Bulk</t>
    <phoneticPr fontId="1" type="noConversion"/>
  </si>
  <si>
    <t>BiTeSe</t>
    <phoneticPr fontId="1" type="noConversion"/>
  </si>
  <si>
    <t>BiSbTe</t>
    <phoneticPr fontId="1" type="noConversion"/>
  </si>
  <si>
    <r>
      <rPr>
        <sz val="11"/>
        <color rgb="FFFF0000"/>
        <rFont val="맑은 고딕"/>
        <family val="3"/>
        <charset val="129"/>
      </rPr>
      <t>κ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</si>
  <si>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ab direction</t>
    <phoneticPr fontId="1" type="noConversion"/>
  </si>
  <si>
    <t>O</t>
    <phoneticPr fontId="1" type="noConversion"/>
  </si>
  <si>
    <t>X</t>
    <phoneticPr fontId="1" type="noConversion"/>
  </si>
  <si>
    <t>10.1016/j.jssc.2006.12.010</t>
    <phoneticPr fontId="1" type="noConversion"/>
  </si>
  <si>
    <t>BiAgTeSe</t>
    <phoneticPr fontId="1" type="noConversion"/>
  </si>
  <si>
    <t>Bi1.96Ag0.04Te2.7Se0.3</t>
    <phoneticPr fontId="1" type="noConversion"/>
  </si>
  <si>
    <t>SPS</t>
    <phoneticPr fontId="1" type="noConversion"/>
  </si>
  <si>
    <t>TEP</t>
    <phoneticPr fontId="1" type="noConversion"/>
  </si>
  <si>
    <t>10.1016/j.jallcom.2007.05.063</t>
    <phoneticPr fontId="1" type="noConversion"/>
  </si>
  <si>
    <t>BiSbTeAl</t>
    <phoneticPr fontId="1" type="noConversion"/>
  </si>
  <si>
    <t>Al0.2Bi0.45Sb1.3Te3</t>
    <phoneticPr fontId="1" type="noConversion"/>
  </si>
  <si>
    <t>[W/m K]</t>
    <phoneticPr fontId="1" type="noConversion"/>
  </si>
  <si>
    <t>10.3938/jkps.66.1726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</si>
  <si>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</si>
  <si>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</si>
  <si>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</si>
  <si>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</si>
  <si>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</si>
  <si>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</si>
  <si>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</si>
  <si>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</si>
  <si>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10.1063/1.3427427</t>
    <phoneticPr fontId="1" type="noConversion"/>
  </si>
  <si>
    <t>Bi0.4Sb1.6Te3</t>
    <phoneticPr fontId="1" type="noConversion"/>
  </si>
  <si>
    <t>BiSbTe</t>
    <phoneticPr fontId="1" type="noConversion"/>
  </si>
  <si>
    <t>P</t>
    <phoneticPr fontId="1" type="noConversion"/>
  </si>
  <si>
    <t>solid-state synthesis(ingot+MS)+HP</t>
    <phoneticPr fontId="1" type="noConversion"/>
  </si>
  <si>
    <t>10.1039/c3ra23197f</t>
    <phoneticPr fontId="1" type="noConversion"/>
  </si>
  <si>
    <t>inorganic ligand capped Bi2Te3</t>
    <phoneticPr fontId="1" type="noConversion"/>
  </si>
  <si>
    <t>SPS</t>
    <phoneticPr fontId="1" type="noConversion"/>
  </si>
  <si>
    <t>Bi0.5Sb1.5Te3</t>
    <phoneticPr fontId="1" type="noConversion"/>
  </si>
  <si>
    <t>BiSbTe</t>
    <phoneticPr fontId="1" type="noConversion"/>
  </si>
  <si>
    <t>micro-grain and nano-grain Bi0.5Sb1.5Te3</t>
    <phoneticPr fontId="1" type="noConversion"/>
  </si>
  <si>
    <t>(ZM+MS-HP)+annealing</t>
    <phoneticPr fontId="1" type="noConversion"/>
  </si>
  <si>
    <t>PC</t>
    <phoneticPr fontId="1" type="noConversion"/>
  </si>
  <si>
    <t>10.1002/aenm.201401391</t>
    <phoneticPr fontId="1" type="noConversion"/>
  </si>
  <si>
    <t>MA + HP</t>
    <phoneticPr fontId="1" type="noConversion"/>
  </si>
  <si>
    <t>MS + PAS</t>
    <phoneticPr fontId="1" type="noConversion"/>
  </si>
  <si>
    <t>10.1002/aenm.201500411</t>
    <phoneticPr fontId="1" type="noConversion"/>
  </si>
  <si>
    <t>Bi2Te2.79Se0.21</t>
    <phoneticPr fontId="1" type="noConversion"/>
  </si>
  <si>
    <t>BiTeSe</t>
    <phoneticPr fontId="1" type="noConversion"/>
  </si>
  <si>
    <t>10.1007/s11664-012-2280-6</t>
    <phoneticPr fontId="1" type="noConversion"/>
  </si>
  <si>
    <t>BiTe</t>
    <phoneticPr fontId="1" type="noConversion"/>
  </si>
  <si>
    <t>?</t>
    <phoneticPr fontId="1" type="noConversion"/>
  </si>
  <si>
    <t>ZM + HP + Hot Deformation(repress)</t>
    <phoneticPr fontId="1" type="noConversion"/>
  </si>
  <si>
    <t>Bi0.5Sb1.5Te3 + 0.2wt% Mn-decorated</t>
    <phoneticPr fontId="1" type="noConversion"/>
  </si>
  <si>
    <t>10.1039/c3ta12623d</t>
    <phoneticPr fontId="1" type="noConversion"/>
  </si>
  <si>
    <t>chemical exfoliation + SPS</t>
    <phoneticPr fontId="1" type="noConversion"/>
  </si>
  <si>
    <t>IP</t>
    <phoneticPr fontId="1" type="noConversion"/>
  </si>
  <si>
    <t>10.1002/adfm.201402663</t>
    <phoneticPr fontId="1" type="noConversion"/>
  </si>
  <si>
    <t>TEP</t>
    <phoneticPr fontId="1" type="noConversion"/>
  </si>
  <si>
    <t>hydrothermal method + SPS</t>
    <phoneticPr fontId="1" type="noConversion"/>
  </si>
  <si>
    <t>Bi2Te3 + 2.0vol% Ag NPs</t>
    <phoneticPr fontId="1" type="noConversion"/>
  </si>
  <si>
    <t>Bulk</t>
    <phoneticPr fontId="1" type="noConversion"/>
  </si>
  <si>
    <t>PC</t>
    <phoneticPr fontId="1" type="noConversion"/>
  </si>
  <si>
    <t>BiTeAg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</si>
  <si>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</si>
  <si>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</si>
  <si>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</si>
  <si>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10.1063/1.1863440</t>
    <phoneticPr fontId="1" type="noConversion"/>
  </si>
  <si>
    <t>mix : hydrothermal synthesis(nano tube) + ZM, -HP</t>
    <phoneticPr fontId="1" type="noConversion"/>
  </si>
  <si>
    <t>BiTe</t>
    <phoneticPr fontId="1" type="noConversion"/>
  </si>
  <si>
    <t>Bi2Te3(ZM) 85wt% + Bi2Te3 nanotube 15wt%</t>
    <phoneticPr fontId="1" type="noConversion"/>
  </si>
  <si>
    <t>PC</t>
    <phoneticPr fontId="1" type="noConversion"/>
  </si>
  <si>
    <t>10.3365/eml.2010.12.201</t>
    <phoneticPr fontId="1" type="noConversion"/>
  </si>
  <si>
    <t>P</t>
    <phoneticPr fontId="1" type="noConversion"/>
  </si>
  <si>
    <t>BiSbTeAg</t>
    <phoneticPr fontId="1" type="noConversion"/>
  </si>
  <si>
    <t>Bi0.5Sb1.5Te3 + 0.05wt% Ag</t>
    <phoneticPr fontId="1" type="noConversion"/>
  </si>
  <si>
    <t>melting and hot pressing</t>
    <phoneticPr fontId="1" type="noConversion"/>
  </si>
  <si>
    <t>IP</t>
    <phoneticPr fontId="1" type="noConversion"/>
  </si>
  <si>
    <t>10.1007/s11664-012-2356-3</t>
    <phoneticPr fontId="1" type="noConversion"/>
  </si>
  <si>
    <t>TEP</t>
    <phoneticPr fontId="1" type="noConversion"/>
  </si>
  <si>
    <t xml:space="preserve"> Bi0.4Sb1.59In0.01Te3</t>
    <phoneticPr fontId="1" type="noConversion"/>
  </si>
  <si>
    <t>BiSbInTe</t>
    <phoneticPr fontId="1" type="noConversion"/>
  </si>
  <si>
    <t>melting and SPS</t>
    <phoneticPr fontId="1" type="noConversion"/>
  </si>
  <si>
    <t>10.1039/c3ce40643a</t>
    <phoneticPr fontId="1" type="noConversion"/>
  </si>
  <si>
    <t>nanostructured Bi2Te3/MnTe2 composite</t>
    <phoneticPr fontId="1" type="noConversion"/>
  </si>
  <si>
    <t>BiTeMnTe</t>
    <phoneticPr fontId="1" type="noConversion"/>
  </si>
  <si>
    <t>ball milling and SPS</t>
    <phoneticPr fontId="1" type="noConversion"/>
  </si>
  <si>
    <t>10.1021/nl101156v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</si>
  <si>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</si>
  <si>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</si>
  <si>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</si>
  <si>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</si>
  <si>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</si>
  <si>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</si>
  <si>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</si>
  <si>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</si>
  <si>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ball milling and hot pressing(repress)</t>
    <phoneticPr fontId="1" type="noConversion"/>
  </si>
  <si>
    <t>IP</t>
    <phoneticPr fontId="1" type="noConversion"/>
  </si>
  <si>
    <t>10.1007/s11664-013-2822-6</t>
    <phoneticPr fontId="1" type="noConversion"/>
  </si>
  <si>
    <t>TEP</t>
    <phoneticPr fontId="1" type="noConversion"/>
  </si>
  <si>
    <t>encapsulated melting and hot pressing</t>
    <phoneticPr fontId="1" type="noConversion"/>
  </si>
  <si>
    <t>BiTeSeI</t>
    <phoneticPr fontId="1" type="noConversion"/>
  </si>
  <si>
    <t>Bi2Te2.85Se0.15 : I0.005</t>
    <phoneticPr fontId="1" type="noConversion"/>
  </si>
  <si>
    <t>10.3938/jkps.64.1416</t>
    <phoneticPr fontId="1" type="noConversion"/>
  </si>
  <si>
    <t>Bi2Te2.4Se0.6</t>
    <phoneticPr fontId="1" type="noConversion"/>
  </si>
  <si>
    <t>10.3938/jkps.65.696</t>
    <phoneticPr fontId="1" type="noConversion"/>
  </si>
  <si>
    <t>Bi2Te2.7Se0.3 : I 0.0075</t>
    <phoneticPr fontId="1" type="noConversion"/>
  </si>
  <si>
    <t>Bi2Te2.85Se0.15 : I 0.005</t>
    <phoneticPr fontId="1" type="noConversion"/>
  </si>
  <si>
    <t>10.1007/s11664-014-3485-7</t>
    <phoneticPr fontId="1" type="noConversion"/>
  </si>
  <si>
    <t>10.3938/jkps.64.1692</t>
    <phoneticPr fontId="1" type="noConversion"/>
  </si>
  <si>
    <t>10.1002/aenm.201100338</t>
    <phoneticPr fontId="1" type="noConversion"/>
  </si>
  <si>
    <t>Bulk</t>
    <phoneticPr fontId="1" type="noConversion"/>
  </si>
  <si>
    <t>PC</t>
    <phoneticPr fontId="1" type="noConversion"/>
  </si>
  <si>
    <t>Bi/BiTe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</si>
  <si>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</si>
  <si>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</si>
  <si>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</si>
  <si>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TEP</t>
    <phoneticPr fontId="1" type="noConversion"/>
  </si>
  <si>
    <t>10.1063/1.4749806</t>
    <phoneticPr fontId="1" type="noConversion"/>
  </si>
  <si>
    <t>CuBiTeSe</t>
    <phoneticPr fontId="1" type="noConversion"/>
  </si>
  <si>
    <t>Cu0.01Bi2Te2.7Se0.3</t>
    <phoneticPr fontId="1" type="noConversion"/>
  </si>
  <si>
    <t>소자측정x, diffusion barrier 적합한지 여부</t>
    <phoneticPr fontId="1" type="noConversion"/>
  </si>
  <si>
    <t>ball milling and hot pressing</t>
    <phoneticPr fontId="1" type="noConversion"/>
  </si>
  <si>
    <t>IP</t>
    <phoneticPr fontId="1" type="noConversion"/>
  </si>
  <si>
    <t>10.1002/adma.201203764</t>
    <phoneticPr fontId="1" type="noConversion"/>
  </si>
  <si>
    <t>BiTeSe</t>
    <phoneticPr fontId="1" type="noConversion"/>
  </si>
  <si>
    <t>chemical synthesis + SPS</t>
    <phoneticPr fontId="1" type="noConversion"/>
  </si>
  <si>
    <t>(Bi2Te3)85(Bi2Se3)15 nanoflakes</t>
    <phoneticPr fontId="1" type="noConversion"/>
  </si>
  <si>
    <t>10.3390/ma8030959</t>
    <phoneticPr fontId="1" type="noConversion"/>
  </si>
  <si>
    <t>P</t>
    <phoneticPr fontId="1" type="noConversion"/>
  </si>
  <si>
    <t>BiSeTeFe</t>
    <phoneticPr fontId="1" type="noConversion"/>
  </si>
  <si>
    <t>Bi0.48Sb1.52Te3 + 1 at% Fe</t>
    <phoneticPr fontId="1" type="noConversion"/>
  </si>
  <si>
    <t>melting and SPS</t>
    <phoneticPr fontId="1" type="noConversion"/>
  </si>
  <si>
    <t>10.1063/1.4916947</t>
    <phoneticPr fontId="1" type="noConversion"/>
  </si>
  <si>
    <t>10.1063/1.4916947</t>
    <phoneticPr fontId="1" type="noConversion"/>
  </si>
  <si>
    <t>Bi2Te2.73Se0.27</t>
    <phoneticPr fontId="1" type="noConversion"/>
  </si>
  <si>
    <t>Bi0.6Sb1.4Te3</t>
    <phoneticPr fontId="1" type="noConversion"/>
  </si>
  <si>
    <t>BiSbTe</t>
    <phoneticPr fontId="1" type="noConversion"/>
  </si>
  <si>
    <t>SC</t>
    <phoneticPr fontId="1" type="noConversion"/>
  </si>
  <si>
    <t>vertical zone-leveling method</t>
    <phoneticPr fontId="1" type="noConversion"/>
  </si>
  <si>
    <t>TEP</t>
    <phoneticPr fontId="1" type="noConversion"/>
  </si>
  <si>
    <t>10.1039/c5tc02219c</t>
    <phoneticPr fontId="1" type="noConversion"/>
  </si>
  <si>
    <t>Bi2Te2.7Se0.3</t>
    <phoneticPr fontId="1" type="noConversion"/>
  </si>
  <si>
    <t>MA + SPS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</si>
  <si>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</si>
  <si>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10.1038/srep03212</t>
    <phoneticPr fontId="1" type="noConversion"/>
  </si>
  <si>
    <t>chemical-exfoliation spark-plasma-sintering (CE-SPS)</t>
    <phoneticPr fontId="1" type="noConversion"/>
  </si>
  <si>
    <t>Bi2Te2.7Se0.3</t>
    <phoneticPr fontId="1" type="noConversion"/>
  </si>
  <si>
    <t>10.1039/c4nr00191e</t>
    <phoneticPr fontId="1" type="noConversion"/>
  </si>
  <si>
    <t>1D</t>
    <phoneticPr fontId="1" type="noConversion"/>
  </si>
  <si>
    <t>BiTe</t>
    <phoneticPr fontId="1" type="noConversion"/>
  </si>
  <si>
    <t>RF sputtering deposition + heat-treated</t>
    <phoneticPr fontId="1" type="noConversion"/>
  </si>
  <si>
    <t>Bi2Te3 nanowires (heat-treated twin-containing NWs)</t>
    <phoneticPr fontId="1" type="noConversion"/>
  </si>
  <si>
    <t>Bi2Te3 + 5.0vol% Bi NPs</t>
    <phoneticPr fontId="1" type="noConversion"/>
  </si>
  <si>
    <t>PC</t>
    <phoneticPr fontId="1" type="noConversion"/>
  </si>
  <si>
    <t>10.1021/nl203389x</t>
    <phoneticPr fontId="1" type="noConversion"/>
  </si>
  <si>
    <t>10.1016/j.jallcom.2013.03.062</t>
    <phoneticPr fontId="1" type="noConversion"/>
  </si>
  <si>
    <t>ZT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</si>
  <si>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</si>
  <si>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</si>
  <si>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</si>
  <si>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</si>
  <si>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BiTeSe CBr</t>
    <phoneticPr fontId="1" type="noConversion"/>
  </si>
  <si>
    <t>TEP</t>
    <phoneticPr fontId="1" type="noConversion"/>
  </si>
  <si>
    <t>chmical synthesis + SPS</t>
    <phoneticPr fontId="1" type="noConversion"/>
  </si>
  <si>
    <t>Bulk</t>
    <phoneticPr fontId="1" type="noConversion"/>
  </si>
  <si>
    <t>PC</t>
    <phoneticPr fontId="1" type="noConversion"/>
  </si>
  <si>
    <t>BiTe</t>
    <phoneticPr fontId="1" type="noConversion"/>
  </si>
  <si>
    <t>BM + SPS</t>
    <phoneticPr fontId="1" type="noConversion"/>
  </si>
  <si>
    <t>P</t>
    <phoneticPr fontId="1" type="noConversion"/>
  </si>
  <si>
    <t>Bi 0.42Sb1.51Te3.05Se0.02</t>
    <phoneticPr fontId="1" type="noConversion"/>
  </si>
  <si>
    <t>BiSbTeSe</t>
    <phoneticPr fontId="1" type="noConversion"/>
  </si>
  <si>
    <t>vertical zone-melting</t>
    <phoneticPr fontId="1" type="noConversion"/>
  </si>
  <si>
    <t>Bulk</t>
    <phoneticPr fontId="1" type="noConversion"/>
  </si>
  <si>
    <t>SC</t>
    <phoneticPr fontId="1" type="noConversion"/>
  </si>
  <si>
    <t>Bi2Te2.82Se0.18 + 0.049% mass C6Br6</t>
    <phoneticPr fontId="1" type="noConversion"/>
  </si>
  <si>
    <t>10.1021/nl2034859</t>
    <phoneticPr fontId="1" type="noConversion"/>
  </si>
  <si>
    <t>polyol synthesis + 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</si>
  <si>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</si>
  <si>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</si>
  <si>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</si>
  <si>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</si>
  <si>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</si>
  <si>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</si>
  <si>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</si>
  <si>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</si>
  <si>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IP</t>
    <phoneticPr fontId="1" type="noConversion"/>
  </si>
  <si>
    <t>10.1039/c4ta01554a</t>
    <phoneticPr fontId="1" type="noConversion"/>
  </si>
  <si>
    <t>P</t>
    <phoneticPr fontId="1" type="noConversion"/>
  </si>
  <si>
    <t>BiSbTe Wse</t>
    <phoneticPr fontId="1" type="noConversion"/>
  </si>
  <si>
    <t>zone melting method</t>
    <phoneticPr fontId="1" type="noConversion"/>
  </si>
  <si>
    <t>growth direction</t>
    <phoneticPr fontId="1" type="noConversion"/>
  </si>
  <si>
    <t>Bi0.48Sb1.52Te3 + 4mol% WSe2</t>
    <phoneticPr fontId="1" type="noConversion"/>
  </si>
  <si>
    <t>10.1063/1.2425007</t>
    <phoneticPr fontId="1" type="noConversion"/>
  </si>
  <si>
    <t>MS + SPS</t>
    <phoneticPr fontId="1" type="noConversion"/>
  </si>
  <si>
    <t>TEP</t>
    <phoneticPr fontId="1" type="noConversion"/>
  </si>
  <si>
    <t>Bi2Te3 ingots</t>
    <phoneticPr fontId="1" type="noConversion"/>
  </si>
  <si>
    <t>BiTe</t>
    <phoneticPr fontId="1" type="noConversion"/>
  </si>
  <si>
    <t>10.1088/0957-4484/24/28/285702</t>
    <phoneticPr fontId="1" type="noConversion"/>
  </si>
  <si>
    <t>BiTeSe Cu</t>
    <phoneticPr fontId="1" type="noConversion"/>
  </si>
  <si>
    <t>large-scale zone melting technique</t>
    <phoneticPr fontId="1" type="noConversion"/>
  </si>
  <si>
    <t>Cu0.01Bi2Te2.7Se0.3</t>
    <phoneticPr fontId="1" type="noConversion"/>
  </si>
  <si>
    <t>10.1002/pssa.201228589</t>
    <phoneticPr fontId="1" type="noConversion"/>
  </si>
  <si>
    <t>hydrothermal method + HP</t>
    <phoneticPr fontId="1" type="noConversion"/>
  </si>
  <si>
    <t>Ce0.2Bi1.8Se0.3Te2.7</t>
    <phoneticPr fontId="1" type="noConversion"/>
  </si>
  <si>
    <t>BiTeSeCe</t>
    <phoneticPr fontId="1" type="noConversion"/>
  </si>
  <si>
    <t>N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</si>
  <si>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</si>
  <si>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</si>
  <si>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</si>
  <si>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</si>
  <si>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</si>
  <si>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10.1103/PhysRevB.90.085118</t>
    <phoneticPr fontId="1" type="noConversion"/>
  </si>
  <si>
    <r>
      <rPr>
        <sz val="11"/>
        <color rgb="FFFF0000"/>
        <rFont val="맑은 고딕"/>
        <family val="3"/>
        <charset val="129"/>
      </rPr>
      <t>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</si>
  <si>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P</t>
    <phoneticPr fontId="1" type="noConversion"/>
  </si>
  <si>
    <t>BiTe SbTe SbSe</t>
    <phoneticPr fontId="1" type="noConversion"/>
  </si>
  <si>
    <t>Bi2Te3-Sb2Te3-5%Sb2Se3</t>
    <phoneticPr fontId="1" type="noConversion"/>
  </si>
  <si>
    <t>SC</t>
    <phoneticPr fontId="1" type="noConversion"/>
  </si>
  <si>
    <t>Bridgman method</t>
    <phoneticPr fontId="1" type="noConversion"/>
  </si>
  <si>
    <t>10.1103/PhysRevB.85.125207</t>
    <phoneticPr fontId="1" type="noConversion"/>
  </si>
  <si>
    <t>BiTeSe CuBr</t>
    <phoneticPr fontId="1" type="noConversion"/>
  </si>
  <si>
    <t>Bi2Te2.55Se0.45 + 0.1wt% CuBr</t>
    <phoneticPr fontId="1" type="noConversion"/>
  </si>
  <si>
    <t>-</t>
    <phoneticPr fontId="1" type="noConversion"/>
  </si>
  <si>
    <t>이론, 실험결과(ref. 19) 비교</t>
    <phoneticPr fontId="1" type="noConversion"/>
  </si>
  <si>
    <t>이론, 실험결과(ref. 43) 비교</t>
    <phoneticPr fontId="1" type="noConversion"/>
  </si>
  <si>
    <t>10.1021/nl202935k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</si>
  <si>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</si>
  <si>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</si>
  <si>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</si>
  <si>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</si>
  <si>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</t>
    <phoneticPr fontId="1" type="noConversion"/>
  </si>
  <si>
    <t xml:space="preserve">Bi2Te3 nanowires </t>
    <phoneticPr fontId="1" type="noConversion"/>
  </si>
  <si>
    <t>two-step solution phase reaction + SPS</t>
    <phoneticPr fontId="1" type="noConversion"/>
  </si>
  <si>
    <t>10.1002/adfm.201600718</t>
    <phoneticPr fontId="1" type="noConversion"/>
  </si>
  <si>
    <t>Bi14Rh3I9</t>
    <phoneticPr fontId="1" type="noConversion"/>
  </si>
  <si>
    <t>BiRhI</t>
    <phoneticPr fontId="1" type="noConversion"/>
  </si>
  <si>
    <t>IP</t>
    <phoneticPr fontId="1" type="noConversion"/>
  </si>
  <si>
    <t>melting + ground + SPS</t>
    <phoneticPr fontId="1" type="noConversion"/>
  </si>
  <si>
    <t>Bulk</t>
    <phoneticPr fontId="1" type="noConversion"/>
  </si>
  <si>
    <t>In1.92(ZnCe)0.08O3</t>
    <phoneticPr fontId="1" type="noConversion"/>
  </si>
  <si>
    <t>10.1111/j.1551-2916.2012.05284.x</t>
    <phoneticPr fontId="1" type="noConversion"/>
  </si>
  <si>
    <t>InZnCeO</t>
    <phoneticPr fontId="1" type="noConversion"/>
  </si>
  <si>
    <t>co-precipitation and Spark plasma sintering</t>
    <phoneticPr fontId="1" type="noConversion"/>
  </si>
  <si>
    <t>PC</t>
    <phoneticPr fontId="1" type="noConversion"/>
  </si>
  <si>
    <t>10.1016/j.jallcom.2013.03.167</t>
  </si>
  <si>
    <t>10.1063/1.4893236</t>
    <phoneticPr fontId="1" type="noConversion"/>
  </si>
  <si>
    <t>hydrothermal synthesis + HP</t>
    <phoneticPr fontId="1" type="noConversion"/>
  </si>
  <si>
    <t>BiTe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</si>
  <si>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</si>
  <si>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</si>
  <si>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</si>
  <si>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N</t>
    <phoneticPr fontId="1" type="noConversion"/>
  </si>
  <si>
    <t>P</t>
    <phoneticPr fontId="1" type="noConversion"/>
  </si>
  <si>
    <t>GeSbTe</t>
    <phoneticPr fontId="1" type="noConversion"/>
  </si>
  <si>
    <t>Bulk</t>
    <phoneticPr fontId="1" type="noConversion"/>
  </si>
  <si>
    <t>PC</t>
    <phoneticPr fontId="1" type="noConversion"/>
  </si>
  <si>
    <t>GeIn0.6Sb5.4Te10</t>
    <phoneticPr fontId="1" type="noConversion"/>
  </si>
  <si>
    <t>melting + annealing</t>
    <phoneticPr fontId="1" type="noConversion"/>
  </si>
  <si>
    <t>Bi2Te2.4 nanorods</t>
    <phoneticPr fontId="1" type="noConversion"/>
  </si>
  <si>
    <t>parallel to the growth direction of ingots</t>
    <phoneticPr fontId="1" type="noConversion"/>
  </si>
  <si>
    <t>low temperature solvothermal method and ball milling and hot pressing</t>
    <phoneticPr fontId="1" type="noConversion"/>
  </si>
  <si>
    <t>BiMI</t>
    <phoneticPr fontId="1" type="noConversion"/>
  </si>
  <si>
    <t>In2O3</t>
    <phoneticPr fontId="1" type="noConversion"/>
  </si>
  <si>
    <t>측정기기</t>
    <phoneticPr fontId="1" type="noConversion"/>
  </si>
  <si>
    <t>10.1021/nn2017183</t>
    <phoneticPr fontId="1" type="noConversion"/>
  </si>
  <si>
    <t>colloidal core-shell nanoparticles + SPS</t>
    <phoneticPr fontId="1" type="noConversion"/>
  </si>
  <si>
    <t>10.1021/cm803437x</t>
    <phoneticPr fontId="1" type="noConversion"/>
  </si>
  <si>
    <t>Ag0.05Pb0.99La0.01Te</t>
    <phoneticPr fontId="1" type="noConversion"/>
  </si>
  <si>
    <t>AgPbLaTe</t>
    <phoneticPr fontId="1" type="noConversion"/>
  </si>
  <si>
    <t>heating</t>
    <phoneticPr fontId="1" type="noConversion"/>
  </si>
  <si>
    <t>Bulk</t>
    <phoneticPr fontId="1" type="noConversion"/>
  </si>
  <si>
    <t>손지희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</si>
  <si>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</si>
  <si>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</si>
  <si>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</si>
  <si>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</si>
  <si>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</si>
  <si>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10.1021/ja910762q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</si>
  <si>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</si>
  <si>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</si>
  <si>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</si>
  <si>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(PbTe)98.99945(CdTe)0.01(PbI2)0.00055</t>
    <phoneticPr fontId="1" type="noConversion"/>
  </si>
  <si>
    <t>O</t>
    <phoneticPr fontId="1" type="noConversion"/>
  </si>
  <si>
    <t>X</t>
    <phoneticPr fontId="1" type="noConversion"/>
  </si>
  <si>
    <t>PbTe PbSe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</si>
  <si>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</si>
  <si>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</si>
  <si>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</si>
  <si>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(PbTe)(PbSe) nanostars</t>
    <phoneticPr fontId="1" type="noConversion"/>
  </si>
  <si>
    <t>10.1039/c3ee40482j</t>
    <phoneticPr fontId="1" type="noConversion"/>
  </si>
  <si>
    <t>SPS</t>
    <phoneticPr fontId="1" type="noConversion"/>
  </si>
  <si>
    <t>손지희</t>
    <phoneticPr fontId="1" type="noConversion"/>
  </si>
  <si>
    <t>(PbTe)0.97(HgTe)0.02(Na2Te)0.01</t>
    <phoneticPr fontId="1" type="noConversion"/>
  </si>
  <si>
    <t>PbTe HgTe NaTe</t>
    <phoneticPr fontId="1" type="noConversion"/>
  </si>
  <si>
    <t>PbTe CdTe PbI</t>
    <phoneticPr fontId="1" type="noConversion"/>
  </si>
  <si>
    <t>P</t>
    <phoneticPr fontId="1" type="noConversion"/>
  </si>
  <si>
    <t>Bulk</t>
    <phoneticPr fontId="1" type="noConversion"/>
  </si>
  <si>
    <t>PC</t>
    <phoneticPr fontId="1" type="noConversion"/>
  </si>
  <si>
    <t>10.1103/PhysRevB.82.115209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</si>
  <si>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</si>
  <si>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</si>
  <si>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</si>
  <si>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TEP</t>
    <phoneticPr fontId="1" type="noConversion"/>
  </si>
  <si>
    <t>PbTeKNa</t>
    <phoneticPr fontId="1" type="noConversion"/>
  </si>
  <si>
    <t>Pb0.9815K0.0125Na0.006Te</t>
    <phoneticPr fontId="1" type="noConversion"/>
  </si>
  <si>
    <t>heating</t>
    <phoneticPr fontId="1" type="noConversion"/>
  </si>
  <si>
    <t>PC</t>
    <phoneticPr fontId="1" type="noConversion"/>
  </si>
  <si>
    <t>10.1103/PhysRevB.83.195209</t>
    <phoneticPr fontId="1" type="noConversion"/>
  </si>
  <si>
    <t>N</t>
    <phoneticPr fontId="1" type="noConversion"/>
  </si>
  <si>
    <t>PbSe</t>
    <phoneticPr fontId="1" type="noConversion"/>
  </si>
  <si>
    <t>0.171 + (2.65 × 10−5)T</t>
    <phoneticPr fontId="1" type="noConversion"/>
  </si>
  <si>
    <t>Cp (J/g K)</t>
    <phoneticPr fontId="1" type="noConversion"/>
  </si>
  <si>
    <t>Pb0.995Ga0.005Se</t>
    <phoneticPr fontId="1" type="noConversion"/>
  </si>
  <si>
    <t>PbGaSe</t>
    <phoneticPr fontId="1" type="noConversion"/>
  </si>
  <si>
    <t>TEP</t>
    <phoneticPr fontId="1" type="noConversion"/>
  </si>
  <si>
    <t>10.1007/s11664-013-2819-1</t>
    <phoneticPr fontId="1" type="noConversion"/>
  </si>
  <si>
    <t>10.1063/1.4890320</t>
    <phoneticPr fontId="1" type="noConversion"/>
  </si>
  <si>
    <t>10.1039/c5ee01147g</t>
    <phoneticPr fontId="1" type="noConversion"/>
  </si>
  <si>
    <t>10.1016/j.jssc.2009.07.004</t>
    <phoneticPr fontId="1" type="noConversion"/>
  </si>
  <si>
    <t>10.1063/1.3517088</t>
    <phoneticPr fontId="1" type="noConversion"/>
  </si>
  <si>
    <t>TEP</t>
    <phoneticPr fontId="1" type="noConversion"/>
  </si>
  <si>
    <t>10.1007/s11664-013-2832-4</t>
    <phoneticPr fontId="1" type="noConversion"/>
  </si>
  <si>
    <t>10.1016/j.jallcom.2015.03.117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</si>
  <si>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</si>
  <si>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</si>
  <si>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</si>
  <si>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10.1021/nl400319u</t>
    <phoneticPr fontId="1" type="noConversion"/>
  </si>
  <si>
    <t>N</t>
    <phoneticPr fontId="1" type="noConversion"/>
  </si>
  <si>
    <t>10.1103/PhysRevB.87.045203</t>
    <phoneticPr fontId="1" type="noConversion"/>
  </si>
  <si>
    <t>10.1039/c5tc03068d</t>
    <phoneticPr fontId="1" type="noConversion"/>
  </si>
  <si>
    <t>10.1103/PhysRevB.87.144104</t>
    <phoneticPr fontId="1" type="noConversion"/>
  </si>
  <si>
    <r>
      <rPr>
        <sz val="11"/>
        <color rgb="FFFF0000"/>
        <rFont val="맑은 고딕"/>
        <family val="3"/>
        <charset val="129"/>
      </rPr>
      <t>ρ, 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</si>
  <si>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10.1007/s11664-013-2500-8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</si>
  <si>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</si>
  <si>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10.1021/acsnano.6b03696</t>
    <phoneticPr fontId="1" type="noConversion"/>
  </si>
  <si>
    <t>10.1007/s13391-012-2207-7</t>
    <phoneticPr fontId="1" type="noConversion"/>
  </si>
  <si>
    <t>10.1038/ncomms4640</t>
    <phoneticPr fontId="1" type="noConversion"/>
  </si>
  <si>
    <t>10.1016/j.jallcom.2012.08.041</t>
    <phoneticPr fontId="1" type="noConversion"/>
  </si>
  <si>
    <t>10.1063/1.4869220</t>
    <phoneticPr fontId="1" type="noConversion"/>
  </si>
  <si>
    <t>10.1016/j.intermet.2013.04.018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</si>
  <si>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</si>
  <si>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</si>
  <si>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</si>
  <si>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</si>
  <si>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</si>
  <si>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</si>
  <si>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microwave sintering</t>
    <phoneticPr fontId="1" type="noConversion"/>
  </si>
  <si>
    <t>(Pb,Sn)Te</t>
    <phoneticPr fontId="1" type="noConversion"/>
  </si>
  <si>
    <t>two-step matrix encapsulation technique + hot press</t>
    <phoneticPr fontId="1" type="noConversion"/>
  </si>
  <si>
    <t>Harman method</t>
    <phoneticPr fontId="1" type="noConversion"/>
  </si>
  <si>
    <t>ZEM-3(ULVAC-RIKO), Flashline 3000(ANTER)</t>
    <phoneticPr fontId="1" type="noConversion"/>
  </si>
  <si>
    <t>LFA-457(NETZSCH), ZEM-3(ULVAC-RIKO)</t>
    <phoneticPr fontId="1" type="noConversion"/>
  </si>
  <si>
    <t>PC</t>
    <phoneticPr fontId="1" type="noConversion"/>
  </si>
  <si>
    <t>N</t>
    <phoneticPr fontId="1" type="noConversion"/>
  </si>
  <si>
    <t>PbTe In</t>
    <phoneticPr fontId="1" type="noConversion"/>
  </si>
  <si>
    <t>PbTe +3at% In</t>
    <phoneticPr fontId="1" type="noConversion"/>
  </si>
  <si>
    <t>PbInTeSe</t>
    <phoneticPr fontId="1" type="noConversion"/>
  </si>
  <si>
    <t>Pb0.999In0.001Te0.70Se0.30</t>
    <phoneticPr fontId="1" type="noConversion"/>
  </si>
  <si>
    <t>heating + HP</t>
    <phoneticPr fontId="1" type="noConversion"/>
  </si>
  <si>
    <t>Cp/kB=3.07+4.7x10-4(T/K -300)</t>
    <phoneticPr fontId="1" type="noConversion"/>
  </si>
  <si>
    <r>
      <t>LFA-457(NETZSCH),  uniaxial 4-point contact geometry(</t>
    </r>
    <r>
      <rPr>
        <sz val="11"/>
        <color theme="1"/>
        <rFont val="맑은 고딕"/>
        <family val="3"/>
        <charset val="129"/>
      </rPr>
      <t>α</t>
    </r>
    <r>
      <rPr>
        <sz val="7.7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  <scheme val="minor"/>
      </rPr>
      <t>ref.16), Van der Pauw method(</t>
    </r>
    <r>
      <rPr>
        <sz val="11"/>
        <color theme="1"/>
        <rFont val="맑은 고딕"/>
        <family val="3"/>
        <charset val="129"/>
      </rPr>
      <t>ρ)</t>
    </r>
    <phoneticPr fontId="1" type="noConversion"/>
  </si>
  <si>
    <t>SPS</t>
    <phoneticPr fontId="1" type="noConversion"/>
  </si>
  <si>
    <t>Bulk</t>
    <phoneticPr fontId="1" type="noConversion"/>
  </si>
  <si>
    <t>PC</t>
    <phoneticPr fontId="1" type="noConversion"/>
  </si>
  <si>
    <t>(PbTe)0.8(PbS)0.2 + 3at% Na</t>
    <phoneticPr fontId="1" type="noConversion"/>
  </si>
  <si>
    <t>PbTe PbS Na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</si>
  <si>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</si>
  <si>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</si>
  <si>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</si>
  <si>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ZEM-3(ULVAC-RIKO), LFA457(NETZSCH)</t>
    <phoneticPr fontId="1" type="noConversion"/>
  </si>
  <si>
    <t>high-pressure andhigh-temperature(HPHT)</t>
    <phoneticPr fontId="1" type="noConversion"/>
  </si>
  <si>
    <t>home built apparatus(ref.26)</t>
    <phoneticPr fontId="1" type="noConversion"/>
  </si>
  <si>
    <t>N</t>
    <phoneticPr fontId="1" type="noConversion"/>
  </si>
  <si>
    <t>PbTeBr</t>
    <phoneticPr fontId="1" type="noConversion"/>
  </si>
  <si>
    <t>손지희</t>
    <phoneticPr fontId="1" type="noConversion"/>
  </si>
  <si>
    <t>Pb0.9Sb0.1Te</t>
    <phoneticPr fontId="1" type="noConversion"/>
  </si>
  <si>
    <t>PbSbTe</t>
    <phoneticPr fontId="1" type="noConversion"/>
  </si>
  <si>
    <t>melting process</t>
    <phoneticPr fontId="1" type="noConversion"/>
  </si>
  <si>
    <t>ZEM-3(ULVAC-RIKO), LFA457(NETZSCH), DSC 404C(NETZSCH)</t>
    <phoneticPr fontId="1" type="noConversion"/>
  </si>
  <si>
    <t>0.15-0.17</t>
    <phoneticPr fontId="1" type="noConversion"/>
  </si>
  <si>
    <t>PbTeBi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</si>
  <si>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</si>
  <si>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</si>
  <si>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</si>
  <si>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co-ball-milling + HP</t>
    <phoneticPr fontId="1" type="noConversion"/>
  </si>
  <si>
    <t>XFA500(LINSEIS), LSR-3(LINSEIS)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</si>
  <si>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</si>
  <si>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</si>
  <si>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</si>
  <si>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PbTe + 5 at% Bi</t>
    <phoneticPr fontId="1" type="noConversion"/>
  </si>
  <si>
    <t>AgSbPbSe</t>
    <phoneticPr fontId="1" type="noConversion"/>
  </si>
  <si>
    <t>high pressure method</t>
    <phoneticPr fontId="1" type="noConversion"/>
  </si>
  <si>
    <t>(AgSb)0.03Pb0.94Se</t>
    <phoneticPr fontId="1" type="noConversion"/>
  </si>
  <si>
    <t>LRS-3, LFA457(NETZSCH)</t>
    <phoneticPr fontId="1" type="noConversion"/>
  </si>
  <si>
    <t>손지희</t>
    <phoneticPr fontId="1" type="noConversion"/>
  </si>
  <si>
    <t>PbTe:Bi2Te3=27:1 barbell nanowire</t>
    <phoneticPr fontId="1" type="noConversion"/>
  </si>
  <si>
    <t>three-step solution-phase reaction + HP + annealing</t>
    <phoneticPr fontId="1" type="noConversion"/>
  </si>
  <si>
    <t>PbNaTeS</t>
    <phoneticPr fontId="1" type="noConversion"/>
  </si>
  <si>
    <t>Pb0.99Na0.01Te0.92S0.08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</si>
  <si>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</si>
  <si>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</si>
  <si>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</si>
  <si>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PPMS, Flashline 3000 (Anter Corporation), DSC 404-C(NETZSCH), ZEM-2(ULVAC)</t>
    <phoneticPr fontId="1" type="noConversion"/>
  </si>
  <si>
    <t>손지희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</si>
  <si>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</si>
  <si>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</si>
  <si>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</si>
  <si>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Yb0.01Pb0.99Te:Na</t>
    <phoneticPr fontId="1" type="noConversion"/>
  </si>
  <si>
    <t>YbPbTeNa</t>
    <phoneticPr fontId="1" type="noConversion"/>
  </si>
  <si>
    <t>melting + annealing + HP</t>
    <phoneticPr fontId="1" type="noConversion"/>
  </si>
  <si>
    <t>Cp(kB/atom) = 3.07 + 0.00047(T/K - 300)</t>
    <phoneticPr fontId="1" type="noConversion"/>
  </si>
  <si>
    <t>van der Pauw technique, LFA457(NETZSCH)</t>
    <phoneticPr fontId="1" type="noConversion"/>
  </si>
  <si>
    <t>PbTeTl</t>
    <phoneticPr fontId="1" type="noConversion"/>
  </si>
  <si>
    <t>ZEM-3(ULVAC), FL-5000(Antler)</t>
    <phoneticPr fontId="1" type="noConversion"/>
  </si>
  <si>
    <t>Pb0.98Tl0.02Te</t>
    <phoneticPr fontId="1" type="noConversion"/>
  </si>
  <si>
    <t>손지희</t>
    <phoneticPr fontId="1" type="noConversion"/>
  </si>
  <si>
    <t>열전도도값 역산해서 추정</t>
    <phoneticPr fontId="1" type="noConversion"/>
  </si>
  <si>
    <t>N</t>
    <phoneticPr fontId="1" type="noConversion"/>
  </si>
  <si>
    <t>PbSe0.5Te0.5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</si>
  <si>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</si>
  <si>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</si>
  <si>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</si>
  <si>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PbTeSe</t>
    <phoneticPr fontId="1" type="noConversion"/>
  </si>
  <si>
    <t>chemical synthesis(NP) + SPS</t>
    <phoneticPr fontId="1" type="noConversion"/>
  </si>
  <si>
    <t>ZEM-3(ULVAC), LFA457(NETZSCH)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</si>
  <si>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</si>
  <si>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</si>
  <si>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</si>
  <si>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AgPbSbTe</t>
    <phoneticPr fontId="1" type="noConversion"/>
  </si>
  <si>
    <t>heating</t>
    <phoneticPr fontId="1" type="noConversion"/>
  </si>
  <si>
    <t>ZEM-3(ULVAC-RIKO), LFA457(NETZSCH)</t>
    <phoneticPr fontId="1" type="noConversion"/>
  </si>
  <si>
    <t>AgPb18Sb1.2Te20</t>
    <phoneticPr fontId="1" type="noConversion"/>
  </si>
  <si>
    <t>Table 1 | Thermoelectric properties of Pb1 x(Sb/Bi)xSe samples.</t>
    <phoneticPr fontId="1" type="noConversion"/>
  </si>
  <si>
    <t>Pb0.9975Sb0.0025Se</t>
    <phoneticPr fontId="1" type="noConversion"/>
  </si>
  <si>
    <t>PbSbSe</t>
    <phoneticPr fontId="1" type="noConversion"/>
  </si>
  <si>
    <t>heating + sintering</t>
    <phoneticPr fontId="1" type="noConversion"/>
  </si>
  <si>
    <t>ZEM-3(ULVAC-RIKO), LFA457(NETZSCH)</t>
    <phoneticPr fontId="1" type="noConversion"/>
  </si>
  <si>
    <t>0.17-0.18</t>
    <phoneticPr fontId="1" type="noConversion"/>
  </si>
  <si>
    <t>BiPbTe PbS</t>
    <phoneticPr fontId="1" type="noConversion"/>
  </si>
  <si>
    <t>PbTe(1-x)Brx</t>
    <phoneticPr fontId="1" type="noConversion"/>
  </si>
  <si>
    <t>(Bi0.001Pb0.999Te)0.88(PbS)0.12</t>
    <phoneticPr fontId="1" type="noConversion"/>
  </si>
  <si>
    <t>Bulk</t>
    <phoneticPr fontId="1" type="noConversion"/>
  </si>
  <si>
    <t>PC</t>
    <phoneticPr fontId="1" type="noConversion"/>
  </si>
  <si>
    <t>melting + ball milling + SPS</t>
    <phoneticPr fontId="1" type="noConversion"/>
  </si>
  <si>
    <t>손지희</t>
    <phoneticPr fontId="1" type="noConversion"/>
  </si>
  <si>
    <t>ZEM-2(ULVAC), TC-9000(ULVAC-RIKO)</t>
    <phoneticPr fontId="1" type="noConversion"/>
  </si>
  <si>
    <t>MA+ SPS</t>
    <phoneticPr fontId="1" type="noConversion"/>
  </si>
  <si>
    <t>AgPb20SbTe20 + 1 vol% SiC</t>
    <phoneticPr fontId="1" type="noConversion"/>
  </si>
  <si>
    <t>AgPbSbTe SiC</t>
    <phoneticPr fontId="1" type="noConversion"/>
  </si>
  <si>
    <t>melting + annealing</t>
    <phoneticPr fontId="1" type="noConversion"/>
  </si>
  <si>
    <t>ZEM-3(ULVAC-RIKO), LFA457*NETZSCH), DSC-60</t>
    <phoneticPr fontId="1" type="noConversion"/>
  </si>
  <si>
    <t>PbTe-Sb2Te3 alloy (Pb2Sb6Te11)</t>
    <phoneticPr fontId="1" type="noConversion"/>
  </si>
  <si>
    <t>손지희</t>
    <phoneticPr fontId="1" type="noConversion"/>
  </si>
  <si>
    <t>10.1002/adfm.201201221</t>
    <phoneticPr fontId="1" type="noConversion"/>
  </si>
  <si>
    <t>PbTe BaTe Na2Te</t>
    <phoneticPr fontId="1" type="noConversion"/>
  </si>
  <si>
    <t>PbTe + 3mol% BaTe +1mol% Na2Te</t>
    <phoneticPr fontId="1" type="noConversion"/>
  </si>
  <si>
    <t>heating</t>
    <phoneticPr fontId="1" type="noConversion"/>
  </si>
  <si>
    <t>ZEM(ULVAC), LFA457(NETZSCH)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</si>
  <si>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</si>
  <si>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</si>
  <si>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</si>
  <si>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</si>
  <si>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10.1016/j.jallcom.2013.01.038</t>
    <phoneticPr fontId="1" type="noConversion"/>
  </si>
  <si>
    <t>hydro/solvo thermal route (synthesis) + HP</t>
    <phoneticPr fontId="1" type="noConversion"/>
  </si>
  <si>
    <t>custom designed apparatus(four-probe technique and a
temperature-differential method), Flashline™ 3000(Anter Corporation)</t>
    <phoneticPr fontId="1" type="noConversion"/>
  </si>
  <si>
    <t>(La0.3Ce0.37Fe3CoSb12)0.6(PbTe)0.4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</si>
  <si>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</si>
  <si>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</si>
  <si>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</si>
  <si>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</si>
  <si>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</si>
  <si>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</si>
  <si>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</si>
  <si>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10.1039/c1ee01928g</t>
    <phoneticPr fontId="1" type="noConversion"/>
  </si>
  <si>
    <t>TEP</t>
    <phoneticPr fontId="1" type="noConversion"/>
  </si>
  <si>
    <t>melting + annealing + HP</t>
    <phoneticPr fontId="1" type="noConversion"/>
  </si>
  <si>
    <t>P</t>
    <phoneticPr fontId="1" type="noConversion"/>
  </si>
  <si>
    <t>(Na0.03PbTe1.03)0.945(Ag2Te)0.055</t>
    <phoneticPr fontId="1" type="noConversion"/>
  </si>
  <si>
    <t>PbTe BiTe</t>
    <phoneticPr fontId="1" type="noConversion"/>
  </si>
  <si>
    <t>PbTe SbTe</t>
    <phoneticPr fontId="1" type="noConversion"/>
  </si>
  <si>
    <t>PbTe LaCeFeCoSb</t>
    <phoneticPr fontId="1" type="noConversion"/>
  </si>
  <si>
    <t>NaPbTe AgTe</t>
    <phoneticPr fontId="1" type="noConversion"/>
  </si>
  <si>
    <t>10.1039/c0ee00456a</t>
    <phoneticPr fontId="1" type="noConversion"/>
  </si>
  <si>
    <t>LFA457(NETZSCH), ZEM-3(ULVAC-RIKO)</t>
    <phoneticPr fontId="1" type="noConversion"/>
  </si>
  <si>
    <t>NaPbTe</t>
    <phoneticPr fontId="1" type="noConversion"/>
  </si>
  <si>
    <t>NaxPb1-xTe (0.5% &lt; x &lt; 2%)</t>
    <phoneticPr fontId="1" type="noConversion"/>
  </si>
  <si>
    <t>standard fourprobe method, bridging the sample between a heater and heat sink and testing the voltage difference between the hot and the cold sides</t>
    <phoneticPr fontId="1" type="noConversion"/>
  </si>
  <si>
    <t>10.1002/adfm.201000878</t>
    <phoneticPr fontId="1" type="noConversion"/>
  </si>
  <si>
    <t>10.1002/aenm.201000072</t>
    <phoneticPr fontId="1" type="noConversion"/>
  </si>
  <si>
    <t>10.1002/adma.201103153</t>
    <phoneticPr fontId="1" type="noConversion"/>
  </si>
  <si>
    <t>10.1039/c2ee21536e</t>
    <phoneticPr fontId="1" type="noConversion"/>
  </si>
  <si>
    <t>10.1038/am.2012.52</t>
    <phoneticPr fontId="1" type="noConversion"/>
  </si>
  <si>
    <t>10.1002/aenm.201400486</t>
    <phoneticPr fontId="1" type="noConversion"/>
  </si>
  <si>
    <t>10.1002/anie.200600865</t>
    <phoneticPr fontId="1" type="noConversion"/>
  </si>
  <si>
    <t>10.1088/0957-4484/24/21/215401</t>
    <phoneticPr fontId="1" type="noConversion"/>
  </si>
  <si>
    <t>10.1039/c3ta11825h</t>
    <phoneticPr fontId="1" type="noConversion"/>
  </si>
  <si>
    <t>10.1039/c3ee43438a</t>
    <phoneticPr fontId="1" type="noConversion"/>
  </si>
  <si>
    <t>10.1021/cm5042138</t>
    <phoneticPr fontId="1" type="noConversion"/>
  </si>
  <si>
    <t>10.1038/ncomms5515</t>
    <phoneticPr fontId="1" type="noConversion"/>
  </si>
  <si>
    <t>10.1038/am.2014.39</t>
    <phoneticPr fontId="1" type="noConversion"/>
  </si>
  <si>
    <t>10.1002/aenm.201501047</t>
    <phoneticPr fontId="1" type="noConversion"/>
  </si>
  <si>
    <t>10.1021/nl504624r</t>
    <phoneticPr fontId="1" type="noConversion"/>
  </si>
  <si>
    <t>10.1021/nl201206d</t>
    <phoneticPr fontId="1" type="noConversion"/>
  </si>
  <si>
    <t>10.1021/nl201206d</t>
    <phoneticPr fontId="1" type="noConversion"/>
  </si>
  <si>
    <t>10.1039/c1ee02465e</t>
    <phoneticPr fontId="1" type="noConversion"/>
  </si>
  <si>
    <t>10.1021/ja301245b</t>
    <phoneticPr fontId="1" type="noConversion"/>
  </si>
  <si>
    <t>10.1088/0957-4484/24/34/345705</t>
    <phoneticPr fontId="1" type="noConversion"/>
  </si>
  <si>
    <t>10.1002/aenm.201401977</t>
    <phoneticPr fontId="1" type="noConversion"/>
  </si>
  <si>
    <t>N</t>
    <phoneticPr fontId="1" type="noConversion"/>
  </si>
  <si>
    <t>손지희</t>
    <phoneticPr fontId="1" type="noConversion"/>
  </si>
  <si>
    <t>heating + annealing + re-annealing + HP</t>
    <phoneticPr fontId="1" type="noConversion"/>
  </si>
  <si>
    <t>PbTeLa AgTe</t>
    <phoneticPr fontId="1" type="noConversion"/>
  </si>
  <si>
    <t>Bulk</t>
    <phoneticPr fontId="1" type="noConversion"/>
  </si>
  <si>
    <t>PC</t>
    <phoneticPr fontId="1" type="noConversion"/>
  </si>
  <si>
    <t>(La0.028Pb0.972Te)0.947(Ag2Te)0.053</t>
    <phoneticPr fontId="1" type="noConversion"/>
  </si>
  <si>
    <t>LFA457(NETZSCH), ZEM-3(ULVAC)</t>
    <phoneticPr fontId="1" type="noConversion"/>
  </si>
  <si>
    <t>O</t>
    <phoneticPr fontId="1" type="noConversion"/>
  </si>
  <si>
    <t>X</t>
    <phoneticPr fontId="1" type="noConversion"/>
  </si>
  <si>
    <t>(Ag0.03PbTe)0.945(Ag2Te)0.055</t>
    <phoneticPr fontId="1" type="noConversion"/>
  </si>
  <si>
    <t>AgPbTe AgTe</t>
    <phoneticPr fontId="1" type="noConversion"/>
  </si>
  <si>
    <r>
      <t>3.07+4.7×10</t>
    </r>
    <r>
      <rPr>
        <vertAlign val="superscript"/>
        <sz val="11"/>
        <color theme="1"/>
        <rFont val="맑은 고딕"/>
        <family val="3"/>
        <charset val="129"/>
        <scheme val="minor"/>
      </rPr>
      <t>−4</t>
    </r>
    <r>
      <rPr>
        <sz val="11"/>
        <color theme="1"/>
        <rFont val="맑은 고딕"/>
        <family val="2"/>
        <charset val="129"/>
        <scheme val="minor"/>
      </rPr>
      <t>×(T/K-300)</t>
    </r>
    <phoneticPr fontId="1" type="noConversion"/>
  </si>
  <si>
    <t>TEP</t>
    <phoneticPr fontId="1" type="noConversion"/>
  </si>
  <si>
    <t>PC</t>
    <phoneticPr fontId="1" type="noConversion"/>
  </si>
  <si>
    <t>TEP</t>
    <phoneticPr fontId="1" type="noConversion"/>
  </si>
  <si>
    <t>P</t>
    <phoneticPr fontId="1" type="noConversion"/>
  </si>
  <si>
    <t>Na0.02Mg0.03Pb0.95Te</t>
    <phoneticPr fontId="1" type="noConversion"/>
  </si>
  <si>
    <t>NaMgPbTe</t>
    <phoneticPr fontId="1" type="noConversion"/>
  </si>
  <si>
    <t>melting + quenching + annealing + hot pressing</t>
    <phoneticPr fontId="1" type="noConversion"/>
  </si>
  <si>
    <t>-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</si>
  <si>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</si>
  <si>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</si>
  <si>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</si>
  <si>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</si>
  <si>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PbTeI</t>
    <phoneticPr fontId="1" type="noConversion"/>
  </si>
  <si>
    <t>0.155-0.165</t>
    <phoneticPr fontId="1" type="noConversion"/>
  </si>
  <si>
    <t>Bulk</t>
    <phoneticPr fontId="1" type="noConversion"/>
  </si>
  <si>
    <t>PC</t>
    <phoneticPr fontId="1" type="noConversion"/>
  </si>
  <si>
    <t>LFA457(NETZSCH)</t>
    <phoneticPr fontId="1" type="noConversion"/>
  </si>
  <si>
    <t>Pb0.96Mn0.04Te : Na</t>
    <phoneticPr fontId="1" type="noConversion"/>
  </si>
  <si>
    <t>PbMnTe</t>
    <phoneticPr fontId="1" type="noConversion"/>
  </si>
  <si>
    <t>P</t>
    <phoneticPr fontId="1" type="noConversion"/>
  </si>
  <si>
    <t>PC</t>
    <phoneticPr fontId="1" type="noConversion"/>
  </si>
  <si>
    <t>TEP</t>
    <phoneticPr fontId="1" type="noConversion"/>
  </si>
  <si>
    <t>3.07+0.00047×(T/K-300)</t>
    <phoneticPr fontId="1" type="noConversion"/>
  </si>
  <si>
    <t>PbLaTe</t>
    <phoneticPr fontId="1" type="noConversion"/>
  </si>
  <si>
    <t>PbTe1-xIx (0&lt;x&lt;0.01)</t>
    <phoneticPr fontId="1" type="noConversion"/>
  </si>
  <si>
    <t>Pb1-xLaxTe (0&lt;x&lt;0.01)</t>
    <phoneticPr fontId="1" type="noConversion"/>
  </si>
  <si>
    <t>-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</si>
  <si>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</si>
  <si>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</si>
  <si>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</si>
  <si>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</si>
  <si>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NaPbSbTe</t>
    <phoneticPr fontId="1" type="noConversion"/>
  </si>
  <si>
    <t>Na0.95Pb20SbTe22</t>
    <phoneticPr fontId="1" type="noConversion"/>
  </si>
  <si>
    <t>[28] Supporting Information available: synthesis procedures, measurement details, thermal-diffusivity, density, and specific-heat data, TEM sample-preparation procedure</t>
    <phoneticPr fontId="1" type="noConversion"/>
  </si>
  <si>
    <t>melt growth process</t>
    <phoneticPr fontId="1" type="noConversion"/>
  </si>
  <si>
    <t>van der Pauw technique, differential steady state method, LFA427(NETZSCH), DSC 200-F3(NETZSCH)</t>
    <phoneticPr fontId="1" type="noConversion"/>
  </si>
  <si>
    <t>PC</t>
    <phoneticPr fontId="1" type="noConversion"/>
  </si>
  <si>
    <t>Bulk</t>
    <phoneticPr fontId="1" type="noConversion"/>
  </si>
  <si>
    <t>N</t>
    <phoneticPr fontId="1" type="noConversion"/>
  </si>
  <si>
    <t>PbSeTe PbI</t>
    <phoneticPr fontId="1" type="noConversion"/>
  </si>
  <si>
    <t>손지희</t>
    <phoneticPr fontId="1" type="noConversion"/>
  </si>
  <si>
    <t>PbSe0:5Te0:5 + 0.05mol% PbI2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</si>
  <si>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</si>
  <si>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</si>
  <si>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</si>
  <si>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Pb0.98Na0.02Te</t>
    <phoneticPr fontId="1" type="noConversion"/>
  </si>
  <si>
    <t>PbNaTe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</si>
  <si>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</si>
  <si>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</si>
  <si>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</si>
  <si>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melting, quenching, annealing and hot-pressing</t>
    <phoneticPr fontId="1" type="noConversion"/>
  </si>
  <si>
    <t>ZEM-3(ULVAC), LFA457(NETZSCH)</t>
    <phoneticPr fontId="1" type="noConversion"/>
  </si>
  <si>
    <t>손지희</t>
    <phoneticPr fontId="1" type="noConversion"/>
  </si>
  <si>
    <t>손지희</t>
    <phoneticPr fontId="1" type="noConversion"/>
  </si>
  <si>
    <t>Pb0.92Sr0.08Se</t>
    <phoneticPr fontId="1" type="noConversion"/>
  </si>
  <si>
    <t>X</t>
    <phoneticPr fontId="1" type="noConversion"/>
  </si>
  <si>
    <t>PbSrSe</t>
    <phoneticPr fontId="1" type="noConversion"/>
  </si>
  <si>
    <t>melting and pressing</t>
    <phoneticPr fontId="1" type="noConversion"/>
  </si>
  <si>
    <t>Van der Pauw method, LFA457(NETZSCH)</t>
    <phoneticPr fontId="1" type="noConversion"/>
  </si>
  <si>
    <t>ZEM-3(ULVAC) , LFA457(NETZSCH)</t>
    <phoneticPr fontId="1" type="noConversion"/>
  </si>
  <si>
    <t>melting, quenching(Iced Salt Water, Cold Water), and hot pressing</t>
    <phoneticPr fontId="1" type="noConversion"/>
  </si>
  <si>
    <r>
      <rPr>
        <sz val="11"/>
        <color theme="1"/>
        <rFont val="맑은 고딕"/>
        <family val="3"/>
        <charset val="129"/>
      </rPr>
      <t>κ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</si>
  <si>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PbTeS K</t>
    <phoneticPr fontId="1" type="noConversion"/>
  </si>
  <si>
    <t>melting, crushing, SPS</t>
    <phoneticPr fontId="1" type="noConversion"/>
  </si>
  <si>
    <t>ZEM-3(ULVAC-RIKO), LFA457(NETZSCH)</t>
    <phoneticPr fontId="1" type="noConversion"/>
  </si>
  <si>
    <t>solvothermal method + SPS</t>
    <phoneticPr fontId="1" type="noConversion"/>
  </si>
  <si>
    <t>PbS</t>
    <phoneticPr fontId="1" type="noConversion"/>
  </si>
  <si>
    <t>nano PbS</t>
    <phoneticPr fontId="1" type="noConversion"/>
  </si>
  <si>
    <t>ZEM-3(ULVAC), LFA457(NETZSCH)</t>
    <phoneticPr fontId="1" type="noConversion"/>
  </si>
  <si>
    <t>Pb0.97Na0.03Te0.65S0.25Se0.1</t>
    <phoneticPr fontId="1" type="noConversion"/>
  </si>
  <si>
    <t>PbTe PbSe PbS Na</t>
    <phoneticPr fontId="1" type="noConversion"/>
  </si>
  <si>
    <t>heating, quenching, annealing, SPS</t>
    <phoneticPr fontId="1" type="noConversion"/>
  </si>
  <si>
    <t>LSR-3(Linseis), LFA 1000(Linseis)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</si>
  <si>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</si>
  <si>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</si>
  <si>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</si>
  <si>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</si>
  <si>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PbTe−Ag2Te nanocomposites,</t>
    <phoneticPr fontId="1" type="noConversion"/>
  </si>
  <si>
    <t>PbTe AgTe</t>
    <phoneticPr fontId="1" type="noConversion"/>
  </si>
  <si>
    <t>chemical synthesis(nanowire) + HP</t>
    <phoneticPr fontId="1" type="noConversion"/>
  </si>
  <si>
    <t>Bulk</t>
    <phoneticPr fontId="1" type="noConversion"/>
  </si>
  <si>
    <t>PC</t>
    <phoneticPr fontId="1" type="noConversion"/>
  </si>
  <si>
    <t>home-built Seebeck measurement system, custom-built Hall apparatus
using van der Pauw geometry, laser flash method</t>
    <phoneticPr fontId="1" type="noConversion"/>
  </si>
  <si>
    <t>손지희</t>
    <phoneticPr fontId="1" type="noConversion"/>
  </si>
  <si>
    <t>SiGe</t>
    <phoneticPr fontId="1" type="noConversion"/>
  </si>
  <si>
    <t>SiGeB</t>
    <phoneticPr fontId="1" type="noConversion"/>
  </si>
  <si>
    <t>(Si80Ge20)70(Si100B5)30</t>
    <phoneticPr fontId="1" type="noConversion"/>
  </si>
  <si>
    <t>(Si80Ge20)80(Si100P3)20</t>
    <phoneticPr fontId="1" type="noConversion"/>
  </si>
  <si>
    <t>SiGeP</t>
    <phoneticPr fontId="1" type="noConversion"/>
  </si>
  <si>
    <t>TEP</t>
    <phoneticPr fontId="1" type="noConversion"/>
  </si>
  <si>
    <t>ZEM-3(ULVAC), LFA457(NETZSCH), DSC</t>
    <phoneticPr fontId="1" type="noConversion"/>
  </si>
  <si>
    <t>Bulk</t>
    <phoneticPr fontId="1" type="noConversion"/>
  </si>
  <si>
    <t>modulation doping</t>
  </si>
  <si>
    <t>손지희</t>
    <phoneticPr fontId="1" type="noConversion"/>
  </si>
  <si>
    <t>O</t>
    <phoneticPr fontId="1" type="noConversion"/>
  </si>
  <si>
    <t>X</t>
    <phoneticPr fontId="1" type="noConversion"/>
  </si>
  <si>
    <t>-</t>
    <phoneticPr fontId="1" type="noConversion"/>
  </si>
  <si>
    <t>ball milling + hot pressing</t>
    <phoneticPr fontId="1" type="noConversion"/>
  </si>
  <si>
    <t>PC</t>
    <phoneticPr fontId="1" type="noConversion"/>
  </si>
  <si>
    <t>PbSe Al</t>
    <phoneticPr fontId="1" type="noConversion"/>
  </si>
  <si>
    <t>ZEM-3(ULVAC), LFA457(NETZSCH), DSC 200-F3(NETZSCH)</t>
    <phoneticPr fontId="1" type="noConversion"/>
  </si>
  <si>
    <t>PbSe:Al0.01</t>
    <phoneticPr fontId="1" type="noConversion"/>
  </si>
  <si>
    <t>K0.02Pb0.98Te0.15Se0.85</t>
    <phoneticPr fontId="1" type="noConversion"/>
  </si>
  <si>
    <t>hot pressing, annealing</t>
    <phoneticPr fontId="1" type="noConversion"/>
  </si>
  <si>
    <t>ZEM-3(ULVAC), LFA447(NETZSCH), DSC 200-F3(NETZSCH)</t>
    <phoneticPr fontId="1" type="noConversion"/>
  </si>
  <si>
    <t>TEP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</si>
  <si>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</si>
  <si>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</si>
  <si>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</si>
  <si>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KPbTeSe</t>
    <phoneticPr fontId="1" type="noConversion"/>
  </si>
  <si>
    <t>손지희</t>
    <phoneticPr fontId="1" type="noConversion"/>
  </si>
  <si>
    <t>Al0:03PbTe</t>
    <phoneticPr fontId="1" type="noConversion"/>
  </si>
  <si>
    <t>AlPbTe</t>
    <phoneticPr fontId="1" type="noConversion"/>
  </si>
  <si>
    <t>mechanical alloying + hot pressing</t>
    <phoneticPr fontId="1" type="noConversion"/>
  </si>
  <si>
    <t>PC</t>
    <phoneticPr fontId="1" type="noConversion"/>
  </si>
  <si>
    <t>ZEM-3(ULVAC), LFA457(NETZSCH), DSC 404 C(NETZSCH)</t>
    <phoneticPr fontId="1" type="noConversion"/>
  </si>
  <si>
    <t>Pb0.995Cr0.005Se</t>
    <phoneticPr fontId="1" type="noConversion"/>
  </si>
  <si>
    <t>PbCrSe</t>
    <phoneticPr fontId="1" type="noConversion"/>
  </si>
  <si>
    <t>melting, hand milling, and hot pressing</t>
    <phoneticPr fontId="1" type="noConversion"/>
  </si>
  <si>
    <t>Table 2. Comparison of room temperature properties for optimally doped n-type PbSe by Ti, V, Cr, Nb, and Mo; B, Al , Ga, In, Cl, Br</t>
    <phoneticPr fontId="1" type="noConversion"/>
  </si>
  <si>
    <t>0.55-0.74</t>
    <phoneticPr fontId="1" type="noConversion"/>
  </si>
  <si>
    <t>0.65-0.73</t>
    <phoneticPr fontId="1" type="noConversion"/>
  </si>
  <si>
    <t>0.18-0.19</t>
    <phoneticPr fontId="1" type="noConversion"/>
  </si>
  <si>
    <t>0.15-0.165</t>
    <phoneticPr fontId="1" type="noConversion"/>
  </si>
  <si>
    <t>0.18-0.199</t>
    <phoneticPr fontId="1" type="noConversion"/>
  </si>
  <si>
    <t>TEP</t>
    <phoneticPr fontId="1" type="noConversion"/>
  </si>
  <si>
    <t>10.1021/acs.chemmater.5b04365</t>
    <phoneticPr fontId="1" type="noConversion"/>
  </si>
  <si>
    <t>손지희</t>
    <phoneticPr fontId="1" type="noConversion"/>
  </si>
  <si>
    <t>Figure 11. Comparison of ZT</t>
    <phoneticPr fontId="1" type="noConversion"/>
  </si>
  <si>
    <t>P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</si>
  <si>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</si>
  <si>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</si>
  <si>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</si>
  <si>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SnTe</t>
    <phoneticPr fontId="1" type="noConversion"/>
  </si>
  <si>
    <t>Bulk</t>
    <phoneticPr fontId="1" type="noConversion"/>
  </si>
  <si>
    <t>PC</t>
    <phoneticPr fontId="1" type="noConversion"/>
  </si>
  <si>
    <t>heating + hot uniaxial pressing (HUP)</t>
    <phoneticPr fontId="1" type="noConversion"/>
  </si>
  <si>
    <t>ZEM-3(ULVAC-RIKO), LFA457(NETZSCH)</t>
    <phoneticPr fontId="1" type="noConversion"/>
  </si>
  <si>
    <t>Sn0.94Ca0.09Te</t>
    <phoneticPr fontId="1" type="noConversion"/>
  </si>
  <si>
    <t>SnCaTe</t>
    <phoneticPr fontId="1" type="noConversion"/>
  </si>
  <si>
    <t>10.1021/cm504112m</t>
    <phoneticPr fontId="1" type="noConversion"/>
  </si>
  <si>
    <t>TEP</t>
    <phoneticPr fontId="1" type="noConversion"/>
  </si>
  <si>
    <t>SnMgTe</t>
    <phoneticPr fontId="1" type="noConversion"/>
  </si>
  <si>
    <t>Sn0.94Mg0.09Te</t>
    <phoneticPr fontId="1" type="noConversion"/>
  </si>
  <si>
    <t>heating</t>
    <phoneticPr fontId="1" type="noConversion"/>
  </si>
  <si>
    <t>10.1021/jacs.6b08382</t>
    <phoneticPr fontId="1" type="noConversion"/>
  </si>
  <si>
    <t>SnAg0.025In0.025Te1.05</t>
    <phoneticPr fontId="1" type="noConversion"/>
  </si>
  <si>
    <t>SnAgInTe</t>
    <phoneticPr fontId="1" type="noConversion"/>
  </si>
  <si>
    <t>손지희</t>
    <phoneticPr fontId="1" type="noConversion"/>
  </si>
  <si>
    <t>10.1016/j.jssc.2016.02.012</t>
    <phoneticPr fontId="1" type="noConversion"/>
  </si>
  <si>
    <t>Sn0.95Ag0.05Te0.95I0.05</t>
    <phoneticPr fontId="1" type="noConversion"/>
  </si>
  <si>
    <t>SnAgTeI</t>
    <phoneticPr fontId="1" type="noConversion"/>
  </si>
  <si>
    <t>0.204-0.21</t>
    <phoneticPr fontId="1" type="noConversion"/>
  </si>
  <si>
    <t>PC</t>
    <phoneticPr fontId="1" type="noConversion"/>
  </si>
  <si>
    <t>10.1039/c4ta01643b</t>
    <phoneticPr fontId="1" type="noConversion"/>
  </si>
  <si>
    <t>AgSnSe</t>
    <phoneticPr fontId="1" type="noConversion"/>
  </si>
  <si>
    <t>Ag0.01Sn0.99Se</t>
    <phoneticPr fontId="1" type="noConversion"/>
  </si>
  <si>
    <t>heating + annealing + hot press</t>
    <phoneticPr fontId="1" type="noConversion"/>
  </si>
  <si>
    <t>LFA457(NETZSCH), scanning Seebeck coefficient measurement system, Van der Pauw method</t>
    <phoneticPr fontId="1" type="noConversion"/>
  </si>
  <si>
    <t>10.1002/adfm.201602652</t>
    <phoneticPr fontId="1" type="noConversion"/>
  </si>
  <si>
    <t>K0.01Sn0.99Se</t>
    <phoneticPr fontId="1" type="noConversion"/>
  </si>
  <si>
    <t>KSnSe</t>
    <phoneticPr fontId="1" type="noConversion"/>
  </si>
  <si>
    <t>MA +  SPS</t>
    <phoneticPr fontId="1" type="noConversion"/>
  </si>
  <si>
    <t>IP</t>
    <phoneticPr fontId="1" type="noConversion"/>
  </si>
  <si>
    <t>IP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</si>
  <si>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</si>
  <si>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</si>
  <si>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</si>
  <si>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손지희</t>
    <phoneticPr fontId="1" type="noConversion"/>
  </si>
  <si>
    <t>10.1039/c5ra19469e</t>
    <phoneticPr fontId="1" type="noConversion"/>
  </si>
  <si>
    <t>10.1002/aelm.201600019</t>
    <phoneticPr fontId="1" type="noConversion"/>
  </si>
  <si>
    <t>10.1021/ja500860m</t>
    <phoneticPr fontId="1" type="noConversion"/>
  </si>
  <si>
    <t>10.1021/jacs.5b00837</t>
    <phoneticPr fontId="1" type="noConversion"/>
  </si>
  <si>
    <t>10.1021/jacs.5b07284</t>
    <phoneticPr fontId="1" type="noConversion"/>
  </si>
  <si>
    <t>10.1021/jacs.6b07010</t>
    <phoneticPr fontId="1" type="noConversion"/>
  </si>
  <si>
    <t>10.1016/S1002-0721(14)60543-3</t>
    <phoneticPr fontId="1" type="noConversion"/>
  </si>
  <si>
    <t>10.1073/pnas.1305735110</t>
    <phoneticPr fontId="1" type="noConversion"/>
  </si>
  <si>
    <t>10.1039/c4cp02091j</t>
    <phoneticPr fontId="1" type="noConversion"/>
  </si>
  <si>
    <t>Na0.01Sn0.99Se</t>
    <phoneticPr fontId="1" type="noConversion"/>
  </si>
  <si>
    <t>Bulk</t>
    <phoneticPr fontId="1" type="noConversion"/>
  </si>
  <si>
    <t>PC</t>
    <phoneticPr fontId="1" type="noConversion"/>
  </si>
  <si>
    <t>heating + annealing +SPS</t>
    <phoneticPr fontId="1" type="noConversion"/>
  </si>
  <si>
    <t>LSR-3(Linseis), LFA 457(NETZSCH)</t>
    <phoneticPr fontId="1" type="noConversion"/>
  </si>
  <si>
    <t>perpendicular to sintering pressure</t>
    <phoneticPr fontId="1" type="noConversion"/>
  </si>
  <si>
    <t>NaSnSe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</si>
  <si>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</si>
  <si>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</si>
  <si>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</si>
  <si>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</si>
  <si>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Sn0.94Cu0.12Te</t>
    <phoneticPr fontId="1" type="noConversion"/>
  </si>
  <si>
    <t>SnTe</t>
    <phoneticPr fontId="1" type="noConversion"/>
  </si>
  <si>
    <t>SnCuTe</t>
    <phoneticPr fontId="1" type="noConversion"/>
  </si>
  <si>
    <t>0.205-0.22</t>
    <phoneticPr fontId="1" type="noConversion"/>
  </si>
  <si>
    <t>melting + annealing + HP</t>
    <phoneticPr fontId="1" type="noConversion"/>
  </si>
  <si>
    <t>van der Pauw technique, LFA457(NETZSCH)</t>
    <phoneticPr fontId="1" type="noConversion"/>
  </si>
  <si>
    <t>melting + SPS</t>
    <phoneticPr fontId="1" type="noConversion"/>
  </si>
  <si>
    <t>ZEM-3(ULVAC-RIKO), LFA457(NETZSCH)</t>
    <phoneticPr fontId="1" type="noConversion"/>
  </si>
  <si>
    <t>SnCd0.03Te + 2% CdS</t>
    <phoneticPr fontId="1" type="noConversion"/>
  </si>
  <si>
    <t>Figure 16. Comparison of ZT values among some best lead-free ptype thermoelectric materials</t>
    <phoneticPr fontId="1" type="noConversion"/>
  </si>
  <si>
    <t>Sn0.97In0.015Cd0.015Te + 3% CdS</t>
    <phoneticPr fontId="1" type="noConversion"/>
  </si>
  <si>
    <t>SnCdTe CdS</t>
    <phoneticPr fontId="1" type="noConversion"/>
  </si>
  <si>
    <t>SnInCdTe CdS</t>
    <phoneticPr fontId="1" type="noConversion"/>
  </si>
  <si>
    <t>heating + annealing + SPS</t>
    <phoneticPr fontId="1" type="noConversion"/>
  </si>
  <si>
    <t>Sn0.88Mn0.12Te</t>
    <phoneticPr fontId="1" type="noConversion"/>
  </si>
  <si>
    <t>SnMnTe</t>
    <phoneticPr fontId="1" type="noConversion"/>
  </si>
  <si>
    <t>hydrothermal methods + SPS</t>
    <phoneticPr fontId="1" type="noConversion"/>
  </si>
  <si>
    <t>SnSe + 1% PbSe</t>
    <phoneticPr fontId="1" type="noConversion"/>
  </si>
  <si>
    <t>SnSe PbSe</t>
    <phoneticPr fontId="1" type="noConversion"/>
  </si>
  <si>
    <t>pressing direction (//)</t>
    <phoneticPr fontId="1" type="noConversion"/>
  </si>
  <si>
    <t>heating + SPS</t>
    <phoneticPr fontId="1" type="noConversion"/>
  </si>
  <si>
    <t>ball milling + HP</t>
    <phoneticPr fontId="1" type="noConversion"/>
  </si>
  <si>
    <t>ZEM-3(ULVAC), LFA457(NETZSCH), DSC 404 C(NETZSCH)</t>
    <phoneticPr fontId="1" type="noConversion"/>
  </si>
  <si>
    <t>In0.0025Sn0.9975Te</t>
    <phoneticPr fontId="1" type="noConversion"/>
  </si>
  <si>
    <t>InSnTe</t>
    <phoneticPr fontId="1" type="noConversion"/>
  </si>
  <si>
    <t>TEP</t>
    <phoneticPr fontId="1" type="noConversion"/>
  </si>
  <si>
    <t>SnTe0.985I0.015</t>
    <phoneticPr fontId="1" type="noConversion"/>
  </si>
  <si>
    <t>SnTeI</t>
    <phoneticPr fontId="1" type="noConversion"/>
  </si>
  <si>
    <t>melt alloying + hot pressing</t>
    <phoneticPr fontId="1" type="noConversion"/>
  </si>
  <si>
    <t>van der Pauw method, LFA457(NETZSCH)</t>
    <phoneticPr fontId="1" type="noConversion"/>
  </si>
  <si>
    <t>10.1016/j.jallcom.2015.04.073</t>
    <phoneticPr fontId="1" type="noConversion"/>
  </si>
  <si>
    <t>SnSe</t>
    <phoneticPr fontId="1" type="noConversion"/>
  </si>
  <si>
    <t>계산된 TEP</t>
    <phoneticPr fontId="1" type="noConversion"/>
  </si>
  <si>
    <t>yy direction</t>
    <phoneticPr fontId="1" type="noConversion"/>
  </si>
  <si>
    <t>P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</si>
  <si>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</si>
  <si>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AgSnSe</t>
    <phoneticPr fontId="1" type="noConversion"/>
  </si>
  <si>
    <t>Ag0.016Sn0.984Se</t>
    <phoneticPr fontId="1" type="noConversion"/>
  </si>
  <si>
    <t>b-axis</t>
    <phoneticPr fontId="1" type="noConversion"/>
  </si>
  <si>
    <t>10.1039/c5cp05151g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</si>
  <si>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</si>
  <si>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</si>
  <si>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</si>
  <si>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10.1021/jacs.5b07856</t>
    <phoneticPr fontId="1" type="noConversion"/>
  </si>
  <si>
    <t>10.1016/j.physb.2007.02.067</t>
    <phoneticPr fontId="1" type="noConversion"/>
  </si>
  <si>
    <t>10.1016/j.physb.2006.10.001</t>
    <phoneticPr fontId="1" type="noConversion"/>
  </si>
  <si>
    <t>10.1021/jp103697s</t>
    <phoneticPr fontId="1" type="noConversion"/>
  </si>
  <si>
    <t>10.1002/aelm.201500228</t>
    <phoneticPr fontId="1" type="noConversion"/>
  </si>
  <si>
    <t>10.1007/s11664-015-4251-1</t>
    <phoneticPr fontId="1" type="noConversion"/>
  </si>
  <si>
    <t>10.1007/s13391-014-4149-8</t>
    <phoneticPr fontId="1" type="noConversion"/>
  </si>
  <si>
    <t>10.1021/ic5010243</t>
    <phoneticPr fontId="1" type="noConversion"/>
  </si>
  <si>
    <t>10.1039/c4ta00072b</t>
    <phoneticPr fontId="1" type="noConversion"/>
  </si>
  <si>
    <t>10.1557/jmr.2015.124</t>
    <phoneticPr fontId="1" type="noConversion"/>
  </si>
  <si>
    <t>10.1021/ja504896a</t>
    <phoneticPr fontId="1" type="noConversion"/>
  </si>
  <si>
    <t>TEP</t>
    <phoneticPr fontId="1" type="noConversion"/>
  </si>
  <si>
    <t>손지희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</si>
  <si>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</si>
  <si>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</si>
  <si>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</si>
  <si>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</si>
  <si>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</si>
  <si>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LFA 1000(Linseis), LSR-3(Linseis)</t>
    <phoneticPr fontId="1" type="noConversion"/>
  </si>
  <si>
    <t>(CoGe2)0.2(GeTe)17Sb2Te3</t>
    <phoneticPr fontId="1" type="noConversion"/>
  </si>
  <si>
    <t>P</t>
    <phoneticPr fontId="1" type="noConversion"/>
  </si>
  <si>
    <t>PbSnTe</t>
    <phoneticPr fontId="1" type="noConversion"/>
  </si>
  <si>
    <t>melting + sintering + annealing</t>
    <phoneticPr fontId="1" type="noConversion"/>
  </si>
  <si>
    <t>Pb0.5Sn0.5Te + 0.03at% In</t>
    <phoneticPr fontId="1" type="noConversion"/>
  </si>
  <si>
    <t>PbSnTe In</t>
    <phoneticPr fontId="1" type="noConversion"/>
  </si>
  <si>
    <t>Ge0.6Sn0.1Pb0.3Te</t>
    <phoneticPr fontId="1" type="noConversion"/>
  </si>
  <si>
    <t>GeSnPbTe</t>
    <phoneticPr fontId="1" type="noConversion"/>
  </si>
  <si>
    <t>melting + SPS + annealing</t>
    <phoneticPr fontId="1" type="noConversion"/>
  </si>
  <si>
    <t>self-made apparatus, LFA457(NETZSCH), STA 449(NETZSCH)</t>
    <phoneticPr fontId="1" type="noConversion"/>
  </si>
  <si>
    <t>손지희</t>
    <phoneticPr fontId="1" type="noConversion"/>
  </si>
  <si>
    <t>Pb0.5Sn0.5Te + 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</si>
  <si>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</si>
  <si>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</si>
  <si>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</si>
  <si>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</si>
  <si>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(GeTe)0.95(BiTe)0.05 + 0.67at% Cu</t>
    <phoneticPr fontId="1" type="noConversion"/>
  </si>
  <si>
    <t>GeTe BiTe Cu</t>
    <phoneticPr fontId="1" type="noConversion"/>
  </si>
  <si>
    <t>GeTe</t>
    <phoneticPr fontId="1" type="noConversion"/>
  </si>
  <si>
    <t>Bulk</t>
    <phoneticPr fontId="1" type="noConversion"/>
  </si>
  <si>
    <t>PC</t>
    <phoneticPr fontId="1" type="noConversion"/>
  </si>
  <si>
    <t>melting + HP</t>
    <phoneticPr fontId="1" type="noConversion"/>
  </si>
  <si>
    <t>LSR-3(Linseis), LFA457(NETZSCH), STA 449(NETZSCH)</t>
    <phoneticPr fontId="1" type="noConversion"/>
  </si>
  <si>
    <t>손지희</t>
    <phoneticPr fontId="1" type="noConversion"/>
  </si>
  <si>
    <t>Ge0.77Ag0.1Sb0.13Te1</t>
    <phoneticPr fontId="1" type="noConversion"/>
  </si>
  <si>
    <t>GeAgSbTe</t>
    <phoneticPr fontId="1" type="noConversion"/>
  </si>
  <si>
    <t>-</t>
    <phoneticPr fontId="1" type="noConversion"/>
  </si>
  <si>
    <t>melting + reduced in H2 + sintering(HP)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</si>
  <si>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</si>
  <si>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</si>
  <si>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</si>
  <si>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</si>
  <si>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Ge0.95Mn0.05Te</t>
    <phoneticPr fontId="1" type="noConversion"/>
  </si>
  <si>
    <t>GeMnTe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</si>
  <si>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</si>
  <si>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</si>
  <si>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</si>
  <si>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melting +quenching + SPS</t>
    <phoneticPr fontId="1" type="noConversion"/>
  </si>
  <si>
    <t>ZEM-3(ULVAC-RIKO), LFA457(NETZSCH), DSC 404C(NETZSCH), DSC 404C(NETZSCH)</t>
    <phoneticPr fontId="1" type="noConversion"/>
  </si>
  <si>
    <t>GeAgSbTe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</si>
  <si>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</si>
  <si>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</si>
  <si>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</si>
  <si>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melting + annealing</t>
    <phoneticPr fontId="1" type="noConversion"/>
  </si>
  <si>
    <r>
      <t>Ge0.53Ag0.13Sb0.27□0.07Te1,</t>
    </r>
    <r>
      <rPr>
        <sz val="11"/>
        <color theme="1"/>
        <rFont val="맑은 고딕"/>
        <family val="3"/>
        <charset val="129"/>
        <scheme val="minor"/>
      </rPr>
      <t xml:space="preserve"> Ge4AgSb2Te7.5</t>
    </r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</si>
  <si>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</si>
  <si>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</si>
  <si>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</si>
  <si>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</si>
  <si>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melting + annealing + high pressure synthesis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</si>
  <si>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</si>
  <si>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r>
      <t>LFA457(NETZSCH),</t>
    </r>
    <r>
      <rPr>
        <sz val="11"/>
        <color rgb="FFFF0000"/>
        <rFont val="맑은 고딕"/>
        <family val="3"/>
        <charset val="129"/>
        <scheme val="minor"/>
      </rPr>
      <t xml:space="preserve"> 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</si>
  <si>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(GeTe)5.5AgIn0.5Sb0.5Te2</t>
    <phoneticPr fontId="1" type="noConversion"/>
  </si>
  <si>
    <t>GeTe AgInSbTe</t>
    <phoneticPr fontId="1" type="noConversion"/>
  </si>
  <si>
    <t>heating+ ball mill + pulsed-electric-current sintering method</t>
    <phoneticPr fontId="1" type="noConversion"/>
  </si>
  <si>
    <t>ZEM-3(ULVAC), LFA457(NETZSCH), DSC-200 F3(Pegasus Maia)</t>
    <phoneticPr fontId="1" type="noConversion"/>
  </si>
  <si>
    <t>손지희</t>
    <phoneticPr fontId="1" type="noConversion"/>
  </si>
  <si>
    <t>Ge4SbTe5</t>
    <phoneticPr fontId="1" type="noConversion"/>
  </si>
  <si>
    <t>GeSbTe</t>
    <phoneticPr fontId="1" type="noConversion"/>
  </si>
  <si>
    <t>TEP</t>
    <phoneticPr fontId="1" type="noConversion"/>
  </si>
  <si>
    <t>Ge0.87Pb0.13Te + 3 mol% Bi2Te3</t>
    <phoneticPr fontId="1" type="noConversion"/>
  </si>
  <si>
    <t>melting + HP</t>
    <phoneticPr fontId="1" type="noConversion"/>
  </si>
  <si>
    <t>ZEM-3(ULVAC-RIKO), LFA427(NETZSCH), DSC 404C(NETZSCH)</t>
    <phoneticPr fontId="1" type="noConversion"/>
  </si>
  <si>
    <t>10.1557/PROC-1267-DD04-11</t>
    <phoneticPr fontId="1" type="noConversion"/>
  </si>
  <si>
    <t>10.1088/0022-3727/45/11/115302</t>
    <phoneticPr fontId="1" type="noConversion"/>
  </si>
  <si>
    <t>10.1063/1.3138803</t>
    <phoneticPr fontId="1" type="noConversion"/>
  </si>
  <si>
    <t>10.1007/s11664-014-3076-7</t>
    <phoneticPr fontId="1" type="noConversion"/>
  </si>
  <si>
    <t>10.1016/j.jallcom.2004.10.002</t>
    <phoneticPr fontId="1" type="noConversion"/>
  </si>
  <si>
    <t>10.1039/C5TC01429H</t>
    <phoneticPr fontId="1" type="noConversion"/>
  </si>
  <si>
    <t>10.1002/aenm.201100613</t>
    <phoneticPr fontId="1" type="noConversion"/>
  </si>
  <si>
    <t>10.1088/1674-1056/21/10/106101</t>
    <phoneticPr fontId="1" type="noConversion"/>
  </si>
  <si>
    <t>10.1016/j.ssi.2014.03.025</t>
    <phoneticPr fontId="1" type="noConversion"/>
  </si>
  <si>
    <t>10.1063/1.4963779</t>
    <phoneticPr fontId="1" type="noConversion"/>
  </si>
  <si>
    <t>10.1063/1.4896435</t>
    <phoneticPr fontId="1" type="noConversion"/>
  </si>
  <si>
    <t>10.1039/c1jm13888j</t>
    <phoneticPr fontId="1" type="noConversion"/>
  </si>
  <si>
    <t>10.1063/1.3029774</t>
    <phoneticPr fontId="1" type="noConversion"/>
  </si>
  <si>
    <t>10.1016/j.actamat.2015.04.011</t>
    <phoneticPr fontId="1" type="noConversion"/>
  </si>
  <si>
    <t>10.1016/j.jallcom.2010.03.170</t>
    <phoneticPr fontId="1" type="noConversion"/>
  </si>
  <si>
    <t>(Ag0.5Sb0.5Te)0.95(Pb0.16Ge0.84Te)0.05</t>
    <phoneticPr fontId="1" type="noConversion"/>
  </si>
  <si>
    <t>AgSbTe PbGeTe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</si>
  <si>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</si>
  <si>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</si>
  <si>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</si>
  <si>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</si>
  <si>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</si>
  <si>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</si>
  <si>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HP</t>
    <phoneticPr fontId="1" type="noConversion"/>
  </si>
  <si>
    <t>ZEM-1(ULVAC), TC-7000(ULVAC)</t>
    <phoneticPr fontId="1" type="noConversion"/>
  </si>
  <si>
    <t>손지희</t>
    <phoneticPr fontId="1" type="noConversion"/>
  </si>
  <si>
    <t>melting + annealing</t>
    <phoneticPr fontId="1" type="noConversion"/>
  </si>
  <si>
    <t>PC</t>
    <phoneticPr fontId="1" type="noConversion"/>
  </si>
  <si>
    <t>AgSbTe GeTe</t>
    <phoneticPr fontId="1" type="noConversion"/>
  </si>
  <si>
    <t>(Ag0.366Sb0.558Te)0.98(GeTe)0.02</t>
    <phoneticPr fontId="1" type="noConversion"/>
  </si>
  <si>
    <t>AgPb18SbTe20</t>
    <phoneticPr fontId="1" type="noConversion"/>
  </si>
  <si>
    <t>AgPbSbTe</t>
    <phoneticPr fontId="1" type="noConversion"/>
  </si>
  <si>
    <t>N</t>
    <phoneticPr fontId="1" type="noConversion"/>
  </si>
  <si>
    <t>melting</t>
    <phoneticPr fontId="1" type="noConversion"/>
  </si>
  <si>
    <t>ZEM-3(ULVAC-RIKO), LFA457(NETZSCH)</t>
    <phoneticPr fontId="1" type="noConversion"/>
  </si>
  <si>
    <t>Ag2Se0.5Te0.5</t>
    <phoneticPr fontId="1" type="noConversion"/>
  </si>
  <si>
    <t>AgSeTe</t>
    <phoneticPr fontId="1" type="noConversion"/>
  </si>
  <si>
    <t>TEP</t>
    <phoneticPr fontId="1" type="noConversion"/>
  </si>
  <si>
    <t>heating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</si>
  <si>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equipment designed for this purpose at the California Institute of Technology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</si>
  <si>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homemade instrument using a dc four-probe method and differential voltage/temperature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</si>
  <si>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melt-quench SPS method</t>
    <phoneticPr fontId="1" type="noConversion"/>
  </si>
  <si>
    <t>Bulk</t>
    <phoneticPr fontId="1" type="noConversion"/>
  </si>
  <si>
    <t>PC</t>
    <phoneticPr fontId="1" type="noConversion"/>
  </si>
  <si>
    <t>ZEM-1(Sinkuriko), LFA457(NETZSCH), DSC(Q20; TA)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</si>
  <si>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</si>
  <si>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</si>
  <si>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</si>
  <si>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</si>
  <si>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</si>
  <si>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-Ag2Te</t>
    </r>
    <phoneticPr fontId="1" type="noConversion"/>
  </si>
  <si>
    <t>AgTe</t>
    <phoneticPr fontId="1" type="noConversion"/>
  </si>
  <si>
    <t>heating</t>
    <phoneticPr fontId="1" type="noConversion"/>
  </si>
  <si>
    <t>TC-7000(ULVAC)</t>
    <phoneticPr fontId="1" type="noConversion"/>
  </si>
  <si>
    <t>TEP</t>
    <phoneticPr fontId="1" type="noConversion"/>
  </si>
  <si>
    <t>heating + annealing</t>
    <phoneticPr fontId="1" type="noConversion"/>
  </si>
  <si>
    <t>ZEM-3(ULVAC-RIKO), LFA457(NETZSCH)</t>
    <phoneticPr fontId="1" type="noConversion"/>
  </si>
  <si>
    <t>AgSnSbTe</t>
    <phoneticPr fontId="1" type="noConversion"/>
  </si>
  <si>
    <t>AgSbSe</t>
    <phoneticPr fontId="1" type="noConversion"/>
  </si>
  <si>
    <t>AgSb0.99Se2</t>
    <phoneticPr fontId="1" type="noConversion"/>
  </si>
  <si>
    <t>AgSn4SbTe6</t>
    <phoneticPr fontId="1" type="noConversion"/>
  </si>
  <si>
    <t>LFA457(NETZSCH), ZEM-3(ULVAC-RIKO)</t>
    <phoneticPr fontId="1" type="noConversion"/>
  </si>
  <si>
    <t>0.19-0.22</t>
    <phoneticPr fontId="1" type="noConversion"/>
  </si>
  <si>
    <t>Ag0.9Sb1.0Mn0.1Te2.05</t>
    <phoneticPr fontId="1" type="noConversion"/>
  </si>
  <si>
    <t>AgSbMnTe</t>
    <phoneticPr fontId="1" type="noConversion"/>
  </si>
  <si>
    <t>heating + annealing + SPS</t>
    <phoneticPr fontId="1" type="noConversion"/>
  </si>
  <si>
    <t>ZEM-3(ULVAC), MDSC(TA-Q200), LFA427(NETZSCH)</t>
    <phoneticPr fontId="1" type="noConversion"/>
  </si>
  <si>
    <t>CuAgSe</t>
    <phoneticPr fontId="1" type="noConversion"/>
  </si>
  <si>
    <r>
      <rPr>
        <sz val="11"/>
        <color theme="1"/>
        <rFont val="맑은 고딕"/>
        <family val="3"/>
        <charset val="129"/>
      </rPr>
      <t>β</t>
    </r>
    <r>
      <rPr>
        <sz val="11"/>
        <color theme="1"/>
        <rFont val="맑은 고딕"/>
        <family val="3"/>
        <charset val="129"/>
        <scheme val="minor"/>
      </rPr>
      <t>-CuAgSe</t>
    </r>
    <phoneticPr fontId="1" type="noConversion"/>
  </si>
  <si>
    <t>heating + HP</t>
    <phoneticPr fontId="1" type="noConversion"/>
  </si>
  <si>
    <t>ZEM-3(ULVAC), LFA457(NETZSCH)</t>
    <phoneticPr fontId="1" type="noConversion"/>
  </si>
  <si>
    <t>N</t>
    <phoneticPr fontId="1" type="noConversion"/>
  </si>
  <si>
    <t>AgBiSe In</t>
    <phoneticPr fontId="1" type="noConversion"/>
  </si>
  <si>
    <t>Ag0.985In0.015BiSe2</t>
    <phoneticPr fontId="1" type="noConversion"/>
  </si>
  <si>
    <t>SPS</t>
    <phoneticPr fontId="1" type="noConversion"/>
  </si>
  <si>
    <t>LFA457(NETZSCH), SBA 458 System(NETZSCH)</t>
    <phoneticPr fontId="1" type="noConversion"/>
  </si>
  <si>
    <t>LFA457(NETZSCH), ZEM-3(ULVAC-RIKO), STA 449(NETZSCH)</t>
    <phoneticPr fontId="1" type="noConversion"/>
  </si>
  <si>
    <t>vertical Bridgman method</t>
  </si>
  <si>
    <t>SC</t>
    <phoneticPr fontId="1" type="noConversion"/>
  </si>
  <si>
    <t>AgSbSbTe</t>
    <phoneticPr fontId="1" type="noConversion"/>
  </si>
  <si>
    <t>AgSb0.97Sn0.03Te2</t>
    <phoneticPr fontId="1" type="noConversion"/>
  </si>
  <si>
    <t>melting + quenching + annealing + hot pressing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</si>
  <si>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technique</t>
    </r>
    <phoneticPr fontId="1" type="noConversion"/>
  </si>
  <si>
    <t>(PbTe)0.10(Ag2Te)0.90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</si>
  <si>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</si>
  <si>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</si>
  <si>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</si>
  <si>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</si>
  <si>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</si>
  <si>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</si>
  <si>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AgSbTe2</t>
    <phoneticPr fontId="1" type="noConversion"/>
  </si>
  <si>
    <t>MA + SPS</t>
    <phoneticPr fontId="1" type="noConversion"/>
  </si>
  <si>
    <r>
      <t>ZEM-2(ULVAC-RIKO),</t>
    </r>
    <r>
      <rPr>
        <sz val="11"/>
        <color rgb="FFFF0000"/>
        <rFont val="맑은 고딕"/>
        <family val="3"/>
        <charset val="129"/>
        <scheme val="minor"/>
      </rPr>
      <t xml:space="preserve"> flash diffusivity method</t>
    </r>
    <phoneticPr fontId="1" type="noConversion"/>
  </si>
  <si>
    <t>AgTe PbTe</t>
    <phoneticPr fontId="1" type="noConversion"/>
  </si>
  <si>
    <t>CoGe GeTe SbTe</t>
    <phoneticPr fontId="1" type="noConversion"/>
  </si>
  <si>
    <t>GePbTe BiTe</t>
    <phoneticPr fontId="1" type="noConversion"/>
  </si>
  <si>
    <t>AgSbTe</t>
    <phoneticPr fontId="1" type="noConversion"/>
  </si>
  <si>
    <t>P</t>
    <phoneticPr fontId="1" type="noConversion"/>
  </si>
  <si>
    <t>modified Bridgman method</t>
  </si>
  <si>
    <t>ZEM-3(ULVAC-RIKO), LFA457(NETZSCH)</t>
    <phoneticPr fontId="1" type="noConversion"/>
  </si>
  <si>
    <t>Ag25Sb25Se10Te40</t>
    <phoneticPr fontId="1" type="noConversion"/>
  </si>
  <si>
    <t>AgSbSeTe</t>
    <phoneticPr fontId="1" type="noConversion"/>
  </si>
  <si>
    <t>SC</t>
    <phoneticPr fontId="1" type="noConversion"/>
  </si>
  <si>
    <t>melting + quenching + crushing + hot pressing</t>
    <phoneticPr fontId="1" type="noConversion"/>
  </si>
  <si>
    <t>Ag0.84Sb1.16Te2.16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</si>
  <si>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DC four-probe method</t>
    </r>
    <phoneticPr fontId="1" type="noConversion"/>
  </si>
  <si>
    <t>손지희</t>
    <phoneticPr fontId="1" type="noConversion"/>
  </si>
  <si>
    <t>AgSbTe2.01</t>
    <phoneticPr fontId="1" type="noConversion"/>
  </si>
  <si>
    <t>AgSbTe</t>
    <phoneticPr fontId="1" type="noConversion"/>
  </si>
  <si>
    <t>0.34-0.35</t>
    <phoneticPr fontId="1" type="noConversion"/>
  </si>
  <si>
    <t>10.2320/matertrans.47.1058</t>
    <phoneticPr fontId="1" type="noConversion"/>
  </si>
  <si>
    <t>10.1016/j.tsf.2007.02.053</t>
    <phoneticPr fontId="1" type="noConversion"/>
  </si>
  <si>
    <t>10.1016/j.jcrysgro.2006.10.270</t>
    <phoneticPr fontId="1" type="noConversion"/>
  </si>
  <si>
    <t>10.1007/s11837-016-2060-5</t>
    <phoneticPr fontId="1" type="noConversion"/>
  </si>
  <si>
    <t>10.1007/s11664-016-5088-y</t>
    <phoneticPr fontId="1" type="noConversion"/>
  </si>
  <si>
    <t xml:space="preserve">10.1109/ICT.1998.740395 </t>
    <phoneticPr fontId="1" type="noConversion"/>
  </si>
  <si>
    <t>10.1073/pnas.1424388112</t>
    <phoneticPr fontId="1" type="noConversion"/>
  </si>
  <si>
    <t>10.1016/j.mseb.2008.12.029</t>
    <phoneticPr fontId="1" type="noConversion"/>
  </si>
  <si>
    <t>10.1007/s11664-009-0735-1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</si>
  <si>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</si>
  <si>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</si>
  <si>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</si>
  <si>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</si>
  <si>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</si>
  <si>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MgSiSn</t>
    <phoneticPr fontId="1" type="noConversion"/>
  </si>
  <si>
    <t>Mg2Si0.4Sn0.6</t>
    <phoneticPr fontId="1" type="noConversion"/>
  </si>
  <si>
    <t>Bulk</t>
    <phoneticPr fontId="1" type="noConversion"/>
  </si>
  <si>
    <t>PC</t>
    <phoneticPr fontId="1" type="noConversion"/>
  </si>
  <si>
    <t>bulk mechanical alloying + hot pressing</t>
    <phoneticPr fontId="1" type="noConversion"/>
  </si>
  <si>
    <t>four-probe dc method, TC-7000(ULVAC)</t>
    <phoneticPr fontId="1" type="noConversion"/>
  </si>
  <si>
    <t>N</t>
    <phoneticPr fontId="1" type="noConversion"/>
  </si>
  <si>
    <t>MgSiGe</t>
    <phoneticPr fontId="1" type="noConversion"/>
  </si>
  <si>
    <t>Mg2Si0.4Ge0.6</t>
    <phoneticPr fontId="1" type="noConversion"/>
  </si>
  <si>
    <t>PC</t>
    <phoneticPr fontId="1" type="noConversion"/>
  </si>
  <si>
    <t>손지희</t>
    <phoneticPr fontId="1" type="noConversion"/>
  </si>
  <si>
    <t>heating + ground + SPS</t>
    <phoneticPr fontId="1" type="noConversion"/>
  </si>
  <si>
    <t>TEP</t>
    <phoneticPr fontId="1" type="noConversion"/>
  </si>
  <si>
    <t>vertical Bridgman method</t>
    <phoneticPr fontId="1" type="noConversion"/>
  </si>
  <si>
    <t>SC</t>
    <phoneticPr fontId="1" type="noConversion"/>
  </si>
  <si>
    <t>MgSi</t>
    <phoneticPr fontId="1" type="noConversion"/>
  </si>
  <si>
    <t>손지희</t>
    <phoneticPr fontId="1" type="noConversion"/>
  </si>
  <si>
    <t>ZEM-2(ULVAC-RIKO), TC-7000H(ULVAC-RIKO)</t>
    <phoneticPr fontId="1" type="noConversion"/>
  </si>
  <si>
    <t>ZEM-2(ULVAC-RIKO), TC-7000HS(ULVAC-RIKO)</t>
    <phoneticPr fontId="1" type="noConversion"/>
  </si>
  <si>
    <t>Sb-doped Mg2Si0.5Sn0.5</t>
    <phoneticPr fontId="1" type="noConversion"/>
  </si>
  <si>
    <t>MgSiSn Sb</t>
    <phoneticPr fontId="1" type="noConversion"/>
  </si>
  <si>
    <t>pressureless SPS</t>
    <phoneticPr fontId="1" type="noConversion"/>
  </si>
  <si>
    <t>-</t>
    <phoneticPr fontId="1" type="noConversion"/>
  </si>
  <si>
    <t>TEP</t>
    <phoneticPr fontId="1" type="noConversion"/>
  </si>
  <si>
    <t>melting + hot pressing</t>
    <phoneticPr fontId="1" type="noConversion"/>
  </si>
  <si>
    <t>손지희</t>
    <phoneticPr fontId="1" type="noConversion"/>
  </si>
  <si>
    <t>Ca1.96Ag0.04Si</t>
    <phoneticPr fontId="1" type="noConversion"/>
  </si>
  <si>
    <t>Bulk</t>
    <phoneticPr fontId="1" type="noConversion"/>
  </si>
  <si>
    <t>PC</t>
    <phoneticPr fontId="1" type="noConversion"/>
  </si>
  <si>
    <t>Ca2Si</t>
    <phoneticPr fontId="1" type="noConversion"/>
  </si>
  <si>
    <t>CaAgSi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</si>
  <si>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van der Pauw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</si>
  <si>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</si>
  <si>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</si>
  <si>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</si>
  <si>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</si>
  <si>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Liquid-Solid reaction + Hot-pressing</t>
    <phoneticPr fontId="1" type="noConversion"/>
  </si>
  <si>
    <t>IP</t>
    <phoneticPr fontId="1" type="noConversion"/>
  </si>
  <si>
    <t>MgSiSn Bi</t>
    <phoneticPr fontId="1" type="noConversion"/>
  </si>
  <si>
    <t>Laser-flash method, four-terminal method</t>
    <phoneticPr fontId="1" type="noConversion"/>
  </si>
  <si>
    <t>N</t>
    <phoneticPr fontId="1" type="noConversion"/>
  </si>
  <si>
    <t>TEP</t>
    <phoneticPr fontId="1" type="noConversion"/>
  </si>
  <si>
    <t>Mg2Si + 0.6at% Sb</t>
    <phoneticPr fontId="1" type="noConversion"/>
  </si>
  <si>
    <t>MgSi Sb</t>
    <phoneticPr fontId="1" type="noConversion"/>
  </si>
  <si>
    <t>Bulk</t>
    <phoneticPr fontId="1" type="noConversion"/>
  </si>
  <si>
    <t>PC</t>
    <phoneticPr fontId="1" type="noConversion"/>
  </si>
  <si>
    <t>laser flash measurement method, measurement apparatus developed by Sinku Riko Co.Ltd. and modlfied by SIT</t>
    <phoneticPr fontId="1" type="noConversion"/>
  </si>
  <si>
    <t>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</si>
  <si>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</si>
  <si>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</si>
  <si>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</si>
  <si>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</si>
  <si>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Mg2Sn0.75Ge0.25</t>
    <phoneticPr fontId="1" type="noConversion"/>
  </si>
  <si>
    <t>MgSnGe</t>
    <phoneticPr fontId="1" type="noConversion"/>
  </si>
  <si>
    <t>손지희</t>
    <phoneticPr fontId="1" type="noConversion"/>
  </si>
  <si>
    <t>mechanical ball milling + direct current-induced hot pressing</t>
    <phoneticPr fontId="1" type="noConversion"/>
  </si>
  <si>
    <t>Bulk</t>
    <phoneticPr fontId="1" type="noConversion"/>
  </si>
  <si>
    <t>PC</t>
    <phoneticPr fontId="1" type="noConversion"/>
  </si>
  <si>
    <t>ZEM-3(ULVAC), LFA457(NETZSCH), DSC 404 C(NETZSCH)</t>
    <phoneticPr fontId="1" type="noConversion"/>
  </si>
  <si>
    <t>0.46-0.51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</si>
  <si>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</si>
  <si>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</si>
  <si>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</si>
  <si>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</si>
  <si>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Mg2Si0.8Sn0.2</t>
    <phoneticPr fontId="1" type="noConversion"/>
  </si>
  <si>
    <t>MgSiSn</t>
    <phoneticPr fontId="1" type="noConversion"/>
  </si>
  <si>
    <t>Bulk</t>
    <phoneticPr fontId="1" type="noConversion"/>
  </si>
  <si>
    <t>PC</t>
    <phoneticPr fontId="1" type="noConversion"/>
  </si>
  <si>
    <t>anneal solid state reaction + SPS</t>
    <phoneticPr fontId="1" type="noConversion"/>
  </si>
  <si>
    <r>
      <t>ZTM-1(ULVAC), TC-7000(ULVAC),</t>
    </r>
    <r>
      <rPr>
        <sz val="11"/>
        <color rgb="FFFF0000"/>
        <rFont val="맑은 고딕"/>
        <family val="3"/>
        <charset val="129"/>
        <scheme val="minor"/>
      </rPr>
      <t xml:space="preserve"> laser flash method</t>
    </r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</si>
  <si>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</si>
  <si>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</si>
  <si>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</si>
  <si>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</si>
  <si>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</si>
  <si>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</si>
  <si>
    <t>Mg2Si</t>
    <phoneticPr fontId="1" type="noConversion"/>
  </si>
  <si>
    <t>Mg2Si0.6Ge0.4Bi0.02</t>
    <phoneticPr fontId="1" type="noConversion"/>
  </si>
  <si>
    <t>MgSiGe Bi</t>
    <phoneticPr fontId="1" type="noConversion"/>
  </si>
  <si>
    <t>Bulk</t>
    <phoneticPr fontId="1" type="noConversion"/>
  </si>
  <si>
    <t>PC</t>
    <phoneticPr fontId="1" type="noConversion"/>
  </si>
  <si>
    <t>prevent oxidation + synthesis(He/H2 gas mixture) + 2-day annealing + crushing + hot pressed</t>
    <phoneticPr fontId="1" type="noConversion"/>
  </si>
  <si>
    <t xml:space="preserve">van der Pauw method, laser-flash method, </t>
    <phoneticPr fontId="1" type="noConversion"/>
  </si>
  <si>
    <t>P</t>
    <phoneticPr fontId="1" type="noConversion"/>
  </si>
  <si>
    <t>MgSiGe Ag</t>
    <phoneticPr fontId="1" type="noConversion"/>
  </si>
  <si>
    <t>Mg2Si0.6Ge0.4Ag0.02</t>
    <phoneticPr fontId="1" type="noConversion"/>
  </si>
  <si>
    <t xml:space="preserve">Mg2Si-heated(Ar-H2 gas) + ground + mixed(oxides) + SPS </t>
    <phoneticPr fontId="1" type="noConversion"/>
  </si>
  <si>
    <t>ZEM-2(ULVAC-RIKO), TC-7000H(ULVAC-RIKO)</t>
    <phoneticPr fontId="1" type="noConversion"/>
  </si>
  <si>
    <t>박수지</t>
    <phoneticPr fontId="1" type="noConversion"/>
  </si>
  <si>
    <t xml:space="preserve">MgSi </t>
    <phoneticPr fontId="1" type="noConversion"/>
  </si>
  <si>
    <t>Z</t>
    <phoneticPr fontId="1" type="noConversion"/>
  </si>
  <si>
    <t>Mg2SiBi0.02</t>
    <phoneticPr fontId="1" type="noConversion"/>
  </si>
  <si>
    <t>MgSiBi</t>
    <phoneticPr fontId="1" type="noConversion"/>
  </si>
  <si>
    <t>ground + SPS</t>
    <phoneticPr fontId="1" type="noConversion"/>
  </si>
  <si>
    <t>ZEM-1S(ULVAC), four-probe DC method, TC-7000(ULVAC)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</si>
  <si>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</si>
  <si>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</si>
  <si>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</si>
  <si>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</si>
  <si>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</si>
  <si>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</si>
  <si>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Mg2SiP0.03</t>
    <phoneticPr fontId="1" type="noConversion"/>
  </si>
  <si>
    <t>ZEM-1S(ULVAC), four-probe dc method, TC-7000(ULVAC)</t>
    <phoneticPr fontId="1" type="noConversion"/>
  </si>
  <si>
    <t>Bulk</t>
    <phoneticPr fontId="1" type="noConversion"/>
  </si>
  <si>
    <t>PC</t>
    <phoneticPr fontId="1" type="noConversion"/>
  </si>
  <si>
    <t>박수지</t>
    <phoneticPr fontId="1" type="noConversion"/>
  </si>
  <si>
    <t>ground + SPS</t>
    <phoneticPr fontId="1" type="noConversion"/>
  </si>
  <si>
    <t>prevent oxidation + synthesis(He/H2 gas mixture) + 2-day annealing + crushing + hot pressed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</si>
  <si>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</si>
  <si>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</si>
  <si>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</si>
  <si>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</si>
  <si>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MgSiGe Sb</t>
    <phoneticPr fontId="1" type="noConversion"/>
  </si>
  <si>
    <t>박수지</t>
    <phoneticPr fontId="1" type="noConversion"/>
  </si>
  <si>
    <t>-</t>
    <phoneticPr fontId="1" type="noConversion"/>
  </si>
  <si>
    <t>MgSiGe Ag</t>
    <phoneticPr fontId="1" type="noConversion"/>
  </si>
  <si>
    <t>Mg2Si0.6Ge0.4+Ag</t>
    <phoneticPr fontId="1" type="noConversion"/>
  </si>
  <si>
    <t>Mg2Si0.6Ge0.4+16000 ppm Ag</t>
    <phoneticPr fontId="1" type="noConversion"/>
  </si>
  <si>
    <t>Mg2Si0.6Ge0.4+3000 ppmSb</t>
    <phoneticPr fontId="1" type="noConversion"/>
  </si>
  <si>
    <t>P</t>
    <phoneticPr fontId="1" type="noConversion"/>
  </si>
  <si>
    <t>Table 1 Characteristics of various thermoelectric materials for power generation, module and system price 비교</t>
    <phoneticPr fontId="1" type="noConversion"/>
  </si>
  <si>
    <t>quenching + solidification</t>
    <phoneticPr fontId="1" type="noConversion"/>
  </si>
  <si>
    <t>Mg2SixSn1-x</t>
  </si>
  <si>
    <t>MgSiSn</t>
    <phoneticPr fontId="1" type="noConversion"/>
  </si>
  <si>
    <t>P</t>
    <phoneticPr fontId="1" type="noConversion"/>
  </si>
  <si>
    <t>SiGe</t>
    <phoneticPr fontId="1" type="noConversion"/>
  </si>
  <si>
    <t>Si80Ge20</t>
  </si>
  <si>
    <t>mechanical alloying + hot pressing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</si>
  <si>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</si>
  <si>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</si>
  <si>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</si>
  <si>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</si>
  <si>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</si>
  <si>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</si>
  <si>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</si>
  <si>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P</t>
    <phoneticPr fontId="1" type="noConversion"/>
  </si>
  <si>
    <t>mechanical alloying + direct current induced hot pressing</t>
    <phoneticPr fontId="1" type="noConversion"/>
  </si>
  <si>
    <t>Si80Ge20P2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</si>
  <si>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</si>
  <si>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</si>
  <si>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</si>
  <si>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SiGeP</t>
    <phoneticPr fontId="1" type="noConversion"/>
  </si>
  <si>
    <t>박수지</t>
    <phoneticPr fontId="1" type="noConversion"/>
  </si>
  <si>
    <t>10.1088/0953-8984/26/44/445002</t>
    <phoneticPr fontId="1" type="noConversion"/>
  </si>
  <si>
    <t>10.1063/1.3027060</t>
    <phoneticPr fontId="1" type="noConversion"/>
  </si>
  <si>
    <t>10.1039/c2jm16369a</t>
    <phoneticPr fontId="1" type="noConversion"/>
  </si>
  <si>
    <t>10.1103/PhysRevB.91.165104</t>
    <phoneticPr fontId="1" type="noConversion"/>
  </si>
  <si>
    <t>10.1039/c4ee03042g</t>
    <phoneticPr fontId="1" type="noConversion"/>
  </si>
  <si>
    <t>10.1039/C4CP04875J</t>
    <phoneticPr fontId="1" type="noConversion"/>
  </si>
  <si>
    <t>10.1021/nl102931z</t>
    <phoneticPr fontId="1" type="noConversion"/>
  </si>
  <si>
    <t>10.1021/nl8026795</t>
    <phoneticPr fontId="1" type="noConversion"/>
  </si>
  <si>
    <t>10.2320/matertrans1989.33.851</t>
    <phoneticPr fontId="1" type="noConversion"/>
  </si>
  <si>
    <t>10.1143/JJAP.46.3309</t>
    <phoneticPr fontId="1" type="noConversion"/>
  </si>
  <si>
    <t>10.1016/j.physb.2005.04.017</t>
    <phoneticPr fontId="1" type="noConversion"/>
  </si>
  <si>
    <t xml:space="preserve">10.1109/ICT.2006.331355 </t>
    <phoneticPr fontId="1" type="noConversion"/>
  </si>
  <si>
    <t>10.1007/s11664-009-0735-1</t>
    <phoneticPr fontId="1" type="noConversion"/>
  </si>
  <si>
    <t>10.1088/0022-3727/40/2/035</t>
  </si>
  <si>
    <t>10.1088/0953-8984/14/34/318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</si>
  <si>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</si>
  <si>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</si>
  <si>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</si>
  <si>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</si>
  <si>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In4Se2.32I0.03</t>
  </si>
  <si>
    <t>InSeI</t>
    <phoneticPr fontId="1" type="noConversion"/>
  </si>
  <si>
    <t>Bridgman crystal growth method</t>
  </si>
  <si>
    <t>SC</t>
    <phoneticPr fontId="1" type="noConversion"/>
  </si>
  <si>
    <t>ZEM-3(ULVAC-RIKO), TC-9000(ULVAC-RIKO)</t>
    <phoneticPr fontId="1" type="noConversion"/>
  </si>
  <si>
    <t>박수지</t>
    <phoneticPr fontId="1" type="noConversion"/>
  </si>
  <si>
    <t>α, ZT</t>
    <phoneticPr fontId="1" type="noConversion"/>
  </si>
  <si>
    <t>TiO2</t>
    <phoneticPr fontId="1" type="noConversion"/>
  </si>
  <si>
    <t>TiO</t>
    <phoneticPr fontId="1" type="noConversion"/>
  </si>
  <si>
    <t>-</t>
    <phoneticPr fontId="1" type="noConversion"/>
  </si>
  <si>
    <t>Boltzmann transport formalism</t>
  </si>
  <si>
    <t>박수지</t>
    <phoneticPr fontId="1" type="noConversion"/>
  </si>
  <si>
    <t>TiSe2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</si>
  <si>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</si>
  <si>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</si>
  <si>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</si>
  <si>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</si>
  <si>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Sr0.14TiSe2</t>
    <phoneticPr fontId="1" type="noConversion"/>
  </si>
  <si>
    <t>SrTiSe</t>
    <phoneticPr fontId="1" type="noConversion"/>
  </si>
  <si>
    <t>powder mixing + heating + Sr mixing + grinding + heating + hot press method</t>
    <phoneticPr fontId="1" type="noConversion"/>
  </si>
  <si>
    <t>PC</t>
    <phoneticPr fontId="1" type="noConversion"/>
  </si>
  <si>
    <t>Bulk</t>
    <phoneticPr fontId="1" type="noConversion"/>
  </si>
  <si>
    <t>Leinsies Seebeck Thermopower, LFA-1000</t>
    <phoneticPr fontId="1" type="noConversion"/>
  </si>
  <si>
    <t>박수지</t>
    <phoneticPr fontId="1" type="noConversion"/>
  </si>
  <si>
    <t>10.1038/nature08088</t>
  </si>
  <si>
    <t>FeNb0.8Ti0.2Sb</t>
  </si>
  <si>
    <t>FeNbTiSb</t>
    <phoneticPr fontId="1" type="noConversion"/>
  </si>
  <si>
    <t>levitation melting + mechanically milled + SPS</t>
    <phoneticPr fontId="1" type="noConversion"/>
  </si>
  <si>
    <t>PC</t>
    <phoneticPr fontId="1" type="noConversion"/>
  </si>
  <si>
    <t>LSR-3 system(Linseis), LFA457(Netzsch)</t>
    <phoneticPr fontId="1" type="noConversion"/>
  </si>
  <si>
    <t>MgAg0.965Ni0.005Sb0.99</t>
    <phoneticPr fontId="1" type="noConversion"/>
  </si>
  <si>
    <t>MgAgNiSb</t>
    <phoneticPr fontId="1" type="noConversion"/>
  </si>
  <si>
    <t>experimental ball milling procedure + SPS + annealed</t>
    <phoneticPr fontId="1" type="noConversion"/>
  </si>
  <si>
    <t>Bulk</t>
    <phoneticPr fontId="1" type="noConversion"/>
  </si>
  <si>
    <t>PC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</si>
  <si>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</si>
  <si>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</si>
  <si>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</si>
  <si>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</si>
  <si>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</si>
  <si>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</si>
  <si>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In4Se3</t>
  </si>
  <si>
    <t>SC</t>
    <phoneticPr fontId="1" type="noConversion"/>
  </si>
  <si>
    <t>ULVAC system, the laser flash method</t>
    <phoneticPr fontId="1" type="noConversion"/>
  </si>
  <si>
    <t>박수지</t>
    <phoneticPr fontId="1" type="noConversion"/>
  </si>
  <si>
    <t>In4Se2.35</t>
  </si>
  <si>
    <t>InSe</t>
    <phoneticPr fontId="1" type="noConversion"/>
  </si>
  <si>
    <t>Ti0.3Zr0.35Hf0.35NiSn</t>
  </si>
  <si>
    <t>P</t>
    <phoneticPr fontId="1" type="noConversion"/>
  </si>
  <si>
    <t>Ti0.26Sc0.04Zr0.35Hf0.35NiSn</t>
    <phoneticPr fontId="1" type="noConversion"/>
  </si>
  <si>
    <t>TiScZrHfNiSn</t>
    <phoneticPr fontId="1" type="noConversion"/>
  </si>
  <si>
    <t>TiZrHfNiSn</t>
    <phoneticPr fontId="1" type="noConversion"/>
  </si>
  <si>
    <t>arc melting + annealed + quenching</t>
  </si>
  <si>
    <t>arc melting + annealed + quenching</t>
    <phoneticPr fontId="1" type="noConversion"/>
  </si>
  <si>
    <t>PC</t>
    <phoneticPr fontId="1" type="noConversion"/>
  </si>
  <si>
    <t>LSR-3 system(Linseis), LFA457(Netzsch)</t>
  </si>
  <si>
    <t>LSR-3 system(Linseis), LFA457(Netzsch)</t>
    <phoneticPr fontId="1" type="noConversion"/>
  </si>
  <si>
    <t>CoSb3</t>
  </si>
  <si>
    <t>mechanical alloying + SPS</t>
    <phoneticPr fontId="1" type="noConversion"/>
  </si>
  <si>
    <t>CoSb5</t>
  </si>
  <si>
    <t>CoSb</t>
    <phoneticPr fontId="1" type="noConversion"/>
  </si>
  <si>
    <t>ZEM-2(Ulvac-Riko), laser flash method</t>
    <phoneticPr fontId="1" type="noConversion"/>
  </si>
  <si>
    <t>Si</t>
    <phoneticPr fontId="1" type="noConversion"/>
  </si>
  <si>
    <t>Ribbon</t>
    <phoneticPr fontId="1" type="noConversion"/>
  </si>
  <si>
    <t>porous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</si>
  <si>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</si>
  <si>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</si>
  <si>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</si>
  <si>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Ba8Al16Si30</t>
  </si>
  <si>
    <t>BaAlSi</t>
    <phoneticPr fontId="1" type="noConversion"/>
  </si>
  <si>
    <t>PC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</si>
  <si>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</si>
  <si>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</si>
  <si>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</si>
  <si>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</si>
  <si>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박수지</t>
    <phoneticPr fontId="1" type="noConversion"/>
  </si>
  <si>
    <t>-</t>
    <phoneticPr fontId="1" type="noConversion"/>
  </si>
  <si>
    <t>10.1063/1.2920210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</si>
  <si>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</si>
  <si>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</si>
  <si>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</si>
  <si>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BaYbCoSb</t>
    <phoneticPr fontId="1" type="noConversion"/>
  </si>
  <si>
    <t>Ba0.08Yb0.09Co4Sb12.12</t>
    <phoneticPr fontId="1" type="noConversion"/>
  </si>
  <si>
    <t>PC</t>
    <phoneticPr fontId="1" type="noConversion"/>
  </si>
  <si>
    <t>-</t>
    <phoneticPr fontId="1" type="noConversion"/>
  </si>
  <si>
    <t>10.1016/j.intermet.2007.02.009</t>
  </si>
  <si>
    <t>TEP</t>
  </si>
  <si>
    <t>N</t>
  </si>
  <si>
    <t>O</t>
  </si>
  <si>
    <t>X</t>
  </si>
  <si>
    <t>MgSiSb</t>
  </si>
  <si>
    <r>
      <t>Mg2Si:Sb = 1:x(0.001</t>
    </r>
    <r>
      <rPr>
        <sz val="11"/>
        <color theme="1"/>
        <rFont val="맑은 고딕"/>
        <family val="3"/>
        <charset val="129"/>
      </rPr>
      <t>≤x≤</t>
    </r>
    <r>
      <rPr>
        <sz val="11"/>
        <color theme="1"/>
        <rFont val="맑은 고딕"/>
        <family val="3"/>
        <charset val="129"/>
        <scheme val="minor"/>
      </rPr>
      <t>0.02)</t>
    </r>
  </si>
  <si>
    <t>Bulk</t>
  </si>
  <si>
    <t>PC</t>
  </si>
  <si>
    <t>heating + SPS</t>
  </si>
  <si>
    <t>ZEM-1(ULVAC), TC-7000(ULVAC)</t>
  </si>
  <si>
    <t>임혜진</t>
  </si>
  <si>
    <t>10.4028/www.scientific.net/AMR.66.17</t>
  </si>
  <si>
    <t>MgSi Bi</t>
  </si>
  <si>
    <t xml:space="preserve">Bi-doped Mg2Si </t>
  </si>
  <si>
    <t xml:space="preserve">SPS </t>
  </si>
  <si>
    <t>ZTM-1 apparatus (Japan), Shinkuriko: TC-7000, Japan</t>
  </si>
  <si>
    <t>10.1021/acs.chemmater.6b02308</t>
  </si>
  <si>
    <t>MgSiGeSnSb</t>
  </si>
  <si>
    <t>Mg2Si1-x-yGexSny</t>
  </si>
  <si>
    <t>SPS</t>
  </si>
  <si>
    <t>ZEM-3(Ulvac Sinku-Riko), LFA457(Netzsch)</t>
  </si>
  <si>
    <t>10.1063/1.2981516</t>
  </si>
  <si>
    <t>MgSiSnSb</t>
  </si>
  <si>
    <t xml:space="preserve">Mg2Si0.4−xSn0.6Sbx  (0≤x≤0.015) </t>
  </si>
  <si>
    <t>ball milling + hot pressing</t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</si>
  <si>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measured on a computer-aided apparatus using a dc four-probe method and differential voltage/temperature technique</t>
    </r>
  </si>
  <si>
    <t>10.1088/0022-3727/41/18/185103</t>
  </si>
  <si>
    <t>MgSiSn La</t>
  </si>
  <si>
    <t>Mg2−xLaxSi0.58Sn0.42 (0≤x≤0.015)</t>
  </si>
  <si>
    <t xml:space="preserve">ball milling + hot pressing </t>
  </si>
  <si>
    <t>measured using a computer-assisted device, LFA457(Netzsch)</t>
  </si>
  <si>
    <t>10.1063/1.4918311</t>
  </si>
  <si>
    <t>MgSiSnGe Sb</t>
  </si>
  <si>
    <t>Mg2Si0.4Sn0.6-yGey (y=0, 0.1, 0.2)</t>
  </si>
  <si>
    <t>pressed into pellets + tube furnace(Ar:H2=95:5) + ground + SPS</t>
  </si>
  <si>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 LFA457(NETZSCH)</t>
    </r>
  </si>
  <si>
    <t>10.1007/s11664-009-0698-2</t>
  </si>
  <si>
    <t>P</t>
  </si>
  <si>
    <t>Bi2Te3</t>
  </si>
  <si>
    <t>BiTeSb</t>
  </si>
  <si>
    <t>Bi2Te3-Sb2Te3</t>
  </si>
  <si>
    <t>Hot pressing</t>
  </si>
  <si>
    <r>
      <rPr>
        <sz val="11"/>
        <color rgb="FFFF0000"/>
        <rFont val="맑은 고딕"/>
        <family val="3"/>
        <charset val="129"/>
        <scheme val="minor"/>
      </rPr>
      <t>computer-assisted device</t>
    </r>
    <r>
      <rPr>
        <sz val="11"/>
        <color theme="1"/>
        <rFont val="맑은 고딕"/>
        <family val="2"/>
        <charset val="129"/>
        <scheme val="minor"/>
      </rPr>
      <t>, LFA427(Netzsch)</t>
    </r>
  </si>
  <si>
    <t>PN</t>
    <phoneticPr fontId="1" type="noConversion"/>
  </si>
  <si>
    <t>NP</t>
    <phoneticPr fontId="1" type="noConversion"/>
  </si>
  <si>
    <t>10.1016/j.jallcom.2007.01.015</t>
  </si>
  <si>
    <t>BiTe SiC</t>
  </si>
  <si>
    <t>Bi2Te3 0.1vol%SiC</t>
  </si>
  <si>
    <t xml:space="preserve">mechanical alloying + ball milling + SPS </t>
  </si>
  <si>
    <t>ZEM-2(Ulvac-Riko), LFA427(NETZSCH)</t>
  </si>
  <si>
    <t>10.1063/1.2172705</t>
  </si>
  <si>
    <t>SrCoSb</t>
  </si>
  <si>
    <t>Sr0.28Co4Sb12</t>
  </si>
  <si>
    <t xml:space="preserve">heating + annealing + ground + SPS </t>
  </si>
  <si>
    <t xml:space="preserve">LFA457(Netzsch), four-probe method </t>
  </si>
  <si>
    <t>10.1016/j.actamat.2009.02.026</t>
  </si>
  <si>
    <t>HfZrNiSnSb</t>
  </si>
  <si>
    <t>Hf0.6Zr0.4NiSn0.98Sb0.02</t>
  </si>
  <si>
    <t>levitation melting + SPS</t>
  </si>
  <si>
    <t>ZEM-2(ULVAC-RIKO), LFA457(Netzsch)</t>
  </si>
  <si>
    <t>10.1016/j.actamat.2010.03.025</t>
  </si>
  <si>
    <t>YbCoSb GaSb</t>
  </si>
  <si>
    <t>Yb0.26Co4Sb12 / 0.2GaSb</t>
  </si>
  <si>
    <t>melting + annealing + ground + SPS</t>
  </si>
  <si>
    <t>ZEM-3(ULVAC-RIKO), LFA427(Netzsch)</t>
  </si>
  <si>
    <t>10.1063/1.3027060</t>
  </si>
  <si>
    <t>SiGe</t>
  </si>
  <si>
    <t>SiGe nanopowder</t>
  </si>
  <si>
    <t>ZEM-3(ULVAC), LFA457(Netzsch)</t>
  </si>
  <si>
    <t>10.1002/adfm.200800298</t>
  </si>
  <si>
    <t>YbMnAlSb</t>
  </si>
  <si>
    <t>Yb14Mn0.4Al0.6Sb11</t>
  </si>
  <si>
    <t xml:space="preserve">heating + ground + hot pressing </t>
  </si>
  <si>
    <t>LFA457(Netzsch)</t>
  </si>
  <si>
    <t>10.1126/science.287.5455.1024</t>
  </si>
  <si>
    <t>CsBi4Te6</t>
  </si>
  <si>
    <t>CsBiTe SbI</t>
  </si>
  <si>
    <t>CsBi4Te6 0.05mol%SbI3</t>
  </si>
  <si>
    <t>-</t>
  </si>
  <si>
    <t>b axis (growth axis)</t>
  </si>
  <si>
    <t>YbBaGaGe</t>
  </si>
  <si>
    <t>Yb0.5Ba7.5Ga16Ge30</t>
  </si>
  <si>
    <t>melting + SPS</t>
  </si>
  <si>
    <t>ZEM-1, TC-7000(Shinkuriko)</t>
  </si>
  <si>
    <t>10.1063/1.2803847</t>
  </si>
  <si>
    <t>CoSb</t>
  </si>
  <si>
    <t xml:space="preserve">CoSb3 nanopowder </t>
  </si>
  <si>
    <t xml:space="preserve">melting + annealing + hot pressing </t>
  </si>
  <si>
    <t>10.1021/cm802367f</t>
  </si>
  <si>
    <t>CoSbTeSn</t>
  </si>
  <si>
    <t>CoSb2.75Te0.2Sn0.05</t>
  </si>
  <si>
    <t xml:space="preserve">mechanical alloying + SPS </t>
  </si>
  <si>
    <t>ZEM-2(Ulvac-Riko), LFA427(Netzsch)</t>
  </si>
  <si>
    <t>10.1063/1.2936277</t>
  </si>
  <si>
    <t>YbCoSb</t>
  </si>
  <si>
    <t>Yb0.2Co4Sb12.3</t>
  </si>
  <si>
    <t xml:space="preserve">melt spinning + SPS </t>
  </si>
  <si>
    <t>ZEM-1(Sinkuriko), TC-7000(Sinkuriko)</t>
  </si>
  <si>
    <t>10.1002/anie.200803934</t>
  </si>
  <si>
    <t>σ, α, ZT</t>
  </si>
  <si>
    <t>PbTe</t>
  </si>
  <si>
    <t>PbTeSb</t>
  </si>
  <si>
    <t>PbTe–Pb(0.5%)–Sb(2%)</t>
  </si>
  <si>
    <t xml:space="preserve">melting + water quenching </t>
  </si>
  <si>
    <t>ZrNiSn</t>
  </si>
  <si>
    <t>ZrHfNiPdSnSb ZrO</t>
  </si>
  <si>
    <t>Zr0.5Hf0.5Ni0.8Pd0.2Sn0.99Sb0.01 ZrO2</t>
  </si>
  <si>
    <t>pressed into pellets + heating + ground + heating + SPS</t>
  </si>
  <si>
    <t>LFA427(Netzsch)</t>
  </si>
  <si>
    <t>10.1063/1.4896520</t>
  </si>
  <si>
    <t>Cu2Se</t>
  </si>
  <si>
    <t>CuSeAl</t>
  </si>
  <si>
    <t>Cu1.94Al0.02Se</t>
  </si>
  <si>
    <t xml:space="preserve">melting +  ball milling + hot pressing </t>
  </si>
  <si>
    <t>ZEM-3(ULVAC-RIKO), LFA457(NETZSCH)</t>
  </si>
  <si>
    <t>임헤진</t>
  </si>
  <si>
    <t>10.1016/j.nanoen.2012.02.010</t>
  </si>
  <si>
    <t>CuSe</t>
  </si>
  <si>
    <t>Cu2Se1.01</t>
  </si>
  <si>
    <t xml:space="preserve">high-energy ball milling + hot pressing </t>
  </si>
  <si>
    <t>ZEM-3(ULVAC), LFA457(NETZSCH)</t>
  </si>
  <si>
    <t>10.1002/adma.201302660</t>
  </si>
  <si>
    <t>CuSe I</t>
  </si>
  <si>
    <t>Cu2Se1-xIx</t>
  </si>
  <si>
    <t xml:space="preserve">melting + ground + SPS </t>
  </si>
  <si>
    <t>10.1038/NMAT3273</t>
  </si>
  <si>
    <t>heating + ground + SPS</t>
  </si>
  <si>
    <t>ZEM-3(ULVAC), LFA427(Netzsch)</t>
  </si>
  <si>
    <t>10.1038/am.2015.91</t>
  </si>
  <si>
    <t>Cu2Te</t>
  </si>
  <si>
    <t>CuTe</t>
  </si>
  <si>
    <t xml:space="preserve">heating + ground + pressing + annealing + SPS </t>
  </si>
  <si>
    <t>10.1016/j.nanoen.2015.02.008</t>
  </si>
  <si>
    <t>Cu2Se (nano)</t>
  </si>
  <si>
    <t>high energy ball-mill + heating + ground +SPS (in argon)</t>
  </si>
  <si>
    <t>ZEM-3(ULVAC), LFA 1023(Linseis)</t>
  </si>
  <si>
    <t>10.1007/s40243-014-0026-5</t>
  </si>
  <si>
    <t>CuSe Ag</t>
  </si>
  <si>
    <t>Cu1.97Ag0.03Se</t>
  </si>
  <si>
    <t>melting + ball milling + heating + ball milling + hot pressing</t>
  </si>
  <si>
    <t>LFA457(Netzsch), ZEM-3(ULVAC)</t>
  </si>
  <si>
    <t>10.1039/c3ta12508d</t>
  </si>
  <si>
    <t>BUlk</t>
  </si>
  <si>
    <t>heating + ground(in a glove box) + SPS</t>
  </si>
  <si>
    <t xml:space="preserve">Flashline 5000 (Anter Corporation), </t>
  </si>
  <si>
    <t>CuSe Sn</t>
  </si>
  <si>
    <t xml:space="preserve">heating + annealing + pressing + SPS </t>
  </si>
  <si>
    <t>Cu2(1-x)SnxSe</t>
    <phoneticPr fontId="1" type="noConversion"/>
  </si>
  <si>
    <t>Enhancing Figure of Merit of Bi0.5Sb1.5Te3 Through Nano-composite Approach</t>
  </si>
  <si>
    <t>10.1109/ICT.2003.1287440</t>
  </si>
  <si>
    <t>대표스펙 타입</t>
  </si>
  <si>
    <t>10.1016/j.actamat.2009.03.018</t>
    <phoneticPr fontId="1" type="noConversion"/>
  </si>
  <si>
    <t>10.1016/j.jallcom.2008.09.120</t>
    <phoneticPr fontId="1" type="noConversion"/>
  </si>
  <si>
    <t>10.1016/j.jallcom.2007.11.144</t>
    <phoneticPr fontId="1" type="noConversion"/>
  </si>
  <si>
    <t>10.1016/j.jallcom.2009.02.070</t>
    <phoneticPr fontId="1" type="noConversion"/>
  </si>
  <si>
    <t>10.1007/s10854-012-0668-y</t>
    <phoneticPr fontId="1" type="noConversion"/>
  </si>
  <si>
    <t>10.1063/1.1450036</t>
    <phoneticPr fontId="1" type="noConversion"/>
  </si>
  <si>
    <t>10.1063/1.2538036</t>
    <phoneticPr fontId="1" type="noConversion"/>
  </si>
  <si>
    <t>10.1063/1.2963476</t>
    <phoneticPr fontId="1" type="noConversion"/>
  </si>
  <si>
    <t>10.1016/j.jallcom.2009.01.067</t>
    <phoneticPr fontId="1" type="noConversion"/>
  </si>
  <si>
    <t>10.1063/1.2067704</t>
    <phoneticPr fontId="1" type="noConversion"/>
  </si>
  <si>
    <t>10.1039/c4ta02780a</t>
  </si>
  <si>
    <t>10.1063/1.2815671</t>
    <phoneticPr fontId="1" type="noConversion"/>
  </si>
  <si>
    <t>10.3365/met.mat.2008.10.615</t>
    <phoneticPr fontId="1" type="noConversion"/>
  </si>
  <si>
    <t>10.1016/j.actamat.2013.07.032</t>
  </si>
  <si>
    <t>10.1088/0022-3727/41/20/205403</t>
  </si>
  <si>
    <t>10.1016/j.solidstatesciences.2008.01.016</t>
    <phoneticPr fontId="1" type="noConversion"/>
  </si>
  <si>
    <t>10.1063/1.3553842</t>
  </si>
  <si>
    <t>10.1016/j.intermet.2009.06.005</t>
    <phoneticPr fontId="1" type="noConversion"/>
  </si>
  <si>
    <t>10.1016/j.intermet.2010.12.001</t>
  </si>
  <si>
    <t>10.1016/j.actamat.2013.09.039</t>
  </si>
  <si>
    <t>Ba0.18Ce0.05Co4Sb12.02</t>
  </si>
  <si>
    <t>mixed + sealed + heated + quenching +ground + SPS</t>
    <phoneticPr fontId="1" type="noConversion"/>
  </si>
  <si>
    <t>ZEM-1(ULVAC-RIKO), LFA-427(Netzsch)</t>
    <phoneticPr fontId="1" type="noConversion"/>
  </si>
  <si>
    <t>LaFeCoSb</t>
    <phoneticPr fontId="1" type="noConversion"/>
  </si>
  <si>
    <t>La0.4FeCo3Sb12</t>
  </si>
  <si>
    <t>mechanical alloying + hot pressed</t>
    <phoneticPr fontId="1" type="noConversion"/>
  </si>
  <si>
    <t>N</t>
    <phoneticPr fontId="1" type="noConversion"/>
  </si>
  <si>
    <t>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</si>
  <si>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</si>
  <si>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</si>
  <si>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</si>
  <si>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Co23.87Sb73.88Pd1.125Te1.125</t>
  </si>
  <si>
    <t>CoSb7PdTe</t>
    <phoneticPr fontId="1" type="noConversion"/>
  </si>
  <si>
    <t>PC</t>
    <phoneticPr fontId="1" type="noConversion"/>
  </si>
  <si>
    <t>melted + quenched + ground + hot-pressed</t>
    <phoneticPr fontId="1" type="noConversion"/>
  </si>
  <si>
    <t>the Van der Pauw technique, a high temperature light pulse technique</t>
    <phoneticPr fontId="1" type="noConversion"/>
  </si>
  <si>
    <t>박수지</t>
    <phoneticPr fontId="1" type="noConversion"/>
  </si>
  <si>
    <t>P</t>
    <phoneticPr fontId="1" type="noConversion"/>
  </si>
  <si>
    <t>CoSb3</t>
    <phoneticPr fontId="1" type="noConversion"/>
  </si>
  <si>
    <t>CoSb</t>
    <phoneticPr fontId="1" type="noConversion"/>
  </si>
  <si>
    <t>mixed in an agate mortar + press</t>
    <phoneticPr fontId="1" type="noConversion"/>
  </si>
  <si>
    <t>Co4Sb11.4Te0.6</t>
  </si>
  <si>
    <t>CoSbTe</t>
    <phoneticPr fontId="1" type="noConversion"/>
  </si>
  <si>
    <t>heated + ground + SPS</t>
    <phoneticPr fontId="1" type="noConversion"/>
  </si>
  <si>
    <t>ZEM-3, TC-7000(ULVAC-RIKO Inc.)</t>
    <phoneticPr fontId="1" type="noConversion"/>
  </si>
  <si>
    <t>ZEM-1(Sinkuriko), LFA 457(Netzsch)</t>
    <phoneticPr fontId="1" type="noConversion"/>
  </si>
  <si>
    <t>Ba0.3Ni0.05Co3.95Sb12</t>
    <phoneticPr fontId="1" type="noConversion"/>
  </si>
  <si>
    <t>BaNiCoSb</t>
    <phoneticPr fontId="1" type="noConversion"/>
  </si>
  <si>
    <t>BaSb3, NixCo12xSb2 two-step solid reaction + crushed + mixed + pressed + heated +milled + washed with HCl1HNO3 + PAS</t>
    <phoneticPr fontId="1" type="noConversion"/>
  </si>
  <si>
    <t>-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</si>
  <si>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</si>
  <si>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</si>
  <si>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</si>
  <si>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CoSb</t>
    <phoneticPr fontId="1" type="noConversion"/>
  </si>
  <si>
    <t>PC</t>
    <phoneticPr fontId="1" type="noConversion"/>
  </si>
  <si>
    <t>raw powders + hot pressing</t>
    <phoneticPr fontId="1" type="noConversion"/>
  </si>
  <si>
    <t>temperature gradient method ,four-point probe method</t>
    <phoneticPr fontId="1" type="noConversion"/>
  </si>
  <si>
    <t>CoNiSb</t>
    <phoneticPr fontId="1" type="noConversion"/>
  </si>
  <si>
    <t>Co0.9Ni0.1Sb3</t>
  </si>
  <si>
    <t>N</t>
    <phoneticPr fontId="1" type="noConversion"/>
  </si>
  <si>
    <t>ballmilling + dc hot press + annealing</t>
    <phoneticPr fontId="1" type="noConversion"/>
  </si>
  <si>
    <t xml:space="preserve">ZEM-3(ULVAC-RIKO), LFA457(Netzsch)  </t>
    <phoneticPr fontId="1" type="noConversion"/>
  </si>
  <si>
    <t>박수지</t>
    <phoneticPr fontId="1" type="noConversion"/>
  </si>
  <si>
    <t>CoSn1.5Se1.5</t>
  </si>
  <si>
    <t>CoSnSe</t>
    <phoneticPr fontId="1" type="noConversion"/>
  </si>
  <si>
    <t>EG&amp;G model 5209(Lock-in Amplifier), LFA 457 (Netzsch)</t>
    <phoneticPr fontId="1" type="noConversion"/>
  </si>
  <si>
    <t>solid-state reactions</t>
    <phoneticPr fontId="1" type="noConversion"/>
  </si>
  <si>
    <t>CoSbTe</t>
    <phoneticPr fontId="1" type="noConversion"/>
  </si>
  <si>
    <t>Co4Sb11.5Te0.5</t>
  </si>
  <si>
    <t>melted + quenched + ground +pressed + annealed +ground +SPS</t>
    <phoneticPr fontId="1" type="noConversion"/>
  </si>
  <si>
    <t>-</t>
    <phoneticPr fontId="1" type="noConversion"/>
  </si>
  <si>
    <t>CoSb2.85 Te0.15</t>
  </si>
  <si>
    <t>ZEM-3(ULVAC-RIKO), LFA 457(NETZSCH)</t>
    <phoneticPr fontId="1" type="noConversion"/>
  </si>
  <si>
    <t>mixed powder + hand milling + pressed + combustion +PAS</t>
    <phoneticPr fontId="1" type="noConversion"/>
  </si>
  <si>
    <t>CoSb2.85Te0.15</t>
    <phoneticPr fontId="1" type="noConversion"/>
  </si>
  <si>
    <t>ZEM-2(Ulvac-Riko),  LFA 427(NETZSCH)</t>
    <phoneticPr fontId="1" type="noConversion"/>
  </si>
  <si>
    <t>ball-milling + SPS</t>
    <phoneticPr fontId="1" type="noConversion"/>
  </si>
  <si>
    <t>ZEM2-M8(Ulvac-Riko), TC7000(Ulvac-Riko)</t>
    <phoneticPr fontId="1" type="noConversion"/>
  </si>
  <si>
    <t>melted + quenching + annealed</t>
    <phoneticPr fontId="1" type="noConversion"/>
  </si>
  <si>
    <t>Sn0.25Co8Sb23.25Te0.75</t>
    <phoneticPr fontId="1" type="noConversion"/>
  </si>
  <si>
    <t>SnCoSbTe</t>
    <phoneticPr fontId="1" type="noConversion"/>
  </si>
  <si>
    <t>PbGeTe Bi</t>
    <phoneticPr fontId="1" type="noConversion"/>
  </si>
  <si>
    <t>0.3wt%Bi + Pb0.9Ge0.1Te</t>
    <phoneticPr fontId="1" type="noConversion"/>
  </si>
  <si>
    <t>melting + ground + hot pressing</t>
    <phoneticPr fontId="1" type="noConversion"/>
  </si>
  <si>
    <t>임혜진</t>
    <phoneticPr fontId="1" type="noConversion"/>
  </si>
  <si>
    <t>0.3wt%Bi + Pb0.85Ge0.15Te</t>
    <phoneticPr fontId="1" type="noConversion"/>
  </si>
  <si>
    <t>10.1016/S0925-8388(02)01114-3</t>
  </si>
  <si>
    <t>Tl9BiTe6</t>
    <phoneticPr fontId="1" type="noConversion"/>
  </si>
  <si>
    <t>TlBiTe</t>
    <phoneticPr fontId="1" type="noConversion"/>
  </si>
  <si>
    <t>melting + hot pressing</t>
    <phoneticPr fontId="1" type="noConversion"/>
  </si>
  <si>
    <t>10.1088/0957-4484/19/24/245707</t>
  </si>
  <si>
    <t>GeTeAgSbTe</t>
    <phoneticPr fontId="1" type="noConversion"/>
  </si>
  <si>
    <t>(GeTe)75(AgSbTe2)25</t>
    <phoneticPr fontId="1" type="noConversion"/>
  </si>
  <si>
    <t>ZEM-2(Ulvac), LFA457(Netzsch)</t>
    <phoneticPr fontId="1" type="noConversion"/>
  </si>
  <si>
    <t>10.1007/s11664-009-0993-y</t>
  </si>
  <si>
    <t>(GeTe)80(Ag1.2Sb0.8Te1.8)20</t>
    <phoneticPr fontId="1" type="noConversion"/>
  </si>
  <si>
    <t>direct-current (DC) four-probe method, LFA457(Netzsch)</t>
    <phoneticPr fontId="1" type="noConversion"/>
  </si>
  <si>
    <t>10.1007/s11664-009-0779-2</t>
  </si>
  <si>
    <t>(GeTe)85(AgSbTe2)15</t>
  </si>
  <si>
    <t xml:space="preserve">melting + ball milling + SPS </t>
    <phoneticPr fontId="1" type="noConversion"/>
  </si>
  <si>
    <t xml:space="preserve">using the four-probe technique, using a steady-state method, </t>
    <phoneticPr fontId="1" type="noConversion"/>
  </si>
  <si>
    <t>10.1021/ja7110652</t>
  </si>
  <si>
    <t>Ag0.8Pb22.5SbTe20</t>
  </si>
  <si>
    <t xml:space="preserve">MA + SPS + annealing </t>
    <phoneticPr fontId="1" type="noConversion"/>
  </si>
  <si>
    <t>ZEM-2, LFA427(NETZSCH)</t>
    <phoneticPr fontId="1" type="noConversion"/>
  </si>
  <si>
    <t>(GeTe)8(Ag0.8Sb1.2Te2.2)2</t>
    <phoneticPr fontId="1" type="noConversion"/>
  </si>
  <si>
    <t>perpendicular to the pressing axis</t>
    <phoneticPr fontId="1" type="noConversion"/>
  </si>
  <si>
    <t>10.1016/j.jssc.2009.05.024</t>
  </si>
  <si>
    <t>(AgSbTe2)0.15(GeTe)0.85</t>
    <phoneticPr fontId="1" type="noConversion"/>
  </si>
  <si>
    <t>melting + soaking + ground + SPS</t>
    <phoneticPr fontId="1" type="noConversion"/>
  </si>
  <si>
    <t>ZEM-2(Ulvac), FL5000(Anter)</t>
    <phoneticPr fontId="1" type="noConversion"/>
  </si>
  <si>
    <t>10.1021/ja0647811</t>
  </si>
  <si>
    <t>σ, α, ZT</t>
    <phoneticPr fontId="1" type="noConversion"/>
  </si>
  <si>
    <t>PbSbTeSe</t>
    <phoneticPr fontId="1" type="noConversion"/>
  </si>
  <si>
    <t>Pb9.6Sb0.2Te3Se7</t>
    <phoneticPr fontId="1" type="noConversion"/>
  </si>
  <si>
    <t xml:space="preserve">Flashline 5000 (Anter Corporation), </t>
    <phoneticPr fontId="1" type="noConversion"/>
  </si>
  <si>
    <t>10.1002/adfm.201001307</t>
  </si>
  <si>
    <t>AgSbGeTeCe</t>
    <phoneticPr fontId="1" type="noConversion"/>
  </si>
  <si>
    <t>Ag6.52Sb6.52Ge36.96Te49.00Ce1.00</t>
    <phoneticPr fontId="1" type="noConversion"/>
  </si>
  <si>
    <t xml:space="preserve">using the laser flash diffusivity method, </t>
    <phoneticPr fontId="1" type="noConversion"/>
  </si>
  <si>
    <t>10.1016/j.jallcom.2004.01.018</t>
  </si>
  <si>
    <t>TlSbTe2</t>
    <phoneticPr fontId="1" type="noConversion"/>
  </si>
  <si>
    <t>TlSbTe</t>
    <phoneticPr fontId="1" type="noConversion"/>
  </si>
  <si>
    <t xml:space="preserve">melting +  hot pressing </t>
    <phoneticPr fontId="1" type="noConversion"/>
  </si>
  <si>
    <t>10.1016/j.physb.2007.02.067</t>
  </si>
  <si>
    <t>PbSnTe In0.03at%</t>
    <phoneticPr fontId="1" type="noConversion"/>
  </si>
  <si>
    <t xml:space="preserve">sealing +  melting + cold compaction at 766MPa + sintering  + annealing </t>
    <phoneticPr fontId="1" type="noConversion"/>
  </si>
  <si>
    <t>SmCuO4</t>
    <phoneticPr fontId="1" type="noConversion"/>
  </si>
  <si>
    <t>SmCuO</t>
    <phoneticPr fontId="1" type="noConversion"/>
  </si>
  <si>
    <t>Sm2CuO4</t>
    <phoneticPr fontId="1" type="noConversion"/>
  </si>
  <si>
    <t xml:space="preserve">mixing + heating </t>
    <phoneticPr fontId="1" type="noConversion"/>
  </si>
  <si>
    <t>N</t>
    <phoneticPr fontId="1" type="noConversion"/>
  </si>
  <si>
    <t>P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</si>
  <si>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</si>
  <si>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</si>
  <si>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</si>
  <si>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</si>
  <si>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PrFeSb</t>
    <phoneticPr fontId="1" type="noConversion"/>
  </si>
  <si>
    <t>PrFe4Sb12</t>
    <phoneticPr fontId="1" type="noConversion"/>
  </si>
  <si>
    <t>Bulk</t>
    <phoneticPr fontId="1" type="noConversion"/>
  </si>
  <si>
    <t>PC</t>
    <phoneticPr fontId="1" type="noConversion"/>
  </si>
  <si>
    <t>heating + annealing + SPS</t>
    <phoneticPr fontId="1" type="noConversion"/>
  </si>
  <si>
    <t>ZEM-3(ULVAC Co. Ltd.), LFA 427(NETZSCH)</t>
    <phoneticPr fontId="1" type="noConversion"/>
  </si>
  <si>
    <t>임혜진</t>
    <phoneticPr fontId="1" type="noConversion"/>
  </si>
  <si>
    <t>N</t>
    <phoneticPr fontId="1" type="noConversion"/>
  </si>
  <si>
    <t>the standard DC four-probe method, LFA427(Netzsch)</t>
    <phoneticPr fontId="1" type="noConversion"/>
  </si>
  <si>
    <t xml:space="preserve">heating + annealing + SPS </t>
  </si>
  <si>
    <t xml:space="preserve">heating + annealing + SPS </t>
    <phoneticPr fontId="1" type="noConversion"/>
  </si>
  <si>
    <t>Eu0.27Co4Sb12</t>
    <phoneticPr fontId="1" type="noConversion"/>
  </si>
  <si>
    <t>EuCoSb</t>
    <phoneticPr fontId="1" type="noConversion"/>
  </si>
  <si>
    <t>Yb0.15Co4Sb12</t>
  </si>
  <si>
    <t>YbCoSb</t>
    <phoneticPr fontId="1" type="noConversion"/>
  </si>
  <si>
    <t>a four-probe method, LFA457(Netzsch)</t>
    <phoneticPr fontId="1" type="noConversion"/>
  </si>
  <si>
    <t>DD0.65Fe3CoSb12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</si>
  <si>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</si>
  <si>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</si>
  <si>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</si>
  <si>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</si>
  <si>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Fe0.2Co3.8Sb11.5Te0.5</t>
    <phoneticPr fontId="1" type="noConversion"/>
  </si>
  <si>
    <t>FeCoSbTe</t>
    <phoneticPr fontId="1" type="noConversion"/>
  </si>
  <si>
    <t>Bulk</t>
    <phoneticPr fontId="1" type="noConversion"/>
  </si>
  <si>
    <t>PC</t>
    <phoneticPr fontId="1" type="noConversion"/>
  </si>
  <si>
    <t xml:space="preserve">melting + ball milling + hot pressing  </t>
    <phoneticPr fontId="1" type="noConversion"/>
  </si>
  <si>
    <t>ZEM-3(ULVAC-RIKO), Flashline 3000(Anter)</t>
    <phoneticPr fontId="1" type="noConversion"/>
  </si>
  <si>
    <t>임혜진</t>
    <phoneticPr fontId="1" type="noConversion"/>
  </si>
  <si>
    <t>TEP</t>
    <phoneticPr fontId="1" type="noConversion"/>
  </si>
  <si>
    <t>DD0.76Fe3.4Ni0.6Sb12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</si>
  <si>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</si>
  <si>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</si>
  <si>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</si>
  <si>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DDFeNiSb</t>
    <phoneticPr fontId="1" type="noConversion"/>
  </si>
  <si>
    <t>Bulk</t>
    <phoneticPr fontId="1" type="noConversion"/>
  </si>
  <si>
    <t>PC</t>
    <phoneticPr fontId="1" type="noConversion"/>
  </si>
  <si>
    <t xml:space="preserve">melting + heating in DD + annealing + hot pressing </t>
    <phoneticPr fontId="1" type="noConversion"/>
  </si>
  <si>
    <t>ZEM-3(ULVAC), Flashline FL3000 (300 K&lt; T&lt; 800 K) and a Flashline 3000-S2 (200 K&lt; T&lt; 500 K)</t>
    <phoneticPr fontId="1" type="noConversion"/>
  </si>
  <si>
    <t>임혜진</t>
    <phoneticPr fontId="1" type="noConversion"/>
  </si>
  <si>
    <t>DDFeCoSb</t>
    <phoneticPr fontId="1" type="noConversion"/>
  </si>
  <si>
    <t xml:space="preserve">melting + heating in DD + annealing + high energy ball mill + hot pressing </t>
    <phoneticPr fontId="1" type="noConversion"/>
  </si>
  <si>
    <t>-</t>
    <phoneticPr fontId="1" type="noConversion"/>
  </si>
  <si>
    <t>Sr0.09Ba0.11Yb0.05Co4Sb12</t>
  </si>
  <si>
    <t>SrBaYbCoSb</t>
    <phoneticPr fontId="1" type="noConversion"/>
  </si>
  <si>
    <t xml:space="preserve">melting + mixing + heating + annealing + ball mill + hot pressing </t>
    <phoneticPr fontId="1" type="noConversion"/>
  </si>
  <si>
    <t>N</t>
    <phoneticPr fontId="1" type="noConversion"/>
  </si>
  <si>
    <t>measured on a computer assisted device, LFA457(Netsch)</t>
    <phoneticPr fontId="1" type="noConversion"/>
  </si>
  <si>
    <t xml:space="preserve">(Bi,Sb)2Te3(by hydrothermal synthesis) + heating in GeTe </t>
    <phoneticPr fontId="1" type="noConversion"/>
  </si>
  <si>
    <t>BiSbTe GeTe</t>
    <phoneticPr fontId="1" type="noConversion"/>
  </si>
  <si>
    <t>BiSbTe + GeTe(nano)</t>
    <phoneticPr fontId="1" type="noConversion"/>
  </si>
  <si>
    <t>10.1007/s11664-009-1037-3</t>
  </si>
  <si>
    <t>임혜진</t>
    <phoneticPr fontId="1" type="noConversion"/>
  </si>
  <si>
    <t>K, ZT</t>
    <phoneticPr fontId="1" type="noConversion"/>
  </si>
  <si>
    <t>O</t>
    <phoneticPr fontId="1" type="noConversion"/>
  </si>
  <si>
    <t>X</t>
    <phoneticPr fontId="1" type="noConversion"/>
  </si>
  <si>
    <t>MgSiSn</t>
    <phoneticPr fontId="1" type="noConversion"/>
  </si>
  <si>
    <t>Mg2Si0.3925Sn0.6Sb0.0075</t>
    <phoneticPr fontId="1" type="noConversion"/>
  </si>
  <si>
    <t>Bulk</t>
    <phoneticPr fontId="1" type="noConversion"/>
  </si>
  <si>
    <t>PC</t>
    <phoneticPr fontId="1" type="noConversion"/>
  </si>
  <si>
    <t xml:space="preserve">melting + ball mill + hot pressing </t>
    <phoneticPr fontId="1" type="noConversion"/>
  </si>
  <si>
    <t>measured on a computer-aided apparatus using a direct current (dc) four-probe method, LFA457(Netzsch)</t>
    <phoneticPr fontId="1" type="noConversion"/>
  </si>
  <si>
    <t>10.1016/j.physb.2005.03.022</t>
  </si>
  <si>
    <t>TEP</t>
    <phoneticPr fontId="1" type="noConversion"/>
  </si>
  <si>
    <t>PbTe + In0.1at%</t>
    <phoneticPr fontId="1" type="noConversion"/>
  </si>
  <si>
    <t>P</t>
    <phoneticPr fontId="1" type="noConversion"/>
  </si>
  <si>
    <t>PbTe In</t>
    <phoneticPr fontId="1" type="noConversion"/>
  </si>
  <si>
    <t xml:space="preserve">heating + sintering </t>
    <phoneticPr fontId="1" type="noConversion"/>
  </si>
  <si>
    <t>the ‘‘four-probe’’ method</t>
    <phoneticPr fontId="1" type="noConversion"/>
  </si>
  <si>
    <t>임혜진</t>
    <phoneticPr fontId="1" type="noConversion"/>
  </si>
  <si>
    <t>N</t>
    <phoneticPr fontId="1" type="noConversion"/>
  </si>
  <si>
    <t>10.1016/j.actamat.2015.03.008</t>
    <phoneticPr fontId="1" type="noConversion"/>
  </si>
  <si>
    <t>DDFeCoSbSn</t>
    <phoneticPr fontId="1" type="noConversion"/>
  </si>
  <si>
    <t>DD0.59Fe2.7Co1.3Sb11.8Sn0.2</t>
    <phoneticPr fontId="1" type="noConversion"/>
  </si>
  <si>
    <t>melting + quenching + heated + melted + air quenched + ground + ball milling + hot-pressed</t>
    <phoneticPr fontId="1" type="noConversion"/>
  </si>
  <si>
    <t>ULVAC-ZEM3 (Riko), Flashline-3000(ANTER)</t>
    <phoneticPr fontId="1" type="noConversion"/>
  </si>
  <si>
    <t>10.1126/science.272.5266.1325</t>
    <phoneticPr fontId="1" type="noConversion"/>
  </si>
  <si>
    <t>LaFe3CoSb12</t>
  </si>
  <si>
    <t>melted + quenched + annealed + ball-milled + hot-pressed</t>
    <phoneticPr fontId="1" type="noConversion"/>
  </si>
  <si>
    <t>10.1063/1.2920210</t>
  </si>
  <si>
    <t>BaYbCoSb.</t>
    <phoneticPr fontId="1" type="noConversion"/>
  </si>
  <si>
    <t>Ba0.08Yb0.09Co4Sb12.12</t>
  </si>
  <si>
    <t>10.1021/ja111199y</t>
  </si>
  <si>
    <t>BaLaYbCoSb</t>
    <phoneticPr fontId="1" type="noConversion"/>
  </si>
  <si>
    <t>Ba0.08La0.05Yb0.04Co4Sb12</t>
    <phoneticPr fontId="1" type="noConversion"/>
  </si>
  <si>
    <t>melted + quenched + annealed +ground + cold pressed + SPS</t>
    <phoneticPr fontId="1" type="noConversion"/>
  </si>
  <si>
    <t>ZEM-3(ULVAC), FL5000(Anter)</t>
    <phoneticPr fontId="1" type="noConversion"/>
  </si>
  <si>
    <t>10.1063/1.1852072</t>
    <phoneticPr fontId="1" type="noConversion"/>
  </si>
  <si>
    <t>CoNiSbTe</t>
    <phoneticPr fontId="1" type="noConversion"/>
  </si>
  <si>
    <t>Co0.92Ni0.08Sb2.97Te0.03</t>
  </si>
  <si>
    <t>mixtures of metal oxalate + calcination + reduction + chemical alloying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</si>
  <si>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four-point-probe technique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</si>
  <si>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10.1021/cm200560s</t>
  </si>
  <si>
    <t>CoSbGeTe</t>
    <phoneticPr fontId="1" type="noConversion"/>
  </si>
  <si>
    <t>CoSb2.75Ge0.05Te0.20</t>
  </si>
  <si>
    <t>melted + quenched + annealed + SPS</t>
    <phoneticPr fontId="1" type="noConversion"/>
  </si>
  <si>
    <t>ZEM-1, LFA 457(NETZSCH)</t>
    <phoneticPr fontId="1" type="noConversion"/>
  </si>
  <si>
    <t>10.1023/A:1012473428845</t>
  </si>
  <si>
    <t>CeFeCoSb</t>
    <phoneticPr fontId="1" type="noConversion"/>
  </si>
  <si>
    <t>Ce0.12Fe0.71Co3.29Sb12</t>
    <phoneticPr fontId="1" type="noConversion"/>
  </si>
  <si>
    <t>cold-pressed + heated + PAS</t>
    <phoneticPr fontId="1" type="noConversion"/>
  </si>
  <si>
    <t>four-probe method + TC-7000(Shinkuriko)</t>
    <phoneticPr fontId="1" type="noConversion"/>
  </si>
  <si>
    <t>10.1063/1.1888048</t>
  </si>
  <si>
    <t>Ba0.30Ni0.05Co3.95Sb12</t>
    <phoneticPr fontId="1" type="noConversion"/>
  </si>
  <si>
    <t>solid-state reaction + SPS</t>
    <phoneticPr fontId="1" type="noConversion"/>
  </si>
  <si>
    <t>standard four-probe method, TC-7000(Shinkuriko)</t>
    <phoneticPr fontId="1" type="noConversion"/>
  </si>
  <si>
    <t>10.1007/s11664-014-3016-6</t>
  </si>
  <si>
    <t>CoNiSbTeSe</t>
    <phoneticPr fontId="1" type="noConversion"/>
  </si>
  <si>
    <t>Co3.9Ni0.1Sb11.3Te0.6Se0.1</t>
  </si>
  <si>
    <t>10.1016/j.jallcom.2007.12.065</t>
  </si>
  <si>
    <t>CeYbFeCoSb</t>
    <phoneticPr fontId="1" type="noConversion"/>
  </si>
  <si>
    <t>Ce0.3Yb0.2Fe1.5Co2.5Sb12</t>
  </si>
  <si>
    <t>annealing + heated + quenched + annealed + hot-pressed</t>
    <phoneticPr fontId="1" type="noConversion"/>
  </si>
  <si>
    <t>LFA-427(Netzsch)</t>
    <phoneticPr fontId="1" type="noConversion"/>
  </si>
  <si>
    <t>10.1016/j.jallcom.2007.02.111</t>
  </si>
  <si>
    <t>NiCoSb</t>
    <phoneticPr fontId="1" type="noConversion"/>
  </si>
  <si>
    <t>Ni0.2Co3.8Sb12</t>
    <phoneticPr fontId="1" type="noConversion"/>
  </si>
  <si>
    <t>milling + dried + SPS</t>
    <phoneticPr fontId="1" type="noConversion"/>
  </si>
  <si>
    <t>ZEM-2(ULVAC-RIKO), TC-7000(ULVAC-RIKO)</t>
    <phoneticPr fontId="1" type="noConversion"/>
  </si>
  <si>
    <t>10.1016/j.actamat.2011.10.059</t>
  </si>
  <si>
    <t>LiCoSb</t>
    <phoneticPr fontId="1" type="noConversion"/>
  </si>
  <si>
    <t>Li0.36Co4Sb12</t>
  </si>
  <si>
    <t>(cold press + high pressure synthesis + ground)x2 + ground + washed + SPS</t>
    <phoneticPr fontId="1" type="noConversion"/>
  </si>
  <si>
    <t>ZEM-3 (Ulvac-Riko), TC-7000H (Ulvac-Riko)</t>
    <phoneticPr fontId="1" type="noConversion"/>
  </si>
  <si>
    <t>10.1143/JJAP.47.7470</t>
  </si>
  <si>
    <t>SrCoSbGe</t>
    <phoneticPr fontId="1" type="noConversion"/>
  </si>
  <si>
    <t>Sr0.34Co4Sb11.9Ge0.1</t>
    <phoneticPr fontId="1" type="noConversion"/>
  </si>
  <si>
    <t>heated + quenching + annealed + ground + SPS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</si>
  <si>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four-probe method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</si>
  <si>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10.1021/ja8089334</t>
  </si>
  <si>
    <t>BaInCoSb</t>
    <phoneticPr fontId="1" type="noConversion"/>
  </si>
  <si>
    <t>Ba0.14In0.23Co4Sb11.84</t>
  </si>
  <si>
    <t>ZEM-1(Sinkuriko), LFA 427(Netzsch)</t>
    <phoneticPr fontId="1" type="noConversion"/>
  </si>
  <si>
    <t>10.1016/j.intermet.2012.08.005</t>
  </si>
  <si>
    <t>YbLaFeCoSb</t>
    <phoneticPr fontId="1" type="noConversion"/>
  </si>
  <si>
    <t>Yb0.25La0.60Fe2.7Co1.3Sb12</t>
  </si>
  <si>
    <t>heated + quenched + annealed + SPS</t>
    <phoneticPr fontId="1" type="noConversion"/>
  </si>
  <si>
    <t>ZEM-3(ULVAC), LFA 427(Netzsch)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</si>
  <si>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</si>
  <si>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</si>
  <si>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</si>
  <si>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</si>
  <si>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 Cu</t>
    <phoneticPr fontId="1" type="noConversion"/>
  </si>
  <si>
    <t>Bulk</t>
    <phoneticPr fontId="1" type="noConversion"/>
  </si>
  <si>
    <t>PC</t>
    <phoneticPr fontId="1" type="noConversion"/>
  </si>
  <si>
    <t>heating + high energy ball mill + SPS</t>
    <phoneticPr fontId="1" type="noConversion"/>
  </si>
  <si>
    <t>ZEM-3(ULVAC), TC-9000(ULVAC)</t>
    <phoneticPr fontId="1" type="noConversion"/>
  </si>
  <si>
    <t>perpendicular to the press direction</t>
  </si>
  <si>
    <t>Cu0.008Bi2Te2.7Se0.3</t>
  </si>
  <si>
    <t>임혜진</t>
    <phoneticPr fontId="1" type="noConversion"/>
  </si>
  <si>
    <t>K0.06Bi2Te3.18</t>
  </si>
  <si>
    <t>BiTe K</t>
    <phoneticPr fontId="1" type="noConversion"/>
  </si>
  <si>
    <t>Synthesis of Bi2Te3 nanotubes and Bulk powder + SPS</t>
    <phoneticPr fontId="1" type="noConversion"/>
  </si>
  <si>
    <t>ZEM-3(ULVAC-RIKO), LFA457(Netzsch)</t>
    <phoneticPr fontId="1" type="noConversion"/>
  </si>
  <si>
    <t>KBiSe</t>
    <phoneticPr fontId="1" type="noConversion"/>
  </si>
  <si>
    <t>K2Bi8Se13</t>
    <phoneticPr fontId="1" type="noConversion"/>
  </si>
  <si>
    <t>-</t>
    <phoneticPr fontId="1" type="noConversion"/>
  </si>
  <si>
    <t>10.1021/jacs.6b09222</t>
    <phoneticPr fontId="1" type="noConversion"/>
  </si>
  <si>
    <t>10.1021/jacs.6b09568</t>
  </si>
  <si>
    <t>10.3938/jkps.69.811</t>
    <phoneticPr fontId="1" type="noConversion"/>
  </si>
  <si>
    <t>10.1016/j.jallcom.2017.02.181</t>
  </si>
  <si>
    <t>P</t>
    <phoneticPr fontId="1" type="noConversion"/>
  </si>
  <si>
    <t>BiSbTe</t>
    <phoneticPr fontId="1" type="noConversion"/>
  </si>
  <si>
    <t>Bi0.5Sb1.5Te3</t>
    <phoneticPr fontId="1" type="noConversion"/>
  </si>
  <si>
    <t>ball milling + SPS</t>
    <phoneticPr fontId="1" type="noConversion"/>
  </si>
  <si>
    <t>ZEM-3(ULVAC), LFA-447(Netzsch)</t>
    <phoneticPr fontId="1" type="noConversion"/>
  </si>
  <si>
    <t>10.1039/c6ee02674e</t>
  </si>
  <si>
    <t>BiSbSe I</t>
    <phoneticPr fontId="1" type="noConversion"/>
  </si>
  <si>
    <t>heating + annealing + SPS</t>
    <phoneticPr fontId="1" type="noConversion"/>
  </si>
  <si>
    <t>ZEM-3(Ulvac Riko), LFA-457(Netzsch)</t>
    <phoneticPr fontId="1" type="noConversion"/>
  </si>
  <si>
    <t>BiSbSe2.94I0.06</t>
    <phoneticPr fontId="1" type="noConversion"/>
  </si>
  <si>
    <t>10.1007/s11664-016-4953-z</t>
    <phoneticPr fontId="1" type="noConversion"/>
  </si>
  <si>
    <t>BiSbTe Cu</t>
    <phoneticPr fontId="1" type="noConversion"/>
  </si>
  <si>
    <t>Bi0.48Sb1.52Te3 1wt%Cu</t>
    <phoneticPr fontId="1" type="noConversion"/>
  </si>
  <si>
    <t>ZEM-3(ULVAC), LFA-457(NETZSCH)</t>
    <phoneticPr fontId="1" type="noConversion"/>
  </si>
  <si>
    <t>heating + ground + SPS</t>
    <phoneticPr fontId="1" type="noConversion"/>
  </si>
  <si>
    <t>10.1002/adma.201605140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</si>
  <si>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</si>
  <si>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</si>
  <si>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</si>
  <si>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</si>
  <si>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three-step solution-phase synthesis + SPS</t>
    <phoneticPr fontId="1" type="noConversion"/>
  </si>
  <si>
    <t>laser flash method</t>
    <phoneticPr fontId="1" type="noConversion"/>
  </si>
  <si>
    <t>PC</t>
    <phoneticPr fontId="1" type="noConversion"/>
  </si>
  <si>
    <t>Bulk</t>
    <phoneticPr fontId="1" type="noConversion"/>
  </si>
  <si>
    <t>BiSbTe Pb</t>
    <phoneticPr fontId="1" type="noConversion"/>
  </si>
  <si>
    <t xml:space="preserve">Bi0.7Sb1.3Te3 + 0.01at%Pb </t>
    <phoneticPr fontId="1" type="noConversion"/>
  </si>
  <si>
    <t>임혜진</t>
    <phoneticPr fontId="1" type="noConversion"/>
  </si>
  <si>
    <t>10.1038/ncomms13901</t>
  </si>
  <si>
    <t>N</t>
    <phoneticPr fontId="1" type="noConversion"/>
  </si>
  <si>
    <t>Mg3Sb2</t>
    <phoneticPr fontId="1" type="noConversion"/>
  </si>
  <si>
    <t>MgSbBiTe</t>
    <phoneticPr fontId="1" type="noConversion"/>
  </si>
  <si>
    <t>Mg3Sb1.48Bi0.48Te0.04</t>
    <phoneticPr fontId="1" type="noConversion"/>
  </si>
  <si>
    <t xml:space="preserve">melting +  SPS </t>
    <phoneticPr fontId="1" type="noConversion"/>
  </si>
  <si>
    <t>ZEM-3(ULVAC), LFA457(Netzsch)</t>
    <phoneticPr fontId="1" type="noConversion"/>
  </si>
  <si>
    <t>10.1039/C6TA09189J</t>
  </si>
  <si>
    <t>PbTeSe</t>
    <phoneticPr fontId="1" type="noConversion"/>
  </si>
  <si>
    <t>PbTe0.66Se0.33</t>
    <phoneticPr fontId="1" type="noConversion"/>
  </si>
  <si>
    <t>LSR-3(Linesis), LFA457(NETZSCH)</t>
    <phoneticPr fontId="1" type="noConversion"/>
  </si>
  <si>
    <t>CuSnInTe</t>
    <phoneticPr fontId="1" type="noConversion"/>
  </si>
  <si>
    <t>CuSn7InTe9</t>
    <phoneticPr fontId="1" type="noConversion"/>
  </si>
  <si>
    <t xml:space="preserve">heating + crushing + SPS </t>
    <phoneticPr fontId="1" type="noConversion"/>
  </si>
  <si>
    <t>10.1039/c2jm31919e</t>
    <phoneticPr fontId="1" type="noConversion"/>
  </si>
  <si>
    <t>(hand milling + cold pressing)x2 + SPS</t>
    <phoneticPr fontId="1" type="noConversion"/>
  </si>
  <si>
    <t>ZEM-1(Ulvac Sinku-Riko), LFA457(Netzsch)</t>
    <phoneticPr fontId="1" type="noConversion"/>
  </si>
  <si>
    <t>MgSiSnSb</t>
    <phoneticPr fontId="1" type="noConversion"/>
  </si>
  <si>
    <t>Mg2.16(Si0.4Sn0.6)0.975Sb0.025</t>
    <phoneticPr fontId="1" type="noConversion"/>
  </si>
  <si>
    <t>10.1016/j.spmi.2016.09.034</t>
  </si>
  <si>
    <t>O</t>
    <phoneticPr fontId="1" type="noConversion"/>
  </si>
  <si>
    <t>X</t>
    <phoneticPr fontId="1" type="noConversion"/>
  </si>
  <si>
    <t>X</t>
    <phoneticPr fontId="1" type="noConversion"/>
  </si>
  <si>
    <t>BiTeSe</t>
    <phoneticPr fontId="1" type="noConversion"/>
  </si>
  <si>
    <t>Bi2Se1.2Te1.8</t>
    <phoneticPr fontId="1" type="noConversion"/>
  </si>
  <si>
    <t>Bulk</t>
    <phoneticPr fontId="1" type="noConversion"/>
  </si>
  <si>
    <t>PC</t>
    <phoneticPr fontId="1" type="noConversion"/>
  </si>
  <si>
    <t>bulk: melted + shaken, thin film: vacuum thermal evaporation technique</t>
    <phoneticPr fontId="1" type="noConversion"/>
  </si>
  <si>
    <t>-</t>
    <phoneticPr fontId="1" type="noConversion"/>
  </si>
  <si>
    <t xml:space="preserve">10.1063/1.4965865 </t>
  </si>
  <si>
    <t>10.1038/ncomms13828</t>
    <phoneticPr fontId="1" type="noConversion"/>
  </si>
  <si>
    <t>10.1016/j.scriptamat.2016.05.016</t>
    <phoneticPr fontId="1" type="noConversion"/>
  </si>
  <si>
    <t>10.1016/j.jallcom.2016.08.033</t>
    <phoneticPr fontId="1" type="noConversion"/>
  </si>
  <si>
    <t>10.3938/jkps.69.1314</t>
    <phoneticPr fontId="1" type="noConversion"/>
  </si>
  <si>
    <t>10.1063/1.4941757</t>
  </si>
  <si>
    <t>10.1039/c6ra24107g</t>
    <phoneticPr fontId="1" type="noConversion"/>
  </si>
  <si>
    <t>10.1002/adma.201605887</t>
  </si>
  <si>
    <t>10.1016/j.jallcom.2017.02.295</t>
  </si>
  <si>
    <t>N</t>
    <phoneticPr fontId="1" type="noConversion"/>
  </si>
  <si>
    <t>O</t>
    <phoneticPr fontId="1" type="noConversion"/>
  </si>
  <si>
    <t>X</t>
    <phoneticPr fontId="1" type="noConversion"/>
  </si>
  <si>
    <t>PbTeIn</t>
    <phoneticPr fontId="1" type="noConversion"/>
  </si>
  <si>
    <t>Pb0.998Te1.000In0.003</t>
    <phoneticPr fontId="1" type="noConversion"/>
  </si>
  <si>
    <t>Bulk</t>
    <phoneticPr fontId="1" type="noConversion"/>
  </si>
  <si>
    <t>PC</t>
    <phoneticPr fontId="1" type="noConversion"/>
  </si>
  <si>
    <t>heated + quenching + annealed + quenching + grinding + hot pressing</t>
    <phoneticPr fontId="1" type="noConversion"/>
  </si>
  <si>
    <t>N</t>
    <phoneticPr fontId="1" type="noConversion"/>
  </si>
  <si>
    <t>TEP</t>
    <phoneticPr fontId="1" type="noConversion"/>
  </si>
  <si>
    <t>O</t>
    <phoneticPr fontId="1" type="noConversion"/>
  </si>
  <si>
    <t>Pb0.95Sb0.033Se Ag</t>
    <phoneticPr fontId="1" type="noConversion"/>
  </si>
  <si>
    <t>PbSbSeAg</t>
    <phoneticPr fontId="1" type="noConversion"/>
  </si>
  <si>
    <t>PC</t>
    <phoneticPr fontId="1" type="noConversion"/>
  </si>
  <si>
    <t>melting + quenching + annealing + ground + hot pressing</t>
    <phoneticPr fontId="1" type="noConversion"/>
  </si>
  <si>
    <t>LFA-457(Netzsch)</t>
  </si>
  <si>
    <t>N</t>
    <phoneticPr fontId="1" type="noConversion"/>
  </si>
  <si>
    <t>O</t>
    <phoneticPr fontId="1" type="noConversion"/>
  </si>
  <si>
    <t>X</t>
    <phoneticPr fontId="1" type="noConversion"/>
  </si>
  <si>
    <t>PbTeCd0.02</t>
    <phoneticPr fontId="1" type="noConversion"/>
  </si>
  <si>
    <t>PbTeCd</t>
    <phoneticPr fontId="1" type="noConversion"/>
  </si>
  <si>
    <t>PC</t>
    <phoneticPr fontId="1" type="noConversion"/>
  </si>
  <si>
    <t>LFA-427(Netzsch)</t>
    <phoneticPr fontId="1" type="noConversion"/>
  </si>
  <si>
    <t>Melt spinning + rapid induction hot pressing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</si>
  <si>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</si>
  <si>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</si>
  <si>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</si>
  <si>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</t>
  </si>
  <si>
    <t>ZEM-3(Ulvac-Riko), LFA 447(Netzsch)</t>
    <phoneticPr fontId="1" type="noConversion"/>
  </si>
  <si>
    <t>PC</t>
    <phoneticPr fontId="1" type="noConversion"/>
  </si>
  <si>
    <t>Ball-milling + added (Te n)2-  polyanion solution +drop-cast + dried + annealing + SPS</t>
    <phoneticPr fontId="1" type="noConversion"/>
  </si>
  <si>
    <t>Bi0.4Sb1.6Te3.0 + (Te n)2-</t>
    <phoneticPr fontId="1" type="noConversion"/>
  </si>
  <si>
    <t>Bulk, Film</t>
    <phoneticPr fontId="1" type="noConversion"/>
  </si>
  <si>
    <t>N</t>
    <phoneticPr fontId="1" type="noConversion"/>
  </si>
  <si>
    <t>BiTeSeMgO</t>
    <phoneticPr fontId="1" type="noConversion"/>
  </si>
  <si>
    <t>Bi2Te2.7Se0.3 1.5vol%MgO</t>
    <phoneticPr fontId="1" type="noConversion"/>
  </si>
  <si>
    <t>Bulk</t>
    <phoneticPr fontId="1" type="noConversion"/>
  </si>
  <si>
    <t xml:space="preserve">heated + quenched + added MgO + crushed + PAS </t>
    <phoneticPr fontId="1" type="noConversion"/>
  </si>
  <si>
    <t>ZEM-3 system (Ulvac-Riko, Inc.), LFA-447(Netzsch,Inc.)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</si>
  <si>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</si>
  <si>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</si>
  <si>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</si>
  <si>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BiSbTeCuSe</t>
    <phoneticPr fontId="1" type="noConversion"/>
  </si>
  <si>
    <t>Bi0.4Sb1.6Te3 0.3vol%Cu2Se</t>
    <phoneticPr fontId="1" type="noConversion"/>
  </si>
  <si>
    <t>Bulk</t>
    <phoneticPr fontId="1" type="noConversion"/>
  </si>
  <si>
    <t>-</t>
    <phoneticPr fontId="1" type="noConversion"/>
  </si>
  <si>
    <t>BiSbTeCuO</t>
    <phoneticPr fontId="1" type="noConversion"/>
  </si>
  <si>
    <t>Bi0.4Sb1.6Te3 0.2vol%CuO</t>
    <phoneticPr fontId="1" type="noConversion"/>
  </si>
  <si>
    <t>PC</t>
    <phoneticPr fontId="1" type="noConversion"/>
  </si>
  <si>
    <t>heated + grinded + mixed(CuO, Bi0.4Sb1.6Te3) + ball mill + hot-pressing</t>
    <phoneticPr fontId="1" type="noConversion"/>
  </si>
  <si>
    <t>ZEM-3(ULVAC), LFA-457(Netzsch)</t>
    <phoneticPr fontId="1" type="noConversion"/>
  </si>
  <si>
    <t>Sn0.86Mn0.14Te(Cu2Te)0.05</t>
    <phoneticPr fontId="1" type="noConversion"/>
  </si>
  <si>
    <t>SnMnTeCu</t>
    <phoneticPr fontId="1" type="noConversion"/>
  </si>
  <si>
    <t>melting + quenching + annealing + hand ground + hot pressing</t>
    <phoneticPr fontId="1" type="noConversion"/>
  </si>
  <si>
    <t>ZEM-3(ULVAC-RIKO), LFA457(NETZCH)</t>
    <phoneticPr fontId="1" type="noConversion"/>
  </si>
  <si>
    <t>LFA457(NETZCH)</t>
  </si>
  <si>
    <t>박수지</t>
    <phoneticPr fontId="1" type="noConversion"/>
  </si>
  <si>
    <t>Bi0.01Cu1.79S</t>
    <phoneticPr fontId="1" type="noConversion"/>
  </si>
  <si>
    <t>BiCuS</t>
    <phoneticPr fontId="1" type="noConversion"/>
  </si>
  <si>
    <t>mechanical alloying + SPS</t>
    <phoneticPr fontId="1" type="noConversion"/>
  </si>
  <si>
    <t>ZEM-2(Ulvac-Riko, Japan), LFA427(NETZSCH)</t>
    <phoneticPr fontId="1" type="noConversion"/>
  </si>
  <si>
    <t>clathrate</t>
    <phoneticPr fontId="1" type="noConversion"/>
  </si>
  <si>
    <t>SKD</t>
    <phoneticPr fontId="1" type="noConversion"/>
  </si>
  <si>
    <t>BASEMAT</t>
    <phoneticPr fontId="1" type="noConversion"/>
  </si>
  <si>
    <t>GROUP</t>
    <phoneticPr fontId="1" type="noConversion"/>
  </si>
  <si>
    <t>Chalcogenide</t>
    <phoneticPr fontId="1" type="noConversion"/>
  </si>
  <si>
    <t>Zintl</t>
    <phoneticPr fontId="1" type="noConversion"/>
  </si>
  <si>
    <t>Oxide</t>
    <phoneticPr fontId="1" type="noConversion"/>
  </si>
  <si>
    <t>10.1063/1.2180432</t>
    <phoneticPr fontId="1" type="noConversion"/>
  </si>
  <si>
    <t>etc</t>
    <phoneticPr fontId="1" type="noConversion"/>
  </si>
  <si>
    <t>PbTe0.7S0.3 + 2.5mol% K</t>
    <phoneticPr fontId="1" type="noConversion"/>
  </si>
  <si>
    <t>10.1063/1.4824353</t>
    <phoneticPr fontId="1" type="noConversion"/>
  </si>
  <si>
    <t>10.1063/1.2951888</t>
    <phoneticPr fontId="1" type="noConversion"/>
  </si>
  <si>
    <t>10.1109/ICT.2007.4569472</t>
    <phoneticPr fontId="1" type="noConversion"/>
  </si>
  <si>
    <t>10.1039/C4EE02813A</t>
  </si>
  <si>
    <t>10.1016/j.actamat.2016.11.049</t>
    <phoneticPr fontId="1" type="noConversion"/>
  </si>
  <si>
    <t>10.1109/ICT.2007.4569410</t>
  </si>
  <si>
    <t>10.1109/ICT.1997.667089</t>
  </si>
  <si>
    <t>10.1109/ICT.2003.1287500</t>
    <phoneticPr fontId="1" type="noConversion"/>
  </si>
  <si>
    <t>10.1016/S0925-8388(02)00917-9</t>
    <phoneticPr fontId="1" type="noConversion"/>
  </si>
  <si>
    <t>KOMATSU TECHNICAL REPORT 49, 152 (2003)</t>
  </si>
  <si>
    <t>HfNiSn</t>
    <phoneticPr fontId="1" type="noConversion"/>
  </si>
  <si>
    <t>Mg2Si0.5Sn0.5 + 5000ppm-Bi doping</t>
    <phoneticPr fontId="1" type="noConversion"/>
  </si>
  <si>
    <t>M2Q</t>
    <phoneticPr fontId="1" type="noConversion"/>
  </si>
  <si>
    <t>Te</t>
    <phoneticPr fontId="1" type="noConversion"/>
  </si>
  <si>
    <t>Te</t>
    <phoneticPr fontId="1" type="noConversion"/>
  </si>
  <si>
    <t>ABQ2</t>
    <phoneticPr fontId="1" type="noConversion"/>
  </si>
  <si>
    <t>M2Q</t>
    <phoneticPr fontId="1" type="noConversion"/>
  </si>
  <si>
    <t>Silicide</t>
    <phoneticPr fontId="1" type="noConversion"/>
  </si>
  <si>
    <t>Silicide</t>
    <phoneticPr fontId="1" type="noConversion"/>
  </si>
  <si>
    <t>실험방법 (to be convered to json type)</t>
    <phoneticPr fontId="1" type="noConversion"/>
  </si>
  <si>
    <t>M2Q</t>
    <phoneticPr fontId="1" type="noConversion"/>
  </si>
  <si>
    <t>ABQ2</t>
    <phoneticPr fontId="1" type="noConversion"/>
  </si>
  <si>
    <t>HH</t>
  </si>
  <si>
    <t>SINTERING</t>
    <phoneticPr fontId="1" type="noConversion"/>
  </si>
  <si>
    <t>Ingot = mix(Pb,Te,Na2Te,SrTe under Ar, 10g, nomial (PbTe)0.97(SrTe)0.02(Na2Te)0.01), meltCooling(ingot, P=10^-4 torr, T1=1323K, time1=15hour, T2 873K, cooling=11K/h, T3=RT, time=15hour)</t>
    <phoneticPr fontId="1" type="noConversion"/>
  </si>
  <si>
    <t>SPS</t>
    <phoneticPr fontId="1" type="noConversion"/>
  </si>
  <si>
    <t>SPS</t>
    <phoneticPr fontId="1" type="noConversion"/>
  </si>
  <si>
    <t>Bridgman</t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</si>
  <si>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</si>
  <si>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</si>
  <si>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</si>
  <si>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</si>
  <si>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Solid-state-reaction</t>
    <phoneticPr fontId="1" type="noConversion"/>
  </si>
  <si>
    <t>Reaction</t>
    <phoneticPr fontId="1" type="noConversion"/>
  </si>
  <si>
    <t>Mechanical-alloying</t>
    <phoneticPr fontId="1" type="noConversion"/>
  </si>
  <si>
    <t>PostProcessing</t>
    <phoneticPr fontId="1" type="noConversion"/>
  </si>
  <si>
    <t>HP</t>
    <phoneticPr fontId="1" type="noConversion"/>
  </si>
  <si>
    <t>HP</t>
    <phoneticPr fontId="1" type="noConversion"/>
  </si>
  <si>
    <t>Bridgman</t>
    <phoneticPr fontId="1" type="noConversion"/>
  </si>
  <si>
    <t>repress</t>
    <phoneticPr fontId="1" type="noConversion"/>
  </si>
  <si>
    <t>Melt-Spinning</t>
    <phoneticPr fontId="1" type="noConversion"/>
  </si>
  <si>
    <t>HP</t>
    <phoneticPr fontId="1" type="noConversion"/>
  </si>
  <si>
    <t>annealing</t>
    <phoneticPr fontId="1" type="noConversion"/>
  </si>
  <si>
    <t>PAS</t>
    <phoneticPr fontId="1" type="noConversion"/>
  </si>
  <si>
    <t>repress</t>
    <phoneticPr fontId="1" type="noConversion"/>
  </si>
  <si>
    <t>SPS</t>
    <phoneticPr fontId="1" type="noConversion"/>
  </si>
  <si>
    <t>hydrothermal</t>
    <phoneticPr fontId="1" type="noConversion"/>
  </si>
  <si>
    <t>Ball-milling</t>
    <phoneticPr fontId="1" type="noConversion"/>
  </si>
  <si>
    <t>Melt</t>
    <phoneticPr fontId="1" type="noConversion"/>
  </si>
  <si>
    <t>Melt</t>
    <phoneticPr fontId="1" type="noConversion"/>
  </si>
  <si>
    <t>SPS</t>
    <phoneticPr fontId="1" type="noConversion"/>
  </si>
  <si>
    <t>PH</t>
    <phoneticPr fontId="1" type="noConversion"/>
  </si>
  <si>
    <t>annealing</t>
    <phoneticPr fontId="1" type="noConversion"/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</si>
  <si>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</si>
  <si>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</si>
  <si>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</si>
  <si>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</si>
  <si>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Melt-Quenching</t>
    <phoneticPr fontId="1" type="noConversion"/>
  </si>
  <si>
    <t>Milling</t>
    <phoneticPr fontId="1" type="noConversion"/>
  </si>
  <si>
    <t>na</t>
    <phoneticPr fontId="1" type="noConversion"/>
  </si>
  <si>
    <t>na</t>
    <phoneticPr fontId="1" type="noConversion"/>
  </si>
  <si>
    <t>Melt-Quenching</t>
    <phoneticPr fontId="1" type="noConversion"/>
  </si>
  <si>
    <t>Melt-Cooling</t>
  </si>
  <si>
    <t>RetschRM200</t>
    <phoneticPr fontId="1" type="noConversion"/>
  </si>
  <si>
    <t>Melt-Cooling</t>
    <phoneticPr fontId="1" type="noConversion"/>
  </si>
  <si>
    <t>annealing</t>
    <phoneticPr fontId="1" type="noConversion"/>
  </si>
  <si>
    <t>Crushed</t>
    <phoneticPr fontId="1" type="noConversion"/>
  </si>
  <si>
    <t>Ball-Mill</t>
    <phoneticPr fontId="1" type="noConversion"/>
  </si>
  <si>
    <t>Mixer-Mill</t>
    <phoneticPr fontId="1" type="noConversion"/>
  </si>
  <si>
    <t>Hand-Mill</t>
    <phoneticPr fontId="1" type="noConversion"/>
  </si>
  <si>
    <t>Hot-deformation</t>
    <phoneticPr fontId="1" type="noConversion"/>
  </si>
  <si>
    <t>DOI</t>
    <phoneticPr fontId="1" type="noConversion"/>
  </si>
  <si>
    <t>#</t>
    <phoneticPr fontId="1" type="noConversion"/>
  </si>
  <si>
    <t>Melt-Quenching</t>
    <phoneticPr fontId="1" type="noConversion"/>
  </si>
  <si>
    <t>Grinding</t>
    <phoneticPr fontId="1" type="noConversion"/>
  </si>
  <si>
    <t>Melt-Quenching</t>
    <phoneticPr fontId="1" type="noConversion"/>
  </si>
  <si>
    <t>grinding</t>
    <phoneticPr fontId="1" type="noConversion"/>
  </si>
  <si>
    <t>Ball-milling</t>
    <phoneticPr fontId="1" type="noConversion"/>
  </si>
  <si>
    <t xml:space="preserve">Bridgman </t>
  </si>
  <si>
    <t xml:space="preserve"> Bridgman method</t>
  </si>
  <si>
    <t>grinding</t>
    <phoneticPr fontId="1" type="noConversion"/>
  </si>
  <si>
    <t>Melt-Quenching</t>
    <phoneticPr fontId="1" type="noConversion"/>
  </si>
  <si>
    <t>crushed</t>
    <phoneticPr fontId="1" type="noConversion"/>
  </si>
  <si>
    <t>SnSe</t>
    <phoneticPr fontId="1" type="noConversion"/>
  </si>
  <si>
    <t>at T [K]</t>
    <phoneticPr fontId="1" type="noConversion"/>
  </si>
  <si>
    <t>10.1126/science.aax5123</t>
    <phoneticPr fontId="1" type="noConversion"/>
  </si>
  <si>
    <t>P</t>
    <phoneticPr fontId="1" type="noConversion"/>
  </si>
  <si>
    <t>O</t>
    <phoneticPr fontId="1" type="noConversion"/>
  </si>
  <si>
    <t>SnS</t>
    <phoneticPr fontId="1" type="noConversion"/>
  </si>
  <si>
    <t>SnS</t>
    <phoneticPr fontId="1" type="noConversion"/>
  </si>
  <si>
    <t>SnS0.91Se0.09</t>
    <phoneticPr fontId="1" type="noConversion"/>
  </si>
  <si>
    <t>P</t>
    <phoneticPr fontId="1" type="noConversion"/>
  </si>
  <si>
    <t>류병기</t>
    <phoneticPr fontId="1" type="noConversion"/>
  </si>
  <si>
    <t>10.1016/j.nanoen.2019.02.045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</si>
  <si>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</si>
  <si>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</si>
  <si>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</si>
  <si>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MgAgSb</t>
    <phoneticPr fontId="1" type="noConversion"/>
  </si>
  <si>
    <t>Mg0.97Zn0.03Ag0.9Sb0.95</t>
    <phoneticPr fontId="1" type="noConversion"/>
  </si>
  <si>
    <t>10.1021/jacs.8b09147</t>
    <phoneticPr fontId="1" type="noConversion"/>
  </si>
  <si>
    <t>10.1039/c6ta06445k</t>
    <phoneticPr fontId="1" type="noConversion"/>
  </si>
  <si>
    <t>sjp project for data</t>
    <phoneticPr fontId="1" type="noConversion"/>
  </si>
  <si>
    <t>journal</t>
    <phoneticPr fontId="1" type="noConversion"/>
  </si>
  <si>
    <t>nature</t>
    <phoneticPr fontId="1" type="noConversion"/>
  </si>
  <si>
    <t>nature materials</t>
    <phoneticPr fontId="1" type="noConversion"/>
  </si>
  <si>
    <t>nature chemistry</t>
    <phoneticPr fontId="1" type="noConversion"/>
  </si>
  <si>
    <t>nature communications</t>
    <phoneticPr fontId="1" type="noConversion"/>
  </si>
  <si>
    <t>science</t>
    <phoneticPr fontId="1" type="noConversion"/>
  </si>
  <si>
    <t>science advances</t>
    <phoneticPr fontId="1" type="noConversion"/>
  </si>
  <si>
    <t>nature energy</t>
    <phoneticPr fontId="1" type="noConversion"/>
  </si>
  <si>
    <t>energy &amp; environmental sciences</t>
    <phoneticPr fontId="1" type="noConversion"/>
  </si>
  <si>
    <t>joule</t>
    <phoneticPr fontId="1" type="noConversion"/>
  </si>
  <si>
    <t>advanced materials</t>
    <phoneticPr fontId="1" type="noConversion"/>
  </si>
  <si>
    <t>advanced energy materials</t>
    <phoneticPr fontId="1" type="noConversion"/>
  </si>
  <si>
    <t>advanced functional materials</t>
    <phoneticPr fontId="1" type="noConversion"/>
  </si>
  <si>
    <t>journal of american chemical society</t>
    <phoneticPr fontId="1" type="noConversion"/>
  </si>
  <si>
    <t>#papers: 2016-2020</t>
    <phoneticPr fontId="1" type="noConversion"/>
  </si>
  <si>
    <t>내용에 average zT를 언급하면 선.</t>
    <phoneticPr fontId="1" type="noConversion"/>
  </si>
  <si>
    <t>10.1038/s41467-018-08223-5</t>
  </si>
  <si>
    <t>10.1038/s41467-021-21391-1</t>
  </si>
  <si>
    <t>10.1038/s41467-018-04958-3</t>
  </si>
  <si>
    <t>10.1038/nnano.2016.182</t>
  </si>
  <si>
    <t>10.1038/ncomms12167</t>
  </si>
  <si>
    <t xml:space="preserve">10.1038/s41467-019-10476-7 </t>
  </si>
  <si>
    <t>10.1126/sciadv.abf2738</t>
  </si>
  <si>
    <t>10.1126/science.aax5123</t>
  </si>
  <si>
    <t>10.1126/science.abe1292</t>
  </si>
  <si>
    <t>10.1126/science.aax7792</t>
  </si>
  <si>
    <t>10.1039/d0ee02638g</t>
  </si>
  <si>
    <t>10.1039/d0ee03459b</t>
  </si>
  <si>
    <t>10.1039/d0ee02791j</t>
    <phoneticPr fontId="1" type="noConversion"/>
  </si>
  <si>
    <t>10.1039/d0ee01349h</t>
  </si>
  <si>
    <t>10.1039/c9ee01137d</t>
  </si>
  <si>
    <t>10.1039/c9ee03087e</t>
  </si>
  <si>
    <t>10.1039/c9ee03897c</t>
  </si>
  <si>
    <t>10.1039/c8ee03386b</t>
  </si>
  <si>
    <t>10.1039/c9ee02044f</t>
  </si>
  <si>
    <t>10.1039/c6ee00322b</t>
    <phoneticPr fontId="1" type="noConversion"/>
  </si>
  <si>
    <t>10.1039/c6ee02017h</t>
    <phoneticPr fontId="1" type="noConversion"/>
  </si>
  <si>
    <t>10.1039/c7ee00098g</t>
  </si>
  <si>
    <t>10.1039/c7ee01193h</t>
  </si>
  <si>
    <t>10.1039/c7ee01871a</t>
  </si>
  <si>
    <t>10.1039/c7ee02530k</t>
  </si>
  <si>
    <t>10.1039/c7ee02677c</t>
  </si>
  <si>
    <t>10.1039/c8ee00112j</t>
  </si>
  <si>
    <t>10.1039/c8ee00290h</t>
  </si>
  <si>
    <t>10.1039/c8ee01151f</t>
  </si>
  <si>
    <t>10.1039/c8ee01755g</t>
  </si>
  <si>
    <t>10.1039/c8ee03162b</t>
  </si>
  <si>
    <t>10.1039/c9ee00317g</t>
  </si>
  <si>
    <t>10.1039/c5ee03366g</t>
  </si>
  <si>
    <t>10.1039/c5ee02600h</t>
  </si>
  <si>
    <t>10.1039/c5ee02423d</t>
  </si>
  <si>
    <t>10.1039/c4ee01463d</t>
  </si>
  <si>
    <t>10.1039/c3ee41935e</t>
  </si>
  <si>
    <t>10.1016/j.joule.2019.10.010</t>
  </si>
  <si>
    <t>10.1002/adfm.201906143</t>
  </si>
  <si>
    <t>10.1002/aenm.201800659</t>
  </si>
  <si>
    <t>10.1002/adfm.202008851</t>
  </si>
  <si>
    <t>P</t>
    <phoneticPr fontId="1" type="noConversion"/>
  </si>
  <si>
    <t>P</t>
    <phoneticPr fontId="1" type="noConversion"/>
  </si>
  <si>
    <t>BiSbTe/CF</t>
    <phoneticPr fontId="1" type="noConversion"/>
  </si>
  <si>
    <t>O</t>
    <phoneticPr fontId="1" type="noConversion"/>
  </si>
  <si>
    <t>X</t>
    <phoneticPr fontId="1" type="noConversion"/>
  </si>
  <si>
    <t>Chalcogenide</t>
    <phoneticPr fontId="1" type="noConversion"/>
  </si>
  <si>
    <t>Bi2Te3</t>
    <phoneticPr fontId="1" type="noConversion"/>
  </si>
  <si>
    <t>X</t>
    <phoneticPr fontId="1" type="noConversion"/>
  </si>
  <si>
    <t>10.1002/adfm.202005202</t>
  </si>
  <si>
    <t>10.1002/adfm.201910059</t>
  </si>
  <si>
    <t>10.1002/adma.201905210</t>
  </si>
  <si>
    <t>10.1002/aenm.201902435</t>
  </si>
  <si>
    <t>O</t>
    <phoneticPr fontId="1" type="noConversion"/>
  </si>
  <si>
    <t>SKD</t>
    <phoneticPr fontId="1" type="noConversion"/>
  </si>
  <si>
    <t>YbCoSb</t>
    <phoneticPr fontId="1" type="noConversion"/>
  </si>
  <si>
    <t>Yb0.3Co4Sb12/0.05CoSi</t>
    <phoneticPr fontId="1" type="noConversion"/>
  </si>
  <si>
    <t>Bulk</t>
    <phoneticPr fontId="1" type="noConversion"/>
  </si>
  <si>
    <t>10.1002/aenm.201502269</t>
  </si>
  <si>
    <t>10.1002/aenm.202003304</t>
  </si>
  <si>
    <t>10.1002/aenm.201900354</t>
  </si>
  <si>
    <t>10.1002/aenm.202002588</t>
  </si>
  <si>
    <t>10.1002/adfm.201801617</t>
  </si>
  <si>
    <t>10.1002/aenm.201803072</t>
  </si>
  <si>
    <t>10.1002/adfm.202007340</t>
  </si>
  <si>
    <t>10.1002/aenm.202100544</t>
  </si>
  <si>
    <t>&gt;2.1</t>
    <phoneticPr fontId="1" type="noConversion"/>
  </si>
  <si>
    <t>X</t>
    <phoneticPr fontId="1" type="noConversion"/>
  </si>
  <si>
    <t>O</t>
    <phoneticPr fontId="1" type="noConversion"/>
  </si>
  <si>
    <t>GeTe</t>
    <phoneticPr fontId="1" type="noConversion"/>
  </si>
  <si>
    <t>GeVBiTe</t>
    <phoneticPr fontId="1" type="noConversion"/>
  </si>
  <si>
    <t>Ge0.9V0.02Bi0.08Te</t>
    <phoneticPr fontId="1" type="noConversion"/>
  </si>
  <si>
    <t>10.1002/aenm.201902986</t>
  </si>
  <si>
    <t>10.1002/adfm.202005479</t>
  </si>
  <si>
    <t>10.1002/adma.202003730</t>
  </si>
  <si>
    <t>10.1002/aenm.201803249</t>
  </si>
  <si>
    <t>10.1002/adfm.201803617</t>
  </si>
  <si>
    <t>10.1002/adma.201703148</t>
  </si>
  <si>
    <t>10.1002/aenm.201602582</t>
  </si>
  <si>
    <t>10.1002/adfm.202009681</t>
  </si>
  <si>
    <t>&gt;1.46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</si>
  <si>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</si>
  <si>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</si>
  <si>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</si>
  <si>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BiSbTe3</t>
    <phoneticPr fontId="1" type="noConversion"/>
  </si>
  <si>
    <t>10.1002/adma.202008773</t>
  </si>
  <si>
    <t>Chalcogenide</t>
    <phoneticPr fontId="1" type="noConversion"/>
  </si>
  <si>
    <t>GeMgBiTe</t>
    <phoneticPr fontId="1" type="noConversion"/>
  </si>
  <si>
    <t>Ge0.9Mg0.04Bi0.06Te</t>
    <phoneticPr fontId="1" type="noConversion"/>
  </si>
  <si>
    <t>10.1002/aenm.202100190</t>
  </si>
  <si>
    <t>1.4 / 1.2</t>
    <phoneticPr fontId="1" type="noConversion"/>
  </si>
  <si>
    <t>P / N</t>
    <phoneticPr fontId="1" type="noConversion"/>
  </si>
  <si>
    <t>PbTe</t>
    <phoneticPr fontId="1" type="noConversion"/>
  </si>
  <si>
    <t>3D print</t>
    <phoneticPr fontId="1" type="noConversion"/>
  </si>
  <si>
    <t>10.1002/adma.202005612</t>
  </si>
  <si>
    <t>10.1002/adfm.201806613</t>
  </si>
  <si>
    <t>10.1002/adfm.201807235</t>
  </si>
  <si>
    <t>10.1002/adfm.201903157</t>
  </si>
  <si>
    <t>10.1002/adma.201705942</t>
  </si>
  <si>
    <t>10.1002/adma.201903387</t>
  </si>
  <si>
    <t>10.1002/aenm.201601450</t>
  </si>
  <si>
    <t>10.1002/aenm.201700446</t>
  </si>
  <si>
    <t>10.1002/aenm.201800087</t>
  </si>
  <si>
    <t>10.1002/aenm.201802116</t>
  </si>
  <si>
    <t>10.1002/aenm.201803242</t>
  </si>
  <si>
    <t>10.1002/aenm.201901334</t>
  </si>
  <si>
    <t>10.1002/aenm.202000757</t>
  </si>
  <si>
    <t>P</t>
    <phoneticPr fontId="1" type="noConversion"/>
  </si>
  <si>
    <t>TEP</t>
    <phoneticPr fontId="1" type="noConversion"/>
  </si>
  <si>
    <t>η 방법</t>
    <phoneticPr fontId="1" type="noConversion"/>
  </si>
  <si>
    <t>TaFeSb</t>
    <phoneticPr fontId="1" type="noConversion"/>
  </si>
  <si>
    <t>HH</t>
    <phoneticPr fontId="1" type="noConversion"/>
  </si>
  <si>
    <t>Ta0.74V0.1Ti0.16FeSb</t>
    <phoneticPr fontId="1" type="noConversion"/>
  </si>
  <si>
    <t>TaVTiFeSb</t>
    <phoneticPr fontId="1" type="noConversion"/>
  </si>
  <si>
    <t>?</t>
    <phoneticPr fontId="1" type="noConversion"/>
  </si>
  <si>
    <t>JOURNAL</t>
    <phoneticPr fontId="1" type="noConversion"/>
  </si>
  <si>
    <t>Nat. Commun.</t>
    <phoneticPr fontId="1" type="noConversion"/>
  </si>
  <si>
    <t>N</t>
    <phoneticPr fontId="1" type="noConversion"/>
  </si>
  <si>
    <t>P</t>
    <phoneticPr fontId="1" type="noConversion"/>
  </si>
  <si>
    <t>MgBiSbTe</t>
    <phoneticPr fontId="1" type="noConversion"/>
  </si>
  <si>
    <t>MgAg0.97Sb0.99</t>
    <phoneticPr fontId="1" type="noConversion"/>
  </si>
  <si>
    <t>Mg3(Bi,Sb)2</t>
    <phoneticPr fontId="1" type="noConversion"/>
  </si>
  <si>
    <t>-</t>
    <phoneticPr fontId="1" type="noConversion"/>
  </si>
  <si>
    <t>HH</t>
    <phoneticPr fontId="1" type="noConversion"/>
  </si>
  <si>
    <t>ZrCoBi</t>
    <phoneticPr fontId="1" type="noConversion"/>
  </si>
  <si>
    <t>ZrCoBiSbSn</t>
    <phoneticPr fontId="1" type="noConversion"/>
  </si>
  <si>
    <t>ZrCoBi0.65Sb0.15Sn0.2</t>
    <phoneticPr fontId="1" type="noConversion"/>
  </si>
  <si>
    <t>Nat. Nanotechnol.</t>
    <phoneticPr fontId="1" type="noConversion"/>
  </si>
  <si>
    <t>SKD</t>
    <phoneticPr fontId="1" type="noConversion"/>
  </si>
  <si>
    <t>CoSb3</t>
    <phoneticPr fontId="1" type="noConversion"/>
  </si>
  <si>
    <t>0.35%BaFeO-NP / Ba0.3In0.3Co4Sb12</t>
    <phoneticPr fontId="1" type="noConversion"/>
  </si>
  <si>
    <t>x%BaFeO-NP / BaInCoSb</t>
    <phoneticPr fontId="1" type="noConversion"/>
  </si>
  <si>
    <t>&gt;1.52</t>
    <phoneticPr fontId="1" type="noConversion"/>
  </si>
  <si>
    <t>PbNaTe-8%SrTe</t>
    <phoneticPr fontId="1" type="noConversion"/>
  </si>
  <si>
    <t>Pb0.98Na0.02Te-8%SrTe</t>
    <phoneticPr fontId="1" type="noConversion"/>
  </si>
  <si>
    <t>BiCuSeO</t>
    <phoneticPr fontId="1" type="noConversion"/>
  </si>
  <si>
    <t>BiPbCuSeO</t>
    <phoneticPr fontId="1" type="noConversion"/>
  </si>
  <si>
    <t>Bi0.86Pb0.14CuSeO</t>
    <phoneticPr fontId="1" type="noConversion"/>
  </si>
  <si>
    <t>Sci. Adv.</t>
    <phoneticPr fontId="1" type="noConversion"/>
  </si>
  <si>
    <t>?</t>
    <phoneticPr fontId="1" type="noConversion"/>
  </si>
  <si>
    <t>O</t>
    <phoneticPr fontId="1" type="noConversion"/>
  </si>
  <si>
    <t>GeTe-Cu2Te-PbSe</t>
    <phoneticPr fontId="1" type="noConversion"/>
  </si>
  <si>
    <t>Science</t>
    <phoneticPr fontId="1" type="noConversion"/>
  </si>
  <si>
    <t>&gt;2.5</t>
    <phoneticPr fontId="1" type="noConversion"/>
  </si>
  <si>
    <t>10.1126/science.abb3517</t>
  </si>
  <si>
    <t>AgSbTe2</t>
    <phoneticPr fontId="1" type="noConversion"/>
  </si>
  <si>
    <t>AgSbCdTe</t>
    <phoneticPr fontId="1" type="noConversion"/>
  </si>
  <si>
    <t>AgSb0.94Cd0.06Te2</t>
    <phoneticPr fontId="1" type="noConversion"/>
  </si>
  <si>
    <t>SnS</t>
    <phoneticPr fontId="1" type="noConversion"/>
  </si>
  <si>
    <t>SnSSe</t>
    <phoneticPr fontId="1" type="noConversion"/>
  </si>
  <si>
    <t>SnS0.91Se0.09</t>
    <phoneticPr fontId="1" type="noConversion"/>
  </si>
  <si>
    <t>303번 중복</t>
    <phoneticPr fontId="1" type="noConversion"/>
  </si>
  <si>
    <t>O</t>
    <phoneticPr fontId="1" type="noConversion"/>
  </si>
  <si>
    <t>Science</t>
    <phoneticPr fontId="1" type="noConversion"/>
  </si>
  <si>
    <t>Chalcogenide</t>
    <phoneticPr fontId="1" type="noConversion"/>
  </si>
  <si>
    <t>PbSe</t>
    <phoneticPr fontId="1" type="noConversion"/>
  </si>
  <si>
    <t>PbSbSnSeTeS</t>
    <phoneticPr fontId="1" type="noConversion"/>
  </si>
  <si>
    <t>Mg3Bi2</t>
    <phoneticPr fontId="1" type="noConversion"/>
  </si>
  <si>
    <t>Science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</si>
  <si>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</si>
  <si>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</si>
  <si>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</si>
  <si>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</si>
  <si>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</si>
  <si>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MgBiSbTe</t>
    <phoneticPr fontId="1" type="noConversion"/>
  </si>
  <si>
    <t>Mg3.2Bi1.298Sb0.7Te0.002</t>
    <phoneticPr fontId="1" type="noConversion"/>
  </si>
  <si>
    <t>Energy Environ. Sci.</t>
    <phoneticPr fontId="1" type="noConversion"/>
  </si>
  <si>
    <t>TEP</t>
    <phoneticPr fontId="1" type="noConversion"/>
  </si>
  <si>
    <t>Chalcogenide</t>
    <phoneticPr fontId="1" type="noConversion"/>
  </si>
  <si>
    <t>Sb2Te3</t>
    <phoneticPr fontId="1" type="noConversion"/>
  </si>
  <si>
    <t>SbTeSnReTe</t>
    <phoneticPr fontId="1" type="noConversion"/>
  </si>
  <si>
    <t>박성진</t>
    <phoneticPr fontId="1" type="noConversion"/>
  </si>
  <si>
    <t>P</t>
    <phoneticPr fontId="1" type="noConversion"/>
  </si>
  <si>
    <t>PbTe</t>
    <phoneticPr fontId="1" type="noConversion"/>
  </si>
  <si>
    <t>CuPbSbTeSe</t>
    <phoneticPr fontId="1" type="noConversion"/>
  </si>
  <si>
    <t>O</t>
    <phoneticPr fontId="1" type="noConversion"/>
  </si>
  <si>
    <t>GeTe</t>
    <phoneticPr fontId="1" type="noConversion"/>
  </si>
  <si>
    <t>GeSbBiTeSe</t>
    <phoneticPr fontId="1" type="noConversion"/>
  </si>
  <si>
    <t>Ge0.92Sb0.04Bi0.04Te0.95Se0.05</t>
    <phoneticPr fontId="1" type="noConversion"/>
  </si>
  <si>
    <t>Bi2Te3</t>
    <phoneticPr fontId="1" type="noConversion"/>
  </si>
  <si>
    <t>BiSbTeSe</t>
    <phoneticPr fontId="1" type="noConversion"/>
  </si>
  <si>
    <t>Bi1.8Sb0.2Te2.7Se0.3 + 15 wt% Te</t>
    <phoneticPr fontId="1" type="noConversion"/>
  </si>
  <si>
    <t>PbTeCu</t>
    <phoneticPr fontId="1" type="noConversion"/>
  </si>
  <si>
    <t>PbTeCu0.002</t>
    <phoneticPr fontId="1" type="noConversion"/>
  </si>
  <si>
    <t>P</t>
    <phoneticPr fontId="1" type="noConversion"/>
  </si>
  <si>
    <t>Chalcogenide</t>
    <phoneticPr fontId="1" type="noConversion"/>
  </si>
  <si>
    <t>PbSe</t>
    <phoneticPr fontId="1" type="noConversion"/>
  </si>
  <si>
    <t>PbKSeCdSe</t>
    <phoneticPr fontId="1" type="noConversion"/>
  </si>
  <si>
    <t>SnSe</t>
    <phoneticPr fontId="1" type="noConversion"/>
  </si>
  <si>
    <t>SnSePbBr2</t>
    <phoneticPr fontId="1" type="noConversion"/>
  </si>
  <si>
    <t>SnSe0.95 + 1% PbBr2</t>
    <phoneticPr fontId="1" type="noConversion"/>
  </si>
  <si>
    <t>X</t>
    <phoneticPr fontId="1" type="noConversion"/>
  </si>
  <si>
    <t>PbSeCdSe</t>
    <phoneticPr fontId="1" type="noConversion"/>
  </si>
  <si>
    <t>PbSe + 3% CdSe</t>
    <phoneticPr fontId="1" type="noConversion"/>
  </si>
  <si>
    <t>BiSbTe</t>
    <phoneticPr fontId="1" type="noConversion"/>
  </si>
  <si>
    <t>Bi0.4Sb1.6Te3</t>
    <phoneticPr fontId="1" type="noConversion"/>
  </si>
  <si>
    <t>CoSb3</t>
    <phoneticPr fontId="1" type="noConversion"/>
  </si>
  <si>
    <t>Co4Sb11.11Te0.73S0.26</t>
    <phoneticPr fontId="1" type="noConversion"/>
  </si>
  <si>
    <t>CoSbTeS</t>
    <phoneticPr fontId="1" type="noConversion"/>
  </si>
  <si>
    <t>O</t>
    <phoneticPr fontId="1" type="noConversion"/>
  </si>
  <si>
    <t>Bi2Te3</t>
    <phoneticPr fontId="1" type="noConversion"/>
  </si>
  <si>
    <t>Mg3Sb2</t>
    <phoneticPr fontId="1" type="noConversion"/>
  </si>
  <si>
    <t>MgNbSbBiTe</t>
    <phoneticPr fontId="1" type="noConversion"/>
  </si>
  <si>
    <t>N</t>
    <phoneticPr fontId="1" type="noConversion"/>
  </si>
  <si>
    <t>Mg3.05Nb0.15Sb1.5Bi0.49Te0.01</t>
    <phoneticPr fontId="1" type="noConversion"/>
  </si>
  <si>
    <t>Cu2Se</t>
    <phoneticPr fontId="1" type="noConversion"/>
  </si>
  <si>
    <t>CuSeIn</t>
    <phoneticPr fontId="1" type="noConversion"/>
  </si>
  <si>
    <t>Cu2Se + 1 mol% In</t>
    <phoneticPr fontId="1" type="noConversion"/>
  </si>
  <si>
    <t>PbTe</t>
    <phoneticPr fontId="1" type="noConversion"/>
  </si>
  <si>
    <t>PbTeISb</t>
    <phoneticPr fontId="1" type="noConversion"/>
  </si>
  <si>
    <t>PbTe0.998I0.002 + 3% Sb composite</t>
    <phoneticPr fontId="1" type="noConversion"/>
  </si>
  <si>
    <t>Joule</t>
    <phoneticPr fontId="1" type="noConversion"/>
  </si>
  <si>
    <t>Adv. Funct. Mater.</t>
    <phoneticPr fontId="1" type="noConversion"/>
  </si>
  <si>
    <t>Adv. Energy Mater.</t>
    <phoneticPr fontId="1" type="noConversion"/>
  </si>
  <si>
    <t>Adv. Mater.</t>
    <phoneticPr fontId="1" type="noConversion"/>
  </si>
  <si>
    <t>Adv. Mater.</t>
    <phoneticPr fontId="1" type="noConversion"/>
  </si>
  <si>
    <t>Adv. Energy Mater.</t>
    <phoneticPr fontId="1" type="noConversion"/>
  </si>
  <si>
    <t>Adv. Funct. Mater.</t>
    <phoneticPr fontId="1" type="noConversion"/>
  </si>
  <si>
    <t>SnTe</t>
    <phoneticPr fontId="1" type="noConversion"/>
  </si>
  <si>
    <t>SnBiTePb</t>
    <phoneticPr fontId="1" type="noConversion"/>
  </si>
  <si>
    <t>Sn0.97Bi0.03Te + 3% PbTe</t>
    <phoneticPr fontId="1" type="noConversion"/>
  </si>
  <si>
    <t>Sb2Te3</t>
    <phoneticPr fontId="1" type="noConversion"/>
  </si>
  <si>
    <t>BiSbTe</t>
    <phoneticPr fontId="1" type="noConversion"/>
  </si>
  <si>
    <t>Bi0.4Sb1.6Te3</t>
    <phoneticPr fontId="1" type="noConversion"/>
  </si>
  <si>
    <t>PbTeMn</t>
    <phoneticPr fontId="1" type="noConversion"/>
  </si>
  <si>
    <t>PbTe + 4% MnTe</t>
    <phoneticPr fontId="1" type="noConversion"/>
  </si>
  <si>
    <t>ZnBiSbTe</t>
    <phoneticPr fontId="1" type="noConversion"/>
  </si>
  <si>
    <t>Zn0.015Bi0.46Sb1.54Te3.015</t>
    <phoneticPr fontId="1" type="noConversion"/>
  </si>
  <si>
    <t>PbTe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</si>
  <si>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</si>
  <si>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</si>
  <si>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</si>
  <si>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</si>
  <si>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</si>
  <si>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</si>
  <si>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</si>
  <si>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</si>
  <si>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InPbTeI</t>
    <phoneticPr fontId="1" type="noConversion"/>
  </si>
  <si>
    <t>In0.0035Pb0.9965Te0.996I0.004</t>
    <phoneticPr fontId="1" type="noConversion"/>
  </si>
  <si>
    <t>PbSbSeGe</t>
    <phoneticPr fontId="1" type="noConversion"/>
  </si>
  <si>
    <t>PbSe</t>
    <phoneticPr fontId="1" type="noConversion"/>
  </si>
  <si>
    <t>Pb0.9955Sb0.0045Se + 12% GeSe</t>
    <phoneticPr fontId="1" type="noConversion"/>
  </si>
  <si>
    <t>SnTe</t>
    <phoneticPr fontId="1" type="noConversion"/>
  </si>
  <si>
    <t>Sn0.57Sb0.13Ge0.3Te</t>
    <phoneticPr fontId="1" type="noConversion"/>
  </si>
  <si>
    <t>SnSbGeTe</t>
    <phoneticPr fontId="1" type="noConversion"/>
  </si>
  <si>
    <t>O</t>
    <phoneticPr fontId="1" type="noConversion"/>
  </si>
  <si>
    <t>P</t>
    <phoneticPr fontId="1" type="noConversion"/>
  </si>
  <si>
    <t>X</t>
    <phoneticPr fontId="1" type="noConversion"/>
  </si>
  <si>
    <t>GeTe</t>
    <phoneticPr fontId="1" type="noConversion"/>
  </si>
  <si>
    <t>BiGeTe</t>
    <phoneticPr fontId="1" type="noConversion"/>
  </si>
  <si>
    <t>Bi0.05Ge0.99Te</t>
    <phoneticPr fontId="1" type="noConversion"/>
  </si>
  <si>
    <t>P</t>
    <phoneticPr fontId="1" type="noConversion"/>
  </si>
  <si>
    <t>O</t>
    <phoneticPr fontId="1" type="noConversion"/>
  </si>
  <si>
    <t>SnSe</t>
    <phoneticPr fontId="1" type="noConversion"/>
  </si>
  <si>
    <t>SnNaSe</t>
    <phoneticPr fontId="1" type="noConversion"/>
  </si>
  <si>
    <t>Sn0.97Na0.03Se</t>
    <phoneticPr fontId="1" type="noConversion"/>
  </si>
  <si>
    <t>Mg2Sn</t>
    <phoneticPr fontId="1" type="noConversion"/>
  </si>
  <si>
    <t>MgSnGeSb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</si>
  <si>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</si>
  <si>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</si>
  <si>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</si>
  <si>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</si>
  <si>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SnTe</t>
    <phoneticPr fontId="1" type="noConversion"/>
  </si>
  <si>
    <t>X</t>
    <phoneticPr fontId="1" type="noConversion"/>
  </si>
  <si>
    <t>SnMnTe</t>
    <phoneticPr fontId="1" type="noConversion"/>
  </si>
  <si>
    <t>Sn0.83Mn0.17Te</t>
    <phoneticPr fontId="1" type="noConversion"/>
  </si>
  <si>
    <t>SnTe</t>
    <phoneticPr fontId="1" type="noConversion"/>
  </si>
  <si>
    <t>SnBiTeHg</t>
    <phoneticPr fontId="1" type="noConversion"/>
  </si>
  <si>
    <t>Sn0.98Bi0.02Te + 3% HgTe</t>
    <phoneticPr fontId="1" type="noConversion"/>
  </si>
  <si>
    <t>X</t>
    <phoneticPr fontId="1" type="noConversion"/>
  </si>
  <si>
    <t>O</t>
    <phoneticPr fontId="1" type="noConversion"/>
  </si>
  <si>
    <t>TEP</t>
    <phoneticPr fontId="1" type="noConversion"/>
  </si>
  <si>
    <t>AgSbSe2</t>
    <phoneticPr fontId="1" type="noConversion"/>
  </si>
  <si>
    <t>AgSbBiSe</t>
    <phoneticPr fontId="1" type="noConversion"/>
  </si>
  <si>
    <t>AgSb0.98Bi0.02Se2</t>
    <phoneticPr fontId="1" type="noConversion"/>
  </si>
  <si>
    <t>TEP</t>
    <phoneticPr fontId="1" type="noConversion"/>
  </si>
  <si>
    <t>P</t>
    <phoneticPr fontId="1" type="noConversion"/>
  </si>
  <si>
    <t>Sb2Si2Te6</t>
    <phoneticPr fontId="1" type="noConversion"/>
  </si>
  <si>
    <t>SbSiTe</t>
    <phoneticPr fontId="1" type="noConversion"/>
  </si>
  <si>
    <t>Sb2Si2Te6 / Si2Te3</t>
    <phoneticPr fontId="1" type="noConversion"/>
  </si>
  <si>
    <t>Mg3.15Mn0.05Sb1.5Bi0.49Se0.01</t>
    <phoneticPr fontId="1" type="noConversion"/>
  </si>
  <si>
    <t>MgMnSbBiSe</t>
    <phoneticPr fontId="1" type="noConversion"/>
  </si>
  <si>
    <t>Mg3Sb2</t>
    <phoneticPr fontId="1" type="noConversion"/>
  </si>
  <si>
    <t>N</t>
    <phoneticPr fontId="1" type="noConversion"/>
  </si>
  <si>
    <t>Pb0.98Ga0.02Te</t>
    <phoneticPr fontId="1" type="noConversion"/>
  </si>
  <si>
    <t>PbGaTe</t>
    <phoneticPr fontId="1" type="noConversion"/>
  </si>
  <si>
    <t>PbTe</t>
    <phoneticPr fontId="1" type="noConversion"/>
  </si>
  <si>
    <t>N</t>
    <phoneticPr fontId="1" type="noConversion"/>
  </si>
  <si>
    <t>Sb2Te3</t>
    <phoneticPr fontId="1" type="noConversion"/>
  </si>
  <si>
    <t>BiSbInCuTe</t>
    <phoneticPr fontId="1" type="noConversion"/>
  </si>
  <si>
    <t>Bi0.396Sb1.525In0.075Cu0.004Te3</t>
    <phoneticPr fontId="1" type="noConversion"/>
  </si>
  <si>
    <t>Ge0.8Pb0.1Bi0.1Te1.06</t>
    <phoneticPr fontId="1" type="noConversion"/>
  </si>
  <si>
    <t>GePbBiTe</t>
    <phoneticPr fontId="1" type="noConversion"/>
  </si>
  <si>
    <t>GeTe</t>
    <phoneticPr fontId="1" type="noConversion"/>
  </si>
  <si>
    <t>Cu0.7Ag0.3Ga0.4In0.6Te2</t>
    <phoneticPr fontId="1" type="noConversion"/>
  </si>
  <si>
    <t>AgCuGaTe</t>
    <phoneticPr fontId="1" type="noConversion"/>
  </si>
  <si>
    <t>CuGaTe2</t>
    <phoneticPr fontId="1" type="noConversion"/>
  </si>
  <si>
    <t>Chalcogenide</t>
    <phoneticPr fontId="1" type="noConversion"/>
  </si>
  <si>
    <t>MgAgSb</t>
    <phoneticPr fontId="1" type="noConversion"/>
  </si>
  <si>
    <t>MgLiAgSb</t>
    <phoneticPr fontId="1" type="noConversion"/>
  </si>
  <si>
    <t>Mg0.995Li0.005Ag0.97Sb0.99</t>
    <phoneticPr fontId="1" type="noConversion"/>
  </si>
  <si>
    <t>SKD</t>
    <phoneticPr fontId="1" type="noConversion"/>
  </si>
  <si>
    <t>HH</t>
    <phoneticPr fontId="1" type="noConversion"/>
  </si>
  <si>
    <t>X</t>
    <phoneticPr fontId="1" type="noConversion"/>
  </si>
  <si>
    <t>Chalcogenide</t>
    <phoneticPr fontId="1" type="noConversion"/>
  </si>
  <si>
    <t>AgBiSe2</t>
    <phoneticPr fontId="1" type="noConversion"/>
  </si>
  <si>
    <t>AgBiSePbBr</t>
    <phoneticPr fontId="1" type="noConversion"/>
  </si>
  <si>
    <t>Ag0.7Bi0.7Pb0.3Se1.683Br0.017</t>
    <phoneticPr fontId="1" type="noConversion"/>
  </si>
  <si>
    <t>Bi2O2Se</t>
    <phoneticPr fontId="1" type="noConversion"/>
  </si>
  <si>
    <t>BiTaOSe</t>
    <phoneticPr fontId="1" type="noConversion"/>
  </si>
  <si>
    <t>Bi1.90Ta1.10O2Se</t>
    <phoneticPr fontId="1" type="noConversion"/>
  </si>
  <si>
    <t>GeTe</t>
    <phoneticPr fontId="1" type="noConversion"/>
  </si>
  <si>
    <t>GeCrBiTe</t>
    <phoneticPr fontId="1" type="noConversion"/>
  </si>
  <si>
    <t>X</t>
    <phoneticPr fontId="1" type="noConversion"/>
  </si>
  <si>
    <t>Pb0.988Sb0.012Te + 13% GeTe</t>
    <phoneticPr fontId="1" type="noConversion"/>
  </si>
  <si>
    <t>PbSbGeTe</t>
    <phoneticPr fontId="1" type="noConversion"/>
  </si>
  <si>
    <t>PbTe</t>
    <phoneticPr fontId="1" type="noConversion"/>
  </si>
  <si>
    <t>Sn0.99Na0.01Se + 1 mol% Ag8SnSe6</t>
    <phoneticPr fontId="1" type="noConversion"/>
  </si>
  <si>
    <t>SnNaAgSnSe</t>
    <phoneticPr fontId="1" type="noConversion"/>
  </si>
  <si>
    <t>SnSe</t>
    <phoneticPr fontId="1" type="noConversion"/>
  </si>
  <si>
    <t>HH</t>
    <phoneticPr fontId="1" type="noConversion"/>
  </si>
  <si>
    <t>(PbTe)81Sb2Te3 + 0.6Sb + 2Cu2Te</t>
    <phoneticPr fontId="1" type="noConversion"/>
  </si>
  <si>
    <t>PbSbCuTe</t>
    <phoneticPr fontId="1" type="noConversion"/>
  </si>
  <si>
    <t>Bi0.4Sb1.6Te3 + 1 vol% Ti3C2Tx</t>
    <phoneticPr fontId="1" type="noConversion"/>
  </si>
  <si>
    <t>BiSbTeTiC + T(O,OH,F group)</t>
    <phoneticPr fontId="1" type="noConversion"/>
  </si>
  <si>
    <t>GaPbTe</t>
    <phoneticPr fontId="1" type="noConversion"/>
  </si>
  <si>
    <t>Ga0.02Pb0.98Te</t>
    <phoneticPr fontId="1" type="noConversion"/>
  </si>
  <si>
    <t>CuCrGeS</t>
    <phoneticPr fontId="1" type="noConversion"/>
  </si>
  <si>
    <t>CuS</t>
    <phoneticPr fontId="1" type="noConversion"/>
  </si>
  <si>
    <t>Cr2Cu26Ge6S32</t>
    <phoneticPr fontId="1" type="noConversion"/>
  </si>
  <si>
    <t>Cu2Se1.005 + 0.1 mol% BiCuSeO</t>
    <phoneticPr fontId="1" type="noConversion"/>
  </si>
  <si>
    <t>CuSeBiCuO</t>
    <phoneticPr fontId="1" type="noConversion"/>
  </si>
  <si>
    <t>Cu2Se</t>
    <phoneticPr fontId="1" type="noConversion"/>
  </si>
  <si>
    <t>O</t>
    <phoneticPr fontId="1" type="noConversion"/>
  </si>
  <si>
    <t>Bi1.95Sb0.05Te2.3Se0.7</t>
    <phoneticPr fontId="1" type="noConversion"/>
  </si>
  <si>
    <t>BiSbTeSe</t>
    <phoneticPr fontId="1" type="noConversion"/>
  </si>
  <si>
    <t>Bi2Te3</t>
    <phoneticPr fontId="1" type="noConversion"/>
  </si>
  <si>
    <t>PbTeInSb</t>
    <phoneticPr fontId="1" type="noConversion"/>
  </si>
  <si>
    <t>PbTe + 4% InSb</t>
    <phoneticPr fontId="1" type="noConversion"/>
  </si>
  <si>
    <t>CoSb3</t>
    <phoneticPr fontId="1" type="noConversion"/>
  </si>
  <si>
    <t>YbCoSb</t>
    <phoneticPr fontId="1" type="noConversion"/>
  </si>
  <si>
    <t>(GeTe)0.95(Sb2Te3)0.05</t>
    <phoneticPr fontId="1" type="noConversion"/>
  </si>
  <si>
    <t>GeSbTe</t>
    <phoneticPr fontId="1" type="noConversion"/>
  </si>
  <si>
    <t>GeBiTe</t>
    <phoneticPr fontId="1" type="noConversion"/>
  </si>
  <si>
    <t>Ge0.95Bi0.05Te1.025</t>
    <phoneticPr fontId="1" type="noConversion"/>
  </si>
  <si>
    <t>Zintl</t>
    <phoneticPr fontId="1" type="noConversion"/>
  </si>
  <si>
    <t>Zintl</t>
    <phoneticPr fontId="1" type="noConversion"/>
  </si>
  <si>
    <t>MgSbBiTeMn</t>
    <phoneticPr fontId="1" type="noConversion"/>
  </si>
  <si>
    <t>Mg3.2Sb0.015Bi1.975Te0.01</t>
    <phoneticPr fontId="1" type="noConversion"/>
  </si>
  <si>
    <t>O</t>
    <phoneticPr fontId="1" type="noConversion"/>
  </si>
  <si>
    <t>Silicide</t>
    <phoneticPr fontId="1" type="noConversion"/>
  </si>
  <si>
    <t>Fe2Si</t>
    <phoneticPr fontId="1" type="noConversion"/>
  </si>
  <si>
    <t>((Fe0.95Co0.05)0.27Si0.73)0.94Ge0.06 + 1 at% Sb</t>
    <phoneticPr fontId="1" type="noConversion"/>
  </si>
  <si>
    <t>FeCoSiGeSb</t>
    <phoneticPr fontId="1" type="noConversion"/>
  </si>
  <si>
    <t>GeSbInTe</t>
    <phoneticPr fontId="1" type="noConversion"/>
  </si>
  <si>
    <t>Ge0.89Sb0.1In0.01Te</t>
    <phoneticPr fontId="1" type="noConversion"/>
  </si>
  <si>
    <t>N</t>
    <phoneticPr fontId="1" type="noConversion"/>
  </si>
  <si>
    <t>Mg3SbBi</t>
    <phoneticPr fontId="1" type="noConversion"/>
  </si>
  <si>
    <t>Mg3.032Y0.018SbBi</t>
    <phoneticPr fontId="1" type="noConversion"/>
  </si>
  <si>
    <t>MgYSbBi</t>
    <phoneticPr fontId="1" type="noConversion"/>
  </si>
  <si>
    <t>PbTe0.85Se0.15 + 2% Na + 4% SrTe</t>
    <phoneticPr fontId="1" type="noConversion"/>
  </si>
  <si>
    <t>PbNaSrTeSe</t>
    <phoneticPr fontId="1" type="noConversion"/>
  </si>
  <si>
    <t>Hf0.25Zr0.75NiSn0.97Sb0.03</t>
    <phoneticPr fontId="1" type="noConversion"/>
  </si>
  <si>
    <t>TEP</t>
    <phoneticPr fontId="1" type="noConversion"/>
  </si>
  <si>
    <t>O</t>
    <phoneticPr fontId="1" type="noConversion"/>
  </si>
  <si>
    <t>HfZrNiSnSb</t>
    <phoneticPr fontId="1" type="noConversion"/>
  </si>
  <si>
    <t>ZrNiSn</t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</si>
  <si>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 xml:space="preserve">ηmax </t>
    </r>
    <r>
      <rPr>
        <b/>
        <sz val="11"/>
        <color rgb="FF0000FF"/>
        <rFont val="맑은 고딕"/>
        <family val="3"/>
        <charset val="129"/>
        <scheme val="minor"/>
      </rPr>
      <t>[%]</t>
    </r>
    <phoneticPr fontId="1" type="noConversion"/>
  </si>
  <si>
    <t>Sn0.98Na0.02S</t>
    <phoneticPr fontId="1" type="noConversion"/>
  </si>
  <si>
    <t>SnS</t>
    <phoneticPr fontId="1" type="noConversion"/>
  </si>
  <si>
    <t>SnGePbMnTe</t>
    <phoneticPr fontId="1" type="noConversion"/>
  </si>
  <si>
    <t>Sn0.555Ge0.15Pb0.075Mn0.275Te</t>
    <phoneticPr fontId="1" type="noConversion"/>
  </si>
  <si>
    <t>Sn0.948Cd0.023Se</t>
    <phoneticPr fontId="1" type="noConversion"/>
  </si>
  <si>
    <t>SnCdSe</t>
    <phoneticPr fontId="1" type="noConversion"/>
  </si>
  <si>
    <t>Sulfide</t>
    <phoneticPr fontId="1" type="noConversion"/>
  </si>
  <si>
    <t>Chalcogenide</t>
    <phoneticPr fontId="1" type="noConversion"/>
  </si>
  <si>
    <t>N</t>
    <phoneticPr fontId="1" type="noConversion"/>
  </si>
  <si>
    <t>SnSe + 12% PbSe</t>
    <phoneticPr fontId="1" type="noConversion"/>
  </si>
  <si>
    <t>SnPbSe</t>
    <phoneticPr fontId="1" type="noConversion"/>
  </si>
  <si>
    <t>SbTe3</t>
    <phoneticPr fontId="1" type="noConversion"/>
  </si>
  <si>
    <t>Bi0.5Sb1.5Te3 + 0.6 wt% B</t>
    <phoneticPr fontId="1" type="noConversion"/>
  </si>
  <si>
    <t>BiSbTeB</t>
    <phoneticPr fontId="1" type="noConversion"/>
  </si>
  <si>
    <t>박성진</t>
    <phoneticPr fontId="1" type="noConversion"/>
  </si>
  <si>
    <t>박성진</t>
    <phoneticPr fontId="1" type="noConversion"/>
  </si>
  <si>
    <t>Pb0.98K0.02Se + 6% CdSe</t>
    <phoneticPr fontId="1" type="noConversion"/>
  </si>
  <si>
    <t>Mg3.3Bi1.298Sb0.7Te0.002+Mg3.3Bi1.498Sb0.5Te0.002</t>
    <phoneticPr fontId="1" type="noConversion"/>
  </si>
  <si>
    <t>[ (GeTe)0.98 (Cu2Te)0.02 ]0.88 (PbSe)0.12</t>
    <phoneticPr fontId="1" type="noConversion"/>
  </si>
  <si>
    <t>Pb0.89Sb0.012Sn0.1Se0.5Te0.25S0.25</t>
    <phoneticPr fontId="1" type="noConversion"/>
  </si>
  <si>
    <t>Cu0.033PbSb0.03TeSe0.06</t>
    <phoneticPr fontId="1" type="noConversion"/>
  </si>
  <si>
    <t>Ge0.88Bi0.06Sc0.06Te</t>
    <phoneticPr fontId="1" type="noConversion"/>
  </si>
  <si>
    <t>Sb2Te3(Sn0.006Re0.004Te)8</t>
    <phoneticPr fontId="1" type="noConversion"/>
  </si>
  <si>
    <t>BiSbMTe (M=Cd, Cu, Ag)</t>
    <phoneticPr fontId="1" type="noConversion"/>
  </si>
  <si>
    <t>Bi0.5Sb1.495Cu0.005Te3</t>
    <phoneticPr fontId="1" type="noConversion"/>
  </si>
  <si>
    <t>Mg2Sn0.73Ge0.25Sb0.02</t>
    <phoneticPr fontId="1" type="noConversion"/>
  </si>
  <si>
    <t>Yb0.3Co4Sb12 + 20% Sb</t>
    <phoneticPr fontId="1" type="noConversion"/>
  </si>
  <si>
    <t>논문ZT(max)</t>
    <phoneticPr fontId="1" type="noConversion"/>
  </si>
  <si>
    <t>추출ZT(max)</t>
    <phoneticPr fontId="1" type="noConversion"/>
  </si>
  <si>
    <t>avg ZT</t>
    <phoneticPr fontId="1" type="noConversion"/>
  </si>
  <si>
    <t>eng ZT</t>
    <phoneticPr fontId="1" type="noConversion"/>
  </si>
  <si>
    <t>Tc [K] for avg ZT</t>
    <phoneticPr fontId="1" type="noConversion"/>
  </si>
  <si>
    <t>Th [K] for avg ZT</t>
    <phoneticPr fontId="1" type="noConversion"/>
  </si>
  <si>
    <t>ΔT [K] for avg ZT</t>
    <phoneticPr fontId="1" type="noConversion"/>
  </si>
  <si>
    <t>Tc [K] for etaMax</t>
    <phoneticPr fontId="1" type="noConversion"/>
  </si>
  <si>
    <t>Th [K] for etaMax</t>
    <phoneticPr fontId="1" type="noConversion"/>
  </si>
  <si>
    <t>ΔT [K] for etaMax</t>
    <phoneticPr fontId="1" type="noConversion"/>
  </si>
  <si>
    <t>10.1038/s41563-021-01064-6</t>
    <phoneticPr fontId="1" type="noConversion"/>
  </si>
  <si>
    <t>Nat. Mater.</t>
    <phoneticPr fontId="1" type="noConversion"/>
  </si>
  <si>
    <t>P</t>
    <phoneticPr fontId="1" type="noConversion"/>
  </si>
  <si>
    <t>SnSe</t>
    <phoneticPr fontId="1" type="noConversion"/>
  </si>
  <si>
    <t>NaSnSe</t>
    <phoneticPr fontId="1" type="noConversion"/>
  </si>
  <si>
    <t>Na0.03Sn0.965Se purified</t>
    <phoneticPr fontId="1" type="noConversion"/>
  </si>
  <si>
    <t>Science</t>
    <phoneticPr fontId="1" type="noConversion"/>
  </si>
  <si>
    <t>Joule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</si>
  <si>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</si>
  <si>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</si>
  <si>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</si>
  <si>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</si>
  <si>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</si>
  <si>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</si>
  <si>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SnSe</t>
    <phoneticPr fontId="1" type="noConversion"/>
  </si>
  <si>
    <t>BrSnSe</t>
    <phoneticPr fontId="1" type="noConversion"/>
  </si>
  <si>
    <t>SnSe1-xBrx (x=0-0.03)</t>
    <phoneticPr fontId="1" type="noConversion"/>
  </si>
  <si>
    <t>PC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</si>
  <si>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</si>
  <si>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</si>
  <si>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</si>
  <si>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SnSe</t>
    <phoneticPr fontId="1" type="noConversion"/>
  </si>
  <si>
    <t>SnSePbSe</t>
    <phoneticPr fontId="1" type="noConversion"/>
  </si>
  <si>
    <t>Na0.01(Sn0.95Pb0.05)0.99Se</t>
    <phoneticPr fontId="1" type="noConversion"/>
  </si>
  <si>
    <t>PC</t>
    <phoneticPr fontId="1" type="noConversion"/>
  </si>
  <si>
    <t>10.1016/j.joule.2019.01.001</t>
    <phoneticPr fontId="1" type="noConversion"/>
  </si>
  <si>
    <t>10.1126/science.aaq1479</t>
    <phoneticPr fontId="1" type="noConversion"/>
  </si>
  <si>
    <t>expt</t>
  </si>
  <si>
    <t>calc</t>
  </si>
  <si>
    <t>unilegX</t>
  </si>
  <si>
    <t>unileg</t>
  </si>
  <si>
    <t>seg</t>
  </si>
  <si>
    <t>singlestage</t>
  </si>
  <si>
    <t>module_type</t>
  </si>
  <si>
    <t>label</t>
    <phoneticPr fontId="1" type="noConversion"/>
  </si>
  <si>
    <t>confirmed</t>
    <phoneticPr fontId="1" type="noConversion"/>
  </si>
  <si>
    <t>date_make</t>
    <phoneticPr fontId="1" type="noConversion"/>
  </si>
  <si>
    <t>user_edting</t>
    <phoneticPr fontId="1" type="noConversion"/>
  </si>
  <si>
    <t>BR</t>
    <phoneticPr fontId="1" type="noConversion"/>
  </si>
  <si>
    <t>notError</t>
    <phoneticPr fontId="1" type="noConversion"/>
  </si>
  <si>
    <t>confirm_method</t>
    <phoneticPr fontId="1" type="noConversion"/>
  </si>
  <si>
    <t>redigitize</t>
    <phoneticPr fontId="1" type="noConversion"/>
  </si>
  <si>
    <t>edgecheck</t>
    <phoneticPr fontId="1" type="noConversion"/>
  </si>
  <si>
    <t>date_confirmed</t>
    <phoneticPr fontId="1" type="noConversion"/>
  </si>
  <si>
    <t>date_updated</t>
    <phoneticPr fontId="1" type="noConversion"/>
  </si>
  <si>
    <t>note</t>
    <phoneticPr fontId="1" type="noConversion"/>
  </si>
  <si>
    <t>Te-MS,red</t>
    <phoneticPr fontId="1" type="noConversion"/>
  </si>
  <si>
    <t>2.65x10^19</t>
    <phoneticPr fontId="1" type="noConversion"/>
  </si>
  <si>
    <t>re-pressed Cu0.01Bi2Te2.7Se0.3</t>
    <phoneticPr fontId="1" type="noConversion"/>
  </si>
  <si>
    <t>x=0.7</t>
    <phoneticPr fontId="1" type="noConversion"/>
  </si>
  <si>
    <t>LAST known not reproducible</t>
    <phoneticPr fontId="1" type="noConversion"/>
  </si>
  <si>
    <t>TP 460-3</t>
    <phoneticPr fontId="1" type="noConversion"/>
  </si>
  <si>
    <t>x = 0.15</t>
    <phoneticPr fontId="1" type="noConversion"/>
  </si>
  <si>
    <t>9.0x10^19</t>
    <phoneticPr fontId="1" type="noConversion"/>
  </si>
  <si>
    <t>Nano</t>
    <phoneticPr fontId="1" type="noConversion"/>
  </si>
  <si>
    <t>b-c plane (anneal)</t>
    <phoneticPr fontId="1" type="noConversion"/>
  </si>
  <si>
    <t>error: T error updated</t>
    <phoneticPr fontId="1" type="noConversion"/>
  </si>
  <si>
    <t>error: T of ZT error updated</t>
    <phoneticPr fontId="1" type="noConversion"/>
  </si>
  <si>
    <t>error: SI data copy error, updated</t>
    <phoneticPr fontId="1" type="noConversion"/>
  </si>
  <si>
    <t>redigitizing for higher resolution</t>
    <phoneticPr fontId="1" type="noConversion"/>
  </si>
  <si>
    <t>QH</t>
    <phoneticPr fontId="1" type="noConversion"/>
  </si>
  <si>
    <t>YbCd1.6Zn0.4Sb2</t>
    <phoneticPr fontId="1" type="noConversion"/>
  </si>
  <si>
    <t>computation</t>
    <phoneticPr fontId="1" type="noConversion"/>
  </si>
  <si>
    <t>Pb0.975Na0.025S+3%CdS</t>
    <phoneticPr fontId="1" type="noConversion"/>
  </si>
  <si>
    <t>Pb0.975Na0.025S+3%SrS (A)</t>
    <phoneticPr fontId="1" type="noConversion"/>
  </si>
  <si>
    <t>poor resolution</t>
    <phoneticPr fontId="1" type="noConversion"/>
  </si>
  <si>
    <t>hole doped b axos</t>
    <phoneticPr fontId="1" type="noConversion"/>
  </si>
  <si>
    <t>not complete</t>
    <phoneticPr fontId="1" type="noConversion"/>
  </si>
  <si>
    <t>complete</t>
    <phoneticPr fontId="1" type="noConversion"/>
  </si>
  <si>
    <t>x = 0.4</t>
    <phoneticPr fontId="1" type="noConversion"/>
  </si>
  <si>
    <t>데이터로부터 ZT가 안나옴</t>
    <phoneticPr fontId="1" type="noConversion"/>
  </si>
  <si>
    <t>error_correction_note</t>
    <phoneticPr fontId="1" type="noConversion"/>
  </si>
  <si>
    <t>전도도의 x가 1000/T에 대한 환산 오류</t>
    <phoneticPr fontId="1" type="noConversion"/>
  </si>
  <si>
    <t>x = 0.1</t>
    <phoneticPr fontId="1" type="noConversion"/>
  </si>
  <si>
    <t>MA-HP673K</t>
    <phoneticPr fontId="1" type="noConversion"/>
  </si>
  <si>
    <t>40wt% NC</t>
    <phoneticPr fontId="1" type="noConversion"/>
  </si>
  <si>
    <t>Inorganic ligand capped Bi2Te3</t>
    <phoneticPr fontId="1" type="noConversion"/>
  </si>
  <si>
    <t>BiSbTe after annealing process</t>
    <phoneticPr fontId="1" type="noConversion"/>
  </si>
  <si>
    <t>10.1002/adfm.202008851</t>
    <phoneticPr fontId="1" type="noConversion"/>
  </si>
  <si>
    <t>MS10</t>
    <phoneticPr fontId="1" type="noConversion"/>
  </si>
  <si>
    <t>ZM-HD2, inplane</t>
    <phoneticPr fontId="1" type="noConversion"/>
  </si>
  <si>
    <t>Mn 0.2wt%</t>
    <phoneticPr fontId="1" type="noConversion"/>
  </si>
  <si>
    <t>Ultrasonicated</t>
    <phoneticPr fontId="1" type="noConversion"/>
  </si>
  <si>
    <t>x = 2.0vol% Bi2Te3 bulk</t>
    <phoneticPr fontId="1" type="noConversion"/>
  </si>
  <si>
    <t>NC2</t>
    <phoneticPr fontId="1" type="noConversion"/>
  </si>
  <si>
    <t>0.05 wt%</t>
    <phoneticPr fontId="1" type="noConversion"/>
  </si>
  <si>
    <t>이재기 BST0.5, Ag</t>
    <phoneticPr fontId="1" type="noConversion"/>
  </si>
  <si>
    <t>Bi0.4Sb1.6-xInxTe3 x=0.01</t>
    <phoneticPr fontId="1" type="noConversion"/>
  </si>
  <si>
    <t>Bi2Te3/MnTe2</t>
    <phoneticPr fontId="1" type="noConversion"/>
  </si>
  <si>
    <t>BR</t>
    <phoneticPr fontId="1" type="noConversion"/>
  </si>
  <si>
    <t>press perpendicular</t>
    <phoneticPr fontId="1" type="noConversion"/>
  </si>
  <si>
    <t>Bi2Te2.85Se0.15:I0.005</t>
    <phoneticPr fontId="1" type="noConversion"/>
  </si>
  <si>
    <t>Bi2Te2.7Se0.3I0.0075</t>
    <phoneticPr fontId="1" type="noConversion"/>
  </si>
  <si>
    <t>그래프가 겹쳐 열전도도 보기 어려움</t>
    <phoneticPr fontId="1" type="noConversion"/>
  </si>
  <si>
    <t>notDuplicated</t>
    <phoneticPr fontId="1" type="noConversion"/>
  </si>
  <si>
    <t>id=49와 동일한 데이터</t>
    <phoneticPr fontId="1" type="noConversion"/>
  </si>
  <si>
    <t>Bi2Te2.85Se0.15I0.005</t>
    <phoneticPr fontId="1" type="noConversion"/>
  </si>
  <si>
    <t>5% Bi/Bi2Te3-II</t>
    <phoneticPr fontId="1" type="noConversion"/>
  </si>
  <si>
    <t>PbTe-BaTe(3%)</t>
    <phoneticPr fontId="1" type="noConversion"/>
  </si>
  <si>
    <t>BT85BS15</t>
    <phoneticPr fontId="1" type="noConversion"/>
  </si>
  <si>
    <t>1.0 at.% Fe-BST</t>
    <phoneticPr fontId="1" type="noConversion"/>
  </si>
  <si>
    <t>y = 0.27</t>
    <phoneticPr fontId="1" type="noConversion"/>
  </si>
  <si>
    <t>x = 0.6</t>
    <phoneticPr fontId="1" type="noConversion"/>
  </si>
  <si>
    <t>데이터가 f(T)가 아니라, f(조성)형태임. 확보 보류.</t>
    <phoneticPr fontId="1" type="noConversion"/>
  </si>
  <si>
    <t>exf8h-SPS</t>
    <phoneticPr fontId="1" type="noConversion"/>
  </si>
  <si>
    <t>열전도도 2K (~0)데이터 삭제</t>
    <phoneticPr fontId="1" type="noConversion"/>
  </si>
  <si>
    <t>poor resolution, 데이터를 다시 땄으나, TEP와 ZT간 관계가 이상함</t>
    <phoneticPr fontId="1" type="noConversion"/>
  </si>
  <si>
    <t>TCHT</t>
    <phoneticPr fontId="1" type="noConversion"/>
  </si>
  <si>
    <t>250oC (red circle)</t>
    <phoneticPr fontId="1" type="noConversion"/>
  </si>
  <si>
    <t>10hr</t>
    <phoneticPr fontId="1" type="noConversion"/>
  </si>
  <si>
    <t>Reproducible_ZT</t>
    <phoneticPr fontId="1" type="noConversion"/>
  </si>
  <si>
    <t>BiSbTe + 4.0 mol% WSe2 addition</t>
    <phoneticPr fontId="1" type="noConversion"/>
  </si>
  <si>
    <t>SPS-40</t>
    <phoneticPr fontId="1" type="noConversion"/>
  </si>
  <si>
    <t>논문에서 k_el 환산식과 k_ph있음을 확인, ZT오류도 없음</t>
    <phoneticPr fontId="1" type="noConversion"/>
  </si>
  <si>
    <t>1%at Cu, Bi2Te2.7Se0.3</t>
    <phoneticPr fontId="1" type="noConversion"/>
  </si>
  <si>
    <t>계산논문인데 실험논문[43] (KIST현도빈박사)을 cite함. Prb에는 전도도가 테이블에 있고, 제벡계수와 ZT는 그림으로 있음. 사이트한 논문에서 열전도도 가져옴</t>
    <phoneticPr fontId="1" type="noConversion"/>
  </si>
  <si>
    <t>Experiment</t>
    <phoneticPr fontId="1" type="noConversion"/>
  </si>
  <si>
    <t>Experiment, Bi2(Te0.85Se0.15)3 single crystal doped with 0.1 wt % CuBr.</t>
    <phoneticPr fontId="1" type="noConversion"/>
  </si>
  <si>
    <t>in-plane, Bi14Rh3I9</t>
    <phoneticPr fontId="1" type="noConversion"/>
  </si>
  <si>
    <t>50nm</t>
    <phoneticPr fontId="1" type="noConversion"/>
  </si>
  <si>
    <t>BTA nanorods after sintered by HPHT (black square)</t>
    <phoneticPr fontId="1" type="noConversion"/>
  </si>
  <si>
    <t>In-10</t>
    <phoneticPr fontId="1" type="noConversion"/>
  </si>
  <si>
    <t>first measurement (squares)</t>
    <phoneticPr fontId="1" type="noConversion"/>
  </si>
  <si>
    <t>nearly zero conductivity at 300 K, poor resolution // (ZT=0)</t>
    <phoneticPr fontId="1" type="noConversion"/>
  </si>
  <si>
    <t>AgyPb0.99La0.01Te y=0.05</t>
    <phoneticPr fontId="1" type="noConversion"/>
  </si>
  <si>
    <t>y=0.055%, PbTe-1% CdTe-y% PbI2</t>
    <phoneticPr fontId="1" type="noConversion"/>
  </si>
  <si>
    <t>SPS(x = 2) (Fig4,5)</t>
    <phoneticPr fontId="1" type="noConversion"/>
  </si>
  <si>
    <t>PbTe:K 1.25%:Na 0.6%</t>
    <phoneticPr fontId="1" type="noConversion"/>
  </si>
  <si>
    <t>PbSe:Ga, 2.7x10^19</t>
    <phoneticPr fontId="1" type="noConversion"/>
  </si>
  <si>
    <t>poor resolution, ZT불일치</t>
    <phoneticPr fontId="1" type="noConversion"/>
  </si>
  <si>
    <t>poor resolution, ZT불일치. 그런데 명목ZT가 더작고, TEP ZT가 더큼</t>
    <phoneticPr fontId="1" type="noConversion"/>
  </si>
  <si>
    <t>S5</t>
    <phoneticPr fontId="1" type="noConversion"/>
  </si>
  <si>
    <t>제벡계수의 경우 고온데이터 없음</t>
    <phoneticPr fontId="1" type="noConversion"/>
  </si>
  <si>
    <t>x=30%, PbTe+3Na+xPbS</t>
    <phoneticPr fontId="1" type="noConversion"/>
  </si>
  <si>
    <t>poor resolution for hi-T sigma</t>
    <phoneticPr fontId="1" type="noConversion"/>
  </si>
  <si>
    <t>Br(1.0)</t>
    <phoneticPr fontId="1" type="noConversion"/>
  </si>
  <si>
    <t>k_L, L=2.45만 나옴. 환산해서 k_tot얻음. T 5K단위로 강제할당</t>
    <phoneticPr fontId="1" type="noConversion"/>
  </si>
  <si>
    <t>Sb0.10</t>
    <phoneticPr fontId="1" type="noConversion"/>
  </si>
  <si>
    <t>Science-dense-dislocation</t>
    <phoneticPr fontId="1" type="noConversion"/>
  </si>
  <si>
    <t>5 at.-% Bi, Bix(PbTe)1-x</t>
    <phoneticPr fontId="1" type="noConversion"/>
  </si>
  <si>
    <t>x = 0.03</t>
    <phoneticPr fontId="1" type="noConversion"/>
  </si>
  <si>
    <t>PbTe/Bi2Te3 = 27:1</t>
    <phoneticPr fontId="1" type="noConversion"/>
  </si>
  <si>
    <t>x = 0.08 (FIG 6)</t>
    <phoneticPr fontId="1" type="noConversion"/>
  </si>
  <si>
    <t>1.1e20</t>
    <phoneticPr fontId="1" type="noConversion"/>
  </si>
  <si>
    <t>ZT와 TEP ZT가 고온부에서 불일치</t>
    <phoneticPr fontId="1" type="noConversion"/>
  </si>
  <si>
    <t>열전도도 없음</t>
    <phoneticPr fontId="1" type="noConversion"/>
  </si>
  <si>
    <t>PbSeTe 2nd</t>
    <phoneticPr fontId="1" type="noConversion"/>
  </si>
  <si>
    <t>x=0.2, KERI AgPb18Sb1+xTe20</t>
    <phoneticPr fontId="1" type="noConversion"/>
  </si>
  <si>
    <t>열전도도 표와 그림 불일치, ZT, TEP-ZT 불일치</t>
    <phoneticPr fontId="1" type="noConversion"/>
  </si>
  <si>
    <t>Pb1-xSbxTe x=0.25%</t>
    <phoneticPr fontId="1" type="noConversion"/>
  </si>
  <si>
    <t>x = 0.001</t>
    <phoneticPr fontId="1" type="noConversion"/>
  </si>
  <si>
    <t>SiC-1%</t>
  </si>
  <si>
    <t>ZT, TEP-ZT 차이 큼</t>
    <phoneticPr fontId="1" type="noConversion"/>
  </si>
  <si>
    <t>annealed for 20h</t>
    <phoneticPr fontId="1" type="noConversion"/>
  </si>
  <si>
    <t>y = 0.4</t>
    <phoneticPr fontId="1" type="noConversion"/>
  </si>
  <si>
    <t>3.7e19</t>
    <phoneticPr fontId="1" type="noConversion"/>
  </si>
  <si>
    <t>9e19</t>
    <phoneticPr fontId="1" type="noConversion"/>
  </si>
  <si>
    <t>YJPei</t>
  </si>
  <si>
    <t>YJPei</t>
    <phoneticPr fontId="1" type="noConversion"/>
  </si>
  <si>
    <t>La3</t>
    <phoneticPr fontId="1" type="noConversion"/>
  </si>
  <si>
    <t>x=3.0%, (AgxPbTe)0.945(Ag2Te)0.055</t>
    <phoneticPr fontId="1" type="noConversion"/>
  </si>
  <si>
    <t>sigma value correction</t>
    <phoneticPr fontId="1" type="noConversion"/>
  </si>
  <si>
    <t>9.0e19</t>
    <phoneticPr fontId="1" type="noConversion"/>
  </si>
  <si>
    <t>1.8e19</t>
    <phoneticPr fontId="1" type="noConversion"/>
  </si>
  <si>
    <t>SJP</t>
    <phoneticPr fontId="1" type="noConversion"/>
  </si>
  <si>
    <t>x = 0.04 (Figure 4)</t>
    <phoneticPr fontId="1" type="noConversion"/>
  </si>
  <si>
    <t>figure_number_of_targetZT</t>
    <phoneticPr fontId="1" type="noConversion"/>
  </si>
  <si>
    <t>label_of_targetZT_in_figure</t>
    <phoneticPr fontId="1" type="noConversion"/>
  </si>
  <si>
    <t>figure_label_description</t>
    <phoneticPr fontId="1" type="noConversion"/>
  </si>
  <si>
    <t>nickname_of_paper</t>
    <phoneticPr fontId="1" type="noConversion"/>
  </si>
  <si>
    <t>2.3e19</t>
    <phoneticPr fontId="1" type="noConversion"/>
  </si>
  <si>
    <t>Figure 3(d)</t>
    <phoneticPr fontId="1" type="noConversion"/>
  </si>
  <si>
    <t>poor resolution of ZT at lower T range</t>
    <phoneticPr fontId="1" type="noConversion"/>
  </si>
  <si>
    <t>Yanzhong Pei</t>
    <phoneticPr fontId="1" type="noConversion"/>
  </si>
  <si>
    <t>jsnyder@caltech.edu</t>
    <phoneticPr fontId="1" type="noConversion"/>
  </si>
  <si>
    <t>Corresponding_author_main</t>
    <phoneticPr fontId="1" type="noConversion"/>
  </si>
  <si>
    <t>Corresponding_email</t>
    <phoneticPr fontId="1" type="noConversion"/>
  </si>
  <si>
    <t>peiyanzhong@gmail.com</t>
    <phoneticPr fontId="1" type="noConversion"/>
  </si>
  <si>
    <t>kanatzid@cem.msu.edu</t>
    <phoneticPr fontId="1" type="noConversion"/>
  </si>
  <si>
    <t>Na-Pb-Sb-Te</t>
    <phoneticPr fontId="1" type="noConversion"/>
  </si>
  <si>
    <t>Figure 2(d)</t>
    <phoneticPr fontId="1" type="noConversion"/>
  </si>
  <si>
    <t>Na0.95Pb20SbTe22</t>
  </si>
  <si>
    <t>poor resolution</t>
    <phoneticPr fontId="1" type="noConversion"/>
  </si>
  <si>
    <t>x=0.05 mol% Pbi2</t>
    <phoneticPr fontId="1" type="noConversion"/>
  </si>
  <si>
    <t>Figure 14</t>
    <phoneticPr fontId="1" type="noConversion"/>
  </si>
  <si>
    <t>pallab@matsc.iitkgp.ernet.in</t>
    <phoneticPr fontId="1" type="noConversion"/>
  </si>
  <si>
    <t>MG Kanatzidis</t>
    <phoneticPr fontId="1" type="noConversion"/>
  </si>
  <si>
    <t>GJ Snyder</t>
    <phoneticPr fontId="1" type="noConversion"/>
  </si>
  <si>
    <t>P Baneriji</t>
    <phoneticPr fontId="1" type="noConversion"/>
  </si>
  <si>
    <t>PbSe0.6Te0.5:x(PbI2)</t>
    <phoneticPr fontId="1" type="noConversion"/>
  </si>
  <si>
    <t>Woochul Kim</t>
    <phoneticPr fontId="1" type="noConversion"/>
  </si>
  <si>
    <t>woochul@ yonsei.ac.kr</t>
    <phoneticPr fontId="1" type="noConversion"/>
  </si>
  <si>
    <t>Figure 7(g)</t>
    <phoneticPr fontId="1" type="noConversion"/>
  </si>
  <si>
    <t>100MPa-1.5h</t>
    <phoneticPr fontId="1" type="noConversion"/>
  </si>
  <si>
    <t>graph overlap 문제</t>
    <phoneticPr fontId="1" type="noConversion"/>
  </si>
  <si>
    <t>zigzag data: double measure. ZT was from interpolated curve</t>
    <phoneticPr fontId="1" type="noConversion"/>
  </si>
  <si>
    <t>Figure 4</t>
    <phoneticPr fontId="1" type="noConversion"/>
  </si>
  <si>
    <t>8%Sr 2.5E20</t>
    <phoneticPr fontId="1" type="noConversion"/>
  </si>
  <si>
    <t>woochul@yonsei.ac.kr</t>
    <phoneticPr fontId="1" type="noConversion"/>
  </si>
  <si>
    <t>Figure 4(a)</t>
    <phoneticPr fontId="1" type="noConversion"/>
  </si>
  <si>
    <t>ISW</t>
    <phoneticPr fontId="1" type="noConversion"/>
  </si>
  <si>
    <t>전도도 제벡계수 데이터 없음</t>
    <phoneticPr fontId="1" type="noConversion"/>
  </si>
  <si>
    <t>he.jq@sustc.edu.cn</t>
    <phoneticPr fontId="1" type="noConversion"/>
  </si>
  <si>
    <t>2.5% K-doped PbTe0.7S0.3</t>
    <phoneticPr fontId="1" type="noConversion"/>
  </si>
  <si>
    <t>Figure 2</t>
    <phoneticPr fontId="1" type="noConversion"/>
  </si>
  <si>
    <t>2.5% K-doped PbTe0.7Se0.3</t>
    <phoneticPr fontId="1" type="noConversion"/>
  </si>
  <si>
    <t>Jiaqing He</t>
  </si>
  <si>
    <t>Figure 3(c)</t>
    <phoneticPr fontId="1" type="noConversion"/>
  </si>
  <si>
    <t>nano-PbS-2</t>
    <phoneticPr fontId="1" type="noConversion"/>
  </si>
  <si>
    <t>cri1</t>
    <phoneticPr fontId="1" type="noConversion"/>
  </si>
  <si>
    <t>cri2</t>
    <phoneticPr fontId="1" type="noConversion"/>
  </si>
  <si>
    <t>cri3</t>
    <phoneticPr fontId="1" type="noConversion"/>
  </si>
  <si>
    <t>cri4</t>
    <phoneticPr fontId="1" type="noConversion"/>
  </si>
  <si>
    <t>cri5</t>
    <phoneticPr fontId="1" type="noConversion"/>
  </si>
  <si>
    <t>allfilter</t>
    <phoneticPr fontId="1" type="noConversion"/>
  </si>
  <si>
    <t>pass</t>
    <phoneticPr fontId="1" type="noConversion"/>
  </si>
  <si>
    <t>Sima@uow.edu.au</t>
    <phoneticPr fontId="1" type="noConversion"/>
  </si>
  <si>
    <t>S Aminorroaya Yamini</t>
    <phoneticPr fontId="1" type="noConversion"/>
  </si>
  <si>
    <t>Figure 2(a)</t>
    <phoneticPr fontId="1" type="noConversion"/>
  </si>
  <si>
    <t>F</t>
    <phoneticPr fontId="1" type="noConversion"/>
  </si>
  <si>
    <t>x=0.03, Pb(1-x) NaxTe 0.65S0.25Se0.1</t>
    <phoneticPr fontId="1" type="noConversion"/>
  </si>
  <si>
    <t>TEP보다 ZT 데이터 수가 더많다???</t>
    <phoneticPr fontId="1" type="noConversion"/>
  </si>
  <si>
    <t>yuewu@iastate.edu.</t>
    <phoneticPr fontId="1" type="noConversion"/>
  </si>
  <si>
    <t>Yue Wu</t>
    <phoneticPr fontId="1" type="noConversion"/>
  </si>
  <si>
    <t>PbTe-Ag2Te</t>
    <phoneticPr fontId="1" type="noConversion"/>
  </si>
  <si>
    <t>Figure 1(f)</t>
    <phoneticPr fontId="1" type="noConversion"/>
  </si>
  <si>
    <t>Figure 2(f)</t>
    <phoneticPr fontId="1" type="noConversion"/>
  </si>
  <si>
    <t>twophase nanocomposite sample (Si80Ge20)70(Si100B5)30</t>
    <phoneticPr fontId="1" type="noConversion"/>
  </si>
  <si>
    <t>twophase nanocomposite sample (Si80Ge20)80(Si100P3)20</t>
    <phoneticPr fontId="1" type="noConversion"/>
  </si>
  <si>
    <t>modulation</t>
    <phoneticPr fontId="1" type="noConversion"/>
  </si>
  <si>
    <t>Gang Chen</t>
    <phoneticPr fontId="1" type="noConversion"/>
  </si>
  <si>
    <t>gchen2@mit.edu</t>
    <phoneticPr fontId="1" type="noConversion"/>
  </si>
  <si>
    <t>renzh@bc.edu</t>
    <phoneticPr fontId="1" type="noConversion"/>
  </si>
  <si>
    <t>Zhifeng Ren</t>
    <phoneticPr fontId="1" type="noConversion"/>
  </si>
  <si>
    <t>x=0.01, PbSe:Alx</t>
    <phoneticPr fontId="1" type="noConversion"/>
  </si>
  <si>
    <t>Figure 4(c)</t>
    <phoneticPr fontId="1" type="noConversion"/>
  </si>
  <si>
    <t>x=0.01</t>
    <phoneticPr fontId="1" type="noConversion"/>
  </si>
  <si>
    <t>Figure 10</t>
    <phoneticPr fontId="1" type="noConversion"/>
  </si>
  <si>
    <r>
      <t>K0.02Pb0.98Te1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ySey</t>
    </r>
    <phoneticPr fontId="1" type="noConversion"/>
  </si>
  <si>
    <t>y=0.85</t>
    <phoneticPr fontId="1" type="noConversion"/>
  </si>
  <si>
    <t>zren2@central.uh.edu</t>
    <phoneticPr fontId="1" type="noConversion"/>
  </si>
  <si>
    <t>Al0.03PbTe</t>
    <phoneticPr fontId="1" type="noConversion"/>
  </si>
  <si>
    <t>Figure 5</t>
    <phoneticPr fontId="1" type="noConversion"/>
  </si>
  <si>
    <t>zren@uh.edu</t>
    <phoneticPr fontId="1" type="noConversion"/>
  </si>
  <si>
    <t>x = 0.005, A: Cr</t>
    <phoneticPr fontId="1" type="noConversion"/>
  </si>
  <si>
    <t>Pb1-xAxSe (A: Ti, V, Cr, Nb, and Mo) (x = 0.005 or 0.01)</t>
    <phoneticPr fontId="1" type="noConversion"/>
  </si>
  <si>
    <t>Figure 6</t>
    <phoneticPr fontId="1" type="noConversion"/>
  </si>
  <si>
    <t>열전도도 읽기 어려움. 가려져 있음.</t>
    <phoneticPr fontId="1" type="noConversion"/>
  </si>
  <si>
    <t>Figure 11(a)</t>
    <phoneticPr fontId="1" type="noConversion"/>
  </si>
  <si>
    <t>alrah2r@cmich.edu</t>
    <phoneticPr fontId="1" type="noConversion"/>
  </si>
  <si>
    <t>RARA Orabi</t>
    <phoneticPr fontId="1" type="noConversion"/>
  </si>
  <si>
    <t>kanishka@jncasr.ac.in</t>
    <phoneticPr fontId="1" type="noConversion"/>
  </si>
  <si>
    <t>Biswas</t>
    <phoneticPr fontId="1" type="noConversion"/>
  </si>
  <si>
    <t>Figure 8</t>
    <phoneticPr fontId="1" type="noConversion"/>
  </si>
  <si>
    <t>Figure 7</t>
    <phoneticPr fontId="1" type="noConversion"/>
  </si>
  <si>
    <t>SnTe</t>
  </si>
  <si>
    <t>특정 샘플만 높은 온도 측정. 조작 가능성 매우 높음</t>
    <phoneticPr fontId="1" type="noConversion"/>
  </si>
  <si>
    <t>Abort</t>
    <phoneticPr fontId="1" type="noConversion"/>
  </si>
  <si>
    <t>press direction</t>
    <phoneticPr fontId="1" type="noConversion"/>
  </si>
  <si>
    <t>cooling/heating 반복 측정</t>
    <phoneticPr fontId="1" type="noConversion"/>
  </si>
  <si>
    <t>hejq@sustc.edu.cn</t>
    <phoneticPr fontId="1" type="noConversion"/>
  </si>
  <si>
    <t>Figure 5(d)</t>
    <phoneticPr fontId="1" type="noConversion"/>
  </si>
  <si>
    <t>1%K_8h</t>
    <phoneticPr fontId="1" type="noConversion"/>
  </si>
  <si>
    <t>ZT, TEP-ZT 불일치, 그런데 undervalue?</t>
    <phoneticPr fontId="1" type="noConversion"/>
  </si>
  <si>
    <t>mzhou@ mail.ipc.ac.cn</t>
    <phoneticPr fontId="1" type="noConversion"/>
  </si>
  <si>
    <t>Figure 5(c)</t>
    <phoneticPr fontId="1" type="noConversion"/>
  </si>
  <si>
    <t>Na0.01Sn0.99Se, pepemdicular to sintering pressure</t>
    <phoneticPr fontId="1" type="noConversion"/>
  </si>
  <si>
    <t>x = 0.01, pepemdicular to sintering pressure</t>
    <phoneticPr fontId="1" type="noConversion"/>
  </si>
  <si>
    <t>kappa redigitize</t>
    <phoneticPr fontId="1" type="noConversion"/>
  </si>
  <si>
    <t>Min Zhou</t>
    <phoneticPr fontId="1" type="noConversion"/>
  </si>
  <si>
    <t>Yanzhong Pei</t>
  </si>
  <si>
    <t>yanzhong@tongji.edu.cn</t>
    <phoneticPr fontId="1" type="noConversion"/>
  </si>
  <si>
    <t>x = 0.06</t>
    <phoneticPr fontId="1" type="noConversion"/>
  </si>
  <si>
    <t>(SnTe)(1-x)(Cu2Te)(x)</t>
    <phoneticPr fontId="1" type="noConversion"/>
  </si>
  <si>
    <t>m-kanatzidis@northwestern.edu</t>
    <phoneticPr fontId="1" type="noConversion"/>
  </si>
  <si>
    <t>Sn1-xCdxTe-2%CdS</t>
    <phoneticPr fontId="1" type="noConversion"/>
  </si>
  <si>
    <t>Figure 13(f)</t>
    <phoneticPr fontId="1" type="noConversion"/>
  </si>
  <si>
    <t>very poor resolution</t>
    <phoneticPr fontId="1" type="noConversion"/>
  </si>
  <si>
    <t>x = 3</t>
    <phoneticPr fontId="1" type="noConversion"/>
  </si>
  <si>
    <t>Sn0.97In0.015Cd0.015Te-x%CdS</t>
    <phoneticPr fontId="1" type="noConversion"/>
  </si>
  <si>
    <t>Figure 5(a)</t>
    <phoneticPr fontId="1" type="noConversion"/>
  </si>
  <si>
    <t>x = 0.12</t>
    <phoneticPr fontId="1" type="noConversion"/>
  </si>
  <si>
    <t>Sn1-xMnxTe</t>
    <phoneticPr fontId="1" type="noConversion"/>
  </si>
  <si>
    <t>very poor resolution, 그래프 겹침</t>
    <phoneticPr fontId="1" type="noConversion"/>
  </si>
  <si>
    <t>Guodong Tang</t>
    <phoneticPr fontId="1" type="noConversion"/>
  </si>
  <si>
    <t>Figure 7(d)</t>
    <phoneticPr fontId="1" type="noConversion"/>
  </si>
  <si>
    <t>along the pressing direction (//)</t>
    <phoneticPr fontId="1" type="noConversion"/>
  </si>
  <si>
    <t>SnSe+1%PbSe</t>
    <phoneticPr fontId="1" type="noConversion"/>
  </si>
  <si>
    <t>tangguodong@njust.edu.cn</t>
    <phoneticPr fontId="1" type="noConversion"/>
  </si>
  <si>
    <t>Sn50Te50</t>
    <phoneticPr fontId="1" type="noConversion"/>
  </si>
  <si>
    <t>kai.guo@shu.edu.cn</t>
    <phoneticPr fontId="1" type="noConversion"/>
  </si>
  <si>
    <t>GUO Kai</t>
    <phoneticPr fontId="1" type="noConversion"/>
  </si>
  <si>
    <t>x = 0.0025</t>
    <phoneticPr fontId="1" type="noConversion"/>
  </si>
  <si>
    <t>laifengli@mail.ipc.ac.cn</t>
    <phoneticPr fontId="1" type="noConversion"/>
  </si>
  <si>
    <t>Laifeng Li</t>
    <phoneticPr fontId="1" type="noConversion"/>
  </si>
  <si>
    <t>4E19 (1.5% I)</t>
    <phoneticPr fontId="1" type="noConversion"/>
  </si>
  <si>
    <t>data too scattered</t>
    <phoneticPr fontId="1" type="noConversion"/>
  </si>
  <si>
    <t>cri6</t>
    <phoneticPr fontId="1" type="noConversion"/>
  </si>
  <si>
    <t>notCalc</t>
    <phoneticPr fontId="1" type="noConversion"/>
  </si>
  <si>
    <t>computation, k_la from expt</t>
    <phoneticPr fontId="1" type="noConversion"/>
  </si>
  <si>
    <t>Oliver Oeckler</t>
    <phoneticPr fontId="1" type="noConversion"/>
  </si>
  <si>
    <t>with precipitates, cooling</t>
    <phoneticPr fontId="1" type="noConversion"/>
  </si>
  <si>
    <t>(CoGe2)0.2(GeTe)17Sb2Te3</t>
  </si>
  <si>
    <t>Figure 3, middle column</t>
    <phoneticPr fontId="1" type="noConversion"/>
  </si>
  <si>
    <t>oliver.oeckler@gmx.de</t>
    <phoneticPr fontId="1" type="noConversion"/>
  </si>
  <si>
    <t>0.03%In</t>
    <phoneticPr fontId="1" type="noConversion"/>
  </si>
  <si>
    <t>Y Gelbstein</t>
    <phoneticPr fontId="1" type="noConversion"/>
  </si>
  <si>
    <t>yanivge@bgu.ac.il</t>
    <phoneticPr fontId="1" type="noConversion"/>
  </si>
  <si>
    <t>Figure 11</t>
    <phoneticPr fontId="1" type="noConversion"/>
  </si>
  <si>
    <t>after 250 h annealing at 600 1CatAr atmosphere, for Pb0.5Sn0.5Te doped with 0.03at% indium</t>
    <phoneticPr fontId="1" type="noConversion"/>
  </si>
  <si>
    <t>Bridgman crystal growth method (updated 2022-4-10, by BR)</t>
    <phoneticPr fontId="1" type="noConversion"/>
  </si>
  <si>
    <t>x=0.5***</t>
    <phoneticPr fontId="1" type="noConversion"/>
  </si>
  <si>
    <t>Figure 16</t>
    <phoneticPr fontId="1" type="noConversion"/>
  </si>
  <si>
    <t>good data, but poor resolution</t>
    <phoneticPr fontId="1" type="noConversion"/>
  </si>
  <si>
    <t>solution treated (ST)</t>
    <phoneticPr fontId="1" type="noConversion"/>
  </si>
  <si>
    <t>ii</t>
    <phoneticPr fontId="1" type="noConversion"/>
  </si>
  <si>
    <t>bbochentyn@mif.pg.gda.pl</t>
    <phoneticPr fontId="1" type="noConversion"/>
  </si>
  <si>
    <t>B BOCHENTYN</t>
    <phoneticPr fontId="1" type="noConversion"/>
  </si>
  <si>
    <t>TAGS-R400h10+10</t>
    <phoneticPr fontId="1" type="noConversion"/>
  </si>
  <si>
    <t>kappa from ZT and TEP</t>
    <phoneticPr fontId="1" type="noConversion"/>
  </si>
  <si>
    <t>KERI</t>
    <phoneticPr fontId="1" type="noConversion"/>
  </si>
  <si>
    <t>Figure 9</t>
    <phoneticPr fontId="1" type="noConversion"/>
  </si>
  <si>
    <t>minwookoh@keri.re.kr</t>
    <phoneticPr fontId="1" type="noConversion"/>
  </si>
  <si>
    <t>MW Oh</t>
    <phoneticPr fontId="1" type="noConversion"/>
  </si>
  <si>
    <t>(GeTe)5.5AgIn0.5Sb0.5Te2</t>
  </si>
  <si>
    <t>x=0.05</t>
    <phoneticPr fontId="1" type="noConversion"/>
  </si>
  <si>
    <t>Ge0.53Ag0.13Sb0.27□0.07Te1</t>
    <phoneticPr fontId="1" type="noConversion"/>
  </si>
  <si>
    <t>Figure 5(left)</t>
    <phoneticPr fontId="1" type="noConversion"/>
  </si>
  <si>
    <t>second heating cycle</t>
    <phoneticPr fontId="1" type="noConversion"/>
  </si>
  <si>
    <t>heating curves</t>
    <phoneticPr fontId="1" type="noConversion"/>
  </si>
  <si>
    <t>Sn0.91Mn0.14Te(Cu2Te ) 0.05</t>
    <phoneticPr fontId="1" type="noConversion"/>
  </si>
  <si>
    <t>Sn0.89Mn0.14Te(Cu2Te)0.05</t>
    <phoneticPr fontId="1" type="noConversion"/>
  </si>
  <si>
    <t>x=0.14(1.1E20) 5%Sn excess</t>
    <phoneticPr fontId="1" type="noConversion"/>
  </si>
  <si>
    <t>중복제거</t>
    <phoneticPr fontId="1" type="noConversion"/>
  </si>
  <si>
    <t>BixCu1.8-xS</t>
    <phoneticPr fontId="1" type="noConversion"/>
  </si>
  <si>
    <t>Bo-Ping Zhang</t>
    <phoneticPr fontId="1" type="noConversion"/>
  </si>
  <si>
    <t>bpzhang@ustb.edu.cn</t>
    <phoneticPr fontId="1" type="noConversion"/>
  </si>
  <si>
    <t>inchung@snu.ac.kr</t>
    <phoneticPr fontId="1" type="noConversion"/>
  </si>
  <si>
    <t>In Chung</t>
    <phoneticPr fontId="1" type="noConversion"/>
  </si>
  <si>
    <t>x=0.03</t>
    <phoneticPr fontId="1" type="noConversion"/>
  </si>
  <si>
    <t>Source data</t>
    <phoneticPr fontId="1" type="noConversion"/>
  </si>
  <si>
    <t>nature material 웹사이트의 Source Data로 제공됨</t>
    <phoneticPr fontId="1" type="noConversion"/>
  </si>
  <si>
    <t>zhaolidong@buaa.edu.cn</t>
    <phoneticPr fontId="1" type="noConversion"/>
  </si>
  <si>
    <t>Li-Dong Zhao</t>
    <phoneticPr fontId="1" type="noConversion"/>
  </si>
  <si>
    <t>Figure 1(a)</t>
    <phoneticPr fontId="1" type="noConversion"/>
  </si>
  <si>
    <t>n-type SnSe, 1.2E19</t>
    <phoneticPr fontId="1" type="noConversion"/>
  </si>
  <si>
    <t>parallel to press direction of SPS</t>
    <phoneticPr fontId="1" type="noConversion"/>
  </si>
  <si>
    <t>Figure 1</t>
    <phoneticPr fontId="1" type="noConversion"/>
  </si>
  <si>
    <t>Ctirad Uher</t>
    <phoneticPr fontId="1" type="noConversion"/>
  </si>
  <si>
    <t>cuher@umich.edu</t>
    <phoneticPr fontId="1" type="noConversion"/>
  </si>
  <si>
    <t>Figure 6</t>
    <phoneticPr fontId="1" type="noConversion"/>
  </si>
  <si>
    <t>Cu1.98Sn0.01Se</t>
    <phoneticPr fontId="1" type="noConversion"/>
  </si>
  <si>
    <t>Figure 9</t>
    <phoneticPr fontId="1" type="noConversion"/>
  </si>
  <si>
    <t>Cu2Se</t>
    <phoneticPr fontId="1" type="noConversion"/>
  </si>
  <si>
    <t>Cu1.97Ag0.03Se</t>
    <phoneticPr fontId="1" type="noConversion"/>
  </si>
  <si>
    <t>Figure 2(f)</t>
    <phoneticPr fontId="1" type="noConversion"/>
  </si>
  <si>
    <t>jsnyder@caltech.edu</t>
    <phoneticPr fontId="1" type="noConversion"/>
  </si>
  <si>
    <t>Figure 2(d)</t>
    <phoneticPr fontId="1" type="noConversion"/>
  </si>
  <si>
    <t>beta-Cu2Se</t>
    <phoneticPr fontId="1" type="noConversion"/>
  </si>
  <si>
    <t xml:space="preserve">xshi@mail.sic.ac.cn </t>
    <phoneticPr fontId="1" type="noConversion"/>
  </si>
  <si>
    <t>Xun Shi</t>
    <phoneticPr fontId="1" type="noConversion"/>
  </si>
  <si>
    <t>추출품질 낮음</t>
    <phoneticPr fontId="1" type="noConversion"/>
  </si>
  <si>
    <t>Figure 3(d)</t>
    <phoneticPr fontId="1" type="noConversion"/>
  </si>
  <si>
    <t>833 K</t>
    <phoneticPr fontId="1" type="noConversion"/>
  </si>
  <si>
    <t>annealed at 833 K</t>
    <phoneticPr fontId="1" type="noConversion"/>
  </si>
  <si>
    <t>Figure 5</t>
    <phoneticPr fontId="1" type="noConversion"/>
  </si>
  <si>
    <t>Nano Cu2Se</t>
    <phoneticPr fontId="1" type="noConversion"/>
  </si>
  <si>
    <t>Cu2Se, 데이터 일부만 추출됨, 재추출 필요</t>
    <phoneticPr fontId="1" type="noConversion"/>
  </si>
  <si>
    <t>A Dhar</t>
    <phoneticPr fontId="1" type="noConversion"/>
  </si>
  <si>
    <t>adhar@nplindia.org</t>
    <phoneticPr fontId="1" type="noConversion"/>
  </si>
  <si>
    <t>Figure 1</t>
    <phoneticPr fontId="1" type="noConversion"/>
  </si>
  <si>
    <t>HP600 bulk</t>
    <phoneticPr fontId="1" type="noConversion"/>
  </si>
  <si>
    <t>Figure 3(f)</t>
    <phoneticPr fontId="1" type="noConversion"/>
  </si>
  <si>
    <t>Zhifeng Ren</t>
    <phoneticPr fontId="1" type="noConversion"/>
  </si>
  <si>
    <t>renzh@bc.edu</t>
    <phoneticPr fontId="1" type="noConversion"/>
  </si>
  <si>
    <t>qinghao@email.arizona.edu</t>
    <phoneticPr fontId="1" type="noConversion"/>
  </si>
  <si>
    <t>Qinyu He</t>
    <phoneticPr fontId="1" type="noConversion"/>
  </si>
  <si>
    <t>ZT across the layer plance (ac)</t>
    <phoneticPr fontId="1" type="noConversion"/>
  </si>
  <si>
    <t>데이터 따기 전</t>
    <phoneticPr fontId="1" type="noConversion"/>
  </si>
  <si>
    <t>x = 9</t>
    <phoneticPr fontId="1" type="noConversion"/>
  </si>
  <si>
    <t>Figure 10</t>
    <phoneticPr fontId="1" type="noConversion"/>
  </si>
  <si>
    <t>missing single ZT point</t>
    <phoneticPr fontId="1" type="noConversion"/>
  </si>
  <si>
    <t>X. Y. Huang</t>
    <phoneticPr fontId="1" type="noConversion"/>
  </si>
  <si>
    <t>xyhuang@crystal.apph.tohoku.ac.jp</t>
    <phoneticPr fontId="1" type="noConversion"/>
  </si>
  <si>
    <t>m-kanatzidis@northwestern.edu</t>
    <phoneticPr fontId="1" type="noConversion"/>
  </si>
  <si>
    <t>열전도도 없음</t>
    <phoneticPr fontId="1" type="noConversion"/>
  </si>
  <si>
    <t>Figure 3</t>
    <phoneticPr fontId="1" type="noConversion"/>
  </si>
  <si>
    <t>0.05 mol% SbI3-doped single-crystal CsBi4Te, parallel to b-axis (along needle direction)</t>
    <phoneticPr fontId="1" type="noConversion"/>
  </si>
  <si>
    <t>ZT, TEP-ZT 불일치, 다시 땄는데도 불일치</t>
    <phoneticPr fontId="1" type="noConversion"/>
  </si>
  <si>
    <t>x = 0.5</t>
    <phoneticPr fontId="1" type="noConversion"/>
  </si>
  <si>
    <t>Xinfeng Tang</t>
    <phoneticPr fontId="1" type="noConversion"/>
  </si>
  <si>
    <t xml:space="preserve">tangxf@whut.edu.cn </t>
    <phoneticPr fontId="1" type="noConversion"/>
  </si>
  <si>
    <t>X. B. Zhao</t>
    <phoneticPr fontId="1" type="noConversion"/>
  </si>
  <si>
    <t xml:space="preserve">zhaoxb@zju.edu.cn </t>
    <phoneticPr fontId="1" type="noConversion"/>
  </si>
  <si>
    <t>N40</t>
    <phoneticPr fontId="1" type="noConversion"/>
  </si>
  <si>
    <t>데이터 재현 안됨</t>
    <phoneticPr fontId="1" type="noConversion"/>
  </si>
  <si>
    <t>jingfeng@mail.tsinghua.edu.cn</t>
    <phoneticPr fontId="1" type="noConversion"/>
  </si>
  <si>
    <t>Jing-Feng Li</t>
    <phoneticPr fontId="1" type="noConversion"/>
  </si>
  <si>
    <t>Figure 5(b)</t>
    <phoneticPr fontId="1" type="noConversion"/>
  </si>
  <si>
    <t>CoSb2.75Te0.20Sn0.05</t>
    <phoneticPr fontId="1" type="noConversion"/>
  </si>
  <si>
    <t>기존: ZT, TEP-ZT 에러 약 5%, 다시 따고나서 약 2%</t>
    <phoneticPr fontId="1" type="noConversion"/>
  </si>
  <si>
    <t>전도도, 제벡은 고온 데이터가 없음</t>
    <phoneticPr fontId="1" type="noConversion"/>
  </si>
  <si>
    <t>y = 0.3</t>
    <phoneticPr fontId="1" type="noConversion"/>
  </si>
  <si>
    <t>Figure 4(b)</t>
    <phoneticPr fontId="1" type="noConversion"/>
  </si>
  <si>
    <t>재추출</t>
    <phoneticPr fontId="1" type="noConversion"/>
  </si>
  <si>
    <t>Nano Sample-1</t>
    <phoneticPr fontId="1" type="noConversion"/>
  </si>
  <si>
    <t>T = 520 K 이상에서 그래프 ZT값이 계산 ZT값에 비해 0.1 ~ 0.37 더 큰 값을 보임. DB에서 제외하는 것이 나을 것 같음.</t>
    <phoneticPr fontId="1" type="noConversion"/>
  </si>
  <si>
    <t>YEAR</t>
  </si>
  <si>
    <t>논문ZT(max)</t>
  </si>
  <si>
    <t>&gt;2.1</t>
  </si>
  <si>
    <t>&gt;1.46</t>
  </si>
  <si>
    <t>1.4 / 1.2</t>
  </si>
  <si>
    <t>&gt;2.5</t>
  </si>
  <si>
    <t>TEP_ZT(max)</t>
  </si>
  <si>
    <t>x=0.8</t>
    <phoneticPr fontId="1" type="noConversion"/>
  </si>
  <si>
    <t>Yb14Mn0.2Al0.8Sb11</t>
    <phoneticPr fontId="1" type="noConversion"/>
  </si>
  <si>
    <t>Yb14Mn1-xAlxSb11</t>
    <phoneticPr fontId="1" type="noConversion"/>
  </si>
  <si>
    <t>ZT영역대비, TEP영역이 작음…</t>
    <phoneticPr fontId="1" type="noConversion"/>
  </si>
  <si>
    <t>x=0.26, y=0.2</t>
    <phoneticPr fontId="1" type="noConversion"/>
  </si>
  <si>
    <t>YbxCo4Sb12/yGaSb</t>
    <phoneticPr fontId="1" type="noConversion"/>
  </si>
  <si>
    <t>Lidong Chen</t>
    <phoneticPr fontId="1" type="noConversion"/>
  </si>
  <si>
    <t>cld@mail.sic.ac.cn</t>
    <phoneticPr fontId="1" type="noConversion"/>
  </si>
  <si>
    <t>Tie-Jun Zhu</t>
    <phoneticPr fontId="1" type="noConversion"/>
  </si>
  <si>
    <t>zhutj@zju.edu.cn</t>
    <phoneticPr fontId="1" type="noConversion"/>
  </si>
  <si>
    <t>LM-SPSed Hf0.6Zr0.4NiSn0.98Sb0.02</t>
    <phoneticPr fontId="1" type="noConversion"/>
  </si>
  <si>
    <t>y = 0.28 (SryCo4Sb12)</t>
    <phoneticPr fontId="1" type="noConversion"/>
  </si>
  <si>
    <t>0.1vol% SiC in Bi2Te3</t>
    <phoneticPr fontId="1" type="noConversion"/>
  </si>
  <si>
    <t>Ken Kurosaki</t>
    <phoneticPr fontId="1" type="noConversion"/>
  </si>
  <si>
    <t>kurosaki@nucl.eng.osaka-u.ac.jp</t>
    <phoneticPr fontId="1" type="noConversion"/>
  </si>
  <si>
    <t>poor resolution owing to log plot</t>
    <phoneticPr fontId="1" type="noConversion"/>
  </si>
  <si>
    <t>0.03% In</t>
    <phoneticPr fontId="1" type="noConversion"/>
  </si>
  <si>
    <t>Figure 11</t>
    <phoneticPr fontId="1" type="noConversion"/>
  </si>
  <si>
    <t>#143, 277중복. 277데이터 삭제</t>
    <phoneticPr fontId="1" type="noConversion"/>
  </si>
  <si>
    <t>Figure 7</t>
    <phoneticPr fontId="1" type="noConversion"/>
  </si>
  <si>
    <t>Hot pressed TlSbTe2</t>
    <phoneticPr fontId="1" type="noConversion"/>
  </si>
  <si>
    <t>BR: std0.5%, Ihm: std0.9%</t>
    <phoneticPr fontId="1" type="noConversion"/>
  </si>
  <si>
    <t>EM Levin</t>
    <phoneticPr fontId="1" type="noConversion"/>
  </si>
  <si>
    <t>levin@iastate.edu</t>
    <phoneticPr fontId="1" type="noConversion"/>
  </si>
  <si>
    <t>TAGS-85+1%Ce</t>
    <phoneticPr fontId="1" type="noConversion"/>
  </si>
  <si>
    <t>Figure 6</t>
    <phoneticPr fontId="1" type="noConversion"/>
  </si>
  <si>
    <t>empty</t>
    <phoneticPr fontId="1" type="noConversion"/>
  </si>
  <si>
    <t>SJP</t>
    <phoneticPr fontId="1" type="noConversion"/>
  </si>
  <si>
    <t>skip</t>
    <phoneticPr fontId="1" type="noConversion"/>
  </si>
  <si>
    <t>BR</t>
    <phoneticPr fontId="1" type="noConversion"/>
  </si>
  <si>
    <t>Figure 3(d)</t>
    <phoneticPr fontId="1" type="noConversion"/>
  </si>
  <si>
    <t>annealing for 30 days</t>
    <phoneticPr fontId="1" type="noConversion"/>
  </si>
  <si>
    <t>ZT, TEP-ZT 차이 큼</t>
    <phoneticPr fontId="1" type="noConversion"/>
  </si>
  <si>
    <t xml:space="preserve">jingfeng@mail.tsinghua.edu.cn </t>
    <phoneticPr fontId="1" type="noConversion"/>
  </si>
  <si>
    <t>Jing-Feng Li</t>
    <phoneticPr fontId="1" type="noConversion"/>
  </si>
  <si>
    <t>Marlow</t>
    <phoneticPr fontId="1" type="noConversion"/>
  </si>
  <si>
    <t>TAGS: (GeTe)3(Ag0.8Sb1.2Te.2.2)1</t>
    <phoneticPr fontId="1" type="noConversion"/>
  </si>
  <si>
    <t>Figure 3</t>
    <phoneticPr fontId="1" type="noConversion"/>
  </si>
  <si>
    <t>jsharp@marlow.com</t>
    <phoneticPr fontId="1" type="noConversion"/>
  </si>
  <si>
    <t>JW Sharp</t>
    <phoneticPr fontId="1" type="noConversion"/>
  </si>
  <si>
    <t xml:space="preserve">james.salvador@gm.cm </t>
    <phoneticPr fontId="1" type="noConversion"/>
  </si>
  <si>
    <t>GM</t>
    <phoneticPr fontId="1" type="noConversion"/>
  </si>
  <si>
    <t>JR Salvador</t>
    <phoneticPr fontId="1" type="noConversion"/>
  </si>
  <si>
    <t>TAGS-85</t>
    <phoneticPr fontId="1" type="noConversion"/>
  </si>
  <si>
    <t>Figure 5</t>
    <phoneticPr fontId="1" type="noConversion"/>
  </si>
  <si>
    <t>저온 데이터 누락 재추출</t>
    <phoneticPr fontId="1" type="noConversion"/>
  </si>
  <si>
    <t>저온 데이터 투락</t>
    <phoneticPr fontId="1" type="noConversion"/>
  </si>
  <si>
    <t>Poudeu</t>
    <phoneticPr fontId="1" type="noConversion"/>
  </si>
  <si>
    <t>m-kanatzidis@northwestern.edu</t>
    <phoneticPr fontId="1" type="noConversion"/>
  </si>
  <si>
    <t>x = 7</t>
    <phoneticPr fontId="1" type="noConversion"/>
  </si>
  <si>
    <t>Figure 9</t>
    <phoneticPr fontId="1" type="noConversion"/>
  </si>
  <si>
    <t>Pb9.6Sb0.2Te10-xSex</t>
    <phoneticPr fontId="1" type="noConversion"/>
  </si>
  <si>
    <t>열전도도 없음</t>
    <phoneticPr fontId="1" type="noConversion"/>
  </si>
  <si>
    <t>Figure 5(b)</t>
    <phoneticPr fontId="1" type="noConversion"/>
  </si>
  <si>
    <t>Ta0.74V0.1Ti0.16FeSb</t>
  </si>
  <si>
    <t>zren@uh.edu</t>
  </si>
  <si>
    <t>zren@uh.edu</t>
    <phoneticPr fontId="1" type="noConversion"/>
  </si>
  <si>
    <t>Zhifeng Ren</t>
    <phoneticPr fontId="1" type="noConversion"/>
  </si>
  <si>
    <t>번호밀림 방지, 제일뒤로 옮김</t>
    <phoneticPr fontId="1" type="noConversion"/>
  </si>
  <si>
    <t>ZT, TEP-ZT비교</t>
    <phoneticPr fontId="1" type="noConversion"/>
  </si>
  <si>
    <t>k.nielsch@ifw-dresden.de</t>
    <phoneticPr fontId="1" type="noConversion"/>
  </si>
  <si>
    <t>K Nielsch</t>
    <phoneticPr fontId="1" type="noConversion"/>
  </si>
  <si>
    <t>p-MgAgSb: MgAg0.97Sb0.99</t>
    <phoneticPr fontId="1" type="noConversion"/>
  </si>
  <si>
    <t>Figure 2</t>
    <phoneticPr fontId="1" type="noConversion"/>
  </si>
  <si>
    <t>p-type</t>
    <phoneticPr fontId="1" type="noConversion"/>
  </si>
  <si>
    <t>n-type Sb0.5 - 0.7 (seg)</t>
    <phoneticPr fontId="1" type="noConversion"/>
  </si>
  <si>
    <t>Graph_ZT(max)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</si>
  <si>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</si>
  <si>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</si>
  <si>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MNC35</t>
    <phoneticPr fontId="1" type="noConversion"/>
  </si>
  <si>
    <t>xBaM/Ba0.3In0.3Co4Sb12</t>
    <phoneticPr fontId="1" type="noConversion"/>
  </si>
  <si>
    <t>Figure 5(a)</t>
    <phoneticPr fontId="1" type="noConversion"/>
  </si>
  <si>
    <t>Pb0.98Na0.02Te-8% SrTe, non-equilibrium, this study</t>
    <phoneticPr fontId="1" type="noConversion"/>
  </si>
  <si>
    <t>ZT, TEP-ZT 불일치</t>
    <phoneticPr fontId="1" type="noConversion"/>
  </si>
  <si>
    <t xml:space="preserve">linyh@mail.tsinghua.edu.cn </t>
    <phoneticPr fontId="1" type="noConversion"/>
  </si>
  <si>
    <t>Yuan-Hua Lin</t>
  </si>
  <si>
    <t>Pb0.14</t>
    <phoneticPr fontId="1" type="noConversion"/>
  </si>
  <si>
    <t>Bi0.86Pb0.14CuSeO</t>
  </si>
  <si>
    <t>Yanzhong Pei</t>
    <phoneticPr fontId="1" type="noConversion"/>
  </si>
  <si>
    <t xml:space="preserve">yanzhong@tongji.edu.cn </t>
    <phoneticPr fontId="1" type="noConversion"/>
  </si>
  <si>
    <t>y=0.12</t>
    <phoneticPr fontId="1" type="noConversion"/>
  </si>
  <si>
    <t>(Ge0.98Cu0.04Te)1−y(PbSe)y</t>
    <phoneticPr fontId="1" type="noConversion"/>
  </si>
  <si>
    <t>K Biswas</t>
    <phoneticPr fontId="1" type="noConversion"/>
  </si>
  <si>
    <t>kanishka@jncasr.ac.in</t>
    <phoneticPr fontId="1" type="noConversion"/>
  </si>
  <si>
    <t>Figure 4</t>
    <phoneticPr fontId="1" type="noConversion"/>
  </si>
  <si>
    <t>AgSb1–xCdxTe2</t>
    <phoneticPr fontId="1" type="noConversion"/>
  </si>
  <si>
    <t>AgSb0.94Cd0.06Te2</t>
    <phoneticPr fontId="1" type="noConversion"/>
  </si>
  <si>
    <t>x = 0.09</t>
    <phoneticPr fontId="1" type="noConversion"/>
  </si>
  <si>
    <t>SnS1-xSex</t>
    <phoneticPr fontId="1" type="noConversion"/>
  </si>
  <si>
    <t xml:space="preserve">Figure 6(a) </t>
    <phoneticPr fontId="1" type="noConversion"/>
  </si>
  <si>
    <t>Li-Dong Zhao</t>
  </si>
  <si>
    <t>Li-Dong Zhao</t>
    <phoneticPr fontId="1" type="noConversion"/>
  </si>
  <si>
    <t xml:space="preserve">zhaolidong@buaa.edu.cn </t>
    <phoneticPr fontId="1" type="noConversion"/>
  </si>
  <si>
    <t xml:space="preserve">hejq@sustech.edu.cn </t>
    <phoneticPr fontId="1" type="noConversion"/>
  </si>
  <si>
    <t>Jiaqing He</t>
    <phoneticPr fontId="1" type="noConversion"/>
  </si>
  <si>
    <t>Pb0.89Sb0.012Sn0.1Se0.5Te0.25S0.25</t>
  </si>
  <si>
    <t>x = 0.25, y = 0.10</t>
    <phoneticPr fontId="1" type="noConversion"/>
  </si>
  <si>
    <t>Figure 4(d)</t>
    <phoneticPr fontId="1" type="noConversion"/>
  </si>
  <si>
    <t>x = 0.5</t>
    <phoneticPr fontId="1" type="noConversion"/>
  </si>
  <si>
    <t>Figure 4(f)</t>
    <phoneticPr fontId="1" type="noConversion"/>
  </si>
  <si>
    <t>Mg3.2Bi1.298Sb0.7Te0.002</t>
  </si>
  <si>
    <t>x = 0.004</t>
    <phoneticPr fontId="1" type="noConversion"/>
  </si>
  <si>
    <t>Sb2Te3(Sn0.006Re0.004Te)8</t>
  </si>
  <si>
    <t>Figure 5(f)</t>
    <phoneticPr fontId="1" type="noConversion"/>
  </si>
  <si>
    <t xml:space="preserve">he.jq@sustc.edu.cn </t>
    <phoneticPr fontId="1" type="noConversion"/>
  </si>
  <si>
    <t>Cu0.033PbSb0.03TeSe0.06</t>
  </si>
  <si>
    <t>n = 0.3</t>
    <phoneticPr fontId="1" type="noConversion"/>
  </si>
  <si>
    <t>Figure 9(b)</t>
    <phoneticPr fontId="1" type="noConversion"/>
  </si>
  <si>
    <t>Figure 2(d)</t>
    <phoneticPr fontId="1" type="noConversion"/>
  </si>
  <si>
    <t>Ge0.92Sb0.04Bi0.04Te0.95Se0.05</t>
    <phoneticPr fontId="1" type="noConversion"/>
  </si>
  <si>
    <t xml:space="preserve">qiupf@mail.sic.ac.cn </t>
    <phoneticPr fontId="1" type="noConversion"/>
  </si>
  <si>
    <t>Pengfei Qiu</t>
    <phoneticPr fontId="1" type="noConversion"/>
  </si>
  <si>
    <t>Bi1.8Sb0.2Te2.7Se0.3 + 15 wt% Te</t>
  </si>
  <si>
    <t>BTS+15Te+0.20Sb</t>
    <phoneticPr fontId="1" type="noConversion"/>
  </si>
  <si>
    <t>Figure 2(a)</t>
    <phoneticPr fontId="1" type="noConversion"/>
  </si>
  <si>
    <t>10.1039/c9ee01137d</t>
    <phoneticPr fontId="1" type="noConversion"/>
  </si>
  <si>
    <t xml:space="preserve">junluo@shu.edu.cn </t>
    <phoneticPr fontId="1" type="noConversion"/>
  </si>
  <si>
    <t>Jun Luo</t>
    <phoneticPr fontId="1" type="noConversion"/>
  </si>
  <si>
    <t>x = 0.02</t>
    <phoneticPr fontId="1" type="noConversion"/>
  </si>
  <si>
    <t>PbTeCu0.002</t>
  </si>
  <si>
    <t>v-dravid@northwestern.edu</t>
    <phoneticPr fontId="1" type="noConversion"/>
  </si>
  <si>
    <t>VP Dravid</t>
    <phoneticPr fontId="1" type="noConversion"/>
  </si>
  <si>
    <t>Pb0.98K0.02Se + 6% CdSe</t>
  </si>
  <si>
    <t>x = 6%</t>
    <phoneticPr fontId="1" type="noConversion"/>
  </si>
  <si>
    <t>Figure 8</t>
    <phoneticPr fontId="1" type="noConversion"/>
  </si>
  <si>
    <t>kappa 다른 것 따졌음(K없는것). 다시 디지털화시도</t>
    <phoneticPr fontId="1" type="noConversion"/>
  </si>
  <si>
    <t>Guo-Qiang Liu</t>
    <phoneticPr fontId="1" type="noConversion"/>
  </si>
  <si>
    <t>liugq@nimte.ac.cn</t>
    <phoneticPr fontId="1" type="noConversion"/>
  </si>
  <si>
    <t>SnSe0.95+x%PbBr2</t>
    <phoneticPr fontId="1" type="noConversion"/>
  </si>
  <si>
    <t xml:space="preserve">Figure 6(c) </t>
    <phoneticPr fontId="1" type="noConversion"/>
  </si>
  <si>
    <t>x = 2, out of plane</t>
    <phoneticPr fontId="1" type="noConversion"/>
  </si>
  <si>
    <t>SnSe0.95 + 2% PbBr2</t>
    <phoneticPr fontId="1" type="noConversion"/>
  </si>
  <si>
    <t>out-of-plane</t>
    <phoneticPr fontId="1" type="noConversion"/>
  </si>
  <si>
    <t>x = 1, out of plane</t>
    <phoneticPr fontId="1" type="noConversion"/>
  </si>
  <si>
    <t>최고 ZT는 다른 샘플임. 관련하여 #423만듦</t>
    <phoneticPr fontId="1" type="noConversion"/>
  </si>
  <si>
    <t>PbSe + 3% CdSe</t>
  </si>
  <si>
    <t>x=3</t>
    <phoneticPr fontId="1" type="noConversion"/>
  </si>
  <si>
    <t xml:space="preserve">Figure 7(c) </t>
    <phoneticPr fontId="1" type="noConversion"/>
  </si>
  <si>
    <t>Lei Zheng</t>
    <phoneticPr fontId="1" type="noConversion"/>
  </si>
  <si>
    <t>zhenglei@buaa.edu.cn</t>
    <phoneticPr fontId="1" type="noConversion"/>
  </si>
  <si>
    <t>Yonggao Yan</t>
    <phoneticPr fontId="1" type="noConversion"/>
  </si>
  <si>
    <t xml:space="preserve">yanyonggao@whut.edu.cn </t>
    <phoneticPr fontId="1" type="noConversion"/>
  </si>
  <si>
    <t>parallel direction</t>
    <phoneticPr fontId="1" type="noConversion"/>
  </si>
  <si>
    <t>Figure 6(h)</t>
    <phoneticPr fontId="1" type="noConversion"/>
  </si>
  <si>
    <t>jihuiy@uw.edu</t>
    <phoneticPr fontId="1" type="noConversion"/>
  </si>
  <si>
    <t>Jihui Yang</t>
    <phoneticPr fontId="1" type="noConversion"/>
  </si>
  <si>
    <t>Co4Sb11.11Te0.73S0.26</t>
  </si>
  <si>
    <t>Figure 1(b)</t>
    <phoneticPr fontId="1" type="noConversion"/>
  </si>
  <si>
    <t>M: Cu x = 0.005</t>
    <phoneticPr fontId="1" type="noConversion"/>
  </si>
  <si>
    <t>Mg3.05Nb0.15Sb1.5Bi0.49Te0.01</t>
  </si>
  <si>
    <t>x= 0.15</t>
    <phoneticPr fontId="1" type="noConversion"/>
  </si>
  <si>
    <t>PFP Poudeu</t>
    <phoneticPr fontId="1" type="noConversion"/>
  </si>
  <si>
    <t>ppoudeup@umich.edu</t>
    <phoneticPr fontId="1" type="noConversion"/>
  </si>
  <si>
    <t>Cu2Se + 1 mol% In</t>
  </si>
  <si>
    <t>1 mol% In</t>
    <phoneticPr fontId="1" type="noConversion"/>
  </si>
  <si>
    <t>PbTe0.998I0.002-3%Sb</t>
    <phoneticPr fontId="1" type="noConversion"/>
  </si>
  <si>
    <t>Sn0.97Bi0.03Te–3% PbTe</t>
    <phoneticPr fontId="1" type="noConversion"/>
  </si>
  <si>
    <t>Xinfeng Tang</t>
  </si>
  <si>
    <t>Bi0.4Sb1.6Te3</t>
  </si>
  <si>
    <t>zhangqf@hit.edu.cn</t>
    <phoneticPr fontId="1" type="noConversion"/>
  </si>
  <si>
    <t>Qian Zhang</t>
    <phoneticPr fontId="1" type="noConversion"/>
  </si>
  <si>
    <t>In0.0035Pb0.9965Te0.996I0.004</t>
  </si>
  <si>
    <t>x = 0.0035</t>
    <phoneticPr fontId="1" type="noConversion"/>
  </si>
  <si>
    <t>suxianli@whut.edu.cn</t>
    <phoneticPr fontId="1" type="noConversion"/>
  </si>
  <si>
    <t>Xianli Su</t>
    <phoneticPr fontId="1" type="noConversion"/>
  </si>
  <si>
    <t>Zn0.015Bi0.46Sb1.54Te3.015</t>
  </si>
  <si>
    <t>Figure 17</t>
    <phoneticPr fontId="1" type="noConversion"/>
  </si>
  <si>
    <t>figure 16, 17 ZT 불일치, TEP해당 값이 무엇인지 모르겠음.</t>
    <phoneticPr fontId="1" type="noConversion"/>
  </si>
  <si>
    <t>PbTe + 4% MnTe</t>
  </si>
  <si>
    <t xml:space="preserve">Figure 8(c) </t>
    <phoneticPr fontId="1" type="noConversion"/>
  </si>
  <si>
    <t>x=4</t>
    <phoneticPr fontId="1" type="noConversion"/>
  </si>
  <si>
    <t>AlexYan@ntu.edu.sg</t>
    <phoneticPr fontId="1" type="noConversion"/>
  </si>
  <si>
    <t>Qingyu Yan</t>
    <phoneticPr fontId="1" type="noConversion"/>
  </si>
  <si>
    <t xml:space="preserve">Figure 4(c) </t>
    <phoneticPr fontId="1" type="noConversion"/>
  </si>
  <si>
    <t>x=12</t>
    <phoneticPr fontId="1" type="noConversion"/>
  </si>
  <si>
    <t>Pb0.9955Sb0.0045Se–x%GeSe</t>
    <phoneticPr fontId="1" type="noConversion"/>
  </si>
  <si>
    <t>Sn0.57Sb0.13Ge0.3Te SPS</t>
    <phoneticPr fontId="1" type="noConversion"/>
  </si>
  <si>
    <t>y=0.05</t>
    <phoneticPr fontId="1" type="noConversion"/>
  </si>
  <si>
    <t>Figure 6(a)</t>
    <phoneticPr fontId="1" type="noConversion"/>
  </si>
  <si>
    <t>Bi0.05Ge0.99Te</t>
  </si>
  <si>
    <t>Xiaoyuan Zhou</t>
    <phoneticPr fontId="1" type="noConversion"/>
  </si>
  <si>
    <t>xiaoyuan2013@cqu.edu.cn</t>
    <phoneticPr fontId="1" type="noConversion"/>
  </si>
  <si>
    <t>Sn0.97Na0.03Se</t>
  </si>
  <si>
    <t>Mg2Sn0.73Ge0.25Sb0.02</t>
  </si>
  <si>
    <t>Ge0.25Sb0.02</t>
    <phoneticPr fontId="1" type="noConversion"/>
  </si>
  <si>
    <t>Sn0.83Mn0.17Te</t>
  </si>
  <si>
    <t>Sn0.98Bi0.02Te - 3% HgTe</t>
    <phoneticPr fontId="1" type="noConversion"/>
  </si>
  <si>
    <t>Figure 9(a)</t>
    <phoneticPr fontId="1" type="noConversion"/>
  </si>
  <si>
    <t xml:space="preserve">Figure 4(e) </t>
    <phoneticPr fontId="1" type="noConversion"/>
  </si>
  <si>
    <t>alexyan@ntu.edu.sg</t>
    <phoneticPr fontId="1" type="noConversion"/>
  </si>
  <si>
    <t>Sb2Si2Te6/Si2Te3, cross plane</t>
    <phoneticPr fontId="1" type="noConversion"/>
  </si>
  <si>
    <t>Figure 4(h)</t>
    <phoneticPr fontId="1" type="noConversion"/>
  </si>
  <si>
    <t>cross plane</t>
    <phoneticPr fontId="1" type="noConversion"/>
  </si>
  <si>
    <t>Mn, y=0.05 // Mg3.2-yAySb1.5Bi0.49Se0.01</t>
    <phoneticPr fontId="1" type="noConversion"/>
  </si>
  <si>
    <t>nearly perfect match</t>
    <phoneticPr fontId="1" type="noConversion"/>
  </si>
  <si>
    <t>Pb0.98Ga0.02Te</t>
  </si>
  <si>
    <t>x=0.02</t>
    <phoneticPr fontId="1" type="noConversion"/>
  </si>
  <si>
    <t>Figure 7(a)</t>
    <phoneticPr fontId="1" type="noConversion"/>
  </si>
  <si>
    <t>poor resolution, data overlap, no way to see exact value</t>
    <phoneticPr fontId="1" type="noConversion"/>
  </si>
  <si>
    <t>hulipeng@szu.edu.cn</t>
    <phoneticPr fontId="1" type="noConversion"/>
  </si>
  <si>
    <t>Lipeng Hu</t>
    <phoneticPr fontId="1" type="noConversion"/>
  </si>
  <si>
    <t>Figure 6(d)</t>
    <phoneticPr fontId="1" type="noConversion"/>
  </si>
  <si>
    <t>w=0.004</t>
    <phoneticPr fontId="1" type="noConversion"/>
  </si>
  <si>
    <t>Bi0.396Sb1.525In0.075Cu0.004Te3</t>
  </si>
  <si>
    <t>Chaohua Zhang</t>
    <phoneticPr fontId="1" type="noConversion"/>
  </si>
  <si>
    <t>zhangch@szu.edu.cn</t>
    <phoneticPr fontId="1" type="noConversion"/>
  </si>
  <si>
    <t>x=0.06</t>
    <phoneticPr fontId="1" type="noConversion"/>
  </si>
  <si>
    <t>Figure 8(a)</t>
    <phoneticPr fontId="1" type="noConversion"/>
  </si>
  <si>
    <t>Ge0.8Pb0.1Bi0.1Te1.06</t>
  </si>
  <si>
    <t>Cu0.7Ag0.3Ga0.4In0.6Te2</t>
  </si>
  <si>
    <t>x=0.30</t>
    <phoneticPr fontId="1" type="noConversion"/>
  </si>
  <si>
    <t>Figure 7(c)</t>
    <phoneticPr fontId="1" type="noConversion"/>
  </si>
  <si>
    <t>Jian Zhang</t>
    <phoneticPr fontId="1" type="noConversion"/>
  </si>
  <si>
    <t xml:space="preserve">zhangjian@issp.ac.cn </t>
    <phoneticPr fontId="1" type="noConversion"/>
  </si>
  <si>
    <t>Mg0.995Li0.005Ag0.97Sb0.99</t>
  </si>
  <si>
    <t>x=0.005</t>
    <phoneticPr fontId="1" type="noConversion"/>
  </si>
  <si>
    <t>Xu Lu</t>
    <phoneticPr fontId="1" type="noConversion"/>
  </si>
  <si>
    <t xml:space="preserve">luxu@cqu.edu.cn </t>
    <phoneticPr fontId="1" type="noConversion"/>
  </si>
  <si>
    <t>Ag0.7Bi0.7Pb0.3Se1.683Br0.01</t>
  </si>
  <si>
    <t>Ag0.7Bi0.7Pb0.3Se1.683Br0.01</t>
    <phoneticPr fontId="1" type="noConversion"/>
  </si>
  <si>
    <t>x=0.3 - Br 1%</t>
    <phoneticPr fontId="1" type="noConversion"/>
  </si>
  <si>
    <t xml:space="preserve">Figure 5(c) </t>
    <phoneticPr fontId="1" type="noConversion"/>
  </si>
  <si>
    <t xml:space="preserve">linyh@tsinghua.edu.cn </t>
    <phoneticPr fontId="1" type="noConversion"/>
  </si>
  <si>
    <t>Jin-Le Lan</t>
    <phoneticPr fontId="1" type="noConversion"/>
  </si>
  <si>
    <t>Bi1.90Ta1.10O2Se</t>
  </si>
  <si>
    <t>Zihang Liu</t>
    <phoneticPr fontId="1" type="noConversion"/>
  </si>
  <si>
    <t>Takao Mori</t>
  </si>
  <si>
    <t xml:space="preserve">MORI.Takao@nims.go.jp </t>
    <phoneticPr fontId="1" type="noConversion"/>
  </si>
  <si>
    <t>Ge0.88Bi0.06Sc0.06Te</t>
  </si>
  <si>
    <t>Pb0.988Sb0.012Te-13% GeTe, SS SPSed pellets</t>
    <phoneticPr fontId="1" type="noConversion"/>
  </si>
  <si>
    <t>Sn0.99Na0.01Se-1 mol% Ag8SnSe6</t>
    <phoneticPr fontId="1" type="noConversion"/>
  </si>
  <si>
    <t>Sn0.99Na0.01Se-STSe</t>
    <phoneticPr fontId="1" type="noConversion"/>
  </si>
  <si>
    <t>wud@snnu.edu.cn</t>
    <phoneticPr fontId="1" type="noConversion"/>
  </si>
  <si>
    <t>Di Wu</t>
    <phoneticPr fontId="1" type="noConversion"/>
  </si>
  <si>
    <t>PST81-xSb, x=0.6</t>
    <phoneticPr fontId="1" type="noConversion"/>
  </si>
  <si>
    <t>(PbTe)81Sb2Te3 + 0.6Sb + 2Cu2Te</t>
  </si>
  <si>
    <t xml:space="preserve">yuchifan@dhu.edu.cn </t>
    <phoneticPr fontId="1" type="noConversion"/>
  </si>
  <si>
    <t>Yuchi Fan</t>
  </si>
  <si>
    <t>1 vol%</t>
    <phoneticPr fontId="1" type="noConversion"/>
  </si>
  <si>
    <t>Bi0.4Sb1.6Te3 + 1 vol% Ti3C2Tx</t>
  </si>
  <si>
    <t>Hsin-Jay Wu</t>
    <phoneticPr fontId="1" type="noConversion"/>
  </si>
  <si>
    <t>ssky0211@nctu.edu.tw</t>
    <phoneticPr fontId="1" type="noConversion"/>
  </si>
  <si>
    <t>Ga0.02Pb0.98Te</t>
  </si>
  <si>
    <t>Cu2Se1.005 + 0.1 mol% BiCuSeO</t>
  </si>
  <si>
    <t>x=0.005, y=0.001</t>
    <phoneticPr fontId="1" type="noConversion"/>
  </si>
  <si>
    <t>SI에 TEP있음</t>
    <phoneticPr fontId="1" type="noConversion"/>
  </si>
  <si>
    <t>emmanuel.guilmeau@ensicaen.fr</t>
    <phoneticPr fontId="1" type="noConversion"/>
  </si>
  <si>
    <t>Emmanuel Guilmeau</t>
    <phoneticPr fontId="1" type="noConversion"/>
  </si>
  <si>
    <t>Cr</t>
    <phoneticPr fontId="1" type="noConversion"/>
  </si>
  <si>
    <t>Cr2Cu26Ge6S32</t>
  </si>
  <si>
    <t>Figure 7(f)</t>
    <phoneticPr fontId="1" type="noConversion"/>
  </si>
  <si>
    <t>HD5</t>
    <phoneticPr fontId="1" type="noConversion"/>
  </si>
  <si>
    <t>Bi1.95Sb0.05Te2.3Se0.7</t>
  </si>
  <si>
    <t>Junqin Li</t>
    <phoneticPr fontId="1" type="noConversion"/>
  </si>
  <si>
    <t>junqinli@szu.edu.cn</t>
    <phoneticPr fontId="1" type="noConversion"/>
  </si>
  <si>
    <t>PbTe-4%InSb</t>
    <phoneticPr fontId="1" type="noConversion"/>
  </si>
  <si>
    <t xml:space="preserve">Figure 1(c) </t>
    <phoneticPr fontId="1" type="noConversion"/>
  </si>
  <si>
    <t>suijiehe@hit.edu.cn</t>
    <phoneticPr fontId="1" type="noConversion"/>
  </si>
  <si>
    <t>Jiehe Sui</t>
    <phoneticPr fontId="1" type="noConversion"/>
  </si>
  <si>
    <t>Yb0.3Co4Sb12 + 20% Sb</t>
  </si>
  <si>
    <t>x=20</t>
    <phoneticPr fontId="1" type="noConversion"/>
  </si>
  <si>
    <t>Figure 10(a)</t>
    <phoneticPr fontId="1" type="noConversion"/>
  </si>
  <si>
    <t>(GeTe)0.95(Sb2Te3)0.05</t>
  </si>
  <si>
    <t>GeTe-5% Bi2Te3</t>
    <phoneticPr fontId="1" type="noConversion"/>
  </si>
  <si>
    <t>Ge0.95Bi0.05Te 1.025</t>
    <phoneticPr fontId="1" type="noConversion"/>
  </si>
  <si>
    <r>
      <t>Ge1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xBixTe1+0.5x</t>
    </r>
    <phoneticPr fontId="1" type="noConversion"/>
  </si>
  <si>
    <t xml:space="preserve">liuws@sustc.edu.cn </t>
    <phoneticPr fontId="1" type="noConversion"/>
  </si>
  <si>
    <t>Weishu Liu</t>
    <phoneticPr fontId="1" type="noConversion"/>
  </si>
  <si>
    <t>Mg3.2Sb0.015Bi1.975Te0.01</t>
  </si>
  <si>
    <t>x=1.5</t>
    <phoneticPr fontId="1" type="noConversion"/>
  </si>
  <si>
    <t>nl4qv@virginia.edu</t>
    <phoneticPr fontId="1" type="noConversion"/>
  </si>
  <si>
    <t>Naiming Liu</t>
    <phoneticPr fontId="1" type="noConversion"/>
  </si>
  <si>
    <t>Sb-1</t>
    <phoneticPr fontId="1" type="noConversion"/>
  </si>
  <si>
    <t>((Fe0.95Co0.05)0.27Si0.73)0.94Ge0.06 (with 0.5 wt% Cu, and 3 at% P + 1 at% Sb of DC phase)</t>
    <phoneticPr fontId="1" type="noConversion"/>
  </si>
  <si>
    <t>Figure 10(d)</t>
    <phoneticPr fontId="1" type="noConversion"/>
  </si>
  <si>
    <t>zhigang.chen@uq.edu.au</t>
    <phoneticPr fontId="1" type="noConversion"/>
  </si>
  <si>
    <t>Zhi-Gang Chen</t>
    <phoneticPr fontId="1" type="noConversion"/>
  </si>
  <si>
    <t>Ge0.89Sb0.1In0.01Te</t>
  </si>
  <si>
    <t>x=0.1, y=0.01</t>
    <phoneticPr fontId="1" type="noConversion"/>
  </si>
  <si>
    <t>Mg3.032Y0.018SbBi</t>
  </si>
  <si>
    <t>x=0.018</t>
    <phoneticPr fontId="1" type="noConversion"/>
  </si>
  <si>
    <t>본문의 peak zT 값과 supplement의 peak zT 값이 다름. 제외하는 것이 나을 수도 있음.</t>
    <phoneticPr fontId="1" type="noConversion"/>
  </si>
  <si>
    <t>PbTe0.85Se0.15 + 2% Na + 4% SrTe</t>
  </si>
  <si>
    <t>y=4</t>
    <phoneticPr fontId="1" type="noConversion"/>
  </si>
  <si>
    <t>Figure 9(d)</t>
    <phoneticPr fontId="1" type="noConversion"/>
  </si>
  <si>
    <t>Huaizhou Zhao</t>
  </si>
  <si>
    <t xml:space="preserve">hzhao@iphy.ac.cn </t>
    <phoneticPr fontId="1" type="noConversion"/>
  </si>
  <si>
    <t>Hf0.25Zr0.75NiSn0.97Sb0.03</t>
  </si>
  <si>
    <t>HZNSS-5min</t>
    <phoneticPr fontId="1" type="noConversion"/>
  </si>
  <si>
    <t>Figure 6(b)</t>
    <phoneticPr fontId="1" type="noConversion"/>
  </si>
  <si>
    <t>Sn1-xNaxS-b</t>
    <phoneticPr fontId="1" type="noConversion"/>
  </si>
  <si>
    <t>Figure 6(f)</t>
    <phoneticPr fontId="1" type="noConversion"/>
  </si>
  <si>
    <t xml:space="preserve">junqinli@szu.edu.cn </t>
    <phoneticPr fontId="1" type="noConversion"/>
  </si>
  <si>
    <t>Sn0.555Ge0.15Pb0.075Mn0.275Te</t>
  </si>
  <si>
    <t>y=0.03</t>
    <phoneticPr fontId="1" type="noConversion"/>
  </si>
  <si>
    <t>Figure S6</t>
    <phoneticPr fontId="1" type="noConversion"/>
  </si>
  <si>
    <t>Sn0.948Cd0.023Se</t>
  </si>
  <si>
    <t xml:space="preserve">Figure 9(e) </t>
    <phoneticPr fontId="1" type="noConversion"/>
  </si>
  <si>
    <t>SnSe + 12% PbSe</t>
  </si>
  <si>
    <t>Xiaolin Wang</t>
    <phoneticPr fontId="1" type="noConversion"/>
  </si>
  <si>
    <t>xiaolin@uow.edu.au</t>
    <phoneticPr fontId="1" type="noConversion"/>
  </si>
  <si>
    <t>BST/B-0.6</t>
    <phoneticPr fontId="1" type="noConversion"/>
  </si>
  <si>
    <t>BST composite materials after incorporating boron</t>
    <phoneticPr fontId="1" type="noConversion"/>
  </si>
  <si>
    <t>Yanzhong Pei</t>
    <phoneticPr fontId="1" type="noConversion"/>
  </si>
  <si>
    <t xml:space="preserve">yanzhong@tongji.edu.cn </t>
    <phoneticPr fontId="1" type="noConversion"/>
  </si>
  <si>
    <t>Figure 6</t>
    <phoneticPr fontId="1" type="noConversion"/>
  </si>
  <si>
    <t>JC</t>
    <phoneticPr fontId="1" type="noConversion"/>
  </si>
  <si>
    <t>Kanishka Biswas</t>
    <phoneticPr fontId="1" type="noConversion"/>
  </si>
  <si>
    <t>m-kanatzidis@northwestern.edu</t>
    <phoneticPr fontId="1" type="noConversion"/>
  </si>
  <si>
    <t>Figure 4</t>
    <phoneticPr fontId="1" type="noConversion"/>
  </si>
  <si>
    <t>2% SrTe</t>
    <phoneticPr fontId="1" type="noConversion"/>
  </si>
  <si>
    <t>PbTe-1%SrTe-2%SrTe</t>
    <phoneticPr fontId="1" type="noConversion"/>
  </si>
  <si>
    <t>Figure 1(b)</t>
    <phoneticPr fontId="1" type="noConversion"/>
  </si>
  <si>
    <t>4 mol% SrTe, 2 mol% Na: SPS</t>
    <phoneticPr fontId="1" type="noConversion"/>
  </si>
  <si>
    <t xml:space="preserve">zhutj@zju.edu.cn </t>
    <phoneticPr fontId="1" type="noConversion"/>
  </si>
  <si>
    <t>Tiejun Zhu</t>
    <phoneticPr fontId="1" type="noConversion"/>
  </si>
  <si>
    <t>FeNb1-x Hfx Sb</t>
  </si>
  <si>
    <t>x = 0.12</t>
    <phoneticPr fontId="1" type="noConversion"/>
  </si>
  <si>
    <t>Figure 2(a)</t>
    <phoneticPr fontId="1" type="noConversion"/>
  </si>
  <si>
    <t>Ge0.87Pb0.13Te</t>
  </si>
  <si>
    <t>SPS 823K/60min</t>
    <phoneticPr fontId="1" type="noConversion"/>
  </si>
  <si>
    <t>yanivge@bgu.ac.il</t>
    <phoneticPr fontId="1" type="noConversion"/>
  </si>
  <si>
    <t>Y Gelbstein</t>
    <phoneticPr fontId="1" type="noConversion"/>
  </si>
  <si>
    <t>Xun Shi</t>
  </si>
  <si>
    <t>Cu2S0.52Te0.48</t>
  </si>
  <si>
    <t>heremans.1@osu.edu</t>
    <phoneticPr fontId="1" type="noConversion"/>
  </si>
  <si>
    <t>JP Heremans</t>
    <phoneticPr fontId="1" type="noConversion"/>
  </si>
  <si>
    <t>2% Tl</t>
    <phoneticPr fontId="1" type="noConversion"/>
  </si>
  <si>
    <t>Tl0.02Pb0.98Te</t>
    <phoneticPr fontId="1" type="noConversion"/>
  </si>
  <si>
    <t>Figure 3(c)</t>
    <phoneticPr fontId="1" type="noConversion"/>
  </si>
  <si>
    <t>AgPb18SbTe20</t>
    <phoneticPr fontId="1" type="noConversion"/>
  </si>
  <si>
    <t>kanatzid@cem.msu.edu</t>
    <phoneticPr fontId="1" type="noConversion"/>
  </si>
  <si>
    <t>HD-Sb1.7</t>
    <phoneticPr fontId="1" type="noConversion"/>
  </si>
  <si>
    <t>Xin-Bing Zhao</t>
    <phoneticPr fontId="1" type="noConversion"/>
  </si>
  <si>
    <t>AIST</t>
    <phoneticPr fontId="1" type="noConversion"/>
  </si>
  <si>
    <t>Michihiro Ohta</t>
    <phoneticPr fontId="1" type="noConversion"/>
  </si>
  <si>
    <t>ohta.michihiro@aist.go.jp</t>
    <phoneticPr fontId="1" type="noConversion"/>
  </si>
  <si>
    <t>Figure 7</t>
    <phoneticPr fontId="1" type="noConversion"/>
  </si>
  <si>
    <t>p-type PbTe</t>
    <phoneticPr fontId="1" type="noConversion"/>
  </si>
  <si>
    <t>PbTe-2%MgTe-4%Na</t>
    <phoneticPr fontId="1" type="noConversion"/>
  </si>
  <si>
    <t>10.1038/nature23667</t>
    <phoneticPr fontId="1" type="noConversion"/>
  </si>
  <si>
    <t>Nature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</si>
  <si>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</si>
  <si>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</si>
  <si>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Figure 3</t>
    <phoneticPr fontId="1" type="noConversion"/>
  </si>
  <si>
    <t>MNC02R</t>
    <phoneticPr fontId="1" type="noConversion"/>
  </si>
  <si>
    <t>xCo/Ba0.3In0.3Co4Sb12</t>
    <phoneticPr fontId="1" type="noConversion"/>
  </si>
  <si>
    <t>N</t>
    <phoneticPr fontId="1" type="noConversion"/>
  </si>
  <si>
    <t>SKD</t>
    <phoneticPr fontId="1" type="noConversion"/>
  </si>
  <si>
    <t>BaInCoSb</t>
    <phoneticPr fontId="1" type="noConversion"/>
  </si>
  <si>
    <t>SnSePbBr</t>
    <phoneticPr fontId="1" type="noConversion"/>
  </si>
  <si>
    <t>Ba0.3In0.3Co4Sb12+0.1%Co</t>
    <phoneticPr fontId="1" type="noConversion"/>
  </si>
  <si>
    <t>류병기</t>
    <phoneticPr fontId="1" type="noConversion"/>
  </si>
  <si>
    <t>NEW</t>
    <phoneticPr fontId="1" type="noConversion"/>
  </si>
  <si>
    <t>Donald T. Morelli</t>
  </si>
  <si>
    <t>dmorelli@egr.msu.edu</t>
    <phoneticPr fontId="1" type="noConversion"/>
  </si>
  <si>
    <t>Shinsuke Yamanaka</t>
  </si>
  <si>
    <t>yamanaka@see.eng.osaka-u.ac.jp</t>
    <phoneticPr fontId="1" type="noConversion"/>
  </si>
  <si>
    <t>X B Zhao</t>
  </si>
  <si>
    <t>zhaoxb@zju.edu.cn</t>
    <phoneticPr fontId="1" type="noConversion"/>
  </si>
  <si>
    <t>M. W. Oh</t>
  </si>
  <si>
    <t>G. Jeffrey Snyder</t>
  </si>
  <si>
    <t>Fivos Drymiotis</t>
  </si>
  <si>
    <t>fivos@caltech.edu</t>
    <phoneticPr fontId="1" type="noConversion"/>
  </si>
  <si>
    <t>X. TANG</t>
  </si>
  <si>
    <t>tangxf@whut.edu.cn</t>
    <phoneticPr fontId="1" type="noConversion"/>
  </si>
  <si>
    <t>Ken Kurosaki</t>
  </si>
  <si>
    <t>Mercouri G. Kanatzidis</t>
  </si>
  <si>
    <t>Luo Jun</t>
  </si>
  <si>
    <t>jluo@aphy.iphy.ac.cn</t>
    <phoneticPr fontId="1" type="noConversion"/>
  </si>
  <si>
    <t>Z.F.Ren</t>
  </si>
  <si>
    <t>J.-M. Liu</t>
  </si>
  <si>
    <t>liujm@nju.edu.cn</t>
    <phoneticPr fontId="1" type="noConversion"/>
  </si>
  <si>
    <t>Xin Liang</t>
  </si>
  <si>
    <t>liangxin@cczu.edu.cn</t>
    <phoneticPr fontId="1" type="noConversion"/>
  </si>
  <si>
    <t>Rajeshkumar Mohanraman</t>
  </si>
  <si>
    <t>rajeshx@phys.sinica.edu.tw</t>
    <phoneticPr fontId="1" type="noConversion"/>
  </si>
  <si>
    <t>Jing-Feng Li</t>
  </si>
  <si>
    <t>G. Jeffery Snyder</t>
  </si>
  <si>
    <t>Sinn-wen Chen</t>
  </si>
  <si>
    <t>T.J. Zhu</t>
  </si>
  <si>
    <t>zhutj@zju.edu.cn</t>
  </si>
  <si>
    <t>Tatsuhiko Aizawa</t>
  </si>
  <si>
    <t>aizawa@asiaseed.org</t>
  </si>
  <si>
    <t>Masayasu Akasaka</t>
  </si>
  <si>
    <t>m_akasak@rs.noda.tus.ac.jp</t>
    <phoneticPr fontId="1" type="noConversion"/>
  </si>
  <si>
    <t>iida_tsu@rs.noda.tus.ac.jp</t>
  </si>
  <si>
    <t>H. KLEINKE</t>
  </si>
  <si>
    <t>kleinke@uwaterloo.ca</t>
  </si>
  <si>
    <t>XINGKAI DUAN</t>
  </si>
  <si>
    <t>duanxingkai@163.com</t>
  </si>
  <si>
    <t>Y. Isoda</t>
  </si>
  <si>
    <t>ISODA.Yukihiro@nims.go.jp</t>
  </si>
  <si>
    <t>Takenobu Kajikawa</t>
    <phoneticPr fontId="1" type="noConversion"/>
  </si>
  <si>
    <t>kajikawa@elec.shonan-it.ac.jp</t>
    <phoneticPr fontId="1" type="noConversion"/>
  </si>
  <si>
    <t>Zhifeng Ren</t>
  </si>
  <si>
    <t>Weijun Luo</t>
  </si>
  <si>
    <t>zsheng_1_9@163.com</t>
    <phoneticPr fontId="1" type="noConversion"/>
  </si>
  <si>
    <t>kmars@wp.pl</t>
  </si>
  <si>
    <t>T. Iida</t>
  </si>
  <si>
    <t>T. Nemoto</t>
  </si>
  <si>
    <t>tnemoto@ntcl.co.jp</t>
  </si>
  <si>
    <t>Yasutoshi Noda</t>
    <phoneticPr fontId="1" type="noConversion"/>
  </si>
  <si>
    <t>Jun-ichi Tani</t>
  </si>
  <si>
    <t>tani@omtri.city.osaka.jp</t>
  </si>
  <si>
    <t>Jun-ichi TANI</t>
  </si>
  <si>
    <t>Lianmeng Zhang</t>
  </si>
  <si>
    <t>lmzhang@whut.edu.cn</t>
  </si>
  <si>
    <t>tangxf@whut.edu.cn</t>
  </si>
  <si>
    <t>X. B. Zhao</t>
  </si>
  <si>
    <t>zhaoxb@zju.edu.cn</t>
  </si>
  <si>
    <t>Libin Zhang</t>
  </si>
  <si>
    <t>libinzhang@utexas.edu</t>
  </si>
  <si>
    <t>X.B. ZHAO</t>
  </si>
  <si>
    <t>Gang Chen</t>
  </si>
  <si>
    <t>gchen2@mit.edu</t>
  </si>
  <si>
    <t>Peidong Yang</t>
  </si>
  <si>
    <t>p_yang@berkeley.edu</t>
  </si>
  <si>
    <t>Z. F. Ren</t>
  </si>
  <si>
    <t>G. Chen</t>
  </si>
  <si>
    <t>Kyunghan Ahn</t>
  </si>
  <si>
    <t>kyunghan.ahn@samsung.com</t>
  </si>
  <si>
    <t>Dylan Bayerl</t>
  </si>
  <si>
    <t>bayerl@umich.edu</t>
  </si>
  <si>
    <t>Ranu Bhatt</t>
  </si>
  <si>
    <t>rbhatt@barc.gov.in</t>
  </si>
  <si>
    <t>Tiejun Zhu</t>
  </si>
  <si>
    <t>Figure 12</t>
    <phoneticPr fontId="1" type="noConversion"/>
  </si>
  <si>
    <t>Figure 3(b)</t>
    <phoneticPr fontId="1" type="noConversion"/>
  </si>
  <si>
    <t>Figure 4(D)</t>
    <phoneticPr fontId="1" type="noConversion"/>
  </si>
  <si>
    <t>Figure 2(_e)</t>
    <phoneticPr fontId="1" type="noConversion"/>
  </si>
  <si>
    <t>Figure 3(C)</t>
    <phoneticPr fontId="1" type="noConversion"/>
  </si>
  <si>
    <t>Figure 8(b)</t>
    <phoneticPr fontId="1" type="noConversion"/>
  </si>
  <si>
    <t>Figure 1(d)</t>
    <phoneticPr fontId="1" type="noConversion"/>
  </si>
  <si>
    <t>sample 2</t>
    <phoneticPr fontId="1" type="noConversion"/>
  </si>
  <si>
    <t>Ge0.87Pb0.13Te+3%Bi2Te3</t>
    <phoneticPr fontId="1" type="noConversion"/>
  </si>
  <si>
    <t>2% GeTe</t>
    <phoneticPr fontId="1" type="noConversion"/>
  </si>
  <si>
    <t>LAST-18</t>
    <phoneticPr fontId="1" type="noConversion"/>
  </si>
  <si>
    <t>Sample 1 (this paper) Cycle 3 Heating</t>
    <phoneticPr fontId="1" type="noConversion"/>
  </si>
  <si>
    <t>poor resolution of TEP</t>
    <phoneticPr fontId="1" type="noConversion"/>
  </si>
  <si>
    <t>x=0.000</t>
    <phoneticPr fontId="1" type="noConversion"/>
  </si>
  <si>
    <t>Ag2Te (present study)</t>
    <phoneticPr fontId="1" type="noConversion"/>
  </si>
  <si>
    <t>log scale</t>
    <phoneticPr fontId="1" type="noConversion"/>
  </si>
  <si>
    <t>m=4</t>
    <phoneticPr fontId="1" type="noConversion"/>
  </si>
  <si>
    <t>x=0.10</t>
    <phoneticPr fontId="1" type="noConversion"/>
  </si>
  <si>
    <t>x=0.015</t>
    <phoneticPr fontId="1" type="noConversion"/>
  </si>
  <si>
    <t>Fig 5의 ZT(=1.12)가 예상(=1.19)보다 작다</t>
    <phoneticPr fontId="1" type="noConversion"/>
  </si>
  <si>
    <t>x=0.10-Ag</t>
    <phoneticPr fontId="1" type="noConversion"/>
  </si>
  <si>
    <t>AST5050</t>
    <phoneticPr fontId="1" type="noConversion"/>
  </si>
  <si>
    <t>40Te (S)</t>
    <phoneticPr fontId="1" type="noConversion"/>
  </si>
  <si>
    <t>kappa is inset; poor resolution and hidden</t>
    <phoneticPr fontId="1" type="noConversion"/>
  </si>
  <si>
    <t>x=0.84</t>
    <phoneticPr fontId="1" type="noConversion"/>
  </si>
  <si>
    <t>x=0.6</t>
    <phoneticPr fontId="1" type="noConversion"/>
  </si>
  <si>
    <t>Mg2Si0.6Ge0.4</t>
    <phoneticPr fontId="1" type="noConversion"/>
  </si>
  <si>
    <t>lattice kappa only</t>
    <phoneticPr fontId="1" type="noConversion"/>
  </si>
  <si>
    <t>BN coated</t>
    <phoneticPr fontId="1" type="noConversion"/>
  </si>
  <si>
    <t>Porous Mg2Si0.5Sn0.5:xSb</t>
    <phoneticPr fontId="1" type="noConversion"/>
  </si>
  <si>
    <t>x=0.04</t>
    <phoneticPr fontId="1" type="noConversion"/>
  </si>
  <si>
    <t>5000ppm</t>
    <phoneticPr fontId="1" type="noConversion"/>
  </si>
  <si>
    <t>high rel. error in ZT</t>
    <phoneticPr fontId="1" type="noConversion"/>
  </si>
  <si>
    <t>1213K</t>
    <phoneticPr fontId="1" type="noConversion"/>
  </si>
  <si>
    <t>열전도도 그래프 해석불가 (라벨 없음)</t>
    <phoneticPr fontId="1" type="noConversion"/>
  </si>
  <si>
    <t>x=0.2</t>
    <phoneticPr fontId="1" type="noConversion"/>
  </si>
  <si>
    <t>C</t>
    <phoneticPr fontId="1" type="noConversion"/>
  </si>
  <si>
    <t>calculated kappa, 고온부(700K이상) ZT에서 큰 에러</t>
    <phoneticPr fontId="1" type="noConversion"/>
  </si>
  <si>
    <t>2 at %</t>
    <phoneticPr fontId="1" type="noConversion"/>
  </si>
  <si>
    <t>N50</t>
    <phoneticPr fontId="1" type="noConversion"/>
  </si>
  <si>
    <t>800K 이상에서 그래프 ZT가 예상보다 작음</t>
    <phoneticPr fontId="1" type="noConversion"/>
  </si>
  <si>
    <t>x=0.0075</t>
    <phoneticPr fontId="1" type="noConversion"/>
  </si>
  <si>
    <t>y=0.1; 2.5e10^-8</t>
    <phoneticPr fontId="1" type="noConversion"/>
  </si>
  <si>
    <t>NC11</t>
    <phoneticPr fontId="1" type="noConversion"/>
  </si>
  <si>
    <t>D</t>
    <phoneticPr fontId="1" type="noConversion"/>
  </si>
  <si>
    <t>그래프 ZT가 예상보다 두 배임</t>
    <phoneticPr fontId="1" type="noConversion"/>
  </si>
  <si>
    <t>E</t>
    <phoneticPr fontId="1" type="noConversion"/>
  </si>
  <si>
    <t>calculated kappa, 570K이상 그래프 ZT가 예상보다 큼</t>
    <phoneticPr fontId="1" type="noConversion"/>
  </si>
  <si>
    <t>square symbol</t>
    <phoneticPr fontId="1" type="noConversion"/>
  </si>
  <si>
    <t>55 nm-pitch holey</t>
    <phoneticPr fontId="1" type="noConversion"/>
  </si>
  <si>
    <t>poor resolution of kappa; impossible to digitize</t>
    <phoneticPr fontId="1" type="noConversion"/>
  </si>
  <si>
    <t>Nano Sample-1 (red rectangle)</t>
    <phoneticPr fontId="1" type="noConversion"/>
  </si>
  <si>
    <t>In4Se2.32I0.03</t>
    <phoneticPr fontId="1" type="noConversion"/>
  </si>
  <si>
    <t>x=0.14</t>
    <phoneticPr fontId="1" type="noConversion"/>
  </si>
  <si>
    <t>그래프 ZT가 예상보다 작음 (ZT&lt;=0.1)</t>
    <phoneticPr fontId="1" type="noConversion"/>
  </si>
  <si>
    <t>x=0.20</t>
    <phoneticPr fontId="1" type="noConversion"/>
  </si>
  <si>
    <t>ZT, TEP-ZT 비교</t>
    <phoneticPr fontId="1" type="noConversion"/>
  </si>
  <si>
    <t>KELK</t>
    <phoneticPr fontId="1" type="noConversion"/>
  </si>
  <si>
    <t>triangle</t>
    <phoneticPr fontId="1" type="noConversion"/>
  </si>
  <si>
    <t>Mg-Si</t>
    <phoneticPr fontId="1" type="noConversion"/>
  </si>
  <si>
    <t>Z 데이터만 있음</t>
    <phoneticPr fontId="1" type="noConversion"/>
  </si>
  <si>
    <t>K Biswas</t>
  </si>
  <si>
    <t>MG Kanatzidis</t>
  </si>
  <si>
    <t>GJ Snyder</t>
  </si>
  <si>
    <t>K MARS</t>
  </si>
  <si>
    <t>K MARS</t>
    <phoneticPr fontId="1" type="noConversion"/>
  </si>
  <si>
    <t>Donald T Morelli</t>
  </si>
  <si>
    <t>X TANG</t>
  </si>
  <si>
    <t>J-M Liu</t>
  </si>
  <si>
    <t>TJ Zhu</t>
  </si>
  <si>
    <t>H KLEINKE</t>
  </si>
  <si>
    <t>Y Isoda</t>
  </si>
  <si>
    <t>T Nemoto</t>
  </si>
  <si>
    <t>XB ZHAO</t>
  </si>
  <si>
    <t>X Y Huang</t>
  </si>
  <si>
    <t>MW Oh</t>
  </si>
  <si>
    <t>Corresponding_author_main</t>
  </si>
  <si>
    <t>Y Gelbstein</t>
  </si>
  <si>
    <t>JP Heremans</t>
  </si>
  <si>
    <t>Xin-Bing Zhao</t>
  </si>
  <si>
    <t>Michihiro Ohta</t>
  </si>
  <si>
    <t>P Baneriji</t>
  </si>
  <si>
    <t>Woochul Kim</t>
  </si>
  <si>
    <t>S Aminorroaya Yamini</t>
  </si>
  <si>
    <t>Yue Wu</t>
  </si>
  <si>
    <t>RARA Orabi</t>
  </si>
  <si>
    <t>Min Zhou</t>
  </si>
  <si>
    <t>Guodong Tang</t>
  </si>
  <si>
    <t>GUO Kai</t>
  </si>
  <si>
    <t>Laifeng Li</t>
  </si>
  <si>
    <t>Oliver Oeckler</t>
  </si>
  <si>
    <t>B BOCHENTYN</t>
  </si>
  <si>
    <t>Takenobu Kajikawa</t>
  </si>
  <si>
    <t>Yasutoshi Noda</t>
  </si>
  <si>
    <t>JW Sharp</t>
  </si>
  <si>
    <t>JR Salvador</t>
  </si>
  <si>
    <t>EM Levin</t>
  </si>
  <si>
    <t>Lidong Chen</t>
  </si>
  <si>
    <t>Tie-Jun Zhu</t>
  </si>
  <si>
    <t>Qinyu He</t>
  </si>
  <si>
    <t>A Dhar</t>
  </si>
  <si>
    <t>Ctirad Uher</t>
  </si>
  <si>
    <t>Bo-Ping Zhang</t>
  </si>
  <si>
    <t>In Chung</t>
  </si>
  <si>
    <t>K Nielsch</t>
  </si>
  <si>
    <t>Qingjie Zhang</t>
  </si>
  <si>
    <t>Pengfei Qiu</t>
  </si>
  <si>
    <t>Jun Luo</t>
  </si>
  <si>
    <t>VP Dravid</t>
  </si>
  <si>
    <t>Guo-Qiang Liu</t>
  </si>
  <si>
    <t>Lei Zheng</t>
  </si>
  <si>
    <t>Yonggao Yan</t>
  </si>
  <si>
    <t>Jihui Yang</t>
  </si>
  <si>
    <t>PFP Poudeu</t>
  </si>
  <si>
    <t>Qian Zhang</t>
  </si>
  <si>
    <t>Xianli Su</t>
  </si>
  <si>
    <t>Qingyu Yan</t>
  </si>
  <si>
    <t>Xiaoyuan Zhou</t>
  </si>
  <si>
    <t>Lipeng Hu</t>
  </si>
  <si>
    <t>Chaohua Zhang</t>
  </si>
  <si>
    <t>Jian Zhang</t>
  </si>
  <si>
    <t>Xu Lu</t>
  </si>
  <si>
    <t>Jin-Le Lan</t>
  </si>
  <si>
    <t>Di Wu</t>
  </si>
  <si>
    <t>Hsin-Jay Wu</t>
  </si>
  <si>
    <t>Emmanuel Guilmeau</t>
  </si>
  <si>
    <t>Junqin Li</t>
  </si>
  <si>
    <t>Jiehe Sui</t>
  </si>
  <si>
    <t>Weishu Liu</t>
  </si>
  <si>
    <t>Naiming Liu</t>
  </si>
  <si>
    <t>Zhi-Gang Chen</t>
  </si>
  <si>
    <t>Xiaolin Wang</t>
  </si>
  <si>
    <t>count</t>
    <phoneticPr fontId="1" type="noConversion"/>
  </si>
  <si>
    <t>Reproducible_ZT</t>
  </si>
  <si>
    <t>not Reproducible</t>
    <phoneticPr fontId="1" type="noConversion"/>
  </si>
  <si>
    <t>avg(ZT error)</t>
    <phoneticPr fontId="1" type="noConversion"/>
  </si>
  <si>
    <t>std(ZT error)</t>
    <phoneticPr fontId="1" type="noConversion"/>
  </si>
  <si>
    <t>avg(peakZT error)</t>
    <phoneticPr fontId="1" type="noConversion"/>
  </si>
  <si>
    <t>&gt; 1</t>
  </si>
  <si>
    <t>계산불가</t>
  </si>
  <si>
    <t>SJP</t>
  </si>
  <si>
    <t>DKraemer</t>
  </si>
  <si>
    <t>GChen</t>
  </si>
  <si>
    <t>Fig. 2 (d)</t>
  </si>
  <si>
    <t>MgAgSb (extracted)</t>
  </si>
  <si>
    <t>p-type MgAgSb</t>
  </si>
  <si>
    <t>1) TEP 측정간 온도차, 2) 그림 심볼 문제, 3) average ZT와는 0.2 이상 차이남</t>
  </si>
  <si>
    <t>edgecheck</t>
  </si>
  <si>
    <t>JSRhyee</t>
  </si>
  <si>
    <t>SMLee</t>
  </si>
  <si>
    <t>sangmocklee@samsung.com</t>
  </si>
  <si>
    <t>Figure 2 d</t>
  </si>
  <si>
    <t>b-c plane</t>
  </si>
  <si>
    <t>b-c plane of In4Se2.35</t>
  </si>
  <si>
    <t>Seebeck 그림의 x축 스케일이 다른 그림과 다름</t>
  </si>
  <si>
    <t>그림의 x축 스케일을 잘못 지정함</t>
  </si>
  <si>
    <t>edgecheck + redigitize</t>
  </si>
  <si>
    <t>JKrez</t>
  </si>
  <si>
    <t>BBalke</t>
  </si>
  <si>
    <t>balke@uni-mainz.de</t>
  </si>
  <si>
    <t>Fig. 6 (a)</t>
  </si>
  <si>
    <t>before</t>
  </si>
  <si>
    <t>Ti0.3Zr0.35Hf0.35NiSn with no cycle</t>
  </si>
  <si>
    <t>ZT그림에서 x축이 측정싸이클수, 라벨이 온도여서 label란에 x축 값을 입력하고, label description에 물질명을 적음</t>
  </si>
  <si>
    <t>ZT-Temp 그림이 없는데, ZT(T) 값을 찍은 것처럼 표현되어 있어서 그림에 표현되어 있는 온도값으로 수정함</t>
  </si>
  <si>
    <t>WLiu</t>
  </si>
  <si>
    <t>JLi</t>
  </si>
  <si>
    <t>jingfeng@mail.tsinghua.edu.cn</t>
  </si>
  <si>
    <t>Figure 6</t>
  </si>
  <si>
    <t>300 oC</t>
  </si>
  <si>
    <t>the sample SPSed at 300 oC</t>
  </si>
  <si>
    <t>ZT값이 크진 않지만, ZTmax의 에러가 커서 데이터를 다시 추출함</t>
  </si>
  <si>
    <t>YMudryk</t>
  </si>
  <si>
    <t>HNoel</t>
  </si>
  <si>
    <t>찾을 수 없음</t>
  </si>
  <si>
    <t>Figure 7</t>
  </si>
  <si>
    <t>no label</t>
  </si>
  <si>
    <t>the right y-axis means ZT</t>
  </si>
  <si>
    <t>Fig. 6 (b)</t>
  </si>
  <si>
    <t>Ti0.26Sc0.04Zr0.35Hf0.35NiSn with 50 cycle</t>
  </si>
  <si>
    <t>1) 203번과 동일 논문임, 2) 이 파일의 ZTmax, at T [K] 가 잘못됨 (0.27 at 883 K -&gt; 0.38 at 680 K 수정완), 3) ZTmax는 아니지만, at 878 K, ZT error가 17% 정도임, 4) ZT그림에서 x축이 측정싸이클수, 라벨이 온도여서 label란에 x축 값을 입력하고, label description에 물질명을 적음</t>
  </si>
  <si>
    <t>XShi</t>
  </si>
  <si>
    <t>xunshi@umich.edu</t>
  </si>
  <si>
    <t>FIG. 2 (b)</t>
  </si>
  <si>
    <t>Ba0.08Yb0.09Co4Sb12</t>
  </si>
  <si>
    <t>In the other figures, x=0.08, y=0.09</t>
  </si>
  <si>
    <t>추출한 TEP로부터 계산한 ZT값이 너무 커서 TEP, ZT를 재추출 함</t>
  </si>
  <si>
    <t>kappa, sigma의 경우, 데이터 포인트가 가려져 잘 안보여서 약간의 오차가 있을 수 있음</t>
  </si>
  <si>
    <t>SBai</t>
  </si>
  <si>
    <t>LChen</t>
  </si>
  <si>
    <t>cld@mail.sic.ac.cn</t>
  </si>
  <si>
    <t>Fig. 9</t>
  </si>
  <si>
    <t>추출한 TEP로부터 계산한 ZT값은 1.159로 약 8.1% 정도의 오차 수준</t>
  </si>
  <si>
    <t>SBao</t>
  </si>
  <si>
    <t>JYang</t>
  </si>
  <si>
    <t>jyyang@public.wh.hb.c</t>
  </si>
  <si>
    <t>Fig. 12</t>
  </si>
  <si>
    <t>HPed at 700oC for 3h under 70MPa</t>
  </si>
  <si>
    <t>La0.4FeCo3Sb12 hot pressed sample</t>
  </si>
  <si>
    <t>MChitroub</t>
  </si>
  <si>
    <t>mohamed.chitroub@enp.edu.dz</t>
  </si>
  <si>
    <t>Fig. 7</t>
  </si>
  <si>
    <t>n-type Co23.87Sb73.88Pd1.125Te1.125 hot-pressed sample</t>
  </si>
  <si>
    <t>1) TEP로부터 계산한 ZT값은 0.9823으로 에러는 3.5%임, 2) 370 K부터 740 K 사이에서 ZT의 추출값과 계산값 사이의 오차가 20%를 넘음 (TEP와 ZT 간 온도차가 있다고 해도 오차가 좀 큰 것 아닌지?)</t>
  </si>
  <si>
    <t>alpha에서 빠진 값이 있어서 데이터를 다시 추출함</t>
  </si>
  <si>
    <t>NDong</t>
  </si>
  <si>
    <t>HMa</t>
  </si>
  <si>
    <t xml:space="preserve"> maha@jlu.edu.cn</t>
  </si>
  <si>
    <t>Fig. 6</t>
  </si>
  <si>
    <t>논문ZT값이 계산ZT값보다 작아서 TEP 데이터를 다시 추출해봤으나 오차는 동일함, ZTmax 기준 16.3% 수준</t>
  </si>
  <si>
    <t>CoSb3와 Fe0.6Co3.4Sb12가 있는데, TEP와 ZT 그림의 심볼이 다른 문제로, 데이터파일에 TEP는 CoSb3인 반면 ZT는 Fe-doped 샘플이어서 ZT를 일단 다시 추출함</t>
  </si>
  <si>
    <t>BDuan</t>
  </si>
  <si>
    <t>PZhai</t>
  </si>
  <si>
    <t>pczhai@126.com</t>
  </si>
  <si>
    <t>x=0.6</t>
  </si>
  <si>
    <t>1) 800K에서 전기전도도 값이 빠져 있어서 다시 추출하다가 전체TEP 값이 조금씩 밀려있는 것 같아서 전부 다 다시 추출함, 2) ZTmax 기준 에러 0.28% 수준</t>
  </si>
  <si>
    <t>JDyck</t>
  </si>
  <si>
    <t>jdyck@umich.edu</t>
  </si>
  <si>
    <t>FIG. 9 (d)</t>
  </si>
  <si>
    <t>x=0.05</t>
  </si>
  <si>
    <t>Ba0.3Ni0.05Co3.95Sb12</t>
  </si>
  <si>
    <t>ZHe</t>
  </si>
  <si>
    <t>zeming.he@dlr.de</t>
  </si>
  <si>
    <t>FIG. 6</t>
  </si>
  <si>
    <t>773 K, Argon</t>
  </si>
  <si>
    <t>1) 773 K에서 제벡계수 값이 빠져 있어서 다시 추출함, 2) ZTmax 기준 에러 -1.3% 수준</t>
  </si>
  <si>
    <t>QHe</t>
  </si>
  <si>
    <t>hhqy@scnu.edu.cn</t>
  </si>
  <si>
    <t>FIG. 2 (d)</t>
  </si>
  <si>
    <t>Co0.8Ni0.2Sb3, with pores</t>
  </si>
  <si>
    <t>FLaufek</t>
  </si>
  <si>
    <t>frantisek.laufek@geology.cz</t>
  </si>
  <si>
    <t>No label</t>
  </si>
  <si>
    <t>1) ZTmax 기준 0.013% 에러 수준, 2) 756 K 부근에서 계산값과 15.7% 에러 수준</t>
  </si>
  <si>
    <t>XLi</t>
  </si>
  <si>
    <t>FIG. 11</t>
  </si>
  <si>
    <t>x=0.5</t>
  </si>
  <si>
    <t>1) 데이터가 이상한 것 같아서 전부 다시 추출함, 2) ZTmax 기준으로 2.6% 정도의 에러 수준임. 아마 TEP의 온도가 정확히 일치하지 않기 때문인 것 같음, 3) 전구간 ZT와 계산ZT 기준 3.2% 미만의 에러 수준</t>
  </si>
  <si>
    <t>TLiang</t>
  </si>
  <si>
    <t>XTang</t>
  </si>
  <si>
    <t>Fig. 4 (d)</t>
  </si>
  <si>
    <t>x=0.15</t>
  </si>
  <si>
    <t>CoSb2.85Te0.15</t>
  </si>
  <si>
    <t>1) 기존 데이터에서 ZTmax 기준으로 8.2% 정도의 에러 수준이어서, 2) 모든 데이터를 다시 추출하니 ZTmax 기준으로 0.87%의 에러 수준임, 3) 전체 온도구간에서 1.84% 이하의 에러를 보임</t>
  </si>
  <si>
    <t>BZhang</t>
  </si>
  <si>
    <t>bpzhang@mater.ustb.edu.cn</t>
  </si>
  <si>
    <t>FIG. 8</t>
  </si>
  <si>
    <t>전 온도구간에서 ZT값 기준 2.5% 미만의 에러 수준</t>
  </si>
  <si>
    <t>RMallik</t>
  </si>
  <si>
    <t>IHKim</t>
  </si>
  <si>
    <t>ihkim@cjnu.ac.kr</t>
  </si>
  <si>
    <t>z=0.25</t>
  </si>
  <si>
    <t>Sn0.25Co8Sb23.25Te0.75</t>
  </si>
  <si>
    <t>1) ZTmax 기준 0.25% 수준의 에러, 2) 600 K에서는 4.3%이고 650 K에서는 6%의 에러 수준, 3) 550 K 이하에서는 ZT의 에러 수준이 17.3~105%임, 4) 측정결과가 맞다면 ZTmax외에 ZT를 잘못 계산한 것 같음</t>
  </si>
  <si>
    <t>1) 논문ZT가 0.79로 적혀 있었으나 0.78임</t>
  </si>
  <si>
    <t>rcmallik@physics.iisc.ernet.in</t>
  </si>
  <si>
    <t>Fig. 17</t>
  </si>
  <si>
    <t>after HPT</t>
  </si>
  <si>
    <t>Fe0.2Co3.8Sb11.6Te0.5 after high pressure torsion (HPT) process</t>
  </si>
  <si>
    <t>1) HPT 처리여부에 따라 ZTmax w/o HPT = 1.06에서 ZTmax w/ HPT = 1.3으로 변하는데, 기존TEP 데이터는 ZTmax = 1.06일 때의 데이터임, 2) 그래서 HPT처리 후의 TEP 데이터를 다시 추출함, 3) ZTmax 기준 0.46%의 에러 수준임, 4) 전체적으로 0.x%대 에러 수준이나 723 K, 573 K, 773 K에서 각각 3.2%, 7.5%, 7.6%의 에러를 보임.</t>
  </si>
  <si>
    <t>JMi</t>
  </si>
  <si>
    <t>XZhao</t>
  </si>
  <si>
    <t>Figure 5</t>
  </si>
  <si>
    <t>N10-A</t>
  </si>
  <si>
    <t>10 weight percentage CoSb3 nanoscale powder + Yb0.15Co4Sb12</t>
  </si>
  <si>
    <t>1) 전기전도도와 ZT 데이터만 다시 추출함, 2) ZTmax 기준 -1.3%의 에러 수준</t>
  </si>
  <si>
    <t>YPei</t>
  </si>
  <si>
    <t>Fig. 10</t>
  </si>
  <si>
    <t>y=0.27</t>
  </si>
  <si>
    <t>Eu0.27Co4Sb12</t>
  </si>
  <si>
    <t>1) ZTmax 기준 TEP 계산값과 0.26%의 에러 수준, 2) 전체 온도구간에서 5.19% 미만의 에러 수준</t>
  </si>
  <si>
    <t>PQui</t>
  </si>
  <si>
    <t>xshi@mail.sic.ac.cn</t>
  </si>
  <si>
    <t>PrFe4Sb12</t>
  </si>
  <si>
    <t>1) 기존 ZT의 에러가 심해서 TEP를 포함한 모든 데이터를 다시 추출함, 2) ZTmax 기준 0.014% 에러 수준, 3) 전체 온도구간 기준 최대 7.05% 에러 수준</t>
  </si>
  <si>
    <t>1) 논문에 ZTmax가 750K에서 0.87로 적혀 있으나 TEP 데이터 및 ZT 값은 775K에서 0.878임</t>
  </si>
  <si>
    <t>GRogl</t>
  </si>
  <si>
    <t>PRogl</t>
  </si>
  <si>
    <t>peter.franz.rogl@univie.ac.at</t>
  </si>
  <si>
    <t>Fig. 10 b</t>
  </si>
  <si>
    <t>DD0.76Fe3.4Ni0.6Sb12</t>
  </si>
  <si>
    <t>1) 기존 TEP 데이터간의 온도 차이가 커서 재추출함, 2) 800 K에서의 열전도도 데이터가 없음, 3) ZTmax 기준 8.24% 에러 수준, 4) 열전도도의 측정온도 간격이 커서 오차가 큰 것 같음</t>
  </si>
  <si>
    <t>Fig. 16</t>
  </si>
  <si>
    <t>Mm0.68Fe3CoSb12</t>
  </si>
  <si>
    <t>1) DD0.65Fe3CoSb12 (논문 ZTmax = 1.2 at 800 K)와 Mm0.68Fe3CoSb12 (논문 ZTmax = 1.22 at 800 K)가 있음, 2) 그런데 Mm0.68Fe3CoSb12는 800 K에서의 열전도도값이 없음, 3) 그래서 두 물질의 TEP를 모두 추출함, 4) DD0.65Fe3CoSb12의 ZTmax기준 7.4%의 에러 수준 (단, 809 K에서의 열전도도값 사용값) Mm0.68Fe3CoSb12의 ZTmax기준 4.3%의 에러 수준 (단, 773 K에서의 열전도도 사용 계산값)</t>
  </si>
  <si>
    <t>1) 논문에서 ZTmax가 800K에서 1.22 (Mm0.68Fe3CoSb12) 및 1.2 (DD0.65Fe3CoSb12)임</t>
  </si>
  <si>
    <t>gerda.rogl@univie.ac.at</t>
  </si>
  <si>
    <t>Fig. 14d</t>
  </si>
  <si>
    <t>Sr(A)_HPT_T up</t>
  </si>
  <si>
    <t>Sr0.09Ba0.11Yb0.05Co4Sb12 with an additional process by HPT and increasing temperature</t>
  </si>
  <si>
    <t xml:space="preserve">1) ZTmax 온도는 835 K인데, 열전도도 측정값은 823 K까지만 있음, 2) ZTmax 기준 5.6%의 에러 수준, 3) 열전도도 및 전기전도도, 제벡계수 사이에 최소 2 K, 최대 10 K 정도 측정온도 차이가 존재함, 4) TEP측정값에서 전기전도도와 제벡계수는 293 K에서 833 K 사이에서 동일 온도에서 측정됨, 5) 열전도도는 423 K에서 823 K 사이에서 측정됨. </t>
  </si>
  <si>
    <t>ZTmax기준 기존TEP 에러가 9.2% 수준이고, 측정온도가 TEP별로 제각각이라서 TEP를 다시 추출함</t>
  </si>
  <si>
    <t>Fig. 13</t>
  </si>
  <si>
    <t>after HPT, T incr.</t>
  </si>
  <si>
    <t>DD0.59Fe2.7Co1.3Sb11.8Sn0.2 with an additional process by HPT and increasing temperature</t>
  </si>
  <si>
    <t>1) 기존 TEP 데이터의 측정온도가 들쭉날쭉 해서 재추출함, 2) ZTmax 기준 1.5%의 에러수준</t>
  </si>
  <si>
    <t>1) 논문에서 ZTmax = 1.45 at 850 K임, 2) 그런데 TEP데이터의 최고온도는 823 K임</t>
  </si>
  <si>
    <t>BSales</t>
  </si>
  <si>
    <t>salesbc@ornl.gov</t>
  </si>
  <si>
    <t>Fig. 5D</t>
  </si>
  <si>
    <t xml:space="preserve">1) 전기전도도와 제벡계수는 700 K까지만 데이터가 있고, 열전도도와 ZT는 740 K까지만 데이터가 있는데, 논문에서는 800 K에서 ZT = 0.9라고 논의해서 이상함, 2) 논문에서 TEP가 점으로 연결된 선처럼 그려져 있음, </t>
  </si>
  <si>
    <t>1) 전기전도도와 제벡계수는 323 K에서 673 K까지는 대략 25 K 간격으로, 700 K까지는 있는 포인트 모두 추출함, 2) 열전도도와 ZT는 323 K부터 740 K까지 대략 25 K 간격으로 추출함</t>
  </si>
  <si>
    <t>1) 기존 TEP 온도구간이 이상해서 다시 추출함, 2) ZTmax 기준 1.1%의 에러수준</t>
  </si>
  <si>
    <t>jihui.yang@gm.com</t>
  </si>
  <si>
    <t>Fugure 5 (b)</t>
  </si>
  <si>
    <t>Ba0.08La0.05Yb0.04Co4Sb12</t>
  </si>
  <si>
    <t xml:space="preserve">1) ZTmax 기준 0.54%의 에러 수준, 2) 전 온도구간에서 3.8% 이하의 에러 수준, 3) 단, 그래프를 보면 300 K에서 850 K 사이에서 50 K 간격으로 TEP를 측정한 것 같은데, 추출한 온도값이 (-)4.4 K에서 (+)4.1 K 사이에서 오락가락함 </t>
  </si>
  <si>
    <t>CStiewe</t>
  </si>
  <si>
    <t>christian.stiewe@dlr.de</t>
  </si>
  <si>
    <t>FIG. 7</t>
  </si>
  <si>
    <t>#1610 (2.0% Ni, 0.75% Te)</t>
  </si>
  <si>
    <t>Co0.98Ni0.02Sb2.25Te0.75</t>
  </si>
  <si>
    <t>재추출 결과 ZTmax 기준 논문값 0.65, 그래프 추출값 0.633, 계산 값 0.631임</t>
  </si>
  <si>
    <t>기존 추출 TEP 데이터의 온도값이 오락 가락 해서 다시 추출함</t>
  </si>
  <si>
    <t>XSu</t>
  </si>
  <si>
    <t>Figure 12</t>
  </si>
  <si>
    <t>X = 0.20</t>
  </si>
  <si>
    <t>CoSb2.75Ge0.05Te0.2</t>
  </si>
  <si>
    <t>ZTmax가 800 K에서 나오는데 기존 TEP 데이터 중 전기전도도와 제벡계수 추출 온도가 300 K 미만이 7개, 300 K 이상이 10개여서 300 K 이상 위주로 재추출함</t>
  </si>
  <si>
    <t>txf@imr.tohoku.ac.jp</t>
  </si>
  <si>
    <t>Figure 9</t>
  </si>
  <si>
    <t>(0.71, 0.12)</t>
  </si>
  <si>
    <t>Ce0.12Fe0.71Co3.29Sb12</t>
  </si>
  <si>
    <t>1) 전기전도도 데이터 추출이 안 되어 있어서 하는 김에 전부 다시 추출함, 2) 그런데 TEP로부터 계산한 ZTmax 및 주변 ZT 계산 값이 ZT 그래프의 값보다 더 큼, 3) 일부러 줄여서 논문에 쓸 필요도 없는데 조금 이상함, 4) 700 K에서 그래프 ZT = 0.731 (계산값 0.757), 750 K에서 그래프 ZT = 0.8 (계산값 0.843), 800 K에서 ZT = 0.741 (계산값 0.812)임</t>
  </si>
  <si>
    <t>tangxf@mail.whut.edu.cn</t>
  </si>
  <si>
    <t>FIG. 15</t>
  </si>
  <si>
    <t>n-type Ba0.30Ni0.05Co3.95Sb12</t>
  </si>
  <si>
    <t xml:space="preserve">1) 논문에 전체 열전도도가 없고, supplementary도 없음, 2) 기존 추출시 열전도도 데이터가 없음, 3) 일단 격자 열전도도 (kappa_L 로 저장) 포함 전체 TEP 재추출함, 4) 그래프 ZTmax = 1.295인데, 왜 굳이 1.25로 보고 했는지? </t>
  </si>
  <si>
    <t xml:space="preserve">1) 일단 전체 열전도도가 없음, 2) 900 K에서의 격자 열전도도 값이 없음, 3) 800 K 초과하는 전기전도도 값이 없음, 4) supplementary도 없음, 5) 제외해야 함, </t>
  </si>
  <si>
    <t>CXu</t>
  </si>
  <si>
    <t>pczhai@whut.edu.cn</t>
  </si>
  <si>
    <t>Co3.9Ni0.1Sb11.5Te0.4Se0.1</t>
  </si>
  <si>
    <t>ZT 기준 전 온도 영역에서 최대오차가 0.82% 수준</t>
  </si>
  <si>
    <t>기존 추출 TEP에서 ZTmax 온도가 800 K가 아니라 775 K여서 재추출함</t>
  </si>
  <si>
    <t>KYang</t>
  </si>
  <si>
    <t>HHng</t>
  </si>
  <si>
    <t>ashhhng@ntu.edu.sg</t>
  </si>
  <si>
    <t>Fig. 8</t>
  </si>
  <si>
    <t>1) ZTmax 기준 0.05% 오차 수준, 2) ZT 기준 전 온도 영역에서 최대오차가 1.57% 수준</t>
  </si>
  <si>
    <t>기존 TEP의 추출온도 변화가 심해서 재추출함</t>
  </si>
  <si>
    <t>XZhang</t>
  </si>
  <si>
    <t>zhxin@bjut.edu.cn</t>
  </si>
  <si>
    <t>Ni0.1Co3.8Sb12</t>
  </si>
  <si>
    <t>1) ZT 그래프에 legend가 없어서 Fig. 5의 legend를 참조, 2) ZT 기준 최소오차 27.7%, 최대오차 80% 수준, 3) 데이터가 이상하기 때문에 제외하거나 ZT를 잘못 계산했다고 생각해야 할 듯함</t>
  </si>
  <si>
    <t>기존 TEP 데이터가 이상해서 재추출함</t>
  </si>
  <si>
    <t>JZhang</t>
  </si>
  <si>
    <t>BXu</t>
  </si>
  <si>
    <t>bxu@ysu.edu.cn</t>
  </si>
  <si>
    <t>Fig. 5</t>
  </si>
  <si>
    <t>1) ZTmax 기준 0.9%의 오차 수준, 전체 온도구간에서 ZT 기준 최대오차 3.4% 수준</t>
  </si>
  <si>
    <t>1) 기존 ZT 데이터가 이상해서 재추출함</t>
  </si>
  <si>
    <t>y=0.34, x=0.10</t>
  </si>
  <si>
    <t>Sr0.34Co4Sb11.9Ge0.1</t>
  </si>
  <si>
    <t>논문에 열전도도-온도 데이터가 없음</t>
  </si>
  <si>
    <t>WZhao</t>
  </si>
  <si>
    <t>QZhang</t>
  </si>
  <si>
    <t>zhangqj@whut.edu.cn</t>
  </si>
  <si>
    <t>Figure 4 (d)</t>
  </si>
  <si>
    <t>0.14 0.23</t>
  </si>
  <si>
    <t>Ba0.14In0.23Co4Sb12</t>
  </si>
  <si>
    <t>ZTmax 기준 0.9%의 오차 수준</t>
  </si>
  <si>
    <t>LZhou</t>
  </si>
  <si>
    <t>x=0.25, y=0.60</t>
  </si>
  <si>
    <t>Yb0.25La0.6Fe2.7Co1.3Sb12</t>
  </si>
  <si>
    <t>1) ZTmax 기준 0.65%의 오차 수준, 2) 전체 온도구간에서 ZT 기준 최대오차 0.85% 수준</t>
  </si>
  <si>
    <t>1) ZTmax가 약간 낮은 것 같아서 일단 재추출함</t>
  </si>
  <si>
    <t>AAdam</t>
  </si>
  <si>
    <t>adam_phy@yahoo.com</t>
  </si>
  <si>
    <t>Fig. 19</t>
  </si>
  <si>
    <t>D</t>
  </si>
  <si>
    <t>Bi2(Te0.6Se0.4)3</t>
  </si>
  <si>
    <t>1) 논문에 전자 열전도도 데이터만 있고, 전체 열전도도 데이터가 없음, 2) 기존 전기전도도, 제벡계수, ZT로 ZTmax에 해당하는 열전도도 계산결과  약 43 W/m K 이어야 함, 3) 기존 TEP 데이터 중 일부가 이상하지만, 전체 열전도도 데이터가 없어서 재추출 하지 않음</t>
  </si>
  <si>
    <t>ABali</t>
  </si>
  <si>
    <t>PIN-3</t>
  </si>
  <si>
    <t>Pb0.998In0.003Te</t>
  </si>
  <si>
    <t>ZTmax 기준 0.4%의 오차수준, 전체 온도영역에서 ZT의 최대오차가 3.6% 수준</t>
  </si>
  <si>
    <t>이 샘플에 대한 ZTmax는 그래프에서 ~1.2 (at 670K) 정도인데, 논문의 초록에서는 773 K에서 1.12이고, 본문에서는 650 K에서 1 이상이라고 기술함</t>
  </si>
  <si>
    <t>4/26/2022  18:37:36 PM</t>
  </si>
  <si>
    <t>ZChen</t>
  </si>
  <si>
    <t>yanzhong@tongji.edu.cn</t>
  </si>
  <si>
    <t>Figure 1d</t>
  </si>
  <si>
    <t>0.05:Ag</t>
  </si>
  <si>
    <t>Pb0.95Sb0.03Se</t>
  </si>
  <si>
    <t>1) 논문에 ZTmax 값에 대한 언급이 없음, 2) TEP간 측정온도 차이가 커서 오차 크기를 판단하기 어려움, 3) ZTmax at 900 K 기준 2.4%의 오차 수준</t>
  </si>
  <si>
    <t>1) total thermal conductivity 반영하여 ZT 값을 계산함</t>
  </si>
  <si>
    <t>GDing</t>
  </si>
  <si>
    <t>JSi</t>
  </si>
  <si>
    <t>sjx@zjnu.cn</t>
  </si>
  <si>
    <t>Fig. 4 (c)</t>
  </si>
  <si>
    <t>x=0.02</t>
  </si>
  <si>
    <t>PbTeCd0.02</t>
  </si>
  <si>
    <t>1) 논문의 ZTmax 값이 1.5 at 773 K인데, ZT 그래프에서 ZTmax는 723 K에서 존재함, 논문에서 잘못 언급한 듯함</t>
  </si>
  <si>
    <t>1) ZTmax 기준 6.6%의 오차 수준이어서 재추출함</t>
  </si>
  <si>
    <t>SJo</t>
  </si>
  <si>
    <t>JSon</t>
  </si>
  <si>
    <t>jsson@unist.ac.kr</t>
  </si>
  <si>
    <t>Fig. 7 (f)</t>
  </si>
  <si>
    <t>BST:Te</t>
  </si>
  <si>
    <t>Bi0.4Sb1.6Te2.0 with Te^(2-)_(n)</t>
  </si>
  <si>
    <t>1) TEP 데이터를 전부 재추출 하였으나 그래프 ZT와 계산 ZT의 오차가 7.8%에서 12.3%임, 2) 각 TEP 그래프에서 에러바가 있는데, 어떤 값을 썼는지에 따라 ZT값의 차이가 있을지도 모르겠다는 생각이 들었음</t>
  </si>
  <si>
    <t>그래프 ZT와 계산 ZT 사이의 오차가 커서 재추출함</t>
  </si>
  <si>
    <t>SJoo</t>
  </si>
  <si>
    <t>sj_joo@keri.re.kr</t>
  </si>
  <si>
    <t>Fig. 11</t>
  </si>
  <si>
    <t>1.5 vol.%</t>
  </si>
  <si>
    <t>Bi2Te2.7Se0.3-1.5 vol% MgO nanocomposite sample</t>
  </si>
  <si>
    <t>ZTmax 기준 0.3%의 오차 수준</t>
  </si>
  <si>
    <t>YLi</t>
  </si>
  <si>
    <t>XQin</t>
  </si>
  <si>
    <t>xyqin@issp.ac.cn</t>
  </si>
  <si>
    <t>FIG. 4 (d)</t>
  </si>
  <si>
    <t>0.3vol.%</t>
  </si>
  <si>
    <t>0.3vol.%(Cu2Se)/Bi0.4Sb1.6Te3</t>
  </si>
  <si>
    <t>전 온도구간에서 ZT값 기준 0.6% 미만의 에러 수준</t>
  </si>
  <si>
    <t>기존 그래프 ZT값이 조금 이상한 것 같아서 재추출 함</t>
  </si>
  <si>
    <t>Fig. 6 (c)</t>
  </si>
  <si>
    <t>0.2 vol.%</t>
  </si>
  <si>
    <t>0.2vol.%(Cu2O)/Bi0.4Sb1.6Te3</t>
  </si>
  <si>
    <t>전 온도구간에서 ZT값 기준 1.1% 미만의 에러 수준</t>
  </si>
  <si>
    <t>온도 오차가 상대적으로 커서 TEP 데이터를 재주출 함</t>
  </si>
  <si>
    <t>?</t>
  </si>
  <si>
    <t>???</t>
  </si>
  <si>
    <t>FALSE??</t>
  </si>
  <si>
    <t>??</t>
  </si>
  <si>
    <t>PINI-3</t>
  </si>
  <si>
    <t>Pb0.998In0.003TeI0.003</t>
  </si>
  <si>
    <t>Pb0.998In0.003Te의 경우는 오차가 작은데, Pb0.998In0.003TeI0.003의 경우는 ZTmax 기준 7.5%, 전체온도 구간에서 ZT의 최대오차가 23.5% 수준임</t>
  </si>
  <si>
    <t>기존데이터는 In-doped PbTe에 대한 TEP인데, In- and I-co-doped PbTe에 대한 데이터도 있어서 추가로 추출함</t>
  </si>
  <si>
    <t>10.1063/1.4965865</t>
    <phoneticPr fontId="1" type="noConversion"/>
  </si>
  <si>
    <t>y=0.015, Ref. [14]</t>
  </si>
  <si>
    <t>Mg2.16(Si0.4Sn0.6)0.985Sb0.015</t>
  </si>
  <si>
    <t>전 온도구간에서 ZT값 기준 1.6% 미만의 에러 수준</t>
  </si>
  <si>
    <t>1) 초록, 본론, 결론에서 ZTmax일 때의 온도 표기가 잘못되어 있음</t>
  </si>
  <si>
    <t>YZhou</t>
  </si>
  <si>
    <t>peiyanling@buaa.edu.cn</t>
  </si>
  <si>
    <t>CuSn7InTe9</t>
  </si>
  <si>
    <t>전 온도구간에서 ZT값 기준 0.42% 미만의 에러 수준</t>
  </si>
  <si>
    <t>CZhou</t>
  </si>
  <si>
    <t>ZShi</t>
  </si>
  <si>
    <t>zhongqishi@mail.xjtu.edu.cn</t>
  </si>
  <si>
    <t>Figure 5 (d)</t>
  </si>
  <si>
    <t>PbTe0.66Se0.33 NWs</t>
  </si>
  <si>
    <t>PbTe0.66Se0.33 nanowires</t>
  </si>
  <si>
    <t>1) TEP 간 측정온도 차이가 있어서 정밀하지 않지만, 대략 전 온도구간에서 ZT값 기준 1.8% 미만의 에러 수준</t>
  </si>
  <si>
    <t>초록에는 643 K에서 ZTmax = 1.1 이라고 되어 있으나 ZT 데이터에는 623 K에서 ZTmax = ~1.1임</t>
  </si>
  <si>
    <t>BIversen</t>
  </si>
  <si>
    <t>bo@chem.au.dk</t>
  </si>
  <si>
    <t>Figure 1 a</t>
  </si>
  <si>
    <t>x=0.04</t>
  </si>
  <si>
    <t>Mg3Sb1.48Bi0.48Te0.04</t>
  </si>
  <si>
    <t>전 온도구간에서 ZT값 기준 0.26% 미만의 에러 수준</t>
  </si>
  <si>
    <t>JBahk</t>
  </si>
  <si>
    <t>bahkjg@uc.edu</t>
  </si>
  <si>
    <t>Figure 4 e</t>
  </si>
  <si>
    <t>0.010Pb</t>
  </si>
  <si>
    <t>Bi0.7Sb1.3Te3 with 1% Pb nanocomposite</t>
  </si>
  <si>
    <t>전 온도구간에서 ZT값 기준 0.16% 미만의 에러 수준</t>
  </si>
  <si>
    <t>논문에 ZTmax 값 및 온도 표기가 없고, 1.02보다 크다는 언급만 있음</t>
  </si>
  <si>
    <t>DXie</t>
  </si>
  <si>
    <t>JXu</t>
  </si>
  <si>
    <t>xujingtao@nimte.ac.cn</t>
  </si>
  <si>
    <t>x=1</t>
  </si>
  <si>
    <t>Bi0.48Sb1.52Te3 with 1 wt.% Cu</t>
  </si>
  <si>
    <t>전 온도구간에서 ZT값 기준 0.33% 미만의 에러 수준</t>
  </si>
  <si>
    <t>SWang</t>
  </si>
  <si>
    <t>jihuiy@uw.edu</t>
  </si>
  <si>
    <t>Figure 7 (a)</t>
  </si>
  <si>
    <t>x=1.0, y=0.02</t>
  </si>
  <si>
    <t>BiSbTe3 with 2 at.% I</t>
  </si>
  <si>
    <t>1) 그림 해상도가 낮음, 2) 전 온도구간에서 ZT값 기준 1.1% 미만의 에러 수준</t>
  </si>
  <si>
    <t>SSeo</t>
  </si>
  <si>
    <t>MOh</t>
  </si>
  <si>
    <t>mwoh@hanbat.ac.kr</t>
  </si>
  <si>
    <t>Figure 4 (g)</t>
  </si>
  <si>
    <t>H2-annealed at 400 oC</t>
  </si>
  <si>
    <t>Bi0.5Sb1.5Te3 with H2 annealing at 400 oC</t>
  </si>
  <si>
    <t>1) 논문에 ZTmax 값에 대한 언급이 없고, 단순히 1보다 크다는 언급만 있음, 2) ZTmax의 절대온도 수정</t>
  </si>
  <si>
    <t>LZhao</t>
  </si>
  <si>
    <t>zhaolidong@buaa.edu.cn</t>
  </si>
  <si>
    <t>Figure 6 (d)</t>
  </si>
  <si>
    <t>6.4E19</t>
  </si>
  <si>
    <t>3% BiCl3-doped K2Bi8Se13</t>
  </si>
  <si>
    <t>전 온도구간에서 ZT값 기준 0.45% 미만의 에러 수준</t>
  </si>
  <si>
    <t>KPark</t>
  </si>
  <si>
    <t>IChung</t>
  </si>
  <si>
    <t>inchung@snu.ac.kr</t>
  </si>
  <si>
    <t>Figure 8 f</t>
  </si>
  <si>
    <t>bulk KBT</t>
  </si>
  <si>
    <t>bulk K0.06Bi2Te3.18</t>
  </si>
  <si>
    <t>전 온도구간에서 ZT값 기준 0.95% 미만의 에러 수준</t>
  </si>
  <si>
    <t>1) 기존 논문 ZT 및 온도 값이 잘못 입력되어서 수정함</t>
  </si>
  <si>
    <t>SMoon</t>
  </si>
  <si>
    <t>KLee</t>
  </si>
  <si>
    <t>khlee2014@kangwon.ac.kr</t>
  </si>
  <si>
    <t>Fig. 3 (b)</t>
  </si>
  <si>
    <t>CBTS45</t>
  </si>
  <si>
    <t>Cu0.008Bi2Te2.7Se0.3 sintered under 45 MPa</t>
  </si>
  <si>
    <t>전 온도구간에서 ZT값 기준 0.11% 미만의 에러 수준</t>
  </si>
  <si>
    <t>YGelbstein</t>
  </si>
  <si>
    <t>MDariel</t>
  </si>
  <si>
    <t>dariel@bgumail.bgu.ac.il</t>
  </si>
  <si>
    <t>9.104e-3mol%PbI2</t>
  </si>
  <si>
    <t>9.104 x 10^(-3) mol% PbI2-doped n-ytpe PbTe</t>
  </si>
  <si>
    <t>전 온도구간에서 ZT값 기준 0.71% 미만의 에러 수준</t>
  </si>
  <si>
    <t>1) 논문에 ZT 데이터가 아니라 Z 데이터만 보고되어 있고, 단위가 [10^3/K]라서 환산하여 ZT 값을 구했음, 2) ZTmax에 대한 언급이 없음</t>
  </si>
  <si>
    <t>TZhu</t>
  </si>
  <si>
    <t>x = 0.0075</t>
  </si>
  <si>
    <t>Mg2Si0.3925Sn0.6Sb0.0075</t>
  </si>
  <si>
    <t>1) 논문에 전기전도도, 제벡계수 데이터가 없음, 2) supplement도 없음, 3) 그래서 TEP로부터 ZT를 계산할 수 없음</t>
  </si>
  <si>
    <t>1) ZTmax 온도가 잘못 되어서 수정함, 2) ZT와 열전도도만 재추출함</t>
  </si>
  <si>
    <t>Figure 2 (d)</t>
  </si>
  <si>
    <t>Nanosized</t>
  </si>
  <si>
    <t>bulk nanostructured (Bi,Sb)2Te3 ternary compound</t>
  </si>
  <si>
    <t>전 온도구간에서 ZT값 기준 1.66% 미만의 에러 수준</t>
  </si>
  <si>
    <t>1) 논문에서 ZTmax의 온도는 room temperature로 표현되어 있음</t>
  </si>
  <si>
    <t>JChoi</t>
  </si>
  <si>
    <t>TOh</t>
  </si>
  <si>
    <t>ohts@wow.hongik.ac.kr</t>
  </si>
  <si>
    <t>x = 0.15</t>
  </si>
  <si>
    <t>(Pb0.9Ge0.1) hot-pressed at 650 oC</t>
  </si>
  <si>
    <t>그림이 정밀하지 않아서 30oC, 50oC에서의 ZT의 오차가 각각 9.7%, 4.4%이지만, 나머지 온도 구간에서는 ZT의 오차수준이 1.57% 미만임</t>
  </si>
  <si>
    <t>1) 논문에서 Z 데이터만 보고되어 있는데, 기존 데이터는 ZT로 환산하지 않은 듯? 2) 기존 max Z의 온도가 잘못되어 수정함, 3) 논문에는 ZTmax에 대한 언급이 없음</t>
  </si>
  <si>
    <t>(Pb0.85Ge0.15) hot-pressed at 750 oC</t>
  </si>
  <si>
    <t>전 온도구간에서 ZT값 기준 1.36% 미만의 에러 수준</t>
  </si>
  <si>
    <t>SYamanaka</t>
  </si>
  <si>
    <t>KKurosaki</t>
  </si>
  <si>
    <t>kurosaki@nucl.eng.osaka-u.ac.jp</t>
  </si>
  <si>
    <t>hot-pressed Tl9BiTe6</t>
  </si>
  <si>
    <t>전 온도구간에서 ZT값 기준 1.06% 미만의 에러 수준</t>
  </si>
  <si>
    <t>SYang</t>
  </si>
  <si>
    <t>Figure 3 (a)</t>
  </si>
  <si>
    <t>TAGS-75</t>
  </si>
  <si>
    <t>(GeTe)75(AgSbTe2)25</t>
  </si>
  <si>
    <t>ZTmax 기준 -1.95%의 에러 수준</t>
  </si>
  <si>
    <t>Fig. 3</t>
  </si>
  <si>
    <t>y=1.2</t>
  </si>
  <si>
    <t>(GeTe)80(Ag1.2Sb0.8Te1.8)20</t>
  </si>
  <si>
    <t>1) TEP 데이터에 따라 측정온도가 달라서 정확하지는 않지만, ZTmax 기준 0.46%의 에러 수준</t>
  </si>
  <si>
    <t>SZhang</t>
  </si>
  <si>
    <t>Ar</t>
  </si>
  <si>
    <t>(AgSbTe2)15(GeTe)85 ball-milled at Ar atmosphere</t>
  </si>
  <si>
    <t>ZTmax 기준 3.2%의 에러 수준</t>
  </si>
  <si>
    <t>sampleid</t>
    <phoneticPr fontId="1" type="noConversion"/>
  </si>
  <si>
    <t>Temp ragnge diff</t>
    <phoneticPr fontId="1" type="noConversion"/>
  </si>
  <si>
    <t>10.1002/aenm.201601450</t>
    <phoneticPr fontId="1" type="noConversion"/>
  </si>
  <si>
    <t>Composition_by_element</t>
    <phoneticPr fontId="1" type="noConversion"/>
  </si>
  <si>
    <t>mat_dimension(bulk, film, 1D, 2D)</t>
    <phoneticPr fontId="1" type="noConversion"/>
  </si>
  <si>
    <t>Composition_detailed</t>
    <phoneticPr fontId="1" type="noConversion"/>
  </si>
  <si>
    <t>redigitize again</t>
    <phoneticPr fontId="1" type="noConversion"/>
  </si>
  <si>
    <t>error: T error updated, digitizatoin error also corrected</t>
    <phoneticPr fontId="1" type="noConversion"/>
  </si>
  <si>
    <t>ZT, TEP-ZT 불일치. 다시 추출결과 일치. Poor resolution</t>
    <phoneticPr fontId="1" type="noConversion"/>
  </si>
  <si>
    <t>redigitize 후 일치</t>
    <phoneticPr fontId="1" type="noConversion"/>
  </si>
  <si>
    <t>Figure 11(f)</t>
    <phoneticPr fontId="1" type="noConversion"/>
  </si>
  <si>
    <t>Pb0.975Na0.025S with 3.0 at. % SrS (A)</t>
    <phoneticPr fontId="1" type="noConversion"/>
  </si>
  <si>
    <t>Journal of the American Chemical Society</t>
    <phoneticPr fontId="1" type="noConversion"/>
  </si>
  <si>
    <t>데이터로부터 PF와 ZT가 안나옴</t>
    <phoneticPr fontId="1" type="noConversion"/>
  </si>
  <si>
    <t>Hole doped SnSe (b-axis)</t>
    <phoneticPr fontId="1" type="noConversion"/>
  </si>
  <si>
    <t>hole doped b axis</t>
    <phoneticPr fontId="1" type="noConversion"/>
  </si>
  <si>
    <t>재추출후 정확해짐</t>
    <phoneticPr fontId="1" type="noConversion"/>
  </si>
  <si>
    <t>데이터 재추출 했으나 이전과 다르지 않음</t>
    <phoneticPr fontId="1" type="noConversion"/>
  </si>
  <si>
    <t>Figure 5</t>
    <phoneticPr fontId="1" type="noConversion"/>
  </si>
  <si>
    <t>0.2 (red)</t>
    <phoneticPr fontId="1" type="noConversion"/>
  </si>
  <si>
    <t>Electronic Materials Letters</t>
    <phoneticPr fontId="1" type="noConversion"/>
  </si>
  <si>
    <t>peakZT_fig</t>
    <phoneticPr fontId="1" type="noConversion"/>
  </si>
  <si>
    <t>peakZT_tep</t>
    <phoneticPr fontId="1" type="noConversion"/>
  </si>
  <si>
    <t>peakZT_pub</t>
    <phoneticPr fontId="1" type="noConversion"/>
  </si>
  <si>
    <t>T_of_peakZT_pub_K</t>
    <phoneticPr fontId="1" type="noConversion"/>
  </si>
  <si>
    <t>2.3 e19</t>
    <phoneticPr fontId="1" type="noConversion"/>
  </si>
  <si>
    <t>x = 17%</t>
    <phoneticPr fontId="1" type="noConversion"/>
  </si>
  <si>
    <t>n = 6.4 x e19</t>
    <phoneticPr fontId="1" type="noConversion"/>
  </si>
  <si>
    <t>50 (number of cycles)</t>
    <phoneticPr fontId="1" type="noConversion"/>
  </si>
  <si>
    <t>id=49와 동일한 데이터. 50번 데이터 삭제함</t>
    <phoneticPr fontId="1" type="noConversion"/>
  </si>
  <si>
    <t>49와 50 데이터 동일, 따라서 50 excel 데이터삭제</t>
    <phoneticPr fontId="1" type="noConversion"/>
  </si>
  <si>
    <t>중복제거: 303=359</t>
    <phoneticPr fontId="1" type="noConversion"/>
  </si>
  <si>
    <t>n = 1.1e20</t>
    <phoneticPr fontId="1" type="noConversion"/>
  </si>
  <si>
    <t>Nature Chemistry</t>
  </si>
  <si>
    <t>Nature</t>
  </si>
  <si>
    <t>Nature Communications</t>
  </si>
  <si>
    <t>Advanced Energy Materials</t>
  </si>
  <si>
    <t>Advanced Materials</t>
  </si>
  <si>
    <t>Science</t>
  </si>
  <si>
    <t xml:space="preserve"> Science</t>
  </si>
  <si>
    <t>NPG Asia Materials</t>
  </si>
  <si>
    <t>Energy Environmental Science</t>
  </si>
  <si>
    <t>PHYSICAL REVIEW LETTERS</t>
  </si>
  <si>
    <t>Nature Materials</t>
  </si>
  <si>
    <t>Proceedings of the National Academy of Sciences</t>
  </si>
  <si>
    <t>Journal of the American Chemical Society</t>
  </si>
  <si>
    <t>Applied Physics Letters</t>
  </si>
  <si>
    <t>Journal of Solid State Chemistry</t>
  </si>
  <si>
    <t>Journal of Alloys and Compounds</t>
  </si>
  <si>
    <t>Journal of the Korean Physical Society</t>
  </si>
  <si>
    <t>RSC Advances</t>
  </si>
  <si>
    <t>China Steel Technical Report</t>
  </si>
  <si>
    <t>Journal of Electronic Materials</t>
  </si>
  <si>
    <t>Journal of Materials Chemistry A</t>
  </si>
  <si>
    <t>Advanced Functional Materials</t>
  </si>
  <si>
    <t>Electronic Materials Letters</t>
  </si>
  <si>
    <t>CrystEngComm</t>
  </si>
  <si>
    <t>Nano Letters</t>
  </si>
  <si>
    <t>Journal of Applied Physics</t>
  </si>
  <si>
    <t>Materials</t>
  </si>
  <si>
    <t>Journal of Materials Chemistry C</t>
  </si>
  <si>
    <t>Scientific Reports</t>
  </si>
  <si>
    <t>Nanoscale</t>
  </si>
  <si>
    <t>Proceedings ICT'03. 22nd International Conference on Thermoelectrics</t>
  </si>
  <si>
    <t>Nanotechnology</t>
  </si>
  <si>
    <t>Physica Status Solidi A</t>
  </si>
  <si>
    <t>Physical Review B</t>
  </si>
  <si>
    <t>Journal of the American Ceramic Society</t>
  </si>
  <si>
    <t>APL Materials</t>
  </si>
  <si>
    <t>ACS Nano</t>
  </si>
  <si>
    <t>Chemistry of Materials</t>
  </si>
  <si>
    <t>Intermetallics</t>
  </si>
  <si>
    <t>Angewandte Chemie</t>
  </si>
  <si>
    <t>Advanced Electronic Materials</t>
  </si>
  <si>
    <t>Journal of Rare Earths</t>
  </si>
  <si>
    <t>Physical Chemistry Chemical Physics</t>
  </si>
  <si>
    <t>Physica B: Condensed Matter</t>
  </si>
  <si>
    <t>Journal of Physical Chemistry C</t>
  </si>
  <si>
    <t>Inorganic Chemistry</t>
  </si>
  <si>
    <t>Journal of Materials Research</t>
  </si>
  <si>
    <t>Materials Research Society Symposia Proceedings</t>
  </si>
  <si>
    <t>Journal of Physics D: Applied Physics</t>
  </si>
  <si>
    <t>Chinese Physics B</t>
  </si>
  <si>
    <t>Solid State Ionics</t>
  </si>
  <si>
    <t>Journal of Materials Chemistry</t>
  </si>
  <si>
    <t>Acta Materialia</t>
  </si>
  <si>
    <t>Materials Transactions</t>
  </si>
  <si>
    <t>Thin Solid Films</t>
  </si>
  <si>
    <t>Journal of Crystal Growth</t>
  </si>
  <si>
    <t>Journal of the Minerals, Metals, and Materials Society</t>
  </si>
  <si>
    <t>2007 International Conference on Thermoelectrics</t>
  </si>
  <si>
    <t>1998 17th International Conference on Thermoelectrics</t>
  </si>
  <si>
    <t>Materials Science and Engineering: B</t>
  </si>
  <si>
    <t>2006 25th International Conference on Thermoelectrics</t>
  </si>
  <si>
    <t>Development of High-Efficiency Thermoelectric Power Generation System</t>
  </si>
  <si>
    <t>Japanese Journal of Applied Physics</t>
  </si>
  <si>
    <t>Advanced Materials Research</t>
  </si>
  <si>
    <t>Journal of Physics: Condensed Matter</t>
  </si>
  <si>
    <t>Journal of Materials Science: Materials in Electronics</t>
  </si>
  <si>
    <t>Metals and Materials International</t>
  </si>
  <si>
    <t>Solid State Sciences</t>
  </si>
  <si>
    <t>Journal of Materials Science</t>
  </si>
  <si>
    <t>Superlattices and Microstructures</t>
  </si>
  <si>
    <t>Scripta Materialia</t>
  </si>
  <si>
    <t>1997 16th International Conferenceon Thermoelectrics</t>
  </si>
  <si>
    <t>2003 22nd lntcmational Confcrcnccon Thermoclccirics</t>
  </si>
  <si>
    <t>Nano Energy</t>
  </si>
  <si>
    <t>Materials for Renewable and Sustainable Energy</t>
  </si>
  <si>
    <t>Nature Nanotechnology</t>
  </si>
  <si>
    <t>Science Advances</t>
  </si>
  <si>
    <t>Northwestern University</t>
  </si>
  <si>
    <t>AI Boukai</t>
  </si>
  <si>
    <t>JR Heath</t>
  </si>
  <si>
    <t>Cal Tech</t>
  </si>
  <si>
    <t>heath@caltech.edu</t>
  </si>
  <si>
    <t>Chenguang Fu</t>
  </si>
  <si>
    <t>Zhejiang University</t>
  </si>
  <si>
    <t>Yaniv Gelbstein</t>
  </si>
  <si>
    <t>Ben-Gurion University of the Negev</t>
  </si>
  <si>
    <t>yanivge@bgu.ac.il</t>
  </si>
  <si>
    <t>Ying He</t>
  </si>
  <si>
    <t>Shanghai Institute of Ceramics</t>
  </si>
  <si>
    <t>Ohio State University</t>
  </si>
  <si>
    <t>Kuei Fang Hsu</t>
  </si>
  <si>
    <t>Michigan State University</t>
  </si>
  <si>
    <t>Li-Peng Hu</t>
  </si>
  <si>
    <t>Xiaokai Hu</t>
  </si>
  <si>
    <t>AIST</t>
  </si>
  <si>
    <t>SANG IL KIM</t>
  </si>
  <si>
    <t>SAIT</t>
  </si>
  <si>
    <t>sang.il.kim@samsung.com;</t>
  </si>
  <si>
    <t>Siqi Lin</t>
  </si>
  <si>
    <t>Wen Li</t>
  </si>
  <si>
    <t>Tongji University</t>
  </si>
  <si>
    <t>liwen@tongji.edu.cn</t>
  </si>
  <si>
    <t>Wei-Shu Liu</t>
  </si>
  <si>
    <t>MIT</t>
  </si>
  <si>
    <t>Wei Liu</t>
  </si>
  <si>
    <t>Wuhan University of Technology</t>
  </si>
  <si>
    <t>Yu Pan</t>
  </si>
  <si>
    <t>Tsinghua University</t>
  </si>
  <si>
    <t>jsnyder@caltech.edu</t>
  </si>
  <si>
    <t>Bed Poudel</t>
  </si>
  <si>
    <t>Gang Chen</t>
  </si>
  <si>
    <t>Rama Venkatasubramanian</t>
  </si>
  <si>
    <t>Research Triangle Institute</t>
  </si>
  <si>
    <t>rama@rti.org</t>
  </si>
  <si>
    <t>Hongchao Wang</t>
  </si>
  <si>
    <t> Woochul Kim</t>
  </si>
  <si>
    <t>Yonsei University</t>
  </si>
  <si>
    <t>woochul@yonsei.ac.kr</t>
  </si>
  <si>
    <t>Jiawei Zhang</t>
  </si>
  <si>
    <t>Georg KH Madsen</t>
  </si>
  <si>
    <t>Ruhr-Universität Bochum</t>
  </si>
  <si>
    <t>georg.madsen@rub.de</t>
  </si>
  <si>
    <t>m-kanatzidis@northwestern.edu</t>
  </si>
  <si>
    <t>Shekhar D Bhame</t>
  </si>
  <si>
    <t>Laboratoire CRISMAT</t>
  </si>
  <si>
    <t>shekhar.bhame@ensicaen.fr.</t>
  </si>
  <si>
    <t>JL Cui</t>
  </si>
  <si>
    <t>Ningbo University of Technology</t>
  </si>
  <si>
    <t>cuijl@nbip.net</t>
  </si>
  <si>
    <t>A. -Young Eum</t>
  </si>
  <si>
    <t>Il-Ho Kim</t>
  </si>
  <si>
    <t>Korea National University of Transportation</t>
  </si>
  <si>
    <t>ihkim@ut.ac.kr</t>
  </si>
  <si>
    <t>Shufen Fan</t>
  </si>
  <si>
    <t>Huey Hoon Hng</t>
  </si>
  <si>
    <t>Nanyang Technological University</t>
  </si>
  <si>
    <t>Mi-Kyung Han</t>
  </si>
  <si>
    <t>Sung-Jin Kim</t>
  </si>
  <si>
    <t>Ewha Womans Univeristy</t>
  </si>
  <si>
    <t>sjkim@ewha.ac.kr</t>
  </si>
  <si>
    <t>H Hsu</t>
  </si>
  <si>
    <t>TSAI-KUN HUANG</t>
  </si>
  <si>
    <t>China Steel Corporation</t>
  </si>
  <si>
    <t>Unknown</t>
  </si>
  <si>
    <t>Yun Zheng</t>
  </si>
  <si>
    <t>suxianli@whut.edu.cn</t>
  </si>
  <si>
    <t>Sungwoo Hwang</t>
  </si>
  <si>
    <t>Kyu-Hyoung Lee </t>
  </si>
  <si>
    <t>kyuhyoung.lee@samsung.com</t>
  </si>
  <si>
    <t>Jieun Ko</t>
  </si>
  <si>
    <t>Jong-Young Kim</t>
  </si>
  <si>
    <t>Korea Institute of Ceramic Engineering and Technology</t>
  </si>
  <si>
    <t>jykim@kicet.re.kr</t>
  </si>
  <si>
    <t>Qihao Zhang</t>
  </si>
  <si>
    <t>Lianjun Wang</t>
  </si>
  <si>
    <t>Donghua University</t>
  </si>
  <si>
    <t>wanglj@dhu.edu.cn</t>
  </si>
  <si>
    <t>XB Zhao</t>
  </si>
  <si>
    <t>JK Lee</t>
  </si>
  <si>
    <t>KERI</t>
  </si>
  <si>
    <t>jackyrhy@keri.re.kr</t>
  </si>
  <si>
    <t>Kyu-Hyoung Lee</t>
  </si>
  <si>
    <t>Sang-Il Kim</t>
  </si>
  <si>
    <t>sang.il.kim@samsung.com</t>
  </si>
  <si>
    <t>Dong Sun Lee</t>
  </si>
  <si>
    <t>Young Soo Lim</t>
  </si>
  <si>
    <t>yslim@kicet.re.kr</t>
  </si>
  <si>
    <t>Xiao Yan</t>
  </si>
  <si>
    <t>Go-Eun Lee</t>
  </si>
  <si>
    <t>S. Sumithra</t>
  </si>
  <si>
    <t>Kevin L. Stokes</t>
  </si>
  <si>
    <t>University of New Orleans</t>
  </si>
  <si>
    <t>klstokes@uno.edu</t>
  </si>
  <si>
    <t>K. C. Lukas</t>
  </si>
  <si>
    <t>C. P. Opeil</t>
  </si>
  <si>
    <t>Boston College</t>
  </si>
  <si>
    <t>Yuho Min</t>
  </si>
  <si>
    <t>Kyu Hyoung Lee</t>
  </si>
  <si>
    <t>Hyeona Mun</t>
  </si>
  <si>
    <t>Jong Wook Roh</t>
  </si>
  <si>
    <t>jw.roh@samsung.com</t>
  </si>
  <si>
    <t>Sergey V. Ovsyannikov</t>
  </si>
  <si>
    <t>Universität Bayreuth</t>
  </si>
  <si>
    <t>sergey.ovsyannikov@uni-bayreuth.de</t>
  </si>
  <si>
    <t>Pooja Puneet</t>
  </si>
  <si>
    <t>Jian He</t>
  </si>
  <si>
    <t>Clemson University</t>
  </si>
  <si>
    <t>jianhe@clemson.edu</t>
  </si>
  <si>
    <t>Ho Sun Shin</t>
  </si>
  <si>
    <t>Jae Yong Song</t>
  </si>
  <si>
    <t>Korea Research Institute of Standards and Science</t>
  </si>
  <si>
    <t>jysong@kriss.re.kr</t>
  </si>
  <si>
    <t>O.B. Sokolov</t>
  </si>
  <si>
    <t>N.LDuvankov</t>
  </si>
  <si>
    <t>Nord Specialized Design-Technological Bureau</t>
  </si>
  <si>
    <t>sctbnord@,tnail.sitek.ru</t>
  </si>
  <si>
    <t>Jae Sung Son</t>
  </si>
  <si>
    <t>Taeghwan Hyeon</t>
  </si>
  <si>
    <t>Seoul National University</t>
  </si>
  <si>
    <t>thyeon@snu.ac.kr</t>
  </si>
  <si>
    <t>JH Son</t>
  </si>
  <si>
    <t>minwookoh@keri.re.kr</t>
  </si>
  <si>
    <t>Ajay Soni</t>
  </si>
  <si>
    <t>Michael Khor Khiam Aik</t>
  </si>
  <si>
    <t>mkakhor@ntu.edu.sg</t>
  </si>
  <si>
    <t>Yukun Xiao</t>
  </si>
  <si>
    <t>Jun Jiang</t>
  </si>
  <si>
    <t>Ningbo Institute of Materials Technology and Engineering</t>
  </si>
  <si>
    <t>jjun@nimte.ac.cn</t>
  </si>
  <si>
    <t>Shanyu Wang</t>
  </si>
  <si>
    <t>Fang Wu</t>
  </si>
  <si>
    <t>Xing Hu</t>
  </si>
  <si>
    <t>Zhengzhou University</t>
  </si>
  <si>
    <t>xhu@zzu.edu.cn</t>
  </si>
  <si>
    <t>L. Cheng</t>
  </si>
  <si>
    <t>HJ Liu</t>
  </si>
  <si>
    <t>Wuhan University</t>
  </si>
  <si>
    <t>phlhj@whu.edu.cn</t>
  </si>
  <si>
    <t>Ö. Ceyda Yelgel</t>
  </si>
  <si>
    <t>G. P. Srivastava</t>
  </si>
  <si>
    <t>University of Exeter</t>
  </si>
  <si>
    <t>Genqiang Zhang</t>
  </si>
  <si>
    <t>Purdue University</t>
  </si>
  <si>
    <t>yuewu@perdue.edu</t>
  </si>
  <si>
    <t>Ping Wei</t>
  </si>
  <si>
    <t>Jinle Lan</t>
  </si>
  <si>
    <t>linyh@tsinghua.edu.cn</t>
  </si>
  <si>
    <t>Chao Yu</t>
  </si>
  <si>
    <t>Fanglin Chen</t>
  </si>
  <si>
    <t>University of South Carolina</t>
  </si>
  <si>
    <t>chenfa@cec.sc.edu</t>
  </si>
  <si>
    <t>Atsuko Kosuga</t>
  </si>
  <si>
    <t>Osaka Prefecture University</t>
  </si>
  <si>
    <t>a-kosuga@21c.osakafu-u.ac.jp</t>
  </si>
  <si>
    <t>Marcus Scheele</t>
  </si>
  <si>
    <t>University of Hamburg</t>
  </si>
  <si>
    <t>mscheele@lbl.gov</t>
  </si>
  <si>
    <t>John Androulakis</t>
  </si>
  <si>
    <t>J. Arreguin-Zavala</t>
  </si>
  <si>
    <t>École Polytechnique de MontrÉal</t>
  </si>
  <si>
    <t>javier.arreguin-zavala@polymtl.ca</t>
  </si>
  <si>
    <t>Ashoka Bali</t>
  </si>
  <si>
    <t>Ramesh Chandra Mallik</t>
  </si>
  <si>
    <t>Indian Institute of Science</t>
  </si>
  <si>
    <t>rameshmallik@gmail.com</t>
  </si>
  <si>
    <t>South University of Science and Technology of China</t>
  </si>
  <si>
    <t>he.jq@sustc.edu.cn</t>
  </si>
  <si>
    <t>Yongkwan Dong</t>
  </si>
  <si>
    <t>Francis J. DiSalvo</t>
  </si>
  <si>
    <t>Cornell University</t>
  </si>
  <si>
    <t>fjd3@cornell.edu</t>
  </si>
  <si>
    <t>H. S. Dow</t>
  </si>
  <si>
    <t>Oliver Falkenbach</t>
  </si>
  <si>
    <t>Justus-Liebig-University</t>
  </si>
  <si>
    <t>Oliver.Falkenbach@anorg.chemie.uni-giessen.de</t>
  </si>
  <si>
    <t>Haotian Fan</t>
  </si>
  <si>
    <t>Taichao Su</t>
  </si>
  <si>
    <t>Henan Polytechnic University</t>
  </si>
  <si>
    <t>stc@hpu.edu.cn</t>
  </si>
  <si>
    <t>Haiyu Fang</t>
  </si>
  <si>
    <t>Christopher M. Jaworski</t>
  </si>
  <si>
    <t>Joseph P. Heremans</t>
  </si>
  <si>
    <t>Zhengzhong Jian</t>
  </si>
  <si>
    <t>T. Keiber</t>
  </si>
  <si>
    <t>H. Wang</t>
  </si>
  <si>
    <t>Oak Ridge National Laboratory</t>
  </si>
  <si>
    <t>Min-Seok Kim</t>
  </si>
  <si>
    <t>Yun-Mo Sung</t>
  </si>
  <si>
    <t>Korea University</t>
  </si>
  <si>
    <t>ymsung@korea.ac.kr</t>
  </si>
  <si>
    <t>Yeseul Lee</t>
  </si>
  <si>
    <t>X.X. Li</t>
  </si>
  <si>
    <t>J.Q. Li</t>
  </si>
  <si>
    <t>Shenzhen University</t>
  </si>
  <si>
    <t>junqinli@szu.edu.cn</t>
  </si>
  <si>
    <t>Zong-Yue Li</t>
  </si>
  <si>
    <t>Jing Liu</t>
  </si>
  <si>
    <t>Liangming Peng</t>
  </si>
  <si>
    <t>University of Science and Technology of China</t>
  </si>
  <si>
    <t>penglm@ustc.edu.cn</t>
  </si>
  <si>
    <t>Shih-Han Lo</t>
  </si>
  <si>
    <t>hejiaqing@mail.xjtu.edu.cn</t>
  </si>
  <si>
    <t>Peng-Xian Lu</t>
  </si>
  <si>
    <t>Henan University of Technology</t>
  </si>
  <si>
    <t>pengxian_lu@haut.edu.cn</t>
  </si>
  <si>
    <t>peiyanzhong@gmail.com</t>
  </si>
  <si>
    <t xml:space="preserve"> YJPei</t>
  </si>
  <si>
    <t>PK Rawat</t>
  </si>
  <si>
    <t>Indian Institute of Technology</t>
  </si>
  <si>
    <t>Hongchao Wang</t>
  </si>
  <si>
    <t>Heng Wang</t>
  </si>
  <si>
    <t>woochul@ yonsei.ac.kr</t>
  </si>
  <si>
    <t>HJ Wu</t>
  </si>
  <si>
    <t>Sima Aminorroaya Yamini</t>
  </si>
  <si>
    <t>University of Wollongong</t>
  </si>
  <si>
    <t>Haoran Yang</t>
  </si>
  <si>
    <t>Iowa State University</t>
  </si>
  <si>
    <t>yuewu@iastate.edu</t>
  </si>
  <si>
    <t>Mona Zebarjadi</t>
  </si>
  <si>
    <t>Qinyong Zhang</t>
  </si>
  <si>
    <t>University of Houston</t>
  </si>
  <si>
    <t>Central Michigan University</t>
  </si>
  <si>
    <t>Ananya Banik</t>
  </si>
  <si>
    <t>Jawaharlal Nehru Centre for Advanced Scientific Research</t>
  </si>
  <si>
    <t>Cheng-Lung Chen</t>
  </si>
  <si>
    <t>Yue-Xing Chen</t>
  </si>
  <si>
    <t>Hua-Qian Leng</t>
  </si>
  <si>
    <t>Technical Institute of Physics and Chemistry</t>
  </si>
  <si>
    <t>Gangjian Tan</t>
  </si>
  <si>
    <t>Nanjing University of Science and Technology</t>
  </si>
  <si>
    <t>Xinke WANG</t>
  </si>
  <si>
    <t>Shanghai University</t>
  </si>
  <si>
    <t>Xinhong Guan</t>
  </si>
  <si>
    <t>Pengfei Lu</t>
  </si>
  <si>
    <t>Beijing University of Posts and Telecommunications</t>
  </si>
  <si>
    <t>photon@bupt.edu.cn</t>
  </si>
  <si>
    <t>Yasumitsu Suzuki</t>
  </si>
  <si>
    <t>Hisao Nakamura</t>
  </si>
  <si>
    <t>hs-nakamura@aist.go.jp</t>
  </si>
  <si>
    <t>Felix Fahrnbauer</t>
  </si>
  <si>
    <t>Leipzig University</t>
  </si>
  <si>
    <t>Ben-Gurion University</t>
  </si>
  <si>
    <t>Eden Hazan</t>
  </si>
  <si>
    <t>B Kusz</t>
  </si>
  <si>
    <t>Gdansk University of Technology</t>
  </si>
  <si>
    <t>bbochentyn@mif.pg.gda.pl</t>
  </si>
  <si>
    <t>JKLee</t>
  </si>
  <si>
    <t>Thorsten Schroder</t>
  </si>
  <si>
    <t>Jared B Williams</t>
  </si>
  <si>
    <t>Aikebaier Yusufu</t>
  </si>
  <si>
    <t>Osaka University</t>
  </si>
  <si>
    <t>Y Chen</t>
  </si>
  <si>
    <t>HS Dow</t>
  </si>
  <si>
    <t>B Du</t>
  </si>
  <si>
    <t>Masaki Fujikane</t>
  </si>
  <si>
    <t>Satry N Guin</t>
  </si>
  <si>
    <t>Zhang He</t>
  </si>
  <si>
    <t>Institute of Physics</t>
  </si>
  <si>
    <t>AJ Hong</t>
  </si>
  <si>
    <t>Nanjing University</t>
  </si>
  <si>
    <t>Xiaocun Liu</t>
  </si>
  <si>
    <t>Changzhou University</t>
  </si>
  <si>
    <t>Academia Sinica</t>
  </si>
  <si>
    <t>National Tsing Hua University</t>
  </si>
  <si>
    <t>swchen@mx.nthu.edu.tw</t>
  </si>
  <si>
    <t>SN Zhang</t>
  </si>
  <si>
    <t>University of Toronto</t>
  </si>
  <si>
    <t>Tokyo University of Science</t>
  </si>
  <si>
    <t>X Cheng</t>
  </si>
  <si>
    <t>University of Waterloo</t>
  </si>
  <si>
    <t>Jiujiang University</t>
  </si>
  <si>
    <t>National Institute for Materials Science</t>
  </si>
  <si>
    <t>ShonanInstitute of Technolog</t>
  </si>
  <si>
    <t>Laboratoire de Physique des Matériaux Ecole des Mines</t>
  </si>
  <si>
    <t>Nippon Thermostat Company Limited</t>
  </si>
  <si>
    <t>Tohuku University</t>
  </si>
  <si>
    <t>Seijiro Sano</t>
  </si>
  <si>
    <t>Hiromasa Kaibe</t>
  </si>
  <si>
    <t>Komatsu (KELK)</t>
  </si>
  <si>
    <t>Junichi Tani</t>
  </si>
  <si>
    <t>Osaka Municipal Technical Research Institute</t>
  </si>
  <si>
    <t>Mei Jun Yang</t>
  </si>
  <si>
    <t>Kang Yin</t>
  </si>
  <si>
    <t>Q Zhang</t>
  </si>
  <si>
    <t>University of Texas at Austin</t>
  </si>
  <si>
    <t>Giri Joshi</t>
  </si>
  <si>
    <t>Jinyao Tang</t>
  </si>
  <si>
    <t>University of California at Berkeley</t>
  </si>
  <si>
    <t>XW Wang</t>
  </si>
  <si>
    <t>University of Michigan at Ann Arbor</t>
  </si>
  <si>
    <t>Bhabha Atomic Research Center</t>
  </si>
  <si>
    <t>Johannes Gutenberg University Mainz</t>
  </si>
  <si>
    <t>Université de Rennes I</t>
  </si>
  <si>
    <t>Huazhong University of Science and Technology</t>
  </si>
  <si>
    <t>Ecole Nationale Polytechnique 10</t>
  </si>
  <si>
    <t>Jilin University</t>
  </si>
  <si>
    <t>DLR</t>
  </si>
  <si>
    <t>South China Normal University</t>
  </si>
  <si>
    <t>Czech Geological Survey</t>
  </si>
  <si>
    <t>University of Science and Technology Beijing</t>
  </si>
  <si>
    <t>Chungju National University</t>
  </si>
  <si>
    <t>University of Vienna</t>
  </si>
  <si>
    <t>University of Michigan</t>
  </si>
  <si>
    <t>General Motors R&amp;D Center</t>
  </si>
  <si>
    <t>Beijing University of Technology</t>
  </si>
  <si>
    <t>Yanshan University</t>
  </si>
  <si>
    <t>University of Chemical Technology and Metallurgy</t>
  </si>
  <si>
    <t>Zhejiang Normal University</t>
  </si>
  <si>
    <t>UNIST</t>
  </si>
  <si>
    <t>Institute of Solid State Physics</t>
  </si>
  <si>
    <t>Beihang University</t>
  </si>
  <si>
    <t>Xi'an Jiaotong University</t>
  </si>
  <si>
    <t>Aarhus University</t>
  </si>
  <si>
    <t>University of Cincinnati,</t>
  </si>
  <si>
    <t>University of Washington</t>
  </si>
  <si>
    <t>Hanbat National University</t>
  </si>
  <si>
    <t>Kangwon National University</t>
  </si>
  <si>
    <t>Hong Ik University</t>
  </si>
  <si>
    <t>Marlow Industries</t>
  </si>
  <si>
    <t>GM R&amp;D Center</t>
  </si>
  <si>
    <t>XY Zhao</t>
  </si>
  <si>
    <t>Cui Yu</t>
  </si>
  <si>
    <t>Zhen Xiong</t>
  </si>
  <si>
    <t>ES Toberer</t>
  </si>
  <si>
    <t>DUCK-YOUNG CHUNG</t>
  </si>
  <si>
    <t>JL Mi</t>
  </si>
  <si>
    <t>Han Li</t>
  </si>
  <si>
    <t>JR Sootsman</t>
  </si>
  <si>
    <t>LD Chen</t>
  </si>
  <si>
    <t>XY Huang</t>
  </si>
  <si>
    <t>Bin Zhong</t>
  </si>
  <si>
    <t>Qing Hao</t>
  </si>
  <si>
    <t>University of Arizona</t>
  </si>
  <si>
    <t>Bo Yu</t>
  </si>
  <si>
    <t>Huili Liu</t>
  </si>
  <si>
    <t>B Gahtori</t>
  </si>
  <si>
    <t>CSIR-National Physical Laboratory</t>
  </si>
  <si>
    <t>TW Day</t>
  </si>
  <si>
    <t>Sedat Ballikaya</t>
  </si>
  <si>
    <t>TP Bailey</t>
  </si>
  <si>
    <t>Dou-Dou Liang</t>
  </si>
  <si>
    <t>Wenke He</t>
  </si>
  <si>
    <t>Yanyan Zheng</t>
  </si>
  <si>
    <t>Lei Miao</t>
  </si>
  <si>
    <t>Guilin University of Electronic Technology</t>
  </si>
  <si>
    <t>miaolei@guet.edu.cn</t>
  </si>
  <si>
    <t>Juan Li</t>
  </si>
  <si>
    <t>Guangsai Yang</t>
  </si>
  <si>
    <t>jeff.snyder@northwestern.edu</t>
  </si>
  <si>
    <t>Dandan Qin</t>
  </si>
  <si>
    <t>Wei Cai</t>
  </si>
  <si>
    <t>Harbin Institute of Technology</t>
  </si>
  <si>
    <t>weicai@hit.edu.cn</t>
  </si>
  <si>
    <t>Qiang Sun</t>
  </si>
  <si>
    <t>Meng Li</t>
  </si>
  <si>
    <t>University of Queensland</t>
  </si>
  <si>
    <t>meng.li1@uq.edu.au</t>
  </si>
  <si>
    <t>Hua-Lu Zhuang</t>
  </si>
  <si>
    <t>Max Planck Institute for Chemical Physics of Solids</t>
  </si>
  <si>
    <t>yu.pan@cpfs.mpg.de</t>
  </si>
  <si>
    <t>Tong Xing</t>
  </si>
  <si>
    <t>qiupf@mail.sic.ac.cn</t>
  </si>
  <si>
    <t>Jungsoo Lee</t>
  </si>
  <si>
    <t>Sung Youb Kim</t>
  </si>
  <si>
    <t>sykim@unist.ac.kr</t>
  </si>
  <si>
    <t>Chongjian Zhou</t>
  </si>
  <si>
    <t>Cheng Chang</t>
  </si>
  <si>
    <t>Yong Kyu Lee</t>
  </si>
  <si>
    <t>Pingjun Ying</t>
  </si>
  <si>
    <t>Leibniz Institute for Solid State and Materials Research</t>
  </si>
  <si>
    <t>Hangtian Zhu</t>
  </si>
  <si>
    <t>Wenyu Zhao</t>
  </si>
  <si>
    <t>Guang-Kun Ren</t>
  </si>
  <si>
    <t>Zhonglin Bu</t>
  </si>
  <si>
    <t>Subhajit Roychowdhury</t>
  </si>
  <si>
    <t>Binbin Jiang</t>
  </si>
  <si>
    <t>Southern University of Science and Technology</t>
  </si>
  <si>
    <t>Jun Mao</t>
  </si>
  <si>
    <t>Xiao Xu</t>
  </si>
  <si>
    <t>Siqi Wang</t>
  </si>
  <si>
    <t>Bin Zhu</t>
  </si>
  <si>
    <t>Li You</t>
  </si>
  <si>
    <t>Songting Cai</t>
  </si>
  <si>
    <t>Lisha Mao</t>
  </si>
  <si>
    <t>Xin Qian</t>
  </si>
  <si>
    <t>Junhao Qiu</t>
  </si>
  <si>
    <t>Bo Duan</t>
  </si>
  <si>
    <t>Feng Hao</t>
  </si>
  <si>
    <t>Jing Shuai</t>
  </si>
  <si>
    <t>AA Olvera</t>
  </si>
  <si>
    <t>Liangwei Fu</t>
  </si>
  <si>
    <t>Xiao Zhang</t>
  </si>
  <si>
    <t>Gang Zheng</t>
  </si>
  <si>
    <t>Rigui Deng</t>
  </si>
  <si>
    <t>Yu Xiao</t>
  </si>
  <si>
    <t>Zhong-Zhen Luo</t>
  </si>
  <si>
    <t>Jinfeng Dong</t>
  </si>
  <si>
    <t>Kunling Peng</t>
  </si>
  <si>
    <t>Chongqing University</t>
  </si>
  <si>
    <t>Haijun Wu</t>
  </si>
  <si>
    <t>Satya N Guin</t>
  </si>
  <si>
    <t>Yubo Luo</t>
  </si>
  <si>
    <t>Fan Zhang</t>
  </si>
  <si>
    <t>Peigen Li</t>
  </si>
  <si>
    <t>Zihang Liu</t>
  </si>
  <si>
    <t>Huaxing Zhu</t>
  </si>
  <si>
    <t>Xing Tan</t>
  </si>
  <si>
    <t>Beijing University of Chemical Technology</t>
  </si>
  <si>
    <t>Yubo Luo</t>
  </si>
  <si>
    <t>Shixuan Liu</t>
  </si>
  <si>
    <t>Shaanxi Normal University</t>
  </si>
  <si>
    <t>Xiaofang Lu</t>
  </si>
  <si>
    <t>Ping-Yuan Deng</t>
  </si>
  <si>
    <t>National Chiao Tung University</t>
  </si>
  <si>
    <t>Dongwang Yang</t>
  </si>
  <si>
    <t>Ventrapati Pavan Kumar</t>
  </si>
  <si>
    <t>Normandie University</t>
  </si>
  <si>
    <t>Xianfu Meng</t>
  </si>
  <si>
    <t>Yi-Fen Tsai</t>
  </si>
  <si>
    <t>Rui Shu</t>
  </si>
  <si>
    <t>University of Virginia</t>
  </si>
  <si>
    <t>Min Hong</t>
  </si>
  <si>
    <t>The University of Queensland</t>
  </si>
  <si>
    <t>Xuemin Shi</t>
  </si>
  <si>
    <t>Yanling Pei</t>
  </si>
  <si>
    <t>Hong Wu</t>
  </si>
  <si>
    <t>Xiaolei Shi</t>
  </si>
  <si>
    <t>https://www.semanticscholar.org/paper/Enhancing-Figure-of-Merit-of-Bi0.5Sb1.5Te3-Through-Hsu-Huang/a428cd2a5d6376394266fafcd74b6afa30b73121</t>
  </si>
  <si>
    <t>https://www.komatsu.jp/en/aboutus/innovation/technology/techreport [KOMATSU TECHNICAL REPORT 49, 152 (2003)]</t>
  </si>
  <si>
    <t>nickname_of_paper</t>
  </si>
  <si>
    <t>Corresponding_author_institute</t>
  </si>
  <si>
    <t>Corresponding_author_email</t>
  </si>
  <si>
    <t xml:space="preserve">zhutj@zju.edu.cn </t>
  </si>
  <si>
    <t>heremans.1@osu.edu</t>
  </si>
  <si>
    <t>kanatzid@cem.msu.edu</t>
  </si>
  <si>
    <t>ohta.michihiro@aist.go.jp</t>
  </si>
  <si>
    <t>Sang Mock Lee</t>
  </si>
  <si>
    <t xml:space="preserve">yanzhong@tongji.edu.cn </t>
  </si>
  <si>
    <t>JKLee_LAST</t>
  </si>
  <si>
    <t>Na-Pb-Sb-Te</t>
  </si>
  <si>
    <t>pallab@matsc.iitkgp.ernet.in</t>
  </si>
  <si>
    <t>Sima@uow.edu.au</t>
  </si>
  <si>
    <t>renzh@bc.edu</t>
  </si>
  <si>
    <t>zren2@central.uh.edu</t>
  </si>
  <si>
    <t>alrah2r@cmich.edu</t>
  </si>
  <si>
    <t>kanishka@jncasr.ac.in</t>
  </si>
  <si>
    <t>hejq@sustc.edu.cn</t>
  </si>
  <si>
    <t>mzhou@ mail.ipc.ac.cn</t>
  </si>
  <si>
    <t>tangguodong@njust.edu.cn</t>
  </si>
  <si>
    <t>kai.guo@shu.edu.cn</t>
  </si>
  <si>
    <t>laifengli@mail.ipc.ac.cn</t>
  </si>
  <si>
    <t>oliver.oeckler@gmx.de</t>
  </si>
  <si>
    <t>dmorelli@egr.msu.edu</t>
  </si>
  <si>
    <t>yamanaka@see.eng.osaka-u.ac.jp</t>
  </si>
  <si>
    <t>fivos@caltech.edu</t>
  </si>
  <si>
    <t>jluo@aphy.iphy.ac.cn</t>
  </si>
  <si>
    <t>liujm@nju.edu.cn</t>
  </si>
  <si>
    <t>liangxin@cczu.edu.cn</t>
  </si>
  <si>
    <t>rajeshx@phys.sinica.edu.tw</t>
  </si>
  <si>
    <t>m_akasak@rs.noda.tus.ac.jp</t>
  </si>
  <si>
    <t>kajikawa@elec.shonan-it.ac.jp</t>
  </si>
  <si>
    <t>zsheng_1_9@163.com</t>
  </si>
  <si>
    <t xml:space="preserve">jingfeng@mail.tsinghua.edu.cn </t>
  </si>
  <si>
    <t>jsharp@marlow.com</t>
  </si>
  <si>
    <t xml:space="preserve">james.salvador@gm.cm </t>
  </si>
  <si>
    <t>levin@iastate.edu</t>
  </si>
  <si>
    <t xml:space="preserve">tangxf@whut.edu.cn </t>
  </si>
  <si>
    <t xml:space="preserve">zhaoxb@zju.edu.cn </t>
  </si>
  <si>
    <t>xyhuang@crystal.apph.tohoku.ac.jp</t>
  </si>
  <si>
    <t>qinghao@email.arizona.edu</t>
  </si>
  <si>
    <t xml:space="preserve">xshi@mail.sic.ac.cn </t>
  </si>
  <si>
    <t>adhar@nplindia.org</t>
  </si>
  <si>
    <t>cuher@umich.edu</t>
  </si>
  <si>
    <t>bpzhang@ustb.edu.cn</t>
  </si>
  <si>
    <t>k.nielsch@ifw-dresden.de</t>
  </si>
  <si>
    <t xml:space="preserve">zhangqj@whut.edu.cn </t>
  </si>
  <si>
    <t xml:space="preserve">linyh@mail.tsinghua.edu.cn </t>
  </si>
  <si>
    <t xml:space="preserve">zhaolidong@buaa.edu.cn </t>
  </si>
  <si>
    <t xml:space="preserve">hejq@sustech.edu.cn </t>
  </si>
  <si>
    <t xml:space="preserve">he.jq@sustc.edu.cn </t>
  </si>
  <si>
    <t xml:space="preserve">qiupf@mail.sic.ac.cn </t>
  </si>
  <si>
    <t xml:space="preserve">junluo@shu.edu.cn </t>
  </si>
  <si>
    <t>v-dravid@northwestern.edu</t>
  </si>
  <si>
    <t>liugq@nimte.ac.cn</t>
  </si>
  <si>
    <t>zhenglei@buaa.edu.cn</t>
  </si>
  <si>
    <t xml:space="preserve">yanyonggao@whut.edu.cn </t>
  </si>
  <si>
    <t>ppoudeup@umich.edu</t>
  </si>
  <si>
    <t>zhangqf@hit.edu.cn</t>
  </si>
  <si>
    <t>AlexYan@ntu.edu.sg</t>
  </si>
  <si>
    <t>xiaoyuan2013@cqu.edu.cn</t>
  </si>
  <si>
    <t>alexyan@ntu.edu.sg</t>
  </si>
  <si>
    <t>hulipeng@szu.edu.cn</t>
  </si>
  <si>
    <t>zhangch@szu.edu.cn</t>
  </si>
  <si>
    <t xml:space="preserve">zhangjian@issp.ac.cn </t>
  </si>
  <si>
    <t xml:space="preserve">luxu@cqu.edu.cn </t>
  </si>
  <si>
    <t xml:space="preserve">linyh@tsinghua.edu.cn </t>
  </si>
  <si>
    <t xml:space="preserve">MORI.Takao@nims.go.jp </t>
  </si>
  <si>
    <t>wud@snnu.edu.cn</t>
  </si>
  <si>
    <t xml:space="preserve">yuchifan@dhu.edu.cn </t>
  </si>
  <si>
    <t>ssky0211@nctu.edu.tw</t>
  </si>
  <si>
    <t>emmanuel.guilmeau@ensicaen.fr</t>
  </si>
  <si>
    <t>suijiehe@hit.edu.cn</t>
  </si>
  <si>
    <t xml:space="preserve">liuws@sustc.edu.cn </t>
  </si>
  <si>
    <t>nl4qv@virginia.edu</t>
  </si>
  <si>
    <t>zhigang.chen@uq.edu.au</t>
  </si>
  <si>
    <t xml:space="preserve">hzhao@iphy.ac.cn </t>
  </si>
  <si>
    <t xml:space="preserve">junqinli@szu.edu.cn </t>
  </si>
  <si>
    <t>xiaolin@uow.edu.au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</si>
</sst>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_ "/>
    <numFmt numFmtId="178" formatCode="0.0_ "/>
    <numFmt numFmtId="179" formatCode="0.000000"/>
    <numFmt numFmtId="180" formatCode="0.000_ "/>
  </numFmts>
  <fonts count="7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.9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.7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1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i/>
      <sz val="9"/>
      <color theme="1"/>
      <name val="맑은 고딕"/>
      <family val="2"/>
      <scheme val="minor"/>
    </font>
    <font>
      <b/>
      <sz val="9"/>
      <color rgb="FFFF0000"/>
      <name val="맑은 고딕"/>
      <family val="2"/>
      <scheme val="minor"/>
    </font>
    <font>
      <b/>
      <i/>
      <sz val="9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2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2"/>
    </font>
    <font>
      <b/>
      <sz val="9"/>
      <color rgb="FFFF0000"/>
      <name val="맑은 고딕"/>
      <family val="2"/>
    </font>
    <font>
      <b/>
      <sz val="9"/>
      <color rgb="FF0000FF"/>
      <name val="맑은 고딕"/>
      <family val="2"/>
    </font>
    <font>
      <b/>
      <sz val="9"/>
      <name val="맑은 고딕"/>
      <family val="2"/>
    </font>
    <font>
      <b/>
      <sz val="10"/>
      <color rgb="FF000000"/>
      <name val="맑은 고딕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16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14" fontId="16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0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17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23" fillId="7" borderId="1" xfId="0" applyFont="1" applyFill="1" applyBorder="1" applyAlignment="1">
      <alignment horizontal="left" vertical="center"/>
    </xf>
    <xf numFmtId="178" fontId="0" fillId="7" borderId="1" xfId="0" applyNumberForma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177" fontId="16" fillId="0" borderId="1" xfId="0" applyNumberFormat="1" applyFont="1" applyBorder="1">
      <alignment vertical="center"/>
    </xf>
    <xf numFmtId="2" fontId="16" fillId="0" borderId="1" xfId="0" applyNumberFormat="1" applyFont="1" applyBorder="1">
      <alignment vertical="center"/>
    </xf>
    <xf numFmtId="2" fontId="16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2" fontId="16" fillId="8" borderId="1" xfId="0" applyNumberFormat="1" applyFont="1" applyFill="1" applyBorder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>
      <alignment vertical="center"/>
    </xf>
    <xf numFmtId="177" fontId="16" fillId="9" borderId="1" xfId="0" applyNumberFormat="1" applyFont="1" applyFill="1" applyBorder="1">
      <alignment vertical="center"/>
    </xf>
    <xf numFmtId="2" fontId="16" fillId="9" borderId="1" xfId="0" applyNumberFormat="1" applyFont="1" applyFill="1" applyBorder="1">
      <alignment vertical="center"/>
    </xf>
    <xf numFmtId="0" fontId="16" fillId="9" borderId="1" xfId="0" applyFont="1" applyFill="1" applyBorder="1" applyAlignment="1">
      <alignment horizontal="center" vertical="center"/>
    </xf>
    <xf numFmtId="178" fontId="16" fillId="0" borderId="1" xfId="0" applyNumberFormat="1" applyFont="1" applyBorder="1">
      <alignment vertical="center"/>
    </xf>
    <xf numFmtId="0" fontId="30" fillId="6" borderId="1" xfId="0" applyFont="1" applyFill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25" fillId="0" borderId="1" xfId="2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178" fontId="2" fillId="4" borderId="1" xfId="0" applyNumberFormat="1" applyFont="1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16" fillId="10" borderId="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14" fontId="35" fillId="10" borderId="1" xfId="0" applyNumberFormat="1" applyFont="1" applyFill="1" applyBorder="1">
      <alignment vertical="center"/>
    </xf>
    <xf numFmtId="0" fontId="35" fillId="10" borderId="1" xfId="0" applyFont="1" applyFill="1" applyBorder="1">
      <alignment vertical="center"/>
    </xf>
    <xf numFmtId="0" fontId="36" fillId="10" borderId="1" xfId="0" applyFont="1" applyFill="1" applyBorder="1" applyAlignment="1">
      <alignment horizontal="center" vertical="center"/>
    </xf>
    <xf numFmtId="22" fontId="33" fillId="10" borderId="1" xfId="0" applyNumberFormat="1" applyFont="1" applyFill="1" applyBorder="1">
      <alignment vertical="center"/>
    </xf>
    <xf numFmtId="22" fontId="35" fillId="10" borderId="1" xfId="0" applyNumberFormat="1" applyFont="1" applyFill="1" applyBorder="1" applyAlignment="1">
      <alignment vertical="center" wrapText="1"/>
    </xf>
    <xf numFmtId="14" fontId="35" fillId="1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14" fontId="35" fillId="2" borderId="1" xfId="0" applyNumberFormat="1" applyFont="1" applyFill="1" applyBorder="1" applyAlignment="1">
      <alignment vertical="center" wrapText="1"/>
    </xf>
    <xf numFmtId="14" fontId="35" fillId="2" borderId="1" xfId="0" applyNumberFormat="1" applyFont="1" applyFill="1" applyBorder="1">
      <alignment vertical="center"/>
    </xf>
    <xf numFmtId="22" fontId="33" fillId="2" borderId="1" xfId="0" applyNumberFormat="1" applyFont="1" applyFill="1" applyBorder="1">
      <alignment vertical="center"/>
    </xf>
    <xf numFmtId="0" fontId="37" fillId="10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vertical="center" wrapText="1"/>
    </xf>
    <xf numFmtId="0" fontId="33" fillId="10" borderId="1" xfId="0" applyFont="1" applyFill="1" applyBorder="1">
      <alignment vertical="center"/>
    </xf>
    <xf numFmtId="0" fontId="35" fillId="2" borderId="1" xfId="0" applyFont="1" applyFill="1" applyBorder="1">
      <alignment vertical="center"/>
    </xf>
    <xf numFmtId="0" fontId="35" fillId="10" borderId="1" xfId="0" applyFont="1" applyFill="1" applyBorder="1" applyAlignment="1">
      <alignment vertical="center" wrapText="1"/>
    </xf>
    <xf numFmtId="0" fontId="36" fillId="10" borderId="1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/>
    </xf>
    <xf numFmtId="0" fontId="35" fillId="7" borderId="1" xfId="0" applyFont="1" applyFill="1" applyBorder="1">
      <alignment vertical="center"/>
    </xf>
    <xf numFmtId="14" fontId="35" fillId="7" borderId="1" xfId="0" applyNumberFormat="1" applyFont="1" applyFill="1" applyBorder="1">
      <alignment vertical="center"/>
    </xf>
    <xf numFmtId="22" fontId="33" fillId="7" borderId="1" xfId="0" applyNumberFormat="1" applyFont="1" applyFill="1" applyBorder="1">
      <alignment vertical="center"/>
    </xf>
    <xf numFmtId="0" fontId="35" fillId="7" borderId="1" xfId="0" applyFont="1" applyFill="1" applyBorder="1" applyAlignment="1">
      <alignment vertical="center" wrapText="1"/>
    </xf>
    <xf numFmtId="14" fontId="35" fillId="7" borderId="1" xfId="0" applyNumberFormat="1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37" fillId="0" borderId="1" xfId="0" applyFont="1" applyBorder="1">
      <alignment vertical="center"/>
    </xf>
    <xf numFmtId="0" fontId="37" fillId="4" borderId="1" xfId="0" applyFont="1" applyFill="1" applyBorder="1">
      <alignment vertical="center"/>
    </xf>
    <xf numFmtId="0" fontId="37" fillId="5" borderId="1" xfId="0" applyFont="1" applyFill="1" applyBorder="1">
      <alignment vertical="center"/>
    </xf>
    <xf numFmtId="0" fontId="4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41" fillId="7" borderId="1" xfId="0" applyFont="1" applyFill="1" applyBorder="1">
      <alignment vertical="center"/>
    </xf>
    <xf numFmtId="0" fontId="41" fillId="0" borderId="1" xfId="0" applyFont="1" applyBorder="1">
      <alignment vertical="center"/>
    </xf>
    <xf numFmtId="0" fontId="42" fillId="0" borderId="1" xfId="0" applyFont="1" applyBorder="1">
      <alignment vertical="center"/>
    </xf>
    <xf numFmtId="0" fontId="37" fillId="10" borderId="9" xfId="0" applyFont="1" applyFill="1" applyBorder="1" applyAlignment="1">
      <alignment horizontal="center" vertical="center" wrapText="1"/>
    </xf>
    <xf numFmtId="14" fontId="33" fillId="10" borderId="9" xfId="0" applyNumberFormat="1" applyFont="1" applyFill="1" applyBorder="1">
      <alignment vertical="center"/>
    </xf>
    <xf numFmtId="14" fontId="34" fillId="10" borderId="9" xfId="0" applyNumberFormat="1" applyFont="1" applyFill="1" applyBorder="1">
      <alignment vertical="center"/>
    </xf>
    <xf numFmtId="14" fontId="35" fillId="2" borderId="9" xfId="0" applyNumberFormat="1" applyFont="1" applyFill="1" applyBorder="1">
      <alignment vertical="center"/>
    </xf>
    <xf numFmtId="14" fontId="33" fillId="7" borderId="9" xfId="0" applyNumberFormat="1" applyFont="1" applyFill="1" applyBorder="1">
      <alignment vertical="center"/>
    </xf>
    <xf numFmtId="14" fontId="34" fillId="7" borderId="9" xfId="0" applyNumberFormat="1" applyFont="1" applyFill="1" applyBorder="1">
      <alignment vertical="center"/>
    </xf>
    <xf numFmtId="0" fontId="35" fillId="10" borderId="9" xfId="0" applyFont="1" applyFill="1" applyBorder="1">
      <alignment vertical="center"/>
    </xf>
    <xf numFmtId="0" fontId="26" fillId="6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1" fontId="0" fillId="0" borderId="10" xfId="0" applyNumberFormat="1" applyBorder="1">
      <alignment vertical="center"/>
    </xf>
    <xf numFmtId="0" fontId="16" fillId="0" borderId="10" xfId="0" applyFont="1" applyBorder="1">
      <alignment vertical="center"/>
    </xf>
    <xf numFmtId="0" fontId="0" fillId="7" borderId="10" xfId="0" applyFill="1" applyBorder="1">
      <alignment vertical="center"/>
    </xf>
    <xf numFmtId="0" fontId="2" fillId="4" borderId="10" xfId="0" applyFont="1" applyFill="1" applyBorder="1">
      <alignment vertical="center"/>
    </xf>
    <xf numFmtId="2" fontId="16" fillId="0" borderId="10" xfId="0" applyNumberFormat="1" applyFont="1" applyBorder="1">
      <alignment vertical="center"/>
    </xf>
    <xf numFmtId="2" fontId="16" fillId="0" borderId="10" xfId="0" applyNumberFormat="1" applyFont="1" applyBorder="1" applyAlignment="1">
      <alignment horizontal="center" vertical="center"/>
    </xf>
    <xf numFmtId="2" fontId="16" fillId="8" borderId="10" xfId="0" applyNumberFormat="1" applyFont="1" applyFill="1" applyBorder="1">
      <alignment vertical="center"/>
    </xf>
    <xf numFmtId="2" fontId="16" fillId="9" borderId="10" xfId="0" applyNumberFormat="1" applyFont="1" applyFill="1" applyBorder="1">
      <alignment vertical="center"/>
    </xf>
    <xf numFmtId="0" fontId="37" fillId="10" borderId="3" xfId="0" applyFont="1" applyFill="1" applyBorder="1" applyAlignment="1">
      <alignment horizontal="center" vertical="center" wrapText="1"/>
    </xf>
    <xf numFmtId="0" fontId="37" fillId="10" borderId="4" xfId="0" applyFont="1" applyFill="1" applyBorder="1" applyAlignment="1">
      <alignment horizontal="center" vertical="center" wrapText="1"/>
    </xf>
    <xf numFmtId="0" fontId="35" fillId="10" borderId="1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 wrapText="1"/>
    </xf>
    <xf numFmtId="22" fontId="33" fillId="10" borderId="1" xfId="0" applyNumberFormat="1" applyFont="1" applyFill="1" applyBorder="1" applyAlignment="1">
      <alignment vertical="center" wrapText="1"/>
    </xf>
    <xf numFmtId="14" fontId="34" fillId="10" borderId="9" xfId="0" applyNumberFormat="1" applyFont="1" applyFill="1" applyBorder="1" applyAlignment="1">
      <alignment vertical="center" wrapText="1"/>
    </xf>
    <xf numFmtId="0" fontId="35" fillId="10" borderId="1" xfId="0" quotePrefix="1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43" fillId="11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22" fontId="33" fillId="2" borderId="1" xfId="0" applyNumberFormat="1" applyFont="1" applyFill="1" applyBorder="1" applyAlignment="1">
      <alignment vertical="center" wrapText="1"/>
    </xf>
    <xf numFmtId="14" fontId="35" fillId="2" borderId="9" xfId="0" applyNumberFormat="1" applyFont="1" applyFill="1" applyBorder="1" applyAlignment="1">
      <alignment vertical="center" wrapText="1"/>
    </xf>
    <xf numFmtId="0" fontId="33" fillId="10" borderId="11" xfId="0" applyFont="1" applyFill="1" applyBorder="1">
      <alignment vertical="center"/>
    </xf>
    <xf numFmtId="0" fontId="35" fillId="2" borderId="11" xfId="0" applyFont="1" applyFill="1" applyBorder="1">
      <alignment vertical="center"/>
    </xf>
    <xf numFmtId="0" fontId="33" fillId="7" borderId="11" xfId="0" applyFont="1" applyFill="1" applyBorder="1">
      <alignment vertical="center"/>
    </xf>
    <xf numFmtId="0" fontId="33" fillId="10" borderId="11" xfId="0" applyFont="1" applyFill="1" applyBorder="1" applyAlignment="1">
      <alignment vertical="center" wrapText="1"/>
    </xf>
    <xf numFmtId="0" fontId="35" fillId="2" borderId="11" xfId="0" applyFont="1" applyFill="1" applyBorder="1" applyAlignment="1">
      <alignment vertical="center" wrapText="1"/>
    </xf>
    <xf numFmtId="0" fontId="38" fillId="2" borderId="1" xfId="0" applyFont="1" applyFill="1" applyBorder="1">
      <alignment vertical="center"/>
    </xf>
    <xf numFmtId="0" fontId="33" fillId="7" borderId="1" xfId="0" applyFont="1" applyFill="1" applyBorder="1">
      <alignment vertical="center"/>
    </xf>
    <xf numFmtId="0" fontId="38" fillId="7" borderId="1" xfId="0" applyFont="1" applyFill="1" applyBorder="1">
      <alignment vertical="center"/>
    </xf>
    <xf numFmtId="0" fontId="33" fillId="10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vertical="center" wrapText="1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12" xfId="0" applyFont="1" applyFill="1" applyBorder="1" applyAlignment="1">
      <alignment horizontal="center" vertical="center" wrapText="1"/>
    </xf>
    <xf numFmtId="0" fontId="37" fillId="12" borderId="13" xfId="0" applyFont="1" applyFill="1" applyBorder="1" applyAlignment="1">
      <alignment horizontal="center" vertical="center" wrapText="1"/>
    </xf>
    <xf numFmtId="0" fontId="35" fillId="12" borderId="1" xfId="0" applyFont="1" applyFill="1" applyBorder="1">
      <alignment vertical="center"/>
    </xf>
    <xf numFmtId="0" fontId="35" fillId="12" borderId="9" xfId="0" applyFont="1" applyFill="1" applyBorder="1">
      <alignment vertical="center"/>
    </xf>
    <xf numFmtId="0" fontId="35" fillId="12" borderId="14" xfId="0" applyFont="1" applyFill="1" applyBorder="1">
      <alignment vertical="center"/>
    </xf>
    <xf numFmtId="0" fontId="37" fillId="13" borderId="13" xfId="0" applyFont="1" applyFill="1" applyBorder="1" applyAlignment="1">
      <alignment horizontal="center" vertical="center" wrapText="1"/>
    </xf>
    <xf numFmtId="0" fontId="35" fillId="13" borderId="14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22" fontId="35" fillId="10" borderId="1" xfId="0" applyNumberFormat="1" applyFont="1" applyFill="1" applyBorder="1">
      <alignment vertical="center"/>
    </xf>
    <xf numFmtId="22" fontId="33" fillId="7" borderId="1" xfId="0" applyNumberFormat="1" applyFont="1" applyFill="1" applyBorder="1" applyAlignment="1">
      <alignment vertical="center" wrapText="1"/>
    </xf>
    <xf numFmtId="14" fontId="34" fillId="7" borderId="9" xfId="0" applyNumberFormat="1" applyFont="1" applyFill="1" applyBorder="1" applyAlignment="1">
      <alignment vertical="center" wrapText="1"/>
    </xf>
    <xf numFmtId="0" fontId="33" fillId="7" borderId="11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vertical="center" wrapText="1"/>
    </xf>
    <xf numFmtId="0" fontId="4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7" borderId="1" xfId="0" applyFont="1" applyFill="1" applyBorder="1" applyAlignment="1">
      <alignment horizontal="left" vertical="center" wrapText="1"/>
    </xf>
    <xf numFmtId="0" fontId="33" fillId="10" borderId="1" xfId="0" quotePrefix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horizontal="left" vertical="center"/>
    </xf>
    <xf numFmtId="0" fontId="45" fillId="10" borderId="1" xfId="0" applyFont="1" applyFill="1" applyBorder="1" applyAlignment="1">
      <alignment vertical="center" wrapText="1"/>
    </xf>
    <xf numFmtId="0" fontId="33" fillId="5" borderId="1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6" fillId="10" borderId="1" xfId="2" applyFont="1" applyFill="1" applyBorder="1" applyAlignment="1">
      <alignment horizontal="center" vertical="center" wrapText="1"/>
    </xf>
    <xf numFmtId="0" fontId="46" fillId="2" borderId="1" xfId="2" applyFont="1" applyFill="1" applyBorder="1" applyAlignment="1">
      <alignment horizontal="center" vertical="center" wrapText="1"/>
    </xf>
    <xf numFmtId="0" fontId="46" fillId="7" borderId="1" xfId="2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left" vertical="center" wrapText="1"/>
    </xf>
    <xf numFmtId="0" fontId="37" fillId="10" borderId="1" xfId="0" applyFont="1" applyFill="1" applyBorder="1" applyAlignment="1">
      <alignment horizontal="center" vertical="center"/>
    </xf>
    <xf numFmtId="0" fontId="25" fillId="10" borderId="1" xfId="2" applyFill="1" applyBorder="1" applyAlignment="1">
      <alignment horizontal="center" vertical="center" wrapText="1"/>
    </xf>
    <xf numFmtId="0" fontId="37" fillId="12" borderId="15" xfId="0" applyFont="1" applyFill="1" applyBorder="1" applyAlignment="1">
      <alignment horizontal="center" vertical="center" wrapText="1"/>
    </xf>
    <xf numFmtId="0" fontId="35" fillId="12" borderId="10" xfId="0" applyFont="1" applyFill="1" applyBorder="1">
      <alignment vertical="center"/>
    </xf>
    <xf numFmtId="0" fontId="37" fillId="10" borderId="5" xfId="0" applyFont="1" applyFill="1" applyBorder="1" applyAlignment="1">
      <alignment horizontal="center" vertical="center" wrapText="1"/>
    </xf>
    <xf numFmtId="0" fontId="33" fillId="10" borderId="16" xfId="0" applyFont="1" applyFill="1" applyBorder="1">
      <alignment vertical="center"/>
    </xf>
    <xf numFmtId="0" fontId="35" fillId="10" borderId="16" xfId="0" applyFont="1" applyFill="1" applyBorder="1">
      <alignment vertical="center"/>
    </xf>
    <xf numFmtId="0" fontId="38" fillId="7" borderId="16" xfId="0" applyFont="1" applyFill="1" applyBorder="1">
      <alignment vertical="center"/>
    </xf>
    <xf numFmtId="0" fontId="35" fillId="10" borderId="16" xfId="0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/>
    </xf>
    <xf numFmtId="0" fontId="35" fillId="7" borderId="9" xfId="0" applyFont="1" applyFill="1" applyBorder="1">
      <alignment vertical="center"/>
    </xf>
    <xf numFmtId="22" fontId="35" fillId="7" borderId="1" xfId="0" applyNumberFormat="1" applyFont="1" applyFill="1" applyBorder="1">
      <alignment vertical="center"/>
    </xf>
    <xf numFmtId="0" fontId="45" fillId="1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38" fillId="10" borderId="1" xfId="0" applyFont="1" applyFill="1" applyBorder="1">
      <alignment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/>
    </xf>
    <xf numFmtId="177" fontId="8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22" fontId="45" fillId="7" borderId="1" xfId="0" applyNumberFormat="1" applyFont="1" applyFill="1" applyBorder="1">
      <alignment vertical="center"/>
    </xf>
    <xf numFmtId="0" fontId="45" fillId="7" borderId="9" xfId="0" applyFont="1" applyFill="1" applyBorder="1">
      <alignment vertical="center"/>
    </xf>
    <xf numFmtId="0" fontId="38" fillId="7" borderId="11" xfId="0" applyFont="1" applyFill="1" applyBorder="1" applyAlignment="1">
      <alignment vertical="center" wrapText="1"/>
    </xf>
    <xf numFmtId="0" fontId="45" fillId="7" borderId="1" xfId="0" applyFont="1" applyFill="1" applyBorder="1">
      <alignment vertical="center"/>
    </xf>
    <xf numFmtId="0" fontId="45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left" vertical="center"/>
    </xf>
    <xf numFmtId="0" fontId="45" fillId="7" borderId="1" xfId="0" applyFont="1" applyFill="1" applyBorder="1" applyAlignment="1">
      <alignment vertical="center" wrapText="1"/>
    </xf>
    <xf numFmtId="9" fontId="35" fillId="10" borderId="1" xfId="0" applyNumberFormat="1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right" vertical="center"/>
    </xf>
    <xf numFmtId="0" fontId="2" fillId="14" borderId="1" xfId="0" applyFont="1" applyFill="1" applyBorder="1" applyAlignment="1">
      <alignment vertical="center" wrapText="1"/>
    </xf>
    <xf numFmtId="0" fontId="47" fillId="10" borderId="1" xfId="2" applyFont="1" applyFill="1" applyBorder="1" applyAlignment="1">
      <alignment horizontal="center" vertical="center" wrapText="1"/>
    </xf>
    <xf numFmtId="0" fontId="48" fillId="10" borderId="9" xfId="0" applyFont="1" applyFill="1" applyBorder="1">
      <alignment vertical="center"/>
    </xf>
    <xf numFmtId="0" fontId="35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14" fontId="33" fillId="10" borderId="11" xfId="0" applyNumberFormat="1" applyFont="1" applyFill="1" applyBorder="1" applyAlignment="1">
      <alignment vertical="center" wrapText="1"/>
    </xf>
    <xf numFmtId="14" fontId="33" fillId="10" borderId="1" xfId="0" applyNumberFormat="1" applyFont="1" applyFill="1" applyBorder="1">
      <alignment vertical="center"/>
    </xf>
    <xf numFmtId="14" fontId="35" fillId="2" borderId="11" xfId="0" applyNumberFormat="1" applyFont="1" applyFill="1" applyBorder="1">
      <alignment vertical="center"/>
    </xf>
    <xf numFmtId="14" fontId="38" fillId="2" borderId="1" xfId="0" applyNumberFormat="1" applyFont="1" applyFill="1" applyBorder="1">
      <alignment vertical="center"/>
    </xf>
    <xf numFmtId="14" fontId="33" fillId="7" borderId="11" xfId="0" applyNumberFormat="1" applyFont="1" applyFill="1" applyBorder="1" applyAlignment="1">
      <alignment vertical="center" wrapText="1"/>
    </xf>
    <xf numFmtId="14" fontId="33" fillId="7" borderId="1" xfId="0" applyNumberFormat="1" applyFont="1" applyFill="1" applyBorder="1">
      <alignment vertical="center"/>
    </xf>
    <xf numFmtId="0" fontId="35" fillId="2" borderId="9" xfId="0" applyFont="1" applyFill="1" applyBorder="1">
      <alignment vertical="center"/>
    </xf>
    <xf numFmtId="14" fontId="38" fillId="7" borderId="1" xfId="0" applyNumberFormat="1" applyFont="1" applyFill="1" applyBorder="1">
      <alignment vertical="center"/>
    </xf>
    <xf numFmtId="0" fontId="38" fillId="11" borderId="1" xfId="0" applyFont="1" applyFill="1" applyBorder="1" applyAlignment="1">
      <alignment horizontal="center" vertical="center" wrapText="1"/>
    </xf>
    <xf numFmtId="0" fontId="49" fillId="10" borderId="1" xfId="2" applyFont="1" applyFill="1" applyBorder="1" applyAlignment="1">
      <alignment horizontal="center" vertical="center" wrapText="1"/>
    </xf>
    <xf numFmtId="0" fontId="49" fillId="7" borderId="1" xfId="2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left" vertical="center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1" xfId="0" applyFont="1" applyFill="1" applyBorder="1" applyAlignment="1">
      <alignment horizontal="left" vertical="center" wrapText="1"/>
    </xf>
    <xf numFmtId="9" fontId="35" fillId="10" borderId="1" xfId="0" applyNumberFormat="1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33" fillId="13" borderId="1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center" vertical="center"/>
    </xf>
    <xf numFmtId="0" fontId="52" fillId="6" borderId="1" xfId="0" applyFont="1" applyFill="1" applyBorder="1">
      <alignment vertical="center"/>
    </xf>
    <xf numFmtId="0" fontId="53" fillId="10" borderId="1" xfId="0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53" fillId="2" borderId="1" xfId="0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54" fillId="10" borderId="1" xfId="2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/>
    </xf>
    <xf numFmtId="0" fontId="52" fillId="13" borderId="1" xfId="0" applyFont="1" applyFill="1" applyBorder="1" applyAlignment="1">
      <alignment horizontal="center" vertical="center"/>
    </xf>
    <xf numFmtId="0" fontId="55" fillId="0" borderId="0" xfId="0" applyFont="1">
      <alignment vertical="center"/>
    </xf>
    <xf numFmtId="0" fontId="56" fillId="6" borderId="1" xfId="0" applyFont="1" applyFill="1" applyBorder="1">
      <alignment vertical="center"/>
    </xf>
    <xf numFmtId="0" fontId="56" fillId="10" borderId="1" xfId="0" applyFont="1" applyFill="1" applyBorder="1" applyAlignment="1">
      <alignment horizontal="center" vertical="center"/>
    </xf>
    <xf numFmtId="0" fontId="54" fillId="7" borderId="1" xfId="2" applyFont="1" applyFill="1" applyBorder="1" applyAlignment="1">
      <alignment horizontal="center" vertical="center"/>
    </xf>
    <xf numFmtId="0" fontId="52" fillId="7" borderId="1" xfId="0" applyFont="1" applyFill="1" applyBorder="1">
      <alignment vertical="center"/>
    </xf>
    <xf numFmtId="0" fontId="52" fillId="0" borderId="1" xfId="0" applyFont="1" applyBorder="1">
      <alignment vertical="center"/>
    </xf>
    <xf numFmtId="0" fontId="52" fillId="4" borderId="1" xfId="0" applyFont="1" applyFill="1" applyBorder="1">
      <alignment vertical="center"/>
    </xf>
    <xf numFmtId="0" fontId="56" fillId="0" borderId="1" xfId="0" applyFont="1" applyBorder="1">
      <alignment vertical="center"/>
    </xf>
    <xf numFmtId="0" fontId="52" fillId="0" borderId="0" xfId="1" applyFont="1">
      <alignment vertical="center"/>
    </xf>
    <xf numFmtId="0" fontId="0" fillId="0" borderId="17" xfId="0" applyBorder="1">
      <alignment vertical="center"/>
    </xf>
    <xf numFmtId="179" fontId="0" fillId="0" borderId="17" xfId="0" applyNumberFormat="1" applyBorder="1">
      <alignment vertical="center"/>
    </xf>
    <xf numFmtId="180" fontId="0" fillId="0" borderId="2" xfId="0" applyNumberFormat="1" applyBorder="1">
      <alignment vertical="center"/>
    </xf>
    <xf numFmtId="0" fontId="16" fillId="5" borderId="1" xfId="0" applyFont="1" applyFill="1" applyBorder="1">
      <alignment vertical="center"/>
    </xf>
    <xf numFmtId="180" fontId="0" fillId="0" borderId="18" xfId="0" applyNumberFormat="1" applyBorder="1">
      <alignment vertical="center"/>
    </xf>
    <xf numFmtId="0" fontId="6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57" fillId="10" borderId="1" xfId="0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horizontal="center" vertical="center"/>
    </xf>
    <xf numFmtId="0" fontId="57" fillId="10" borderId="1" xfId="0" quotePrefix="1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vertical="center" wrapText="1"/>
    </xf>
    <xf numFmtId="22" fontId="57" fillId="10" borderId="1" xfId="0" applyNumberFormat="1" applyFont="1" applyFill="1" applyBorder="1" applyAlignment="1">
      <alignment vertical="center" wrapText="1"/>
    </xf>
    <xf numFmtId="14" fontId="58" fillId="10" borderId="9" xfId="0" applyNumberFormat="1" applyFont="1" applyFill="1" applyBorder="1" applyAlignment="1">
      <alignment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36" fillId="5" borderId="1" xfId="0" quotePrefix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vertical="center" wrapText="1"/>
    </xf>
    <xf numFmtId="22" fontId="36" fillId="5" borderId="1" xfId="0" applyNumberFormat="1" applyFont="1" applyFill="1" applyBorder="1" applyAlignment="1">
      <alignment vertical="center" wrapText="1"/>
    </xf>
    <xf numFmtId="0" fontId="57" fillId="5" borderId="1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center" vertical="center"/>
    </xf>
    <xf numFmtId="0" fontId="57" fillId="5" borderId="1" xfId="0" quotePrefix="1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vertical="center" wrapText="1"/>
    </xf>
    <xf numFmtId="22" fontId="57" fillId="5" borderId="1" xfId="0" applyNumberFormat="1" applyFont="1" applyFill="1" applyBorder="1" applyAlignment="1">
      <alignment vertical="center" wrapText="1"/>
    </xf>
    <xf numFmtId="14" fontId="57" fillId="10" borderId="11" xfId="0" applyNumberFormat="1" applyFont="1" applyFill="1" applyBorder="1" applyAlignment="1">
      <alignment vertical="center" wrapText="1"/>
    </xf>
    <xf numFmtId="14" fontId="57" fillId="10" borderId="1" xfId="0" applyNumberFormat="1" applyFont="1" applyFill="1" applyBorder="1">
      <alignment vertical="center"/>
    </xf>
    <xf numFmtId="0" fontId="57" fillId="10" borderId="1" xfId="0" applyFont="1" applyFill="1" applyBorder="1">
      <alignment vertical="center"/>
    </xf>
    <xf numFmtId="0" fontId="57" fillId="10" borderId="16" xfId="0" applyFont="1" applyFill="1" applyBorder="1">
      <alignment vertical="center"/>
    </xf>
    <xf numFmtId="14" fontId="36" fillId="5" borderId="11" xfId="0" applyNumberFormat="1" applyFont="1" applyFill="1" applyBorder="1" applyAlignment="1">
      <alignment vertical="center" wrapText="1"/>
    </xf>
    <xf numFmtId="14" fontId="59" fillId="5" borderId="1" xfId="0" applyNumberFormat="1" applyFont="1" applyFill="1" applyBorder="1">
      <alignment vertical="center"/>
    </xf>
    <xf numFmtId="0" fontId="59" fillId="5" borderId="1" xfId="0" applyFont="1" applyFill="1" applyBorder="1">
      <alignment vertical="center"/>
    </xf>
    <xf numFmtId="0" fontId="35" fillId="5" borderId="16" xfId="0" applyFont="1" applyFill="1" applyBorder="1">
      <alignment vertical="center"/>
    </xf>
    <xf numFmtId="14" fontId="57" fillId="5" borderId="11" xfId="0" applyNumberFormat="1" applyFont="1" applyFill="1" applyBorder="1" applyAlignment="1">
      <alignment vertical="center" wrapText="1"/>
    </xf>
    <xf numFmtId="14" fontId="57" fillId="5" borderId="1" xfId="0" applyNumberFormat="1" applyFont="1" applyFill="1" applyBorder="1">
      <alignment vertical="center"/>
    </xf>
    <xf numFmtId="0" fontId="35" fillId="5" borderId="1" xfId="0" applyFont="1" applyFill="1" applyBorder="1">
      <alignment vertical="center"/>
    </xf>
    <xf numFmtId="14" fontId="60" fillId="10" borderId="9" xfId="0" applyNumberFormat="1" applyFont="1" applyFill="1" applyBorder="1" applyAlignment="1">
      <alignment vertical="center" wrapText="1"/>
    </xf>
    <xf numFmtId="0" fontId="37" fillId="13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57" fillId="13" borderId="1" xfId="0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horizontal="center" vertical="center"/>
    </xf>
    <xf numFmtId="0" fontId="57" fillId="13" borderId="1" xfId="0" quotePrefix="1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vertical="center" wrapText="1"/>
    </xf>
    <xf numFmtId="22" fontId="57" fillId="13" borderId="1" xfId="0" applyNumberFormat="1" applyFont="1" applyFill="1" applyBorder="1" applyAlignment="1">
      <alignment vertical="center" wrapText="1"/>
    </xf>
    <xf numFmtId="14" fontId="58" fillId="13" borderId="9" xfId="0" applyNumberFormat="1" applyFont="1" applyFill="1" applyBorder="1" applyAlignment="1">
      <alignment vertical="center" wrapText="1"/>
    </xf>
    <xf numFmtId="14" fontId="57" fillId="13" borderId="11" xfId="0" applyNumberFormat="1" applyFont="1" applyFill="1" applyBorder="1" applyAlignment="1">
      <alignment vertical="center" wrapText="1"/>
    </xf>
    <xf numFmtId="14" fontId="57" fillId="13" borderId="1" xfId="0" applyNumberFormat="1" applyFont="1" applyFill="1" applyBorder="1">
      <alignment vertical="center"/>
    </xf>
    <xf numFmtId="0" fontId="35" fillId="13" borderId="1" xfId="0" applyFont="1" applyFill="1" applyBorder="1">
      <alignment vertical="center"/>
    </xf>
    <xf numFmtId="0" fontId="35" fillId="13" borderId="16" xfId="0" applyFont="1" applyFill="1" applyBorder="1">
      <alignment vertical="center"/>
    </xf>
    <xf numFmtId="0" fontId="0" fillId="13" borderId="10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>
      <alignment vertical="center"/>
    </xf>
    <xf numFmtId="0" fontId="23" fillId="13" borderId="1" xfId="0" applyFont="1" applyFill="1" applyBorder="1" applyAlignment="1">
      <alignment horizontal="left" vertical="center"/>
    </xf>
    <xf numFmtId="14" fontId="0" fillId="13" borderId="1" xfId="0" applyNumberFormat="1" applyFill="1" applyBorder="1">
      <alignment vertical="center"/>
    </xf>
    <xf numFmtId="11" fontId="57" fillId="10" borderId="1" xfId="0" quotePrefix="1" applyNumberFormat="1" applyFont="1" applyFill="1" applyBorder="1" applyAlignment="1">
      <alignment horizontal="center" vertical="center" wrapText="1"/>
    </xf>
    <xf numFmtId="22" fontId="33" fillId="15" borderId="1" xfId="0" applyNumberFormat="1" applyFont="1" applyFill="1" applyBorder="1">
      <alignment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 wrapText="1"/>
    </xf>
    <xf numFmtId="0" fontId="38" fillId="7" borderId="1" xfId="0" applyFont="1" applyFill="1" applyBorder="1" applyAlignment="1">
      <alignment horizontal="left" vertical="center" wrapText="1"/>
    </xf>
    <xf numFmtId="22" fontId="38" fillId="7" borderId="1" xfId="0" applyNumberFormat="1" applyFont="1" applyFill="1" applyBorder="1">
      <alignment vertical="center"/>
    </xf>
    <xf numFmtId="14" fontId="38" fillId="10" borderId="9" xfId="0" applyNumberFormat="1" applyFont="1" applyFill="1" applyBorder="1">
      <alignment vertical="center"/>
    </xf>
    <xf numFmtId="0" fontId="38" fillId="7" borderId="11" xfId="0" applyFont="1" applyFill="1" applyBorder="1">
      <alignment vertical="center"/>
    </xf>
    <xf numFmtId="14" fontId="38" fillId="7" borderId="1" xfId="0" applyNumberFormat="1" applyFont="1" applyFill="1" applyBorder="1" applyAlignment="1">
      <alignment vertical="center" wrapText="1"/>
    </xf>
    <xf numFmtId="177" fontId="9" fillId="0" borderId="1" xfId="0" applyNumberFormat="1" applyFont="1" applyBorder="1">
      <alignment vertical="center"/>
    </xf>
    <xf numFmtId="0" fontId="8" fillId="4" borderId="1" xfId="0" applyFont="1" applyFill="1" applyBorder="1">
      <alignment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/>
    </xf>
    <xf numFmtId="0" fontId="45" fillId="4" borderId="1" xfId="0" quotePrefix="1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vertical="center" wrapText="1"/>
    </xf>
    <xf numFmtId="22" fontId="45" fillId="4" borderId="1" xfId="0" applyNumberFormat="1" applyFont="1" applyFill="1" applyBorder="1" applyAlignment="1">
      <alignment vertical="center" wrapText="1"/>
    </xf>
    <xf numFmtId="14" fontId="61" fillId="4" borderId="9" xfId="0" applyNumberFormat="1" applyFont="1" applyFill="1" applyBorder="1" applyAlignment="1">
      <alignment vertical="center" wrapText="1"/>
    </xf>
    <xf numFmtId="14" fontId="45" fillId="4" borderId="11" xfId="0" applyNumberFormat="1" applyFont="1" applyFill="1" applyBorder="1" applyAlignment="1">
      <alignment vertical="center" wrapText="1"/>
    </xf>
    <xf numFmtId="14" fontId="38" fillId="4" borderId="1" xfId="0" applyNumberFormat="1" applyFont="1" applyFill="1" applyBorder="1">
      <alignment vertical="center"/>
    </xf>
    <xf numFmtId="0" fontId="38" fillId="4" borderId="1" xfId="0" applyFont="1" applyFill="1" applyBorder="1">
      <alignment vertical="center"/>
    </xf>
    <xf numFmtId="0" fontId="45" fillId="4" borderId="16" xfId="0" applyFont="1" applyFill="1" applyBorder="1">
      <alignment vertical="center"/>
    </xf>
    <xf numFmtId="178" fontId="8" fillId="4" borderId="1" xfId="0" applyNumberFormat="1" applyFont="1" applyFill="1" applyBorder="1">
      <alignment vertical="center"/>
    </xf>
    <xf numFmtId="0" fontId="38" fillId="4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left" vertical="center" wrapText="1"/>
    </xf>
    <xf numFmtId="14" fontId="45" fillId="4" borderId="1" xfId="0" applyNumberFormat="1" applyFont="1" applyFill="1" applyBorder="1" applyAlignment="1">
      <alignment vertical="center" wrapText="1"/>
    </xf>
    <xf numFmtId="22" fontId="38" fillId="4" borderId="1" xfId="0" applyNumberFormat="1" applyFont="1" applyFill="1" applyBorder="1">
      <alignment vertical="center"/>
    </xf>
    <xf numFmtId="14" fontId="38" fillId="4" borderId="9" xfId="0" applyNumberFormat="1" applyFont="1" applyFill="1" applyBorder="1">
      <alignment vertical="center"/>
    </xf>
    <xf numFmtId="0" fontId="38" fillId="4" borderId="11" xfId="0" applyFont="1" applyFill="1" applyBorder="1">
      <alignment vertical="center"/>
    </xf>
    <xf numFmtId="0" fontId="48" fillId="7" borderId="11" xfId="0" applyFont="1" applyFill="1" applyBorder="1" applyAlignment="1">
      <alignment vertical="center" wrapText="1"/>
    </xf>
    <xf numFmtId="0" fontId="48" fillId="7" borderId="1" xfId="0" applyFont="1" applyFill="1" applyBorder="1">
      <alignment vertical="center"/>
    </xf>
    <xf numFmtId="0" fontId="48" fillId="10" borderId="1" xfId="0" applyFont="1" applyFill="1" applyBorder="1" applyAlignment="1">
      <alignment horizontal="center" vertical="center"/>
    </xf>
    <xf numFmtId="0" fontId="48" fillId="7" borderId="1" xfId="0" applyFont="1" applyFill="1" applyBorder="1" applyAlignment="1">
      <alignment horizontal="center" vertical="center" wrapText="1"/>
    </xf>
    <xf numFmtId="0" fontId="48" fillId="7" borderId="1" xfId="0" applyFont="1" applyFill="1" applyBorder="1" applyAlignment="1">
      <alignment horizontal="left" vertical="center" wrapText="1"/>
    </xf>
    <xf numFmtId="0" fontId="48" fillId="7" borderId="1" xfId="0" applyFont="1" applyFill="1" applyBorder="1" applyAlignment="1">
      <alignment vertical="center" wrapText="1"/>
    </xf>
    <xf numFmtId="22" fontId="48" fillId="7" borderId="1" xfId="0" applyNumberFormat="1" applyFont="1" applyFill="1" applyBorder="1">
      <alignment vertical="center"/>
    </xf>
    <xf numFmtId="0" fontId="48" fillId="7" borderId="9" xfId="0" applyFont="1" applyFill="1" applyBorder="1">
      <alignment vertical="center"/>
    </xf>
    <xf numFmtId="0" fontId="24" fillId="4" borderId="1" xfId="0" applyFont="1" applyFill="1" applyBorder="1" applyAlignment="1">
      <alignment horizontal="left" vertical="center"/>
    </xf>
    <xf numFmtId="14" fontId="45" fillId="7" borderId="1" xfId="0" applyNumberFormat="1" applyFont="1" applyFill="1" applyBorder="1" applyAlignment="1">
      <alignment vertical="center" wrapText="1"/>
    </xf>
    <xf numFmtId="14" fontId="38" fillId="7" borderId="9" xfId="0" applyNumberFormat="1" applyFont="1" applyFill="1" applyBorder="1">
      <alignment vertical="center"/>
    </xf>
    <xf numFmtId="178" fontId="8" fillId="0" borderId="1" xfId="0" applyNumberFormat="1" applyFont="1" applyBorder="1">
      <alignment vertical="center"/>
    </xf>
    <xf numFmtId="0" fontId="26" fillId="0" borderId="1" xfId="0" applyFont="1" applyBorder="1">
      <alignment vertical="center"/>
    </xf>
    <xf numFmtId="0" fontId="62" fillId="0" borderId="1" xfId="0" applyFont="1" applyBorder="1">
      <alignment vertical="center"/>
    </xf>
    <xf numFmtId="178" fontId="62" fillId="0" borderId="1" xfId="0" applyNumberFormat="1" applyFont="1" applyBorder="1">
      <alignment vertical="center"/>
    </xf>
    <xf numFmtId="0" fontId="48" fillId="10" borderId="1" xfId="0" applyFont="1" applyFill="1" applyBorder="1" applyAlignment="1">
      <alignment horizontal="center" vertical="center" wrapText="1"/>
    </xf>
    <xf numFmtId="0" fontId="48" fillId="10" borderId="1" xfId="0" applyFont="1" applyFill="1" applyBorder="1" applyAlignment="1">
      <alignment horizontal="left" vertical="center" wrapText="1"/>
    </xf>
    <xf numFmtId="0" fontId="48" fillId="10" borderId="1" xfId="0" applyFont="1" applyFill="1" applyBorder="1" applyAlignment="1">
      <alignment vertical="center" wrapText="1"/>
    </xf>
    <xf numFmtId="0" fontId="63" fillId="10" borderId="1" xfId="0" applyFont="1" applyFill="1" applyBorder="1" applyAlignment="1">
      <alignment vertical="center" wrapText="1"/>
    </xf>
    <xf numFmtId="14" fontId="63" fillId="10" borderId="1" xfId="0" applyNumberFormat="1" applyFont="1" applyFill="1" applyBorder="1" applyAlignment="1">
      <alignment vertical="center" wrapText="1"/>
    </xf>
    <xf numFmtId="22" fontId="48" fillId="10" borderId="1" xfId="0" applyNumberFormat="1" applyFont="1" applyFill="1" applyBorder="1">
      <alignment vertical="center"/>
    </xf>
    <xf numFmtId="14" fontId="48" fillId="10" borderId="9" xfId="0" applyNumberFormat="1" applyFont="1" applyFill="1" applyBorder="1">
      <alignment vertical="center"/>
    </xf>
    <xf numFmtId="0" fontId="48" fillId="10" borderId="11" xfId="0" applyFont="1" applyFill="1" applyBorder="1">
      <alignment vertical="center"/>
    </xf>
    <xf numFmtId="0" fontId="48" fillId="10" borderId="1" xfId="0" applyFont="1" applyFill="1" applyBorder="1">
      <alignment vertical="center"/>
    </xf>
    <xf numFmtId="0" fontId="63" fillId="10" borderId="1" xfId="0" applyFont="1" applyFill="1" applyBorder="1">
      <alignment vertical="center"/>
    </xf>
    <xf numFmtId="0" fontId="63" fillId="10" borderId="16" xfId="0" applyFont="1" applyFill="1" applyBorder="1">
      <alignment vertical="center"/>
    </xf>
    <xf numFmtId="0" fontId="63" fillId="12" borderId="10" xfId="0" applyFont="1" applyFill="1" applyBorder="1">
      <alignment vertical="center"/>
    </xf>
    <xf numFmtId="14" fontId="64" fillId="7" borderId="9" xfId="0" applyNumberFormat="1" applyFont="1" applyFill="1" applyBorder="1">
      <alignment vertical="center"/>
    </xf>
    <xf numFmtId="0" fontId="45" fillId="10" borderId="16" xfId="0" applyFont="1" applyFill="1" applyBorder="1">
      <alignment vertical="center"/>
    </xf>
    <xf numFmtId="9" fontId="45" fillId="10" borderId="1" xfId="0" applyNumberFormat="1" applyFont="1" applyFill="1" applyBorder="1" applyAlignment="1">
      <alignment horizontal="left" vertical="center" wrapText="1"/>
    </xf>
    <xf numFmtId="11" fontId="57" fillId="4" borderId="1" xfId="0" quotePrefix="1" applyNumberFormat="1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37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8" fillId="16" borderId="1" xfId="0" applyFont="1" applyFill="1" applyBorder="1" applyAlignment="1">
      <alignment horizontal="center" vertical="center" wrapText="1"/>
    </xf>
    <xf numFmtId="0" fontId="65" fillId="16" borderId="1" xfId="0" applyFont="1" applyFill="1" applyBorder="1" applyAlignment="1">
      <alignment horizontal="center" vertical="center" wrapText="1"/>
    </xf>
    <xf numFmtId="0" fontId="66" fillId="4" borderId="1" xfId="0" applyFont="1" applyFill="1" applyBorder="1" applyAlignment="1">
      <alignment horizontal="center" vertical="center" wrapText="1"/>
    </xf>
    <xf numFmtId="0" fontId="67" fillId="16" borderId="1" xfId="0" applyFont="1" applyFill="1" applyBorder="1" applyAlignment="1">
      <alignment horizontal="center" vertical="center" wrapText="1"/>
    </xf>
    <xf numFmtId="0" fontId="69" fillId="16" borderId="1" xfId="0" applyFont="1" applyFill="1" applyBorder="1" applyAlignment="1">
      <alignment horizontal="center" vertical="center" wrapText="1"/>
    </xf>
    <xf numFmtId="0" fontId="67" fillId="16" borderId="9" xfId="0" applyFont="1" applyFill="1" applyBorder="1" applyAlignment="1">
      <alignment horizontal="center" vertical="center" wrapText="1"/>
    </xf>
    <xf numFmtId="0" fontId="66" fillId="16" borderId="1" xfId="0" applyFont="1" applyFill="1" applyBorder="1" applyAlignment="1">
      <alignment horizontal="center" vertical="center" wrapText="1"/>
    </xf>
    <xf numFmtId="0" fontId="70" fillId="16" borderId="1" xfId="0" applyFont="1" applyFill="1" applyBorder="1" applyAlignment="1">
      <alignment horizontal="center" vertical="center" wrapText="1"/>
    </xf>
    <xf numFmtId="0" fontId="71" fillId="16" borderId="1" xfId="0" applyFont="1" applyFill="1" applyBorder="1" applyAlignment="1">
      <alignment horizontal="center" vertical="center" wrapText="1"/>
    </xf>
  </cellXfs>
  <cellStyles count="3">
    <cellStyle name="표준" xfId="0" builtinId="0"/>
    <cellStyle name="표준 2" xfId="1" xr:uid="{00000000-0005-0000-0000-000002000000}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'zt-plot'!$I$1</c:f>
              <c:strCache>
                <c:ptCount val="1"/>
                <c:pt idx="0">
                  <c:v>논문ZT(max)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'zt-plot'!$H$2:$H$303</c:f>
              <c:numCache>
                <c:formatCode>General</c:formatCode>
                <c:ptCount val="302"/>
                <c:pt idx="0">
                  <c:v>2011</c:v>
                </c:pt>
                <c:pt idx="1">
                  <c:v>2012</c:v>
                </c:pt>
                <c:pt idx="2">
                  <c:v>2008</c:v>
                </c:pt>
                <c:pt idx="3">
                  <c:v>2015</c:v>
                </c:pt>
                <c:pt idx="4">
                  <c:v>2013</c:v>
                </c:pt>
                <c:pt idx="5">
                  <c:v>2015</c:v>
                </c:pt>
                <c:pt idx="6">
                  <c:v>2008</c:v>
                </c:pt>
                <c:pt idx="7">
                  <c:v>2004</c:v>
                </c:pt>
                <c:pt idx="8">
                  <c:v>2014</c:v>
                </c:pt>
                <c:pt idx="9">
                  <c:v>2016</c:v>
                </c:pt>
                <c:pt idx="10">
                  <c:v>2016</c:v>
                </c:pt>
                <c:pt idx="11">
                  <c:v>2015</c:v>
                </c:pt>
                <c:pt idx="12">
                  <c:v>2016</c:v>
                </c:pt>
                <c:pt idx="13">
                  <c:v>2011</c:v>
                </c:pt>
                <c:pt idx="14">
                  <c:v>2012</c:v>
                </c:pt>
                <c:pt idx="15">
                  <c:v>2016</c:v>
                </c:pt>
                <c:pt idx="16">
                  <c:v>2011</c:v>
                </c:pt>
                <c:pt idx="17">
                  <c:v>2011</c:v>
                </c:pt>
                <c:pt idx="18">
                  <c:v>2008</c:v>
                </c:pt>
                <c:pt idx="19">
                  <c:v>2009</c:v>
                </c:pt>
                <c:pt idx="20">
                  <c:v>2004</c:v>
                </c:pt>
                <c:pt idx="21">
                  <c:v>2001</c:v>
                </c:pt>
                <c:pt idx="22">
                  <c:v>2014</c:v>
                </c:pt>
                <c:pt idx="23">
                  <c:v>2016</c:v>
                </c:pt>
                <c:pt idx="24">
                  <c:v>2012</c:v>
                </c:pt>
                <c:pt idx="25">
                  <c:v>2012</c:v>
                </c:pt>
                <c:pt idx="26">
                  <c:v>2014</c:v>
                </c:pt>
                <c:pt idx="27">
                  <c:v>2015</c:v>
                </c:pt>
                <c:pt idx="28">
                  <c:v>2013</c:v>
                </c:pt>
                <c:pt idx="29">
                  <c:v>2013</c:v>
                </c:pt>
                <c:pt idx="30">
                  <c:v>2007</c:v>
                </c:pt>
                <c:pt idx="31">
                  <c:v>2008</c:v>
                </c:pt>
                <c:pt idx="32">
                  <c:v>2015</c:v>
                </c:pt>
                <c:pt idx="33">
                  <c:v>2010</c:v>
                </c:pt>
                <c:pt idx="34">
                  <c:v>2013</c:v>
                </c:pt>
                <c:pt idx="35">
                  <c:v>2014</c:v>
                </c:pt>
                <c:pt idx="36">
                  <c:v>2014</c:v>
                </c:pt>
                <c:pt idx="37">
                  <c:v>2015</c:v>
                </c:pt>
                <c:pt idx="38">
                  <c:v>2013</c:v>
                </c:pt>
                <c:pt idx="39">
                  <c:v>2013</c:v>
                </c:pt>
                <c:pt idx="40">
                  <c:v>2015</c:v>
                </c:pt>
                <c:pt idx="41">
                  <c:v>2005</c:v>
                </c:pt>
                <c:pt idx="42">
                  <c:v>2010</c:v>
                </c:pt>
                <c:pt idx="43">
                  <c:v>2012</c:v>
                </c:pt>
                <c:pt idx="44">
                  <c:v>2013</c:v>
                </c:pt>
                <c:pt idx="45">
                  <c:v>2010</c:v>
                </c:pt>
                <c:pt idx="46">
                  <c:v>2013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2013</c:v>
                </c:pt>
                <c:pt idx="59">
                  <c:v>2014</c:v>
                </c:pt>
                <c:pt idx="60">
                  <c:v>2003</c:v>
                </c:pt>
                <c:pt idx="61">
                  <c:v>2012</c:v>
                </c:pt>
                <c:pt idx="62">
                  <c:v>2013</c:v>
                </c:pt>
                <c:pt idx="63">
                  <c:v>2012</c:v>
                </c:pt>
                <c:pt idx="64">
                  <c:v>2014</c:v>
                </c:pt>
                <c:pt idx="65">
                  <c:v>2007</c:v>
                </c:pt>
                <c:pt idx="66">
                  <c:v>2013</c:v>
                </c:pt>
                <c:pt idx="67">
                  <c:v>2013</c:v>
                </c:pt>
                <c:pt idx="68">
                  <c:v>2014</c:v>
                </c:pt>
                <c:pt idx="69">
                  <c:v>2012</c:v>
                </c:pt>
                <c:pt idx="70">
                  <c:v>2012</c:v>
                </c:pt>
                <c:pt idx="71">
                  <c:v>2016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2011</c:v>
                </c:pt>
                <c:pt idx="76">
                  <c:v>2009</c:v>
                </c:pt>
                <c:pt idx="77">
                  <c:v>2010</c:v>
                </c:pt>
                <c:pt idx="78">
                  <c:v>2013</c:v>
                </c:pt>
                <c:pt idx="79">
                  <c:v>2010</c:v>
                </c:pt>
                <c:pt idx="80">
                  <c:v>2011</c:v>
                </c:pt>
                <c:pt idx="81">
                  <c:v>2013</c:v>
                </c:pt>
                <c:pt idx="82">
                  <c:v>2013</c:v>
                </c:pt>
                <c:pt idx="83">
                  <c:v>2014</c:v>
                </c:pt>
                <c:pt idx="84">
                  <c:v>2015</c:v>
                </c:pt>
                <c:pt idx="85">
                  <c:v>2009</c:v>
                </c:pt>
                <c:pt idx="86">
                  <c:v>2010</c:v>
                </c:pt>
                <c:pt idx="87">
                  <c:v>2013</c:v>
                </c:pt>
                <c:pt idx="88">
                  <c:v>2015</c:v>
                </c:pt>
                <c:pt idx="89">
                  <c:v>2013</c:v>
                </c:pt>
                <c:pt idx="90">
                  <c:v>2013</c:v>
                </c:pt>
                <c:pt idx="91">
                  <c:v>2015</c:v>
                </c:pt>
                <c:pt idx="92">
                  <c:v>2013</c:v>
                </c:pt>
                <c:pt idx="93">
                  <c:v>2016</c:v>
                </c:pt>
                <c:pt idx="94">
                  <c:v>2012</c:v>
                </c:pt>
                <c:pt idx="95">
                  <c:v>2014</c:v>
                </c:pt>
                <c:pt idx="96">
                  <c:v>2013</c:v>
                </c:pt>
                <c:pt idx="97">
                  <c:v>2014</c:v>
                </c:pt>
                <c:pt idx="98">
                  <c:v>2013</c:v>
                </c:pt>
                <c:pt idx="99">
                  <c:v>2012</c:v>
                </c:pt>
                <c:pt idx="100">
                  <c:v>2013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2011</c:v>
                </c:pt>
                <c:pt idx="105">
                  <c:v>2011</c:v>
                </c:pt>
                <c:pt idx="106">
                  <c:v>2012</c:v>
                </c:pt>
                <c:pt idx="107">
                  <c:v>2012</c:v>
                </c:pt>
                <c:pt idx="108">
                  <c:v>2014</c:v>
                </c:pt>
                <c:pt idx="109">
                  <c:v>2006</c:v>
                </c:pt>
                <c:pt idx="110">
                  <c:v>2013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2014</c:v>
                </c:pt>
                <c:pt idx="115">
                  <c:v>2014</c:v>
                </c:pt>
                <c:pt idx="116">
                  <c:v>2015</c:v>
                </c:pt>
                <c:pt idx="117">
                  <c:v>2015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2013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2016</c:v>
                </c:pt>
                <c:pt idx="127">
                  <c:v>2015</c:v>
                </c:pt>
                <c:pt idx="128">
                  <c:v>2014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2014</c:v>
                </c:pt>
                <c:pt idx="133">
                  <c:v>2015</c:v>
                </c:pt>
                <c:pt idx="134">
                  <c:v>2015</c:v>
                </c:pt>
                <c:pt idx="135">
                  <c:v>2016</c:v>
                </c:pt>
                <c:pt idx="136">
                  <c:v>2015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2007</c:v>
                </c:pt>
                <c:pt idx="143">
                  <c:v>2007</c:v>
                </c:pt>
                <c:pt idx="144">
                  <c:v>2010</c:v>
                </c:pt>
                <c:pt idx="145">
                  <c:v>2015</c:v>
                </c:pt>
                <c:pt idx="146">
                  <c:v>2016</c:v>
                </c:pt>
                <c:pt idx="147">
                  <c:v>2014</c:v>
                </c:pt>
                <c:pt idx="148">
                  <c:v>2014</c:v>
                </c:pt>
                <c:pt idx="149">
                  <c:v>2014</c:v>
                </c:pt>
                <c:pt idx="150">
                  <c:v>2015</c:v>
                </c:pt>
                <c:pt idx="151">
                  <c:v>2014</c:v>
                </c:pt>
                <c:pt idx="152">
                  <c:v>2010</c:v>
                </c:pt>
                <c:pt idx="153">
                  <c:v>2012</c:v>
                </c:pt>
                <c:pt idx="154">
                  <c:v>2009</c:v>
                </c:pt>
                <c:pt idx="155">
                  <c:v>2013</c:v>
                </c:pt>
                <c:pt idx="156">
                  <c:v>2014</c:v>
                </c:pt>
                <c:pt idx="157">
                  <c:v>2005</c:v>
                </c:pt>
                <c:pt idx="158">
                  <c:v>2015</c:v>
                </c:pt>
                <c:pt idx="159">
                  <c:v>2012</c:v>
                </c:pt>
                <c:pt idx="160">
                  <c:v>2012</c:v>
                </c:pt>
                <c:pt idx="161">
                  <c:v>2014</c:v>
                </c:pt>
                <c:pt idx="162">
                  <c:v>2016</c:v>
                </c:pt>
                <c:pt idx="163">
                  <c:v>2014</c:v>
                </c:pt>
                <c:pt idx="164">
                  <c:v>2011</c:v>
                </c:pt>
                <c:pt idx="165">
                  <c:v>2008</c:v>
                </c:pt>
                <c:pt idx="166">
                  <c:v>2015</c:v>
                </c:pt>
                <c:pt idx="167">
                  <c:v>2010</c:v>
                </c:pt>
                <c:pt idx="168">
                  <c:v>2006</c:v>
                </c:pt>
                <c:pt idx="169">
                  <c:v>2007</c:v>
                </c:pt>
                <c:pt idx="170">
                  <c:v>2007</c:v>
                </c:pt>
                <c:pt idx="171">
                  <c:v>2016</c:v>
                </c:pt>
                <c:pt idx="172">
                  <c:v>2016</c:v>
                </c:pt>
                <c:pt idx="173">
                  <c:v>2006</c:v>
                </c:pt>
                <c:pt idx="174">
                  <c:v>1998</c:v>
                </c:pt>
                <c:pt idx="175">
                  <c:v>2015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2006</c:v>
                </c:pt>
                <c:pt idx="180">
                  <c:v>1992</c:v>
                </c:pt>
                <c:pt idx="181">
                  <c:v>2003</c:v>
                </c:pt>
                <c:pt idx="182">
                  <c:v>2005</c:v>
                </c:pt>
                <c:pt idx="183">
                  <c:v>2007</c:v>
                </c:pt>
                <c:pt idx="184">
                  <c:v>2007</c:v>
                </c:pt>
                <c:pt idx="185">
                  <c:v>2009</c:v>
                </c:pt>
                <c:pt idx="186">
                  <c:v>2016</c:v>
                </c:pt>
                <c:pt idx="187">
                  <c:v>2008</c:v>
                </c:pt>
                <c:pt idx="188">
                  <c:v>2008</c:v>
                </c:pt>
                <c:pt idx="189">
                  <c:v>2015</c:v>
                </c:pt>
                <c:pt idx="190">
                  <c:v>2009</c:v>
                </c:pt>
                <c:pt idx="191">
                  <c:v>1992</c:v>
                </c:pt>
                <c:pt idx="192">
                  <c:v>1992</c:v>
                </c:pt>
                <c:pt idx="193">
                  <c:v>2008</c:v>
                </c:pt>
                <c:pt idx="194">
                  <c:v>2010</c:v>
                </c:pt>
                <c:pt idx="195">
                  <c:v>2008</c:v>
                </c:pt>
                <c:pt idx="196">
                  <c:v>2012</c:v>
                </c:pt>
                <c:pt idx="197">
                  <c:v>2015</c:v>
                </c:pt>
                <c:pt idx="198">
                  <c:v>2014</c:v>
                </c:pt>
                <c:pt idx="199">
                  <c:v>2015</c:v>
                </c:pt>
                <c:pt idx="200">
                  <c:v>2015</c:v>
                </c:pt>
                <c:pt idx="201">
                  <c:v>2009</c:v>
                </c:pt>
                <c:pt idx="202">
                  <c:v>2015</c:v>
                </c:pt>
                <c:pt idx="203">
                  <c:v>2007</c:v>
                </c:pt>
                <c:pt idx="204">
                  <c:v>2002</c:v>
                </c:pt>
                <c:pt idx="205">
                  <c:v>2015</c:v>
                </c:pt>
                <c:pt idx="206">
                  <c:v>2008</c:v>
                </c:pt>
                <c:pt idx="207">
                  <c:v>2009</c:v>
                </c:pt>
                <c:pt idx="208">
                  <c:v>2009</c:v>
                </c:pt>
                <c:pt idx="209">
                  <c:v>2009</c:v>
                </c:pt>
                <c:pt idx="210">
                  <c:v>2009</c:v>
                </c:pt>
                <c:pt idx="211">
                  <c:v>2012</c:v>
                </c:pt>
                <c:pt idx="212">
                  <c:v>2002</c:v>
                </c:pt>
                <c:pt idx="213">
                  <c:v>2007</c:v>
                </c:pt>
                <c:pt idx="214">
                  <c:v>2008</c:v>
                </c:pt>
                <c:pt idx="215">
                  <c:v>2009</c:v>
                </c:pt>
                <c:pt idx="216">
                  <c:v>2005</c:v>
                </c:pt>
                <c:pt idx="217">
                  <c:v>2014</c:v>
                </c:pt>
                <c:pt idx="218">
                  <c:v>2007</c:v>
                </c:pt>
                <c:pt idx="219">
                  <c:v>2008</c:v>
                </c:pt>
                <c:pt idx="220">
                  <c:v>2013</c:v>
                </c:pt>
                <c:pt idx="221">
                  <c:v>2008</c:v>
                </c:pt>
                <c:pt idx="222">
                  <c:v>2008</c:v>
                </c:pt>
                <c:pt idx="223">
                  <c:v>2011</c:v>
                </c:pt>
                <c:pt idx="224">
                  <c:v>2010</c:v>
                </c:pt>
                <c:pt idx="225">
                  <c:v>2011</c:v>
                </c:pt>
                <c:pt idx="226">
                  <c:v>2014</c:v>
                </c:pt>
                <c:pt idx="227">
                  <c:v>2015</c:v>
                </c:pt>
                <c:pt idx="228">
                  <c:v>1996</c:v>
                </c:pt>
                <c:pt idx="229">
                  <c:v>2008</c:v>
                </c:pt>
                <c:pt idx="230">
                  <c:v>2011</c:v>
                </c:pt>
                <c:pt idx="231">
                  <c:v>2005</c:v>
                </c:pt>
                <c:pt idx="232">
                  <c:v>2011</c:v>
                </c:pt>
                <c:pt idx="233">
                  <c:v>2001</c:v>
                </c:pt>
                <c:pt idx="234">
                  <c:v>2005</c:v>
                </c:pt>
                <c:pt idx="235">
                  <c:v>2014</c:v>
                </c:pt>
                <c:pt idx="236">
                  <c:v>2009</c:v>
                </c:pt>
                <c:pt idx="237">
                  <c:v>2008</c:v>
                </c:pt>
                <c:pt idx="238">
                  <c:v>2012</c:v>
                </c:pt>
                <c:pt idx="239">
                  <c:v>2008</c:v>
                </c:pt>
                <c:pt idx="240">
                  <c:v>2009</c:v>
                </c:pt>
                <c:pt idx="241">
                  <c:v>2013</c:v>
                </c:pt>
                <c:pt idx="242">
                  <c:v>2017</c:v>
                </c:pt>
                <c:pt idx="243">
                  <c:v>2016</c:v>
                </c:pt>
                <c:pt idx="244">
                  <c:v>2017</c:v>
                </c:pt>
                <c:pt idx="245">
                  <c:v>2016</c:v>
                </c:pt>
                <c:pt idx="246">
                  <c:v>2016</c:v>
                </c:pt>
                <c:pt idx="247">
                  <c:v>2016</c:v>
                </c:pt>
                <c:pt idx="248">
                  <c:v>2016</c:v>
                </c:pt>
                <c:pt idx="249">
                  <c:v>2016</c:v>
                </c:pt>
                <c:pt idx="250">
                  <c:v>2012</c:v>
                </c:pt>
                <c:pt idx="251">
                  <c:v>2017</c:v>
                </c:pt>
                <c:pt idx="252">
                  <c:v>2016</c:v>
                </c:pt>
                <c:pt idx="253">
                  <c:v>2017</c:v>
                </c:pt>
                <c:pt idx="254">
                  <c:v>2017</c:v>
                </c:pt>
                <c:pt idx="255">
                  <c:v>2016</c:v>
                </c:pt>
                <c:pt idx="256">
                  <c:v>2016</c:v>
                </c:pt>
                <c:pt idx="257">
                  <c:v>2017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2005</c:v>
                </c:pt>
                <c:pt idx="262">
                  <c:v>2010</c:v>
                </c:pt>
                <c:pt idx="263">
                  <c:v>2007</c:v>
                </c:pt>
                <c:pt idx="264">
                  <c:v>1997</c:v>
                </c:pt>
                <c:pt idx="265">
                  <c:v>1997</c:v>
                </c:pt>
                <c:pt idx="266">
                  <c:v>2003</c:v>
                </c:pt>
                <c:pt idx="267">
                  <c:v>2008</c:v>
                </c:pt>
                <c:pt idx="268">
                  <c:v>2010</c:v>
                </c:pt>
                <c:pt idx="269">
                  <c:v>2009</c:v>
                </c:pt>
                <c:pt idx="270">
                  <c:v>2008</c:v>
                </c:pt>
                <c:pt idx="271">
                  <c:v>2003</c:v>
                </c:pt>
                <c:pt idx="272">
                  <c:v>2009</c:v>
                </c:pt>
                <c:pt idx="273">
                  <c:v>2006</c:v>
                </c:pt>
                <c:pt idx="274">
                  <c:v>2011</c:v>
                </c:pt>
                <c:pt idx="275">
                  <c:v>2004</c:v>
                </c:pt>
                <c:pt idx="276">
                  <c:v>2007</c:v>
                </c:pt>
                <c:pt idx="277">
                  <c:v>2003</c:v>
                </c:pt>
                <c:pt idx="278">
                  <c:v>2008</c:v>
                </c:pt>
                <c:pt idx="279">
                  <c:v>2006</c:v>
                </c:pt>
                <c:pt idx="280">
                  <c:v>2009</c:v>
                </c:pt>
                <c:pt idx="281">
                  <c:v>2010</c:v>
                </c:pt>
                <c:pt idx="282">
                  <c:v>2008</c:v>
                </c:pt>
                <c:pt idx="283">
                  <c:v>2008</c:v>
                </c:pt>
                <c:pt idx="284">
                  <c:v>2000</c:v>
                </c:pt>
                <c:pt idx="285">
                  <c:v>2008</c:v>
                </c:pt>
                <c:pt idx="286">
                  <c:v>2007</c:v>
                </c:pt>
                <c:pt idx="287">
                  <c:v>2008</c:v>
                </c:pt>
                <c:pt idx="288">
                  <c:v>2008</c:v>
                </c:pt>
                <c:pt idx="289">
                  <c:v>2008</c:v>
                </c:pt>
                <c:pt idx="290">
                  <c:v>2006</c:v>
                </c:pt>
                <c:pt idx="291">
                  <c:v>2014</c:v>
                </c:pt>
                <c:pt idx="292">
                  <c:v>2012</c:v>
                </c:pt>
                <c:pt idx="293">
                  <c:v>2013</c:v>
                </c:pt>
                <c:pt idx="294">
                  <c:v>2012</c:v>
                </c:pt>
                <c:pt idx="295">
                  <c:v>2015</c:v>
                </c:pt>
                <c:pt idx="296">
                  <c:v>2015</c:v>
                </c:pt>
                <c:pt idx="297">
                  <c:v>2014</c:v>
                </c:pt>
                <c:pt idx="298">
                  <c:v>2013</c:v>
                </c:pt>
                <c:pt idx="299">
                  <c:v>2016</c:v>
                </c:pt>
                <c:pt idx="300">
                  <c:v>2017</c:v>
                </c:pt>
                <c:pt idx="301">
                  <c:v>2017</c:v>
                </c:pt>
              </c:numCache>
            </c:numRef>
          </c:xVal>
          <c:y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9E5-B1C9-DF148876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'zt-plot'!$J$1</c:f>
              <c:strCache>
                <c:ptCount val="1"/>
                <c:pt idx="0">
                  <c:v>TEP_ZT(max)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xVal>
          <c:yVal>
            <c:numRef>
              <c:f>'zt-plot'!$J$2:$J$303</c:f>
              <c:numCache>
                <c:formatCode>General</c:formatCode>
                <c:ptCount val="302"/>
                <c:pt idx="0">
                  <c:v>1.7014</c:v>
                </c:pt>
                <c:pt idx="1">
                  <c:v>2.2130000000000001</c:v>
                </c:pt>
                <c:pt idx="3">
                  <c:v>1.45</c:v>
                </c:pt>
                <c:pt idx="4">
                  <c:v>2.29</c:v>
                </c:pt>
                <c:pt idx="5">
                  <c:v>2.14</c:v>
                </c:pt>
                <c:pt idx="6">
                  <c:v>1.47</c:v>
                </c:pt>
                <c:pt idx="7">
                  <c:v>2.1</c:v>
                </c:pt>
                <c:pt idx="8">
                  <c:v>1.25</c:v>
                </c:pt>
                <c:pt idx="9">
                  <c:v>1.75</c:v>
                </c:pt>
                <c:pt idx="10">
                  <c:v>1.39</c:v>
                </c:pt>
                <c:pt idx="11">
                  <c:v>1.86</c:v>
                </c:pt>
                <c:pt idx="12">
                  <c:v>1</c:v>
                </c:pt>
                <c:pt idx="13">
                  <c:v>0.98</c:v>
                </c:pt>
                <c:pt idx="14">
                  <c:v>1.33</c:v>
                </c:pt>
                <c:pt idx="15">
                  <c:v>1.1000000000000001</c:v>
                </c:pt>
                <c:pt idx="16">
                  <c:v>1.75</c:v>
                </c:pt>
                <c:pt idx="17">
                  <c:v>1.55</c:v>
                </c:pt>
                <c:pt idx="18">
                  <c:v>1.44</c:v>
                </c:pt>
                <c:pt idx="19">
                  <c:v>1.4630000000000001</c:v>
                </c:pt>
                <c:pt idx="22">
                  <c:v>1.98</c:v>
                </c:pt>
                <c:pt idx="24">
                  <c:v>1.27</c:v>
                </c:pt>
                <c:pt idx="25">
                  <c:v>1.04</c:v>
                </c:pt>
                <c:pt idx="26">
                  <c:v>2.67</c:v>
                </c:pt>
                <c:pt idx="27">
                  <c:v>2.0099999999999998</c:v>
                </c:pt>
                <c:pt idx="30">
                  <c:v>0.85599999999999998</c:v>
                </c:pt>
                <c:pt idx="31">
                  <c:v>0.85499999999999998</c:v>
                </c:pt>
                <c:pt idx="32">
                  <c:v>0.74299999999999999</c:v>
                </c:pt>
                <c:pt idx="33">
                  <c:v>1.79</c:v>
                </c:pt>
                <c:pt idx="34">
                  <c:v>0.5</c:v>
                </c:pt>
                <c:pt idx="35">
                  <c:v>1.41</c:v>
                </c:pt>
                <c:pt idx="36">
                  <c:v>1.23</c:v>
                </c:pt>
                <c:pt idx="37">
                  <c:v>1.19</c:v>
                </c:pt>
                <c:pt idx="38">
                  <c:v>1.46</c:v>
                </c:pt>
                <c:pt idx="39">
                  <c:v>0.8</c:v>
                </c:pt>
                <c:pt idx="40">
                  <c:v>0.76</c:v>
                </c:pt>
                <c:pt idx="41">
                  <c:v>1.01</c:v>
                </c:pt>
                <c:pt idx="42">
                  <c:v>1.2</c:v>
                </c:pt>
                <c:pt idx="43">
                  <c:v>1.23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1.18</c:v>
                </c:pt>
                <c:pt idx="49">
                  <c:v>1.17</c:v>
                </c:pt>
                <c:pt idx="50">
                  <c:v>0.9</c:v>
                </c:pt>
                <c:pt idx="51">
                  <c:v>0.45</c:v>
                </c:pt>
                <c:pt idx="52">
                  <c:v>0.9</c:v>
                </c:pt>
                <c:pt idx="53">
                  <c:v>0.7</c:v>
                </c:pt>
                <c:pt idx="54">
                  <c:v>1.0900000000000001</c:v>
                </c:pt>
                <c:pt idx="55">
                  <c:v>0.96</c:v>
                </c:pt>
                <c:pt idx="56">
                  <c:v>1.03</c:v>
                </c:pt>
                <c:pt idx="58">
                  <c:v>0.84</c:v>
                </c:pt>
                <c:pt idx="59">
                  <c:v>0.31</c:v>
                </c:pt>
                <c:pt idx="61">
                  <c:v>0.64</c:v>
                </c:pt>
                <c:pt idx="62">
                  <c:v>1.1499999999999999</c:v>
                </c:pt>
                <c:pt idx="63">
                  <c:v>0.43</c:v>
                </c:pt>
                <c:pt idx="64">
                  <c:v>1.28</c:v>
                </c:pt>
                <c:pt idx="65">
                  <c:v>1.37</c:v>
                </c:pt>
                <c:pt idx="66">
                  <c:v>1.1599999999999999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0.53</c:v>
                </c:pt>
                <c:pt idx="70">
                  <c:v>0.96</c:v>
                </c:pt>
                <c:pt idx="71">
                  <c:v>0.3</c:v>
                </c:pt>
                <c:pt idx="72">
                  <c:v>0.38</c:v>
                </c:pt>
                <c:pt idx="73">
                  <c:v>0.48</c:v>
                </c:pt>
                <c:pt idx="74">
                  <c:v>0.76</c:v>
                </c:pt>
                <c:pt idx="75">
                  <c:v>0.35</c:v>
                </c:pt>
                <c:pt idx="76">
                  <c:v>1.32</c:v>
                </c:pt>
                <c:pt idx="77">
                  <c:v>1.1100000000000001</c:v>
                </c:pt>
                <c:pt idx="78">
                  <c:v>1.62</c:v>
                </c:pt>
                <c:pt idx="79">
                  <c:v>1.3</c:v>
                </c:pt>
                <c:pt idx="80">
                  <c:v>1.19</c:v>
                </c:pt>
                <c:pt idx="82">
                  <c:v>0.8</c:v>
                </c:pt>
                <c:pt idx="83">
                  <c:v>0.63</c:v>
                </c:pt>
                <c:pt idx="84">
                  <c:v>2.25</c:v>
                </c:pt>
                <c:pt idx="85">
                  <c:v>0.26800000000000002</c:v>
                </c:pt>
                <c:pt idx="86">
                  <c:v>0.61</c:v>
                </c:pt>
                <c:pt idx="87">
                  <c:v>1.01</c:v>
                </c:pt>
                <c:pt idx="88">
                  <c:v>1.03</c:v>
                </c:pt>
                <c:pt idx="89">
                  <c:v>1.2</c:v>
                </c:pt>
                <c:pt idx="90">
                  <c:v>1.57</c:v>
                </c:pt>
                <c:pt idx="91">
                  <c:v>1.55</c:v>
                </c:pt>
                <c:pt idx="93">
                  <c:v>1.9</c:v>
                </c:pt>
                <c:pt idx="94">
                  <c:v>1.1000000000000001</c:v>
                </c:pt>
                <c:pt idx="95">
                  <c:v>1.4</c:v>
                </c:pt>
                <c:pt idx="96">
                  <c:v>1.17</c:v>
                </c:pt>
                <c:pt idx="97">
                  <c:v>1.64</c:v>
                </c:pt>
                <c:pt idx="98">
                  <c:v>0.48</c:v>
                </c:pt>
                <c:pt idx="99">
                  <c:v>1.25</c:v>
                </c:pt>
                <c:pt idx="100">
                  <c:v>0.94</c:v>
                </c:pt>
                <c:pt idx="101">
                  <c:v>1.4</c:v>
                </c:pt>
                <c:pt idx="102">
                  <c:v>1.48</c:v>
                </c:pt>
                <c:pt idx="103">
                  <c:v>1.64</c:v>
                </c:pt>
                <c:pt idx="111">
                  <c:v>1.72</c:v>
                </c:pt>
                <c:pt idx="114">
                  <c:v>2.19</c:v>
                </c:pt>
                <c:pt idx="130">
                  <c:v>0.74</c:v>
                </c:pt>
                <c:pt idx="131">
                  <c:v>1.06</c:v>
                </c:pt>
                <c:pt idx="132">
                  <c:v>1.28</c:v>
                </c:pt>
                <c:pt idx="133">
                  <c:v>1.45</c:v>
                </c:pt>
                <c:pt idx="135">
                  <c:v>1.65</c:v>
                </c:pt>
                <c:pt idx="136">
                  <c:v>0.62</c:v>
                </c:pt>
                <c:pt idx="137">
                  <c:v>1.1399999999999999</c:v>
                </c:pt>
                <c:pt idx="142">
                  <c:v>0.52</c:v>
                </c:pt>
                <c:pt idx="143">
                  <c:v>0.48</c:v>
                </c:pt>
                <c:pt idx="144">
                  <c:v>0.79</c:v>
                </c:pt>
                <c:pt idx="145">
                  <c:v>1.61</c:v>
                </c:pt>
                <c:pt idx="146">
                  <c:v>0.9</c:v>
                </c:pt>
                <c:pt idx="148">
                  <c:v>1.75</c:v>
                </c:pt>
                <c:pt idx="149">
                  <c:v>0.8</c:v>
                </c:pt>
                <c:pt idx="282">
                  <c:v>1.31</c:v>
                </c:pt>
                <c:pt idx="284">
                  <c:v>0.68</c:v>
                </c:pt>
                <c:pt idx="285">
                  <c:v>1.05</c:v>
                </c:pt>
                <c:pt idx="286">
                  <c:v>0.61</c:v>
                </c:pt>
                <c:pt idx="287">
                  <c:v>1.06</c:v>
                </c:pt>
                <c:pt idx="290">
                  <c:v>0.77</c:v>
                </c:pt>
                <c:pt idx="291">
                  <c:v>2.67</c:v>
                </c:pt>
                <c:pt idx="293">
                  <c:v>2.2400000000000002</c:v>
                </c:pt>
                <c:pt idx="294">
                  <c:v>1.53</c:v>
                </c:pt>
                <c:pt idx="295">
                  <c:v>1.1000000000000001</c:v>
                </c:pt>
                <c:pt idx="296">
                  <c:v>2</c:v>
                </c:pt>
                <c:pt idx="298">
                  <c:v>1.2</c:v>
                </c:pt>
                <c:pt idx="299">
                  <c:v>1.01</c:v>
                </c:pt>
                <c:pt idx="300">
                  <c:v>1.72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2-4178-8692-4F6BDB1D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.org/journal/science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</xdr:rowOff>
    </xdr:to>
    <xdr:sp macro="" textlink="">
      <xdr:nvSpPr>
        <xdr:cNvPr id="2" name="AutoShape 35" descr="https://www.science.org/pb-assets/images/logos/science-logo-1620488349680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63AC27-2D6F-4743-BD8E-6EB576DC0C2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467225"/>
          <a:ext cx="304800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</xdr:rowOff>
    </xdr:to>
    <xdr:sp macro="" textlink="">
      <xdr:nvSpPr>
        <xdr:cNvPr id="4" name="AutoShape 35" descr="https://www.science.org/pb-assets/images/logos/science-logo-1620488349680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40AAE2-EFC8-4CF9-9A5E-956E77B47693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467225"/>
          <a:ext cx="304800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457200</xdr:colOff>
      <xdr:row>16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8C42DE-1727-493C-800D-FE70A99B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457200</xdr:colOff>
      <xdr:row>30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40941BA-F908-4D2C-B03B-48D5C52BB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u Byungki" id="{6DDA7A7C-6DC6-4451-82FD-FE3EA2E88EF6}" userId="e64a25058d50c5c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04" dT="2022-03-25T13:34:00.18" personId="{6DDA7A7C-6DC6-4451-82FD-FE3EA2E88EF6}" id="{36C6C6EB-0F3F-4F2E-A63E-2458483EB333}">
    <text>확인해보기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doi.org/10.1109/ICT.1997.66708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minwookoh@keri.re.kr" TargetMode="External"/><Relationship Id="rId5" Type="http://schemas.openxmlformats.org/officeDocument/2006/relationships/hyperlink" Target="mailto:m-kanatzidis@northwestern.edu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m-kanatzidis@northwestern.edu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alexyan@ntu.edu.sg" TargetMode="External"/><Relationship Id="rId21" Type="http://schemas.openxmlformats.org/officeDocument/2006/relationships/hyperlink" Target="mailto:alrah2r@cmich.edu" TargetMode="External"/><Relationship Id="rId42" Type="http://schemas.openxmlformats.org/officeDocument/2006/relationships/hyperlink" Target="mailto:minwookoh@keri.re.kr" TargetMode="External"/><Relationship Id="rId63" Type="http://schemas.openxmlformats.org/officeDocument/2006/relationships/hyperlink" Target="mailto:jingfeng@mail.tsinghua.edu.cn" TargetMode="External"/><Relationship Id="rId84" Type="http://schemas.openxmlformats.org/officeDocument/2006/relationships/hyperlink" Target="mailto:linyh@mail.tsinghua.edu.cn" TargetMode="External"/><Relationship Id="rId138" Type="http://schemas.openxmlformats.org/officeDocument/2006/relationships/hyperlink" Target="mailto:he.jq@sustc.edu.cn" TargetMode="External"/><Relationship Id="rId159" Type="http://schemas.openxmlformats.org/officeDocument/2006/relationships/hyperlink" Target="mailto:ohta.michihiro@aist.go.jp" TargetMode="External"/><Relationship Id="rId107" Type="http://schemas.openxmlformats.org/officeDocument/2006/relationships/hyperlink" Target="mailto:suxianli@whut.edu.cn" TargetMode="External"/><Relationship Id="rId11" Type="http://schemas.openxmlformats.org/officeDocument/2006/relationships/hyperlink" Target="mailto:he.jq@sustc.edu.cn" TargetMode="External"/><Relationship Id="rId32" Type="http://schemas.openxmlformats.org/officeDocument/2006/relationships/hyperlink" Target="mailto:tangguodong@njust.edu.cn" TargetMode="External"/><Relationship Id="rId53" Type="http://schemas.openxmlformats.org/officeDocument/2006/relationships/hyperlink" Target="mailto:xshi@mail.sic.ac.cn" TargetMode="External"/><Relationship Id="rId74" Type="http://schemas.openxmlformats.org/officeDocument/2006/relationships/hyperlink" Target="mailto:jingfeng@mail.tsinghua.edu.cn" TargetMode="External"/><Relationship Id="rId128" Type="http://schemas.openxmlformats.org/officeDocument/2006/relationships/hyperlink" Target="mailto:alexyan@ntu.edu.sg" TargetMode="External"/><Relationship Id="rId149" Type="http://schemas.openxmlformats.org/officeDocument/2006/relationships/hyperlink" Target="mailto:xiaolin@uow.edu.au" TargetMode="External"/><Relationship Id="rId5" Type="http://schemas.openxmlformats.org/officeDocument/2006/relationships/hyperlink" Target="mailto:peiyanzhong@gmail.com" TargetMode="External"/><Relationship Id="rId95" Type="http://schemas.openxmlformats.org/officeDocument/2006/relationships/hyperlink" Target="mailto:liugq@nimte.ac.cn" TargetMode="External"/><Relationship Id="rId160" Type="http://schemas.openxmlformats.org/officeDocument/2006/relationships/hyperlink" Target="mailto:zhangqj@whut.edu.cn" TargetMode="External"/><Relationship Id="rId22" Type="http://schemas.openxmlformats.org/officeDocument/2006/relationships/hyperlink" Target="mailto:kanishka@jncasr.ac.in" TargetMode="External"/><Relationship Id="rId43" Type="http://schemas.openxmlformats.org/officeDocument/2006/relationships/hyperlink" Target="mailto:oliver.oeckler@gmx.de" TargetMode="External"/><Relationship Id="rId64" Type="http://schemas.openxmlformats.org/officeDocument/2006/relationships/hyperlink" Target="mailto:tangxf@whut.edu.cn" TargetMode="External"/><Relationship Id="rId118" Type="http://schemas.openxmlformats.org/officeDocument/2006/relationships/hyperlink" Target="mailto:zhangqf@hit.edu.cn" TargetMode="External"/><Relationship Id="rId139" Type="http://schemas.openxmlformats.org/officeDocument/2006/relationships/hyperlink" Target="mailto:liuws@sustc.edu.cn" TargetMode="External"/><Relationship Id="rId85" Type="http://schemas.openxmlformats.org/officeDocument/2006/relationships/hyperlink" Target="mailto:yanzhong@tongji.edu.cn" TargetMode="External"/><Relationship Id="rId150" Type="http://schemas.openxmlformats.org/officeDocument/2006/relationships/hyperlink" Target="mailto:yanzhong@tongji.edu.cn" TargetMode="External"/><Relationship Id="rId12" Type="http://schemas.openxmlformats.org/officeDocument/2006/relationships/hyperlink" Target="mailto:he.jq@sustc.edu.cn" TargetMode="External"/><Relationship Id="rId17" Type="http://schemas.openxmlformats.org/officeDocument/2006/relationships/hyperlink" Target="mailto:renzh@bc.edu" TargetMode="External"/><Relationship Id="rId33" Type="http://schemas.openxmlformats.org/officeDocument/2006/relationships/hyperlink" Target="mailto:kai.guo@shu.edu.cn" TargetMode="External"/><Relationship Id="rId38" Type="http://schemas.openxmlformats.org/officeDocument/2006/relationships/hyperlink" Target="mailto:yanivge@bgu.ac.il" TargetMode="External"/><Relationship Id="rId59" Type="http://schemas.openxmlformats.org/officeDocument/2006/relationships/hyperlink" Target="mailto:xyhuang@crystal.apph.tohoku.ac.jp" TargetMode="External"/><Relationship Id="rId103" Type="http://schemas.openxmlformats.org/officeDocument/2006/relationships/hyperlink" Target="mailto:he.jq@sustc.edu.cn" TargetMode="External"/><Relationship Id="rId108" Type="http://schemas.openxmlformats.org/officeDocument/2006/relationships/hyperlink" Target="mailto:zhaolidong@buaa.edu.cn" TargetMode="External"/><Relationship Id="rId124" Type="http://schemas.openxmlformats.org/officeDocument/2006/relationships/hyperlink" Target="mailto:luxu@cqu.edu.cn" TargetMode="External"/><Relationship Id="rId129" Type="http://schemas.openxmlformats.org/officeDocument/2006/relationships/hyperlink" Target="mailto:wud@snnu.edu.cn" TargetMode="External"/><Relationship Id="rId54" Type="http://schemas.openxmlformats.org/officeDocument/2006/relationships/hyperlink" Target="mailto:xshi@mail.sic.ac.cn" TargetMode="External"/><Relationship Id="rId70" Type="http://schemas.openxmlformats.org/officeDocument/2006/relationships/hyperlink" Target="mailto:jingfeng@mail.tsinghua.edu.cn" TargetMode="External"/><Relationship Id="rId75" Type="http://schemas.openxmlformats.org/officeDocument/2006/relationships/hyperlink" Target="mailto:jsharp@marlow.com" TargetMode="External"/><Relationship Id="rId91" Type="http://schemas.openxmlformats.org/officeDocument/2006/relationships/hyperlink" Target="mailto:qiupf@mail.sic.ac.cn" TargetMode="External"/><Relationship Id="rId96" Type="http://schemas.openxmlformats.org/officeDocument/2006/relationships/hyperlink" Target="mailto:liugq@nimte.ac.cn" TargetMode="External"/><Relationship Id="rId140" Type="http://schemas.openxmlformats.org/officeDocument/2006/relationships/hyperlink" Target="mailto:nl4qv@virginia.edu" TargetMode="External"/><Relationship Id="rId145" Type="http://schemas.openxmlformats.org/officeDocument/2006/relationships/hyperlink" Target="mailto:xiaoyuan2013@cqu.edu.cn" TargetMode="External"/><Relationship Id="rId161" Type="http://schemas.openxmlformats.org/officeDocument/2006/relationships/printerSettings" Target="../printerSettings/printerSettings4.bin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kanatzid@cem.msu.edu" TargetMode="External"/><Relationship Id="rId23" Type="http://schemas.openxmlformats.org/officeDocument/2006/relationships/hyperlink" Target="mailto:kanishka@jncasr.ac.in" TargetMode="External"/><Relationship Id="rId28" Type="http://schemas.openxmlformats.org/officeDocument/2006/relationships/hyperlink" Target="mailto:yanzhong@tongji.edu.cn" TargetMode="External"/><Relationship Id="rId49" Type="http://schemas.openxmlformats.org/officeDocument/2006/relationships/hyperlink" Target="mailto:inchung@snu.ac.kr" TargetMode="External"/><Relationship Id="rId114" Type="http://schemas.openxmlformats.org/officeDocument/2006/relationships/hyperlink" Target="mailto:zhaolidong@buaa.edu.cn" TargetMode="External"/><Relationship Id="rId119" Type="http://schemas.openxmlformats.org/officeDocument/2006/relationships/hyperlink" Target="mailto:tangxf@whut.edu.cn" TargetMode="External"/><Relationship Id="rId44" Type="http://schemas.openxmlformats.org/officeDocument/2006/relationships/hyperlink" Target="mailto:oliver.oeckler@gmx.de" TargetMode="External"/><Relationship Id="rId60" Type="http://schemas.openxmlformats.org/officeDocument/2006/relationships/hyperlink" Target="mailto:m-kanatzidis@northwestern.edu" TargetMode="External"/><Relationship Id="rId65" Type="http://schemas.openxmlformats.org/officeDocument/2006/relationships/hyperlink" Target="mailto:jsnyder@caltech.edu" TargetMode="External"/><Relationship Id="rId81" Type="http://schemas.openxmlformats.org/officeDocument/2006/relationships/hyperlink" Target="mailto:zren@uh.edu" TargetMode="External"/><Relationship Id="rId86" Type="http://schemas.openxmlformats.org/officeDocument/2006/relationships/hyperlink" Target="mailto:kanishka@jncasr.ac.in" TargetMode="External"/><Relationship Id="rId130" Type="http://schemas.openxmlformats.org/officeDocument/2006/relationships/hyperlink" Target="mailto:yuchifan@dhu.edu.cn" TargetMode="External"/><Relationship Id="rId135" Type="http://schemas.openxmlformats.org/officeDocument/2006/relationships/hyperlink" Target="mailto:he.jq@sustc.edu.cn" TargetMode="External"/><Relationship Id="rId151" Type="http://schemas.openxmlformats.org/officeDocument/2006/relationships/hyperlink" Target="mailto:m-kanatzidis@northwestern.edu" TargetMode="External"/><Relationship Id="rId156" Type="http://schemas.openxmlformats.org/officeDocument/2006/relationships/hyperlink" Target="mailto:heremans.1@osu.edu" TargetMode="External"/><Relationship Id="rId13" Type="http://schemas.openxmlformats.org/officeDocument/2006/relationships/hyperlink" Target="mailto:Sima@uow.edu.au" TargetMode="External"/><Relationship Id="rId18" Type="http://schemas.openxmlformats.org/officeDocument/2006/relationships/hyperlink" Target="mailto:renzh@bc.edu" TargetMode="External"/><Relationship Id="rId39" Type="http://schemas.openxmlformats.org/officeDocument/2006/relationships/hyperlink" Target="mailto:yanivge@bgu.ac.il" TargetMode="External"/><Relationship Id="rId109" Type="http://schemas.openxmlformats.org/officeDocument/2006/relationships/hyperlink" Target="mailto:AlexYan@ntu.edu.sg" TargetMode="External"/><Relationship Id="rId34" Type="http://schemas.openxmlformats.org/officeDocument/2006/relationships/hyperlink" Target="mailto:zren@uh.edu" TargetMode="External"/><Relationship Id="rId50" Type="http://schemas.openxmlformats.org/officeDocument/2006/relationships/hyperlink" Target="mailto:cuher@umich.edu" TargetMode="External"/><Relationship Id="rId55" Type="http://schemas.openxmlformats.org/officeDocument/2006/relationships/hyperlink" Target="mailto:adhar@nplindia.org" TargetMode="External"/><Relationship Id="rId76" Type="http://schemas.openxmlformats.org/officeDocument/2006/relationships/hyperlink" Target="mailto:james.salvador@gm.cm" TargetMode="External"/><Relationship Id="rId97" Type="http://schemas.openxmlformats.org/officeDocument/2006/relationships/hyperlink" Target="mailto:zhenglei@buaa.edu.cn" TargetMode="External"/><Relationship Id="rId104" Type="http://schemas.openxmlformats.org/officeDocument/2006/relationships/hyperlink" Target="mailto:zhaolidong@buaa.edu.cn" TargetMode="External"/><Relationship Id="rId120" Type="http://schemas.openxmlformats.org/officeDocument/2006/relationships/hyperlink" Target="mailto:hulipeng@szu.edu.cn" TargetMode="External"/><Relationship Id="rId125" Type="http://schemas.openxmlformats.org/officeDocument/2006/relationships/hyperlink" Target="mailto:linyh@tsinghua.edu.cn" TargetMode="External"/><Relationship Id="rId141" Type="http://schemas.openxmlformats.org/officeDocument/2006/relationships/hyperlink" Target="mailto:zhigang.chen@uq.edu.au" TargetMode="External"/><Relationship Id="rId146" Type="http://schemas.openxmlformats.org/officeDocument/2006/relationships/hyperlink" Target="mailto:junqinli@szu.edu.cn" TargetMode="External"/><Relationship Id="rId7" Type="http://schemas.openxmlformats.org/officeDocument/2006/relationships/hyperlink" Target="mailto:pallab@matsc.iitkgp.ernet.in" TargetMode="External"/><Relationship Id="rId71" Type="http://schemas.openxmlformats.org/officeDocument/2006/relationships/hyperlink" Target="mailto:kurosaki@nucl.eng.osaka-u.ac.jp" TargetMode="External"/><Relationship Id="rId92" Type="http://schemas.openxmlformats.org/officeDocument/2006/relationships/hyperlink" Target="mailto:hejq@sustech.edu.cn" TargetMode="External"/><Relationship Id="rId162" Type="http://schemas.openxmlformats.org/officeDocument/2006/relationships/vmlDrawing" Target="../drawings/vmlDrawing5.vml"/><Relationship Id="rId2" Type="http://schemas.openxmlformats.org/officeDocument/2006/relationships/hyperlink" Target="https://doi.org/10.1109/ICT.1997.667089" TargetMode="External"/><Relationship Id="rId29" Type="http://schemas.openxmlformats.org/officeDocument/2006/relationships/hyperlink" Target="mailto:m-kanatzidis@northwestern.edu" TargetMode="External"/><Relationship Id="rId24" Type="http://schemas.openxmlformats.org/officeDocument/2006/relationships/hyperlink" Target="mailto:kanishka@jncasr.ac.in" TargetMode="External"/><Relationship Id="rId40" Type="http://schemas.openxmlformats.org/officeDocument/2006/relationships/hyperlink" Target="mailto:yanivge@bgu.ac.il" TargetMode="External"/><Relationship Id="rId45" Type="http://schemas.openxmlformats.org/officeDocument/2006/relationships/hyperlink" Target="mailto:yanzhong@tongji.edu.cn" TargetMode="External"/><Relationship Id="rId66" Type="http://schemas.openxmlformats.org/officeDocument/2006/relationships/hyperlink" Target="mailto:renzh@bc.edu" TargetMode="External"/><Relationship Id="rId87" Type="http://schemas.openxmlformats.org/officeDocument/2006/relationships/hyperlink" Target="mailto:zhaolidong@buaa.edu.cn" TargetMode="External"/><Relationship Id="rId110" Type="http://schemas.openxmlformats.org/officeDocument/2006/relationships/hyperlink" Target="mailto:kanishka@jncasr.ac.in" TargetMode="External"/><Relationship Id="rId115" Type="http://schemas.openxmlformats.org/officeDocument/2006/relationships/hyperlink" Target="mailto:m-kanatzidis@northwestern.edu" TargetMode="External"/><Relationship Id="rId131" Type="http://schemas.openxmlformats.org/officeDocument/2006/relationships/hyperlink" Target="mailto:ssky0211@nctu.edu.tw" TargetMode="External"/><Relationship Id="rId136" Type="http://schemas.openxmlformats.org/officeDocument/2006/relationships/hyperlink" Target="mailto:suijiehe@hit.edu.cn" TargetMode="External"/><Relationship Id="rId157" Type="http://schemas.openxmlformats.org/officeDocument/2006/relationships/hyperlink" Target="mailto:kanatzid@cem.msu.edu" TargetMode="External"/><Relationship Id="rId61" Type="http://schemas.openxmlformats.org/officeDocument/2006/relationships/hyperlink" Target="mailto:tangxf@whut.edu.cn" TargetMode="External"/><Relationship Id="rId82" Type="http://schemas.openxmlformats.org/officeDocument/2006/relationships/hyperlink" Target="mailto:zhangqj@whut.edu.cn" TargetMode="External"/><Relationship Id="rId152" Type="http://schemas.openxmlformats.org/officeDocument/2006/relationships/hyperlink" Target="mailto:m-kanatzidis@northwestern.edu" TargetMode="External"/><Relationship Id="rId19" Type="http://schemas.openxmlformats.org/officeDocument/2006/relationships/hyperlink" Target="mailto:zren2@central.uh.edu" TargetMode="External"/><Relationship Id="rId14" Type="http://schemas.openxmlformats.org/officeDocument/2006/relationships/hyperlink" Target="mailto:yuewu@iastate.edu." TargetMode="External"/><Relationship Id="rId30" Type="http://schemas.openxmlformats.org/officeDocument/2006/relationships/hyperlink" Target="mailto:m-kanatzidis@northwestern.edu" TargetMode="External"/><Relationship Id="rId35" Type="http://schemas.openxmlformats.org/officeDocument/2006/relationships/hyperlink" Target="mailto:laifengli@mail.ipc.ac.cn" TargetMode="External"/><Relationship Id="rId56" Type="http://schemas.openxmlformats.org/officeDocument/2006/relationships/hyperlink" Target="mailto:xshi@mail.sic.ac.cn" TargetMode="External"/><Relationship Id="rId77" Type="http://schemas.openxmlformats.org/officeDocument/2006/relationships/hyperlink" Target="mailto:m-kanatzidis@northwestern.edu" TargetMode="External"/><Relationship Id="rId100" Type="http://schemas.openxmlformats.org/officeDocument/2006/relationships/hyperlink" Target="mailto:cld@mail.sic.ac.cn" TargetMode="External"/><Relationship Id="rId105" Type="http://schemas.openxmlformats.org/officeDocument/2006/relationships/hyperlink" Target="mailto:tangxf@whut.edu.cn" TargetMode="External"/><Relationship Id="rId126" Type="http://schemas.openxmlformats.org/officeDocument/2006/relationships/hyperlink" Target="mailto:MORI.Takao@nims.go.jp" TargetMode="External"/><Relationship Id="rId147" Type="http://schemas.openxmlformats.org/officeDocument/2006/relationships/hyperlink" Target="mailto:zhigang.chen@uq.edu.au" TargetMode="External"/><Relationship Id="rId8" Type="http://schemas.openxmlformats.org/officeDocument/2006/relationships/hyperlink" Target="mailto:woochul@%20yonsei.ac.kr" TargetMode="External"/><Relationship Id="rId51" Type="http://schemas.openxmlformats.org/officeDocument/2006/relationships/hyperlink" Target="mailto:cuher@umich.edu" TargetMode="External"/><Relationship Id="rId72" Type="http://schemas.openxmlformats.org/officeDocument/2006/relationships/hyperlink" Target="mailto:kurosaki@nucl.eng.osaka-u.ac.jp" TargetMode="External"/><Relationship Id="rId93" Type="http://schemas.openxmlformats.org/officeDocument/2006/relationships/hyperlink" Target="mailto:junluo@shu.edu.cn" TargetMode="External"/><Relationship Id="rId98" Type="http://schemas.openxmlformats.org/officeDocument/2006/relationships/hyperlink" Target="mailto:yanyonggao@whut.edu.cn" TargetMode="External"/><Relationship Id="rId121" Type="http://schemas.openxmlformats.org/officeDocument/2006/relationships/hyperlink" Target="mailto:zhangch@szu.edu.cn" TargetMode="External"/><Relationship Id="rId142" Type="http://schemas.openxmlformats.org/officeDocument/2006/relationships/hyperlink" Target="mailto:yanzhong@tongji.edu.cn" TargetMode="External"/><Relationship Id="rId163" Type="http://schemas.openxmlformats.org/officeDocument/2006/relationships/comments" Target="../comments5.xml"/><Relationship Id="rId3" Type="http://schemas.openxmlformats.org/officeDocument/2006/relationships/hyperlink" Target="https://doi.org/10.1109/ICT.1997.667089" TargetMode="External"/><Relationship Id="rId25" Type="http://schemas.openxmlformats.org/officeDocument/2006/relationships/hyperlink" Target="mailto:jsnyder@caltech.edu" TargetMode="External"/><Relationship Id="rId46" Type="http://schemas.openxmlformats.org/officeDocument/2006/relationships/hyperlink" Target="mailto:bpzhang@ustb.edu.cn" TargetMode="External"/><Relationship Id="rId67" Type="http://schemas.openxmlformats.org/officeDocument/2006/relationships/hyperlink" Target="mailto:cld@mail.sic.ac.cn" TargetMode="External"/><Relationship Id="rId116" Type="http://schemas.openxmlformats.org/officeDocument/2006/relationships/hyperlink" Target="mailto:kanishka@jncasr.ac.in" TargetMode="External"/><Relationship Id="rId137" Type="http://schemas.openxmlformats.org/officeDocument/2006/relationships/hyperlink" Target="mailto:ssky0211@nctu.edu.tw" TargetMode="External"/><Relationship Id="rId158" Type="http://schemas.openxmlformats.org/officeDocument/2006/relationships/hyperlink" Target="mailto:zhaoxb@zju.edu.cn" TargetMode="External"/><Relationship Id="rId20" Type="http://schemas.openxmlformats.org/officeDocument/2006/relationships/hyperlink" Target="mailto:zren@uh.edu" TargetMode="External"/><Relationship Id="rId41" Type="http://schemas.openxmlformats.org/officeDocument/2006/relationships/hyperlink" Target="mailto:bbochentyn@mif.pg.gda.pl" TargetMode="External"/><Relationship Id="rId62" Type="http://schemas.openxmlformats.org/officeDocument/2006/relationships/hyperlink" Target="mailto:zhaoxb@zju.edu.cn" TargetMode="External"/><Relationship Id="rId83" Type="http://schemas.openxmlformats.org/officeDocument/2006/relationships/hyperlink" Target="mailto:m-kanatzidis@northwestern.edu" TargetMode="External"/><Relationship Id="rId88" Type="http://schemas.openxmlformats.org/officeDocument/2006/relationships/hyperlink" Target="mailto:hejq@sustech.edu.cn" TargetMode="External"/><Relationship Id="rId111" Type="http://schemas.openxmlformats.org/officeDocument/2006/relationships/hyperlink" Target="mailto:jingfeng@mail.tsinghua.edu.cn" TargetMode="External"/><Relationship Id="rId132" Type="http://schemas.openxmlformats.org/officeDocument/2006/relationships/hyperlink" Target="mailto:tangxf@whut.edu.cn" TargetMode="External"/><Relationship Id="rId153" Type="http://schemas.openxmlformats.org/officeDocument/2006/relationships/hyperlink" Target="mailto:zhutj@zju.edu.cn" TargetMode="External"/><Relationship Id="rId15" Type="http://schemas.openxmlformats.org/officeDocument/2006/relationships/hyperlink" Target="mailto:gchen2@mit.edu" TargetMode="External"/><Relationship Id="rId36" Type="http://schemas.openxmlformats.org/officeDocument/2006/relationships/hyperlink" Target="mailto:oliver.oeckler@gmx.de" TargetMode="External"/><Relationship Id="rId57" Type="http://schemas.openxmlformats.org/officeDocument/2006/relationships/hyperlink" Target="mailto:renzh@bc.edu" TargetMode="External"/><Relationship Id="rId106" Type="http://schemas.openxmlformats.org/officeDocument/2006/relationships/hyperlink" Target="mailto:zhangqf@hit.edu.cn" TargetMode="External"/><Relationship Id="rId127" Type="http://schemas.openxmlformats.org/officeDocument/2006/relationships/hyperlink" Target="mailto:alexyan@ntu.edu.sg" TargetMode="External"/><Relationship Id="rId10" Type="http://schemas.openxmlformats.org/officeDocument/2006/relationships/hyperlink" Target="mailto:woochul@yonsei.ac.kr" TargetMode="External"/><Relationship Id="rId31" Type="http://schemas.openxmlformats.org/officeDocument/2006/relationships/hyperlink" Target="mailto:m-kanatzidis@northwestern.edu" TargetMode="External"/><Relationship Id="rId52" Type="http://schemas.openxmlformats.org/officeDocument/2006/relationships/hyperlink" Target="mailto:jsnyder@caltech.edu" TargetMode="External"/><Relationship Id="rId73" Type="http://schemas.openxmlformats.org/officeDocument/2006/relationships/hyperlink" Target="mailto:levin@iastate.edu" TargetMode="External"/><Relationship Id="rId78" Type="http://schemas.openxmlformats.org/officeDocument/2006/relationships/hyperlink" Target="mailto:zren@uh.edu" TargetMode="External"/><Relationship Id="rId94" Type="http://schemas.openxmlformats.org/officeDocument/2006/relationships/hyperlink" Target="mailto:v-dravid@northwestern.edu" TargetMode="External"/><Relationship Id="rId99" Type="http://schemas.openxmlformats.org/officeDocument/2006/relationships/hyperlink" Target="mailto:jihuiy@uw.edu" TargetMode="External"/><Relationship Id="rId101" Type="http://schemas.openxmlformats.org/officeDocument/2006/relationships/hyperlink" Target="mailto:zren@uh.edu" TargetMode="External"/><Relationship Id="rId122" Type="http://schemas.openxmlformats.org/officeDocument/2006/relationships/hyperlink" Target="mailto:zhangjian@issp.ac.cn" TargetMode="External"/><Relationship Id="rId143" Type="http://schemas.openxmlformats.org/officeDocument/2006/relationships/hyperlink" Target="mailto:zhaolidong@buaa.edu.cn" TargetMode="External"/><Relationship Id="rId148" Type="http://schemas.openxmlformats.org/officeDocument/2006/relationships/hyperlink" Target="mailto:zhaolidong@buaa.edu.cn" TargetMode="External"/><Relationship Id="rId4" Type="http://schemas.openxmlformats.org/officeDocument/2006/relationships/hyperlink" Target="mailto:jsnyder@caltech.edu" TargetMode="External"/><Relationship Id="rId9" Type="http://schemas.openxmlformats.org/officeDocument/2006/relationships/hyperlink" Target="mailto:jsnyder@caltech.edu" TargetMode="External"/><Relationship Id="rId26" Type="http://schemas.openxmlformats.org/officeDocument/2006/relationships/hyperlink" Target="mailto:hejq@sustc.edu.cn" TargetMode="External"/><Relationship Id="rId47" Type="http://schemas.openxmlformats.org/officeDocument/2006/relationships/hyperlink" Target="mailto:inchung@snu.ac.kr" TargetMode="External"/><Relationship Id="rId68" Type="http://schemas.openxmlformats.org/officeDocument/2006/relationships/hyperlink" Target="mailto:zhutj@zju.edu.cn" TargetMode="External"/><Relationship Id="rId89" Type="http://schemas.openxmlformats.org/officeDocument/2006/relationships/hyperlink" Target="mailto:he.jq@sustc.edu.cn" TargetMode="External"/><Relationship Id="rId112" Type="http://schemas.openxmlformats.org/officeDocument/2006/relationships/hyperlink" Target="mailto:xiaoyuan2013@cqu.edu.cn" TargetMode="External"/><Relationship Id="rId133" Type="http://schemas.openxmlformats.org/officeDocument/2006/relationships/hyperlink" Target="mailto:emmanuel.guilmeau@ensicaen.fr" TargetMode="External"/><Relationship Id="rId154" Type="http://schemas.openxmlformats.org/officeDocument/2006/relationships/hyperlink" Target="mailto:yanivge@bgu.ac.il" TargetMode="External"/><Relationship Id="rId16" Type="http://schemas.openxmlformats.org/officeDocument/2006/relationships/hyperlink" Target="mailto:gchen2@mit.edu" TargetMode="External"/><Relationship Id="rId37" Type="http://schemas.openxmlformats.org/officeDocument/2006/relationships/hyperlink" Target="mailto:yanivge@bgu.ac.il" TargetMode="External"/><Relationship Id="rId58" Type="http://schemas.openxmlformats.org/officeDocument/2006/relationships/hyperlink" Target="mailto:qinghao@email.arizona.edu" TargetMode="External"/><Relationship Id="rId79" Type="http://schemas.openxmlformats.org/officeDocument/2006/relationships/hyperlink" Target="mailto:k.nielsch@ifw-dresden.de" TargetMode="External"/><Relationship Id="rId102" Type="http://schemas.openxmlformats.org/officeDocument/2006/relationships/hyperlink" Target="mailto:ppoudeup@umich.edu" TargetMode="External"/><Relationship Id="rId123" Type="http://schemas.openxmlformats.org/officeDocument/2006/relationships/hyperlink" Target="mailto:zren@uh.edu" TargetMode="External"/><Relationship Id="rId144" Type="http://schemas.openxmlformats.org/officeDocument/2006/relationships/hyperlink" Target="mailto:hzhao@iphy.ac.cn" TargetMode="External"/><Relationship Id="rId90" Type="http://schemas.openxmlformats.org/officeDocument/2006/relationships/hyperlink" Target="mailto:zhaolidong@buaa.edu.cn" TargetMode="External"/><Relationship Id="rId27" Type="http://schemas.openxmlformats.org/officeDocument/2006/relationships/hyperlink" Target="mailto:mzhou@%20mail.ipc.ac.cn" TargetMode="External"/><Relationship Id="rId48" Type="http://schemas.openxmlformats.org/officeDocument/2006/relationships/hyperlink" Target="mailto:zhaolidong@buaa.edu.cn" TargetMode="External"/><Relationship Id="rId69" Type="http://schemas.openxmlformats.org/officeDocument/2006/relationships/hyperlink" Target="mailto:cld@mail.sic.ac.cn" TargetMode="External"/><Relationship Id="rId113" Type="http://schemas.openxmlformats.org/officeDocument/2006/relationships/hyperlink" Target="mailto:zren@uh.edu" TargetMode="External"/><Relationship Id="rId134" Type="http://schemas.openxmlformats.org/officeDocument/2006/relationships/hyperlink" Target="mailto:junqinli@szu.edu.cn" TargetMode="External"/><Relationship Id="rId80" Type="http://schemas.openxmlformats.org/officeDocument/2006/relationships/hyperlink" Target="mailto:k.nielsch@ifw-dresden.de" TargetMode="External"/><Relationship Id="rId155" Type="http://schemas.openxmlformats.org/officeDocument/2006/relationships/hyperlink" Target="mailto:xshi@mail.sic.ac.c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  <pageSetUpPr fitToPage="1"/>
  </sheetPr>
  <dimension ref="A1:BS425"/>
  <sheetViews>
    <sheetView tabSelected="1" zoomScale="70" zoomScaleNormal="70" workbookViewId="0">
      <pane ySplit="1" topLeftCell="A183" activePane="bottomLeft" state="frozen"/>
      <selection pane="bottomLeft" activeCell="BR183" sqref="BR183"/>
    </sheetView>
  </sheetViews>
  <sheetFormatPr defaultColWidth="9" defaultRowHeight="16.899999999999999" x14ac:dyDescent="0.6"/>
  <cols>
    <col min="1" max="1" width="5.25" style="1" bestFit="1" customWidth="1"/>
    <col min="2" max="2" width="25.25" style="440" customWidth="1"/>
    <col min="3" max="3" width="11.4375" style="29" customWidth="1"/>
    <col min="4" max="4" width="6.5625" style="1" customWidth="1"/>
    <col min="5" max="5" width="9.0625" style="52" customWidth="1"/>
    <col min="6" max="6" width="8.5" style="1" customWidth="1"/>
    <col min="7" max="8" width="9.0625" style="52" customWidth="1"/>
    <col min="9" max="9" width="6.5625" style="120" customWidth="1"/>
    <col min="10" max="12" width="12.5625" style="448" customWidth="1"/>
    <col min="13" max="13" width="12.5625" style="447" customWidth="1"/>
    <col min="14" max="14" width="11.5625" style="205" customWidth="1"/>
    <col min="15" max="15" width="12.8125" style="230" customWidth="1"/>
    <col min="16" max="16" width="15.3125" style="136" customWidth="1"/>
    <col min="17" max="17" width="15" style="136" customWidth="1"/>
    <col min="18" max="18" width="13.8125" style="136" customWidth="1"/>
    <col min="19" max="19" width="13.8125" style="122" bestFit="1" customWidth="1"/>
    <col min="20" max="20" width="16.6875" style="122" customWidth="1"/>
    <col min="21" max="21" width="12.6875" style="160" customWidth="1"/>
    <col min="22" max="22" width="7.0625" style="173" customWidth="1"/>
    <col min="23" max="26" width="7.0625" style="122" customWidth="1"/>
    <col min="27" max="27" width="7.0625" style="237" customWidth="1"/>
    <col min="28" max="28" width="7.0625" style="234" customWidth="1"/>
    <col min="29" max="31" width="7.0625" style="199" customWidth="1"/>
    <col min="32" max="33" width="7.0625" style="200" customWidth="1"/>
    <col min="34" max="34" width="7.0625" style="201" customWidth="1"/>
    <col min="35" max="35" width="7.0625" style="203" customWidth="1"/>
    <col min="36" max="36" width="8.0625" style="162" customWidth="1"/>
    <col min="37" max="37" width="8.0625" style="1" customWidth="1"/>
    <col min="38" max="38" width="6.9375" style="1" customWidth="1"/>
    <col min="39" max="39" width="6.8125" style="1" customWidth="1"/>
    <col min="40" max="40" width="6.9375" style="1" customWidth="1"/>
    <col min="41" max="41" width="6.6875" style="1" customWidth="1"/>
    <col min="42" max="42" width="6.9375" style="1" customWidth="1"/>
    <col min="43" max="47" width="7.0625" style="1" customWidth="1"/>
    <col min="48" max="48" width="14" style="1" customWidth="1"/>
    <col min="49" max="49" width="10.0625" style="30" customWidth="1"/>
    <col min="50" max="53" width="8.6875" style="51" customWidth="1"/>
    <col min="54" max="54" width="13.5625" style="51" customWidth="1"/>
    <col min="55" max="55" width="16" style="1" customWidth="1"/>
    <col min="56" max="56" width="23.0625" style="1" customWidth="1"/>
    <col min="57" max="57" width="41.6875" style="33" customWidth="1"/>
    <col min="58" max="58" width="13.25" style="51" customWidth="1"/>
    <col min="59" max="59" width="7.25" style="51" bestFit="1" customWidth="1"/>
    <col min="60" max="63" width="18" style="72" customWidth="1"/>
    <col min="64" max="64" width="87.5" style="1" customWidth="1"/>
    <col min="65" max="65" width="95.75" style="1" bestFit="1" customWidth="1"/>
    <col min="66" max="66" width="40.5625" style="1" bestFit="1" customWidth="1"/>
    <col min="67" max="67" width="20.0625" style="1" customWidth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3917</v>
      </c>
      <c r="B1" s="145" t="s">
        <v>2082</v>
      </c>
      <c r="C1" s="77" t="s">
        <v>2244</v>
      </c>
      <c r="D1" s="77" t="s">
        <v>209</v>
      </c>
      <c r="E1" s="70" t="s">
        <v>3940</v>
      </c>
      <c r="F1" s="70" t="s">
        <v>3941</v>
      </c>
      <c r="G1" s="70" t="s">
        <v>3938</v>
      </c>
      <c r="H1" s="70" t="s">
        <v>3939</v>
      </c>
      <c r="I1" s="131" t="s">
        <v>2571</v>
      </c>
      <c r="J1" s="446" t="s">
        <v>4459</v>
      </c>
      <c r="K1" s="446" t="s">
        <v>3451</v>
      </c>
      <c r="L1" s="446" t="s">
        <v>4460</v>
      </c>
      <c r="M1" s="447" t="s">
        <v>4461</v>
      </c>
      <c r="N1" s="178" t="s">
        <v>2700</v>
      </c>
      <c r="O1" s="212" t="s">
        <v>2701</v>
      </c>
      <c r="P1" s="180" t="s">
        <v>2702</v>
      </c>
      <c r="Q1" s="131" t="s">
        <v>2579</v>
      </c>
      <c r="R1" s="133" t="s">
        <v>2605</v>
      </c>
      <c r="S1" s="131" t="s">
        <v>2578</v>
      </c>
      <c r="T1" s="231" t="s">
        <v>2577</v>
      </c>
      <c r="U1" s="154" t="s">
        <v>2574</v>
      </c>
      <c r="V1" s="171" t="s">
        <v>2569</v>
      </c>
      <c r="W1" s="172" t="s">
        <v>2602</v>
      </c>
      <c r="X1" s="172" t="s">
        <v>2628</v>
      </c>
      <c r="Y1" s="172" t="s">
        <v>2644</v>
      </c>
      <c r="Z1" s="172" t="s">
        <v>2573</v>
      </c>
      <c r="AA1" s="235" t="s">
        <v>2832</v>
      </c>
      <c r="AB1" s="233" t="s">
        <v>2743</v>
      </c>
      <c r="AC1" s="196" t="s">
        <v>2744</v>
      </c>
      <c r="AD1" s="196" t="s">
        <v>2745</v>
      </c>
      <c r="AE1" s="196" t="s">
        <v>2746</v>
      </c>
      <c r="AF1" s="197" t="s">
        <v>2747</v>
      </c>
      <c r="AG1" s="197" t="s">
        <v>2831</v>
      </c>
      <c r="AH1" s="198" t="s">
        <v>2748</v>
      </c>
      <c r="AI1" s="202" t="s">
        <v>2749</v>
      </c>
      <c r="AJ1" s="161" t="s">
        <v>2526</v>
      </c>
      <c r="AK1" s="92" t="s">
        <v>2527</v>
      </c>
      <c r="AL1" s="92" t="s">
        <v>2528</v>
      </c>
      <c r="AM1" s="92" t="s">
        <v>2529</v>
      </c>
      <c r="AN1" s="92" t="s">
        <v>2530</v>
      </c>
      <c r="AO1" s="92" t="s">
        <v>2496</v>
      </c>
      <c r="AP1" s="92" t="s">
        <v>2238</v>
      </c>
      <c r="AQ1" s="108" t="s">
        <v>2531</v>
      </c>
      <c r="AR1" s="108" t="s">
        <v>2532</v>
      </c>
      <c r="AS1" s="108" t="s">
        <v>2533</v>
      </c>
      <c r="AT1" s="108" t="s">
        <v>2567</v>
      </c>
      <c r="AU1" s="108" t="s">
        <v>2568</v>
      </c>
      <c r="AV1" s="86" t="s">
        <v>1577</v>
      </c>
      <c r="AW1" s="87" t="s">
        <v>206</v>
      </c>
      <c r="AX1" s="27" t="s">
        <v>104</v>
      </c>
      <c r="AY1" s="27" t="s">
        <v>101</v>
      </c>
      <c r="AZ1" s="27" t="s">
        <v>102</v>
      </c>
      <c r="BA1" s="27" t="s">
        <v>103</v>
      </c>
      <c r="BB1" s="70" t="s">
        <v>2004</v>
      </c>
      <c r="BC1" s="70" t="s">
        <v>2003</v>
      </c>
      <c r="BD1" s="27" t="s">
        <v>3920</v>
      </c>
      <c r="BE1" s="27" t="s">
        <v>3922</v>
      </c>
      <c r="BF1" s="27" t="s">
        <v>3921</v>
      </c>
      <c r="BG1" s="70" t="s">
        <v>167</v>
      </c>
      <c r="BH1" s="71" t="s">
        <v>2044</v>
      </c>
      <c r="BI1" s="71" t="s">
        <v>2069</v>
      </c>
      <c r="BJ1" s="71" t="s">
        <v>2034</v>
      </c>
      <c r="BK1" s="71" t="s">
        <v>2046</v>
      </c>
      <c r="BL1" s="27" t="s">
        <v>2030</v>
      </c>
      <c r="BM1" s="36" t="s">
        <v>483</v>
      </c>
      <c r="BN1" s="36" t="s">
        <v>531</v>
      </c>
      <c r="BO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52.5" x14ac:dyDescent="0.6">
      <c r="A2" s="78">
        <v>1</v>
      </c>
      <c r="B2" s="426" t="s">
        <v>17</v>
      </c>
      <c r="C2" s="27" t="s">
        <v>3950</v>
      </c>
      <c r="D2" s="42">
        <v>2011</v>
      </c>
      <c r="E2" s="42">
        <v>1.7</v>
      </c>
      <c r="F2" s="1">
        <v>800</v>
      </c>
      <c r="H2" s="42">
        <v>1.67</v>
      </c>
      <c r="I2" s="119" t="s">
        <v>2572</v>
      </c>
      <c r="J2" s="448" t="s">
        <v>3436</v>
      </c>
      <c r="K2" s="448" t="s">
        <v>3437</v>
      </c>
      <c r="L2" s="448" t="s">
        <v>4027</v>
      </c>
      <c r="M2" s="447" t="s">
        <v>4072</v>
      </c>
      <c r="N2" s="174" t="s">
        <v>2730</v>
      </c>
      <c r="O2" s="217" t="s">
        <v>3258</v>
      </c>
      <c r="P2" s="194" t="s">
        <v>3259</v>
      </c>
      <c r="Q2" s="194" t="s">
        <v>2668</v>
      </c>
      <c r="R2" s="125" t="s">
        <v>3924</v>
      </c>
      <c r="S2" s="124">
        <v>45012.165972222225</v>
      </c>
      <c r="T2" s="366">
        <v>45027</v>
      </c>
      <c r="U2" s="155" t="s">
        <v>3923</v>
      </c>
      <c r="V2" s="186" t="b">
        <v>1</v>
      </c>
      <c r="W2" s="134" t="b">
        <v>1</v>
      </c>
      <c r="X2" s="134"/>
      <c r="Y2" s="134"/>
      <c r="Z2" s="134"/>
      <c r="AA2" s="236"/>
      <c r="AB2" s="234" t="b">
        <f>V2=TRUE</f>
        <v>1</v>
      </c>
      <c r="AC2" s="199" t="b">
        <f>W2=TRUE</f>
        <v>1</v>
      </c>
      <c r="AD2" s="199" t="b">
        <f t="shared" ref="AD2:AG17" si="0">OR((ISBLANK(X2)), NOT(X2=FALSE)    )</f>
        <v>1</v>
      </c>
      <c r="AE2" s="199" t="b">
        <f t="shared" si="0"/>
        <v>1</v>
      </c>
      <c r="AF2" s="200" t="b">
        <f t="shared" si="0"/>
        <v>1</v>
      </c>
      <c r="AG2" s="200" t="b">
        <f t="shared" si="0"/>
        <v>1</v>
      </c>
      <c r="AH2" s="201" t="b">
        <f>AND(AB2,AC2,AD2,AE2,AF2,AG2)</f>
        <v>1</v>
      </c>
      <c r="AI2" s="203">
        <f>IF(AH2,1,0)</f>
        <v>1</v>
      </c>
      <c r="AV2" s="51" t="s">
        <v>5</v>
      </c>
      <c r="AW2" s="35" t="s">
        <v>213</v>
      </c>
      <c r="AX2" s="51" t="s">
        <v>5</v>
      </c>
      <c r="AY2" s="51" t="s">
        <v>105</v>
      </c>
      <c r="AZ2" s="51" t="s">
        <v>106</v>
      </c>
      <c r="BA2" s="51" t="s">
        <v>106</v>
      </c>
      <c r="BB2" s="51" t="s">
        <v>2005</v>
      </c>
      <c r="BC2" s="1" t="s">
        <v>4</v>
      </c>
      <c r="BD2" s="1" t="s">
        <v>174</v>
      </c>
      <c r="BE2" s="263" t="s">
        <v>175</v>
      </c>
      <c r="BF2" s="29" t="s">
        <v>122</v>
      </c>
      <c r="BG2" s="29" t="s">
        <v>110</v>
      </c>
      <c r="BH2" s="75" t="s">
        <v>2073</v>
      </c>
      <c r="BI2" s="76" t="s">
        <v>2070</v>
      </c>
      <c r="BJ2" s="76" t="s">
        <v>2070</v>
      </c>
      <c r="BK2" s="76" t="s">
        <v>2070</v>
      </c>
      <c r="BL2" s="33" t="s">
        <v>2035</v>
      </c>
      <c r="BM2" s="33"/>
      <c r="BN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426" t="s">
        <v>18</v>
      </c>
      <c r="C3" s="27" t="s">
        <v>3951</v>
      </c>
      <c r="D3" s="1">
        <v>2012</v>
      </c>
      <c r="E3" s="42">
        <v>2.2000000000000002</v>
      </c>
      <c r="F3" s="1">
        <v>915</v>
      </c>
      <c r="H3" s="42">
        <v>2.2130000000000001</v>
      </c>
      <c r="I3" s="119" t="s">
        <v>2572</v>
      </c>
      <c r="J3" s="448" t="s">
        <v>3436</v>
      </c>
      <c r="K3" s="448" t="s">
        <v>3437</v>
      </c>
      <c r="L3" s="448" t="s">
        <v>4027</v>
      </c>
      <c r="M3" s="447" t="s">
        <v>4072</v>
      </c>
      <c r="N3" s="174" t="s">
        <v>3095</v>
      </c>
      <c r="O3" s="217" t="s">
        <v>3261</v>
      </c>
      <c r="P3" s="194"/>
      <c r="Q3" s="194"/>
      <c r="R3" s="125"/>
      <c r="S3" s="124"/>
      <c r="T3" s="124">
        <v>44651.004166666666</v>
      </c>
      <c r="U3" s="156" t="s">
        <v>2576</v>
      </c>
      <c r="V3" s="186" t="b">
        <v>1</v>
      </c>
      <c r="W3" s="134" t="b">
        <v>1</v>
      </c>
      <c r="X3" s="134"/>
      <c r="Y3" s="134"/>
      <c r="Z3" s="134"/>
      <c r="AA3" s="236"/>
      <c r="AB3" s="234" t="b">
        <f t="shared" ref="AB3:AC29" si="1">V3=TRUE</f>
        <v>1</v>
      </c>
      <c r="AC3" s="199" t="b">
        <f t="shared" si="1"/>
        <v>1</v>
      </c>
      <c r="AD3" s="199" t="b">
        <f t="shared" si="0"/>
        <v>1</v>
      </c>
      <c r="AE3" s="199" t="b">
        <f t="shared" si="0"/>
        <v>1</v>
      </c>
      <c r="AF3" s="200" t="b">
        <f t="shared" si="0"/>
        <v>1</v>
      </c>
      <c r="AG3" s="200" t="b">
        <f t="shared" si="0"/>
        <v>1</v>
      </c>
      <c r="AH3" s="201" t="b">
        <f t="shared" ref="AH3:AH66" si="2">AND(AB3,AC3,AD3,AE3,AF3,AG3)</f>
        <v>1</v>
      </c>
      <c r="AI3" s="203">
        <f t="shared" ref="AI3:AI66" si="3">IF(AH3,1,0)</f>
        <v>1</v>
      </c>
      <c r="AV3" s="51" t="s">
        <v>5</v>
      </c>
      <c r="AW3" s="35" t="s">
        <v>213</v>
      </c>
      <c r="AX3" s="51" t="s">
        <v>5</v>
      </c>
      <c r="AY3" s="51" t="s">
        <v>105</v>
      </c>
      <c r="AZ3" s="51" t="s">
        <v>106</v>
      </c>
      <c r="BA3" s="51" t="s">
        <v>106</v>
      </c>
      <c r="BB3" s="51" t="s">
        <v>2005</v>
      </c>
      <c r="BC3" s="1" t="s">
        <v>4</v>
      </c>
      <c r="BD3" s="1" t="s">
        <v>116</v>
      </c>
      <c r="BE3" s="32" t="s">
        <v>176</v>
      </c>
      <c r="BF3" s="29" t="s">
        <v>122</v>
      </c>
      <c r="BG3" s="29" t="s">
        <v>110</v>
      </c>
      <c r="BH3" s="75" t="s">
        <v>2068</v>
      </c>
      <c r="BI3" s="75" t="s">
        <v>2074</v>
      </c>
      <c r="BJ3" s="75" t="s">
        <v>26</v>
      </c>
      <c r="BK3" s="76" t="s">
        <v>2070</v>
      </c>
      <c r="BL3" s="33" t="s">
        <v>195</v>
      </c>
      <c r="BM3" s="33"/>
      <c r="BN3" s="33"/>
      <c r="BP3" s="51" t="s">
        <v>7</v>
      </c>
      <c r="BQ3" s="37">
        <v>42608</v>
      </c>
      <c r="BR3" s="28"/>
    </row>
    <row r="4" spans="1:71" ht="26.25" x14ac:dyDescent="0.6">
      <c r="A4" s="78">
        <f>A3+1</f>
        <v>3</v>
      </c>
      <c r="B4" s="426" t="s">
        <v>21</v>
      </c>
      <c r="C4" s="27" t="s">
        <v>3951</v>
      </c>
      <c r="D4" s="1">
        <v>2008</v>
      </c>
      <c r="E4" s="42">
        <v>1</v>
      </c>
      <c r="F4" s="1">
        <v>200</v>
      </c>
      <c r="H4" s="42"/>
      <c r="I4" s="132" t="s">
        <v>2572</v>
      </c>
      <c r="J4" s="448" t="s">
        <v>4028</v>
      </c>
      <c r="K4" s="448" t="s">
        <v>4029</v>
      </c>
      <c r="L4" s="448" t="s">
        <v>4030</v>
      </c>
      <c r="M4" s="447" t="s">
        <v>4031</v>
      </c>
      <c r="N4" s="183"/>
      <c r="O4" s="220"/>
      <c r="P4" s="144"/>
      <c r="Q4" s="144" t="s">
        <v>2601</v>
      </c>
      <c r="R4" s="128"/>
      <c r="S4" s="129"/>
      <c r="T4" s="130">
        <v>44651.008333333331</v>
      </c>
      <c r="U4" s="157"/>
      <c r="V4" s="187" t="b">
        <v>1</v>
      </c>
      <c r="W4" s="191" t="b">
        <v>0</v>
      </c>
      <c r="X4" s="135"/>
      <c r="AB4" s="234" t="b">
        <f t="shared" si="1"/>
        <v>1</v>
      </c>
      <c r="AC4" s="199" t="b">
        <f t="shared" si="1"/>
        <v>0</v>
      </c>
      <c r="AD4" s="199" t="b">
        <f t="shared" si="0"/>
        <v>1</v>
      </c>
      <c r="AE4" s="199" t="b">
        <f t="shared" si="0"/>
        <v>1</v>
      </c>
      <c r="AF4" s="200" t="b">
        <f t="shared" si="0"/>
        <v>1</v>
      </c>
      <c r="AG4" s="200" t="b">
        <f t="shared" si="0"/>
        <v>1</v>
      </c>
      <c r="AH4" s="201" t="b">
        <f t="shared" si="2"/>
        <v>0</v>
      </c>
      <c r="AI4" s="203">
        <f t="shared" si="3"/>
        <v>0</v>
      </c>
      <c r="AV4" s="51" t="s">
        <v>5</v>
      </c>
      <c r="AW4" s="35" t="s">
        <v>213</v>
      </c>
      <c r="AX4" s="51" t="s">
        <v>5</v>
      </c>
      <c r="AY4" s="51" t="s">
        <v>105</v>
      </c>
      <c r="AZ4" s="51" t="s">
        <v>105</v>
      </c>
      <c r="BA4" s="51" t="s">
        <v>106</v>
      </c>
      <c r="BB4" s="51" t="s">
        <v>97</v>
      </c>
      <c r="BC4" s="1" t="s">
        <v>97</v>
      </c>
      <c r="BD4" s="1" t="s">
        <v>97</v>
      </c>
      <c r="BE4" s="33" t="s">
        <v>23</v>
      </c>
      <c r="BF4" s="51" t="s">
        <v>95</v>
      </c>
      <c r="BG4" s="51" t="s">
        <v>113</v>
      </c>
      <c r="BH4" s="73"/>
      <c r="BI4" s="73"/>
      <c r="BJ4" s="73"/>
      <c r="BK4" s="73"/>
      <c r="BL4" s="33" t="s">
        <v>189</v>
      </c>
      <c r="BM4" s="33"/>
      <c r="BN4" s="33"/>
      <c r="BP4" s="51" t="s">
        <v>7</v>
      </c>
      <c r="BQ4" s="37">
        <v>42608</v>
      </c>
    </row>
    <row r="5" spans="1:71" ht="50.65" x14ac:dyDescent="0.6">
      <c r="A5" s="78">
        <f t="shared" ref="A5:A10" si="4">A4+1</f>
        <v>4</v>
      </c>
      <c r="B5" s="426" t="s">
        <v>24</v>
      </c>
      <c r="C5" s="27" t="s">
        <v>3952</v>
      </c>
      <c r="D5" s="1">
        <v>2015</v>
      </c>
      <c r="E5" s="42">
        <v>1.46</v>
      </c>
      <c r="F5" s="1">
        <v>1200</v>
      </c>
      <c r="H5" s="42">
        <v>1.45</v>
      </c>
      <c r="I5" s="119" t="s">
        <v>2572</v>
      </c>
      <c r="J5" s="448" t="s">
        <v>4032</v>
      </c>
      <c r="K5" s="448" t="s">
        <v>3374</v>
      </c>
      <c r="L5" s="448" t="s">
        <v>4033</v>
      </c>
      <c r="M5" s="447" t="s">
        <v>4462</v>
      </c>
      <c r="N5" s="174" t="s">
        <v>2752</v>
      </c>
      <c r="O5" s="217" t="s">
        <v>2815</v>
      </c>
      <c r="P5" s="194" t="s">
        <v>3264</v>
      </c>
      <c r="Q5" s="194"/>
      <c r="R5" s="125"/>
      <c r="S5" s="124"/>
      <c r="T5" s="124">
        <v>44651.013194444444</v>
      </c>
      <c r="U5" s="156" t="s">
        <v>2576</v>
      </c>
      <c r="V5" s="186" t="b">
        <v>1</v>
      </c>
      <c r="W5" s="134" t="b">
        <v>1</v>
      </c>
      <c r="X5" s="134"/>
      <c r="Y5" s="134"/>
      <c r="AB5" s="234" t="b">
        <f t="shared" si="1"/>
        <v>1</v>
      </c>
      <c r="AC5" s="199" t="b">
        <f t="shared" si="1"/>
        <v>1</v>
      </c>
      <c r="AD5" s="199" t="b">
        <f t="shared" si="0"/>
        <v>1</v>
      </c>
      <c r="AE5" s="199" t="b">
        <f t="shared" si="0"/>
        <v>1</v>
      </c>
      <c r="AF5" s="200" t="b">
        <f t="shared" si="0"/>
        <v>1</v>
      </c>
      <c r="AG5" s="200" t="b">
        <f t="shared" si="0"/>
        <v>1</v>
      </c>
      <c r="AH5" s="201" t="b">
        <f t="shared" si="2"/>
        <v>1</v>
      </c>
      <c r="AI5" s="203">
        <f t="shared" si="3"/>
        <v>1</v>
      </c>
      <c r="AV5" s="51" t="s">
        <v>5</v>
      </c>
      <c r="AW5" s="35" t="s">
        <v>213</v>
      </c>
      <c r="AX5" s="51" t="s">
        <v>5</v>
      </c>
      <c r="AY5" s="51" t="s">
        <v>105</v>
      </c>
      <c r="AZ5" s="51" t="s">
        <v>105</v>
      </c>
      <c r="BA5" s="51" t="s">
        <v>106</v>
      </c>
      <c r="BB5" s="51" t="s">
        <v>2033</v>
      </c>
      <c r="BC5" s="62" t="s">
        <v>2033</v>
      </c>
      <c r="BD5" s="1" t="s">
        <v>146</v>
      </c>
      <c r="BE5" s="42" t="s">
        <v>27</v>
      </c>
      <c r="BF5" s="51" t="s">
        <v>122</v>
      </c>
      <c r="BG5" s="29" t="s">
        <v>110</v>
      </c>
      <c r="BH5" s="75" t="s">
        <v>2075</v>
      </c>
      <c r="BI5" s="75" t="s">
        <v>2079</v>
      </c>
      <c r="BJ5" s="75" t="s">
        <v>26</v>
      </c>
      <c r="BK5" s="75" t="s">
        <v>2053</v>
      </c>
      <c r="BL5" s="33" t="s">
        <v>26</v>
      </c>
      <c r="BM5" s="33"/>
      <c r="BN5" s="33"/>
      <c r="BP5" s="51" t="s">
        <v>7</v>
      </c>
      <c r="BQ5" s="37">
        <v>42608</v>
      </c>
      <c r="BR5" s="1" t="s">
        <v>200</v>
      </c>
    </row>
    <row r="6" spans="1:71" ht="50.65" x14ac:dyDescent="0.6">
      <c r="A6" s="78">
        <f t="shared" si="4"/>
        <v>5</v>
      </c>
      <c r="B6" s="426" t="s">
        <v>30</v>
      </c>
      <c r="C6" s="27" t="s">
        <v>3953</v>
      </c>
      <c r="D6" s="1">
        <v>2013</v>
      </c>
      <c r="E6" s="42">
        <v>2.2799999999999998</v>
      </c>
      <c r="F6" s="1">
        <v>673</v>
      </c>
      <c r="H6" s="42">
        <v>2.29</v>
      </c>
      <c r="I6" s="119" t="s">
        <v>2572</v>
      </c>
      <c r="J6" s="448" t="s">
        <v>4034</v>
      </c>
      <c r="K6" s="448" t="s">
        <v>3452</v>
      </c>
      <c r="L6" s="448" t="s">
        <v>4035</v>
      </c>
      <c r="M6" s="447" t="s">
        <v>4036</v>
      </c>
      <c r="N6" s="174" t="s">
        <v>2730</v>
      </c>
      <c r="O6" s="217" t="s">
        <v>3268</v>
      </c>
      <c r="P6" s="194" t="s">
        <v>3267</v>
      </c>
      <c r="Q6" s="194"/>
      <c r="R6" s="126"/>
      <c r="S6" s="124"/>
      <c r="T6" s="124">
        <v>44651.018055555556</v>
      </c>
      <c r="U6" s="156" t="s">
        <v>2576</v>
      </c>
      <c r="V6" s="186" t="b">
        <v>1</v>
      </c>
      <c r="W6" s="134" t="b">
        <v>1</v>
      </c>
      <c r="X6" s="134"/>
      <c r="Y6" s="134"/>
      <c r="AB6" s="234" t="b">
        <f t="shared" si="1"/>
        <v>1</v>
      </c>
      <c r="AC6" s="199" t="b">
        <f t="shared" si="1"/>
        <v>1</v>
      </c>
      <c r="AD6" s="199" t="b">
        <f t="shared" si="0"/>
        <v>1</v>
      </c>
      <c r="AE6" s="199" t="b">
        <f t="shared" si="0"/>
        <v>1</v>
      </c>
      <c r="AF6" s="200" t="b">
        <f t="shared" si="0"/>
        <v>1</v>
      </c>
      <c r="AG6" s="200" t="b">
        <f t="shared" si="0"/>
        <v>1</v>
      </c>
      <c r="AH6" s="201" t="b">
        <f t="shared" si="2"/>
        <v>1</v>
      </c>
      <c r="AI6" s="203">
        <f t="shared" si="3"/>
        <v>1</v>
      </c>
      <c r="AV6" s="51" t="s">
        <v>5</v>
      </c>
      <c r="AW6" s="35" t="s">
        <v>213</v>
      </c>
      <c r="AX6" s="51" t="s">
        <v>5</v>
      </c>
      <c r="AY6" s="51" t="s">
        <v>105</v>
      </c>
      <c r="AZ6" s="51" t="s">
        <v>105</v>
      </c>
      <c r="BA6" s="51" t="s">
        <v>106</v>
      </c>
      <c r="BB6" s="51" t="s">
        <v>2005</v>
      </c>
      <c r="BC6" s="1" t="s">
        <v>28</v>
      </c>
      <c r="BD6" s="1" t="s">
        <v>147</v>
      </c>
      <c r="BE6" s="33" t="s">
        <v>117</v>
      </c>
      <c r="BF6" s="51" t="s">
        <v>122</v>
      </c>
      <c r="BG6" s="29" t="s">
        <v>110</v>
      </c>
      <c r="BH6" s="75" t="s">
        <v>2068</v>
      </c>
      <c r="BI6" s="75" t="s">
        <v>2080</v>
      </c>
      <c r="BJ6" s="75" t="s">
        <v>26</v>
      </c>
      <c r="BK6" s="75" t="s">
        <v>2053</v>
      </c>
      <c r="BL6" s="33" t="s">
        <v>26</v>
      </c>
      <c r="BM6" s="33"/>
      <c r="BN6" s="33"/>
      <c r="BP6" s="51" t="s">
        <v>7</v>
      </c>
      <c r="BQ6" s="37">
        <v>42608</v>
      </c>
    </row>
    <row r="7" spans="1:71" ht="39.4" x14ac:dyDescent="0.6">
      <c r="A7" s="78">
        <f t="shared" si="4"/>
        <v>6</v>
      </c>
      <c r="B7" s="426" t="s">
        <v>31</v>
      </c>
      <c r="C7" s="27" t="s">
        <v>3954</v>
      </c>
      <c r="D7" s="1">
        <v>2015</v>
      </c>
      <c r="E7" s="42">
        <v>2.1</v>
      </c>
      <c r="F7" s="1">
        <v>1000</v>
      </c>
      <c r="H7" s="42">
        <v>2.14</v>
      </c>
      <c r="I7" s="119" t="s">
        <v>2572</v>
      </c>
      <c r="J7" s="448" t="s">
        <v>4037</v>
      </c>
      <c r="K7" s="448" t="s">
        <v>3271</v>
      </c>
      <c r="L7" s="448" t="s">
        <v>4038</v>
      </c>
      <c r="M7" s="447" t="s">
        <v>3647</v>
      </c>
      <c r="N7" s="174" t="s">
        <v>3095</v>
      </c>
      <c r="O7" s="217" t="s">
        <v>3272</v>
      </c>
      <c r="P7" s="194"/>
      <c r="Q7" s="194"/>
      <c r="R7" s="126"/>
      <c r="S7" s="124"/>
      <c r="T7" s="124">
        <v>44651.022222222222</v>
      </c>
      <c r="U7" s="156" t="s">
        <v>2576</v>
      </c>
      <c r="V7" s="186" t="b">
        <v>1</v>
      </c>
      <c r="W7" s="134" t="b">
        <v>1</v>
      </c>
      <c r="X7" s="134"/>
      <c r="Y7" s="134"/>
      <c r="AB7" s="234" t="b">
        <f t="shared" si="1"/>
        <v>1</v>
      </c>
      <c r="AC7" s="199" t="b">
        <f t="shared" si="1"/>
        <v>1</v>
      </c>
      <c r="AD7" s="199" t="b">
        <f t="shared" si="0"/>
        <v>1</v>
      </c>
      <c r="AE7" s="199" t="b">
        <f t="shared" si="0"/>
        <v>1</v>
      </c>
      <c r="AF7" s="200" t="b">
        <f t="shared" si="0"/>
        <v>1</v>
      </c>
      <c r="AG7" s="200" t="b">
        <f t="shared" si="0"/>
        <v>1</v>
      </c>
      <c r="AH7" s="201" t="b">
        <f t="shared" si="2"/>
        <v>1</v>
      </c>
      <c r="AI7" s="203">
        <f t="shared" si="3"/>
        <v>1</v>
      </c>
      <c r="AV7" s="51" t="s">
        <v>5</v>
      </c>
      <c r="AW7" s="35" t="s">
        <v>213</v>
      </c>
      <c r="AX7" s="51" t="s">
        <v>5</v>
      </c>
      <c r="AY7" s="51" t="s">
        <v>105</v>
      </c>
      <c r="AZ7" s="51" t="s">
        <v>106</v>
      </c>
      <c r="BA7" s="51" t="s">
        <v>106</v>
      </c>
      <c r="BB7" s="51" t="s">
        <v>2005</v>
      </c>
      <c r="BC7" s="41" t="s">
        <v>2023</v>
      </c>
      <c r="BD7" s="1" t="s">
        <v>148</v>
      </c>
      <c r="BE7" s="33" t="s">
        <v>120</v>
      </c>
      <c r="BF7" s="51" t="s">
        <v>122</v>
      </c>
      <c r="BG7" s="29" t="s">
        <v>110</v>
      </c>
      <c r="BH7" s="75" t="s">
        <v>2068</v>
      </c>
      <c r="BI7" s="75"/>
      <c r="BJ7" s="75" t="s">
        <v>26</v>
      </c>
      <c r="BK7" s="76" t="s">
        <v>2070</v>
      </c>
      <c r="BL7" s="33" t="s">
        <v>26</v>
      </c>
      <c r="BM7" s="33"/>
      <c r="BN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426" t="s">
        <v>32</v>
      </c>
      <c r="C8" s="427" t="s">
        <v>3955</v>
      </c>
      <c r="D8" s="1">
        <v>2008</v>
      </c>
      <c r="E8" s="42">
        <v>1.5</v>
      </c>
      <c r="F8" s="1">
        <v>773</v>
      </c>
      <c r="H8" s="42">
        <v>1.47</v>
      </c>
      <c r="I8" s="119" t="s">
        <v>2572</v>
      </c>
      <c r="J8" s="448" t="s">
        <v>3453</v>
      </c>
      <c r="K8" s="448" t="s">
        <v>3453</v>
      </c>
      <c r="L8" s="448" t="s">
        <v>4039</v>
      </c>
      <c r="M8" s="447" t="s">
        <v>4463</v>
      </c>
      <c r="N8" s="174" t="s">
        <v>3095</v>
      </c>
      <c r="O8" s="217" t="s">
        <v>3275</v>
      </c>
      <c r="P8" s="194" t="s">
        <v>3276</v>
      </c>
      <c r="Q8" s="194"/>
      <c r="R8" s="126"/>
      <c r="S8" s="121"/>
      <c r="T8" s="124">
        <v>44651.025000000001</v>
      </c>
      <c r="U8" s="156" t="s">
        <v>2576</v>
      </c>
      <c r="V8" s="186" t="b">
        <v>1</v>
      </c>
      <c r="W8" s="134" t="b">
        <v>1</v>
      </c>
      <c r="X8" s="134"/>
      <c r="Y8" s="134"/>
      <c r="AB8" s="234" t="b">
        <f t="shared" si="1"/>
        <v>1</v>
      </c>
      <c r="AC8" s="199" t="b">
        <f t="shared" si="1"/>
        <v>1</v>
      </c>
      <c r="AD8" s="199" t="b">
        <f t="shared" si="0"/>
        <v>1</v>
      </c>
      <c r="AE8" s="199" t="b">
        <f t="shared" si="0"/>
        <v>1</v>
      </c>
      <c r="AF8" s="200" t="b">
        <f t="shared" si="0"/>
        <v>1</v>
      </c>
      <c r="AG8" s="200" t="b">
        <f t="shared" si="0"/>
        <v>1</v>
      </c>
      <c r="AH8" s="201" t="b">
        <f t="shared" si="2"/>
        <v>1</v>
      </c>
      <c r="AI8" s="203">
        <f t="shared" si="3"/>
        <v>1</v>
      </c>
      <c r="AV8" s="51" t="s">
        <v>5</v>
      </c>
      <c r="AW8" s="35" t="s">
        <v>213</v>
      </c>
      <c r="AX8" s="51" t="s">
        <v>5</v>
      </c>
      <c r="AY8" s="51" t="s">
        <v>105</v>
      </c>
      <c r="AZ8" s="51" t="s">
        <v>106</v>
      </c>
      <c r="BA8" s="51" t="s">
        <v>106</v>
      </c>
      <c r="BB8" s="51" t="s">
        <v>2005</v>
      </c>
      <c r="BC8" s="1" t="s">
        <v>4</v>
      </c>
      <c r="BD8" s="1" t="s">
        <v>149</v>
      </c>
      <c r="BE8" s="33" t="s">
        <v>121</v>
      </c>
      <c r="BF8" s="51" t="s">
        <v>122</v>
      </c>
      <c r="BG8" s="29" t="s">
        <v>110</v>
      </c>
      <c r="BH8" s="75" t="s">
        <v>2075</v>
      </c>
      <c r="BI8" s="75" t="s">
        <v>2077</v>
      </c>
      <c r="BJ8" s="75" t="s">
        <v>35</v>
      </c>
      <c r="BK8" s="76" t="s">
        <v>2070</v>
      </c>
      <c r="BL8" s="33" t="s">
        <v>35</v>
      </c>
      <c r="BM8" s="33"/>
      <c r="BN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426" t="s">
        <v>36</v>
      </c>
      <c r="C9" s="27" t="s">
        <v>3956</v>
      </c>
      <c r="D9" s="1">
        <v>2004</v>
      </c>
      <c r="E9" s="42">
        <v>2.2000000000000002</v>
      </c>
      <c r="F9" s="1">
        <v>800</v>
      </c>
      <c r="H9" s="42">
        <v>2.1</v>
      </c>
      <c r="I9" s="119" t="s">
        <v>2572</v>
      </c>
      <c r="J9" s="448" t="s">
        <v>4040</v>
      </c>
      <c r="K9" s="448" t="s">
        <v>3437</v>
      </c>
      <c r="L9" s="448" t="s">
        <v>4041</v>
      </c>
      <c r="M9" s="447" t="s">
        <v>4464</v>
      </c>
      <c r="N9" s="174" t="s">
        <v>2741</v>
      </c>
      <c r="O9" s="217" t="s">
        <v>37</v>
      </c>
      <c r="P9" s="194"/>
      <c r="Q9" s="136" t="s">
        <v>2584</v>
      </c>
      <c r="R9" s="126"/>
      <c r="S9" s="121"/>
      <c r="T9" s="124">
        <v>44651.035416666666</v>
      </c>
      <c r="U9" s="156" t="s">
        <v>2576</v>
      </c>
      <c r="V9" s="186" t="b">
        <v>1</v>
      </c>
      <c r="W9" s="134" t="b">
        <v>1</v>
      </c>
      <c r="X9" s="134"/>
      <c r="Y9" s="134"/>
      <c r="AB9" s="234" t="b">
        <f t="shared" si="1"/>
        <v>1</v>
      </c>
      <c r="AC9" s="199" t="b">
        <f t="shared" si="1"/>
        <v>1</v>
      </c>
      <c r="AD9" s="199" t="b">
        <f t="shared" si="0"/>
        <v>1</v>
      </c>
      <c r="AE9" s="199" t="b">
        <f t="shared" si="0"/>
        <v>1</v>
      </c>
      <c r="AF9" s="200" t="b">
        <f t="shared" si="0"/>
        <v>1</v>
      </c>
      <c r="AG9" s="200" t="b">
        <f t="shared" si="0"/>
        <v>1</v>
      </c>
      <c r="AH9" s="201" t="b">
        <f t="shared" si="2"/>
        <v>1</v>
      </c>
      <c r="AI9" s="203">
        <f t="shared" si="3"/>
        <v>1</v>
      </c>
      <c r="AV9" s="51" t="s">
        <v>38</v>
      </c>
      <c r="AW9" s="35" t="s">
        <v>213</v>
      </c>
      <c r="AX9" s="51" t="s">
        <v>38</v>
      </c>
      <c r="AY9" s="51" t="s">
        <v>105</v>
      </c>
      <c r="AZ9" s="51" t="s">
        <v>106</v>
      </c>
      <c r="BA9" s="51" t="s">
        <v>106</v>
      </c>
      <c r="BB9" s="51" t="s">
        <v>2005</v>
      </c>
      <c r="BC9" s="41" t="s">
        <v>4</v>
      </c>
      <c r="BD9" s="1" t="s">
        <v>150</v>
      </c>
      <c r="BE9" s="33" t="s">
        <v>37</v>
      </c>
      <c r="BF9" s="51" t="s">
        <v>122</v>
      </c>
      <c r="BG9" s="29" t="s">
        <v>110</v>
      </c>
      <c r="BH9" s="75" t="s">
        <v>2073</v>
      </c>
      <c r="BI9" s="76" t="s">
        <v>2070</v>
      </c>
      <c r="BJ9" s="76" t="s">
        <v>2070</v>
      </c>
      <c r="BK9" s="76" t="s">
        <v>2070</v>
      </c>
      <c r="BL9" s="33" t="s">
        <v>107</v>
      </c>
      <c r="BM9" s="33"/>
      <c r="BN9" s="33"/>
      <c r="BP9" s="51" t="s">
        <v>7</v>
      </c>
      <c r="BQ9" s="37">
        <v>42608</v>
      </c>
    </row>
    <row r="10" spans="1:71" ht="33.75" x14ac:dyDescent="0.6">
      <c r="A10" s="78">
        <f t="shared" si="4"/>
        <v>9</v>
      </c>
      <c r="B10" s="426" t="s">
        <v>39</v>
      </c>
      <c r="C10" s="27" t="s">
        <v>3957</v>
      </c>
      <c r="D10" s="1">
        <v>2014</v>
      </c>
      <c r="E10" s="1">
        <v>1.3</v>
      </c>
      <c r="F10" s="1">
        <v>380</v>
      </c>
      <c r="H10" s="42">
        <v>1.25</v>
      </c>
      <c r="I10" s="119" t="s">
        <v>2572</v>
      </c>
      <c r="J10" s="448" t="s">
        <v>4042</v>
      </c>
      <c r="K10" s="448" t="s">
        <v>3473</v>
      </c>
      <c r="L10" s="448" t="s">
        <v>4033</v>
      </c>
      <c r="M10" s="447" t="s">
        <v>3329</v>
      </c>
      <c r="N10" s="174"/>
      <c r="O10" s="217" t="s">
        <v>3280</v>
      </c>
      <c r="P10" s="194"/>
      <c r="Q10" s="194"/>
      <c r="R10" s="126"/>
      <c r="S10" s="121"/>
      <c r="T10" s="124">
        <v>44651.038888888892</v>
      </c>
      <c r="U10" s="156" t="s">
        <v>2576</v>
      </c>
      <c r="V10" s="186" t="b">
        <v>1</v>
      </c>
      <c r="W10" s="134" t="b">
        <v>1</v>
      </c>
      <c r="X10" s="134"/>
      <c r="Y10" s="134"/>
      <c r="AB10" s="234" t="b">
        <f t="shared" si="1"/>
        <v>1</v>
      </c>
      <c r="AC10" s="199" t="b">
        <f t="shared" si="1"/>
        <v>1</v>
      </c>
      <c r="AD10" s="199" t="b">
        <f t="shared" si="0"/>
        <v>1</v>
      </c>
      <c r="AE10" s="199" t="b">
        <f t="shared" si="0"/>
        <v>1</v>
      </c>
      <c r="AF10" s="200" t="b">
        <f t="shared" si="0"/>
        <v>1</v>
      </c>
      <c r="AG10" s="200" t="b">
        <f t="shared" si="0"/>
        <v>1</v>
      </c>
      <c r="AH10" s="201" t="b">
        <f t="shared" si="2"/>
        <v>1</v>
      </c>
      <c r="AI10" s="203">
        <f t="shared" si="3"/>
        <v>1</v>
      </c>
      <c r="AV10" s="51" t="s">
        <v>5</v>
      </c>
      <c r="AW10" s="35" t="s">
        <v>213</v>
      </c>
      <c r="AX10" s="51" t="s">
        <v>5</v>
      </c>
      <c r="AY10" s="51" t="s">
        <v>105</v>
      </c>
      <c r="AZ10" s="51" t="s">
        <v>106</v>
      </c>
      <c r="BA10" s="51" t="s">
        <v>106</v>
      </c>
      <c r="BB10" s="51" t="s">
        <v>2005</v>
      </c>
      <c r="BC10" s="42" t="s">
        <v>41</v>
      </c>
      <c r="BD10" s="1" t="s">
        <v>99</v>
      </c>
      <c r="BE10" s="33" t="s">
        <v>40</v>
      </c>
      <c r="BF10" s="51" t="s">
        <v>122</v>
      </c>
      <c r="BG10" s="29" t="s">
        <v>110</v>
      </c>
      <c r="BH10" s="75" t="s">
        <v>2073</v>
      </c>
      <c r="BI10" s="75" t="s">
        <v>2078</v>
      </c>
      <c r="BJ10" s="75" t="s">
        <v>35</v>
      </c>
      <c r="BK10" s="75" t="s">
        <v>2081</v>
      </c>
      <c r="BL10" s="33" t="s">
        <v>194</v>
      </c>
      <c r="BM10" s="33"/>
      <c r="BN10" s="33"/>
      <c r="BP10" s="51" t="s">
        <v>7</v>
      </c>
      <c r="BQ10" s="37">
        <v>42608</v>
      </c>
    </row>
    <row r="11" spans="1:71" ht="50.65" x14ac:dyDescent="0.6">
      <c r="A11" s="78">
        <f>A10+1</f>
        <v>10</v>
      </c>
      <c r="B11" s="426" t="s">
        <v>42</v>
      </c>
      <c r="C11" s="27" t="s">
        <v>3958</v>
      </c>
      <c r="D11" s="1">
        <v>2016</v>
      </c>
      <c r="E11" s="1">
        <v>1.8</v>
      </c>
      <c r="F11" s="1">
        <v>810</v>
      </c>
      <c r="H11" s="42">
        <v>1.75</v>
      </c>
      <c r="I11" s="119" t="s">
        <v>2572</v>
      </c>
      <c r="J11" s="448" t="s">
        <v>4043</v>
      </c>
      <c r="K11" s="448" t="s">
        <v>3455</v>
      </c>
      <c r="L11" s="448" t="s">
        <v>4044</v>
      </c>
      <c r="M11" s="447" t="s">
        <v>4465</v>
      </c>
      <c r="N11" s="174" t="s">
        <v>2788</v>
      </c>
      <c r="O11" s="217" t="s">
        <v>3286</v>
      </c>
      <c r="P11" s="194" t="s">
        <v>3287</v>
      </c>
      <c r="Q11" s="194"/>
      <c r="R11" s="126"/>
      <c r="S11" s="121"/>
      <c r="T11" s="124">
        <v>44651.038888888892</v>
      </c>
      <c r="U11" s="156" t="s">
        <v>2576</v>
      </c>
      <c r="V11" s="186" t="b">
        <v>1</v>
      </c>
      <c r="W11" s="134" t="b">
        <v>1</v>
      </c>
      <c r="X11" s="134" t="b">
        <v>1</v>
      </c>
      <c r="Y11" s="134"/>
      <c r="AB11" s="234" t="b">
        <f t="shared" si="1"/>
        <v>1</v>
      </c>
      <c r="AC11" s="199" t="b">
        <f t="shared" si="1"/>
        <v>1</v>
      </c>
      <c r="AD11" s="199" t="b">
        <f t="shared" si="0"/>
        <v>1</v>
      </c>
      <c r="AE11" s="199" t="b">
        <f t="shared" si="0"/>
        <v>1</v>
      </c>
      <c r="AF11" s="200" t="b">
        <f t="shared" si="0"/>
        <v>1</v>
      </c>
      <c r="AG11" s="200" t="b">
        <f t="shared" si="0"/>
        <v>1</v>
      </c>
      <c r="AH11" s="201" t="b">
        <f t="shared" si="2"/>
        <v>1</v>
      </c>
      <c r="AI11" s="203">
        <f t="shared" si="3"/>
        <v>1</v>
      </c>
      <c r="AV11" s="51" t="s">
        <v>5</v>
      </c>
      <c r="AW11" s="35" t="s">
        <v>213</v>
      </c>
      <c r="AX11" s="51" t="s">
        <v>5</v>
      </c>
      <c r="AY11" s="51" t="s">
        <v>105</v>
      </c>
      <c r="AZ11" s="51" t="s">
        <v>105</v>
      </c>
      <c r="BA11" s="51" t="s">
        <v>106</v>
      </c>
      <c r="BB11" s="51" t="s">
        <v>2005</v>
      </c>
      <c r="BC11" s="42" t="s">
        <v>4</v>
      </c>
      <c r="BD11" s="31" t="s">
        <v>151</v>
      </c>
      <c r="BE11" s="32" t="s">
        <v>177</v>
      </c>
      <c r="BF11" s="29" t="s">
        <v>122</v>
      </c>
      <c r="BG11" s="29" t="s">
        <v>110</v>
      </c>
      <c r="BH11" s="75" t="s">
        <v>2073</v>
      </c>
      <c r="BI11" s="75" t="s">
        <v>2080</v>
      </c>
      <c r="BJ11" s="75" t="s">
        <v>26</v>
      </c>
      <c r="BK11" s="76" t="s">
        <v>2070</v>
      </c>
      <c r="BL11" s="33" t="s">
        <v>26</v>
      </c>
      <c r="BM11" s="33"/>
      <c r="BN11" s="33"/>
      <c r="BP11" s="51" t="s">
        <v>62</v>
      </c>
      <c r="BQ11" s="37">
        <v>42608</v>
      </c>
      <c r="BR11" s="72"/>
    </row>
    <row r="12" spans="1:71" ht="50.65" x14ac:dyDescent="0.6">
      <c r="A12" s="78">
        <v>11</v>
      </c>
      <c r="B12" s="426" t="s">
        <v>42</v>
      </c>
      <c r="C12" s="27" t="s">
        <v>3958</v>
      </c>
      <c r="D12" s="1">
        <v>2016</v>
      </c>
      <c r="E12" s="1">
        <v>1.4</v>
      </c>
      <c r="F12" s="1">
        <v>750</v>
      </c>
      <c r="H12" s="42">
        <v>1.39</v>
      </c>
      <c r="I12" s="119" t="s">
        <v>2572</v>
      </c>
      <c r="J12" s="448" t="s">
        <v>4043</v>
      </c>
      <c r="K12" s="448" t="s">
        <v>3455</v>
      </c>
      <c r="L12" s="448" t="s">
        <v>4044</v>
      </c>
      <c r="M12" s="447" t="s">
        <v>4465</v>
      </c>
      <c r="N12" s="174"/>
      <c r="O12" s="217"/>
      <c r="P12" s="194"/>
      <c r="Q12" s="194"/>
      <c r="R12" s="126"/>
      <c r="S12" s="121"/>
      <c r="T12" s="124">
        <v>44651.043055555558</v>
      </c>
      <c r="U12" s="156" t="s">
        <v>2576</v>
      </c>
      <c r="V12" s="186" t="b">
        <v>1</v>
      </c>
      <c r="W12" s="134" t="b">
        <v>1</v>
      </c>
      <c r="X12" s="134" t="b">
        <v>1</v>
      </c>
      <c r="Y12" s="134"/>
      <c r="AB12" s="234" t="b">
        <f t="shared" si="1"/>
        <v>1</v>
      </c>
      <c r="AC12" s="199" t="b">
        <f t="shared" si="1"/>
        <v>1</v>
      </c>
      <c r="AD12" s="199" t="b">
        <f t="shared" si="0"/>
        <v>1</v>
      </c>
      <c r="AE12" s="199" t="b">
        <f t="shared" si="0"/>
        <v>1</v>
      </c>
      <c r="AF12" s="200" t="b">
        <f t="shared" si="0"/>
        <v>1</v>
      </c>
      <c r="AG12" s="200" t="b">
        <f t="shared" si="0"/>
        <v>1</v>
      </c>
      <c r="AH12" s="201" t="b">
        <f t="shared" si="2"/>
        <v>1</v>
      </c>
      <c r="AI12" s="203">
        <f t="shared" si="3"/>
        <v>1</v>
      </c>
      <c r="AV12" s="51" t="s">
        <v>38</v>
      </c>
      <c r="AW12" s="35" t="s">
        <v>213</v>
      </c>
      <c r="AX12" s="51" t="s">
        <v>38</v>
      </c>
      <c r="AY12" s="51" t="s">
        <v>105</v>
      </c>
      <c r="AZ12" s="51" t="s">
        <v>105</v>
      </c>
      <c r="BA12" s="51" t="s">
        <v>106</v>
      </c>
      <c r="BB12" s="51" t="s">
        <v>2005</v>
      </c>
      <c r="BC12" s="1" t="s">
        <v>4</v>
      </c>
      <c r="BD12" s="31" t="s">
        <v>152</v>
      </c>
      <c r="BE12" s="33" t="s">
        <v>178</v>
      </c>
      <c r="BF12" s="51" t="s">
        <v>122</v>
      </c>
      <c r="BG12" s="51" t="s">
        <v>110</v>
      </c>
      <c r="BH12" s="75" t="s">
        <v>2073</v>
      </c>
      <c r="BI12" s="75" t="s">
        <v>2080</v>
      </c>
      <c r="BJ12" s="75" t="s">
        <v>26</v>
      </c>
      <c r="BK12" s="76" t="s">
        <v>2070</v>
      </c>
      <c r="BL12" s="33" t="s">
        <v>26</v>
      </c>
      <c r="BM12" s="33"/>
      <c r="BN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426" t="s">
        <v>47</v>
      </c>
      <c r="C13" s="27" t="s">
        <v>3955</v>
      </c>
      <c r="D13" s="1">
        <v>2015</v>
      </c>
      <c r="E13" s="42">
        <v>1.86</v>
      </c>
      <c r="F13" s="1">
        <v>320</v>
      </c>
      <c r="H13" s="42">
        <v>1.86</v>
      </c>
      <c r="I13" s="119" t="s">
        <v>2572</v>
      </c>
      <c r="J13" s="448" t="s">
        <v>4045</v>
      </c>
      <c r="K13" s="448" t="s">
        <v>4045</v>
      </c>
      <c r="L13" s="448" t="s">
        <v>4046</v>
      </c>
      <c r="M13" s="447" t="s">
        <v>4047</v>
      </c>
      <c r="N13" s="174"/>
      <c r="O13" s="217"/>
      <c r="P13" s="136" t="s">
        <v>2580</v>
      </c>
      <c r="R13" s="126"/>
      <c r="S13" s="121"/>
      <c r="T13" s="124">
        <v>44651.379861111112</v>
      </c>
      <c r="U13" s="155" t="s">
        <v>2575</v>
      </c>
      <c r="V13" s="186" t="b">
        <v>1</v>
      </c>
      <c r="W13" s="134" t="b">
        <v>1</v>
      </c>
      <c r="X13" s="134"/>
      <c r="Y13" s="134"/>
      <c r="AB13" s="234" t="b">
        <f t="shared" si="1"/>
        <v>1</v>
      </c>
      <c r="AC13" s="199" t="b">
        <f t="shared" si="1"/>
        <v>1</v>
      </c>
      <c r="AD13" s="199" t="b">
        <f t="shared" si="0"/>
        <v>1</v>
      </c>
      <c r="AE13" s="199" t="b">
        <f t="shared" si="0"/>
        <v>1</v>
      </c>
      <c r="AF13" s="200" t="b">
        <f t="shared" si="0"/>
        <v>1</v>
      </c>
      <c r="AG13" s="200" t="b">
        <f t="shared" si="0"/>
        <v>1</v>
      </c>
      <c r="AH13" s="201" t="b">
        <f t="shared" si="2"/>
        <v>1</v>
      </c>
      <c r="AI13" s="203">
        <f t="shared" si="3"/>
        <v>1</v>
      </c>
      <c r="AV13" s="51" t="s">
        <v>5</v>
      </c>
      <c r="AW13" s="35" t="s">
        <v>213</v>
      </c>
      <c r="AX13" s="51" t="s">
        <v>5</v>
      </c>
      <c r="AY13" s="51" t="s">
        <v>105</v>
      </c>
      <c r="AZ13" s="38" t="s">
        <v>105</v>
      </c>
      <c r="BA13" s="51" t="s">
        <v>106</v>
      </c>
      <c r="BB13" s="51" t="s">
        <v>2005</v>
      </c>
      <c r="BC13" s="42" t="s">
        <v>41</v>
      </c>
      <c r="BD13" s="1" t="s">
        <v>99</v>
      </c>
      <c r="BE13" s="33" t="s">
        <v>188</v>
      </c>
      <c r="BF13" s="51" t="s">
        <v>122</v>
      </c>
      <c r="BG13" s="29" t="s">
        <v>110</v>
      </c>
      <c r="BH13" s="75" t="s">
        <v>2051</v>
      </c>
      <c r="BI13" s="76" t="s">
        <v>2070</v>
      </c>
      <c r="BJ13" s="75" t="s">
        <v>26</v>
      </c>
      <c r="BK13" s="76" t="s">
        <v>2070</v>
      </c>
      <c r="BL13" s="33" t="s">
        <v>196</v>
      </c>
      <c r="BM13" s="33"/>
      <c r="BN13" s="33"/>
      <c r="BP13" s="51" t="s">
        <v>7</v>
      </c>
      <c r="BQ13" s="37">
        <v>42608</v>
      </c>
    </row>
    <row r="14" spans="1:71" ht="50.65" x14ac:dyDescent="0.6">
      <c r="A14" s="78">
        <v>13</v>
      </c>
      <c r="B14" s="426" t="s">
        <v>49</v>
      </c>
      <c r="C14" s="27" t="s">
        <v>3952</v>
      </c>
      <c r="D14" s="1">
        <v>2016</v>
      </c>
      <c r="E14" s="42">
        <v>1</v>
      </c>
      <c r="F14" s="1">
        <v>700</v>
      </c>
      <c r="H14" s="42">
        <v>1</v>
      </c>
      <c r="I14" s="119" t="s">
        <v>2572</v>
      </c>
      <c r="J14" s="448" t="s">
        <v>4048</v>
      </c>
      <c r="K14" s="448" t="s">
        <v>4049</v>
      </c>
      <c r="L14" s="448" t="s">
        <v>4050</v>
      </c>
      <c r="M14" s="447" t="s">
        <v>4051</v>
      </c>
      <c r="N14" s="174"/>
      <c r="O14" s="217"/>
      <c r="P14" s="136" t="s">
        <v>2581</v>
      </c>
      <c r="R14" s="125" t="s">
        <v>2591</v>
      </c>
      <c r="S14" s="124">
        <v>44651.387499999997</v>
      </c>
      <c r="T14" s="124">
        <v>44651.387499999997</v>
      </c>
      <c r="U14" s="155" t="s">
        <v>2575</v>
      </c>
      <c r="V14" s="186" t="b">
        <v>1</v>
      </c>
      <c r="W14" s="134" t="b">
        <v>1</v>
      </c>
      <c r="X14" s="134"/>
      <c r="Y14" s="134"/>
      <c r="AB14" s="234" t="b">
        <f t="shared" si="1"/>
        <v>1</v>
      </c>
      <c r="AC14" s="199" t="b">
        <f t="shared" si="1"/>
        <v>1</v>
      </c>
      <c r="AD14" s="199" t="b">
        <f t="shared" si="0"/>
        <v>1</v>
      </c>
      <c r="AE14" s="199" t="b">
        <f t="shared" si="0"/>
        <v>1</v>
      </c>
      <c r="AF14" s="200" t="b">
        <f t="shared" si="0"/>
        <v>1</v>
      </c>
      <c r="AG14" s="200" t="b">
        <f t="shared" si="0"/>
        <v>1</v>
      </c>
      <c r="AH14" s="201" t="b">
        <f t="shared" si="2"/>
        <v>1</v>
      </c>
      <c r="AI14" s="203">
        <f t="shared" si="3"/>
        <v>1</v>
      </c>
      <c r="AV14" s="51" t="s">
        <v>5</v>
      </c>
      <c r="AW14" s="35" t="s">
        <v>213</v>
      </c>
      <c r="AX14" s="51" t="s">
        <v>5</v>
      </c>
      <c r="AY14" s="51" t="s">
        <v>105</v>
      </c>
      <c r="AZ14" s="51" t="s">
        <v>106</v>
      </c>
      <c r="BA14" s="51" t="s">
        <v>106</v>
      </c>
      <c r="BB14" s="51" t="s">
        <v>2024</v>
      </c>
      <c r="BC14" s="41" t="s">
        <v>2024</v>
      </c>
      <c r="BD14" s="1" t="s">
        <v>211</v>
      </c>
      <c r="BE14" s="33" t="s">
        <v>168</v>
      </c>
      <c r="BF14" s="51" t="s">
        <v>122</v>
      </c>
      <c r="BG14" s="29" t="s">
        <v>110</v>
      </c>
      <c r="BH14" s="75" t="s">
        <v>2068</v>
      </c>
      <c r="BI14" s="75" t="s">
        <v>2085</v>
      </c>
      <c r="BJ14" s="75" t="s">
        <v>35</v>
      </c>
      <c r="BK14" s="76" t="s">
        <v>2070</v>
      </c>
      <c r="BL14" s="33" t="s">
        <v>35</v>
      </c>
      <c r="BM14" s="33"/>
      <c r="BN14" s="33"/>
      <c r="BP14" s="51" t="s">
        <v>7</v>
      </c>
      <c r="BQ14" s="37">
        <v>42608</v>
      </c>
    </row>
    <row r="15" spans="1:71" ht="50.65" x14ac:dyDescent="0.6">
      <c r="A15" s="78">
        <v>14</v>
      </c>
      <c r="B15" s="426" t="s">
        <v>51</v>
      </c>
      <c r="C15" s="27" t="s">
        <v>3953</v>
      </c>
      <c r="D15" s="1">
        <v>2011</v>
      </c>
      <c r="E15" s="42">
        <v>1.06</v>
      </c>
      <c r="F15" s="1">
        <v>398</v>
      </c>
      <c r="H15" s="42">
        <v>0.98</v>
      </c>
      <c r="I15" s="119" t="s">
        <v>2572</v>
      </c>
      <c r="J15" s="448" t="s">
        <v>4052</v>
      </c>
      <c r="K15" s="448" t="s">
        <v>3362</v>
      </c>
      <c r="L15" s="448" t="s">
        <v>4053</v>
      </c>
      <c r="M15" s="447" t="s">
        <v>3363</v>
      </c>
      <c r="N15" s="174"/>
      <c r="O15" s="217"/>
      <c r="P15" s="136" t="s">
        <v>2582</v>
      </c>
      <c r="R15" s="126"/>
      <c r="S15" s="121"/>
      <c r="T15" s="124">
        <v>44651.498611111114</v>
      </c>
      <c r="U15" s="156" t="s">
        <v>2576</v>
      </c>
      <c r="V15" s="186" t="b">
        <v>1</v>
      </c>
      <c r="W15" s="134" t="b">
        <v>1</v>
      </c>
      <c r="X15" s="134"/>
      <c r="Y15" s="134"/>
      <c r="AB15" s="234" t="b">
        <f t="shared" si="1"/>
        <v>1</v>
      </c>
      <c r="AC15" s="199" t="b">
        <f t="shared" si="1"/>
        <v>1</v>
      </c>
      <c r="AD15" s="199" t="b">
        <f t="shared" si="0"/>
        <v>1</v>
      </c>
      <c r="AE15" s="199" t="b">
        <f t="shared" si="0"/>
        <v>1</v>
      </c>
      <c r="AF15" s="200" t="b">
        <f t="shared" si="0"/>
        <v>1</v>
      </c>
      <c r="AG15" s="200" t="b">
        <f t="shared" si="0"/>
        <v>1</v>
      </c>
      <c r="AH15" s="201" t="b">
        <f t="shared" si="2"/>
        <v>1</v>
      </c>
      <c r="AI15" s="203">
        <f t="shared" si="3"/>
        <v>1</v>
      </c>
      <c r="AV15" s="51" t="s">
        <v>38</v>
      </c>
      <c r="AW15" s="35" t="s">
        <v>213</v>
      </c>
      <c r="AX15" s="51" t="s">
        <v>38</v>
      </c>
      <c r="AY15" s="51" t="s">
        <v>105</v>
      </c>
      <c r="AZ15" s="51" t="s">
        <v>106</v>
      </c>
      <c r="BA15" s="51" t="s">
        <v>106</v>
      </c>
      <c r="BB15" s="51" t="s">
        <v>2005</v>
      </c>
      <c r="BC15" s="42" t="s">
        <v>41</v>
      </c>
      <c r="BD15" s="1" t="s">
        <v>154</v>
      </c>
      <c r="BE15" s="33" t="s">
        <v>54</v>
      </c>
      <c r="BF15" s="51" t="s">
        <v>122</v>
      </c>
      <c r="BG15" s="29" t="s">
        <v>110</v>
      </c>
      <c r="BH15" s="75" t="s">
        <v>2045</v>
      </c>
      <c r="BI15" s="76" t="s">
        <v>2070</v>
      </c>
      <c r="BJ15" s="75" t="s">
        <v>26</v>
      </c>
      <c r="BK15" s="75" t="s">
        <v>2050</v>
      </c>
      <c r="BL15" s="33" t="s">
        <v>193</v>
      </c>
      <c r="BM15" s="33"/>
      <c r="BN15" s="33"/>
      <c r="BO15" s="28" t="s">
        <v>182</v>
      </c>
      <c r="BP15" s="51" t="s">
        <v>7</v>
      </c>
      <c r="BQ15" s="37">
        <v>42608</v>
      </c>
    </row>
    <row r="16" spans="1:71" ht="50.65" x14ac:dyDescent="0.6">
      <c r="A16" s="78">
        <v>15</v>
      </c>
      <c r="B16" s="426" t="s">
        <v>55</v>
      </c>
      <c r="C16" s="27" t="s">
        <v>3959</v>
      </c>
      <c r="D16" s="1">
        <v>2012</v>
      </c>
      <c r="E16" s="1">
        <v>1.3</v>
      </c>
      <c r="F16" s="1">
        <v>700</v>
      </c>
      <c r="H16" s="42">
        <v>1.33</v>
      </c>
      <c r="I16" s="119" t="s">
        <v>2572</v>
      </c>
      <c r="J16" s="448" t="s">
        <v>4054</v>
      </c>
      <c r="K16" s="448" t="s">
        <v>3105</v>
      </c>
      <c r="L16" s="448" t="s">
        <v>4055</v>
      </c>
      <c r="M16" s="447" t="s">
        <v>3356</v>
      </c>
      <c r="N16" s="174"/>
      <c r="O16" s="217"/>
      <c r="P16" s="136" t="s">
        <v>2583</v>
      </c>
      <c r="R16" s="126" t="s">
        <v>2592</v>
      </c>
      <c r="S16" s="124">
        <v>44651.501388888886</v>
      </c>
      <c r="T16" s="124">
        <v>44651.501388888886</v>
      </c>
      <c r="U16" s="156" t="s">
        <v>2576</v>
      </c>
      <c r="V16" s="186" t="b">
        <v>1</v>
      </c>
      <c r="W16" s="134" t="b">
        <v>1</v>
      </c>
      <c r="X16" s="134"/>
      <c r="Y16" s="134"/>
      <c r="AB16" s="234" t="b">
        <f t="shared" si="1"/>
        <v>1</v>
      </c>
      <c r="AC16" s="199" t="b">
        <f t="shared" si="1"/>
        <v>1</v>
      </c>
      <c r="AD16" s="199" t="b">
        <f t="shared" si="0"/>
        <v>1</v>
      </c>
      <c r="AE16" s="199" t="b">
        <f t="shared" si="0"/>
        <v>1</v>
      </c>
      <c r="AF16" s="200" t="b">
        <f t="shared" si="0"/>
        <v>1</v>
      </c>
      <c r="AG16" s="200" t="b">
        <f t="shared" si="0"/>
        <v>1</v>
      </c>
      <c r="AH16" s="201" t="b">
        <f t="shared" si="2"/>
        <v>1</v>
      </c>
      <c r="AI16" s="203">
        <f t="shared" si="3"/>
        <v>1</v>
      </c>
      <c r="AV16" s="51" t="s">
        <v>38</v>
      </c>
      <c r="AW16" s="35" t="s">
        <v>213</v>
      </c>
      <c r="AX16" s="51" t="s">
        <v>38</v>
      </c>
      <c r="AY16" s="51" t="s">
        <v>105</v>
      </c>
      <c r="AZ16" s="51" t="s">
        <v>106</v>
      </c>
      <c r="BA16" s="51" t="s">
        <v>106</v>
      </c>
      <c r="BB16" s="34" t="s">
        <v>2028</v>
      </c>
      <c r="BC16" s="42" t="s">
        <v>57</v>
      </c>
      <c r="BD16" s="1" t="s">
        <v>155</v>
      </c>
      <c r="BE16" s="33" t="s">
        <v>56</v>
      </c>
      <c r="BF16" s="51" t="s">
        <v>122</v>
      </c>
      <c r="BG16" s="29" t="s">
        <v>110</v>
      </c>
      <c r="BH16" s="75" t="s">
        <v>2043</v>
      </c>
      <c r="BI16" s="75" t="s">
        <v>2085</v>
      </c>
      <c r="BJ16" s="75" t="s">
        <v>26</v>
      </c>
      <c r="BK16" s="76" t="s">
        <v>2070</v>
      </c>
      <c r="BL16" s="33" t="s">
        <v>58</v>
      </c>
      <c r="BM16" s="33"/>
      <c r="BN16" s="33"/>
      <c r="BO16" s="28"/>
      <c r="BP16" s="51" t="s">
        <v>7</v>
      </c>
      <c r="BQ16" s="37">
        <v>42608</v>
      </c>
    </row>
    <row r="17" spans="1:71" ht="33.75" x14ac:dyDescent="0.6">
      <c r="A17" s="78">
        <v>16</v>
      </c>
      <c r="B17" s="426" t="s">
        <v>59</v>
      </c>
      <c r="C17" s="27" t="s">
        <v>3957</v>
      </c>
      <c r="D17" s="1">
        <v>2016</v>
      </c>
      <c r="E17" s="1">
        <v>1.1000000000000001</v>
      </c>
      <c r="F17" s="1">
        <v>473</v>
      </c>
      <c r="H17" s="42">
        <v>1.1000000000000001</v>
      </c>
      <c r="I17" s="119" t="s">
        <v>2572</v>
      </c>
      <c r="J17" s="448" t="s">
        <v>4056</v>
      </c>
      <c r="K17" s="448" t="s">
        <v>3325</v>
      </c>
      <c r="L17" s="448" t="s">
        <v>4057</v>
      </c>
      <c r="M17" s="447" t="s">
        <v>3542</v>
      </c>
      <c r="N17" s="174"/>
      <c r="O17" s="217"/>
      <c r="P17" s="136" t="s">
        <v>2585</v>
      </c>
      <c r="R17" s="126"/>
      <c r="S17" s="121"/>
      <c r="T17" s="124">
        <v>44651.504861111112</v>
      </c>
      <c r="U17" s="156" t="s">
        <v>2576</v>
      </c>
      <c r="V17" s="186" t="b">
        <v>1</v>
      </c>
      <c r="W17" s="134" t="b">
        <v>1</v>
      </c>
      <c r="X17" s="134"/>
      <c r="Y17" s="134"/>
      <c r="AB17" s="234" t="b">
        <f t="shared" si="1"/>
        <v>1</v>
      </c>
      <c r="AC17" s="199" t="b">
        <f t="shared" si="1"/>
        <v>1</v>
      </c>
      <c r="AD17" s="199" t="b">
        <f t="shared" si="0"/>
        <v>1</v>
      </c>
      <c r="AE17" s="199" t="b">
        <f t="shared" si="0"/>
        <v>1</v>
      </c>
      <c r="AF17" s="200" t="b">
        <f t="shared" si="0"/>
        <v>1</v>
      </c>
      <c r="AG17" s="200" t="b">
        <f t="shared" si="0"/>
        <v>1</v>
      </c>
      <c r="AH17" s="201" t="b">
        <f t="shared" si="2"/>
        <v>1</v>
      </c>
      <c r="AI17" s="203">
        <f t="shared" si="3"/>
        <v>1</v>
      </c>
      <c r="AV17" s="51" t="s">
        <v>38</v>
      </c>
      <c r="AW17" s="35" t="s">
        <v>213</v>
      </c>
      <c r="AX17" s="51" t="s">
        <v>38</v>
      </c>
      <c r="AY17" s="51" t="s">
        <v>105</v>
      </c>
      <c r="AZ17" s="51" t="s">
        <v>106</v>
      </c>
      <c r="BA17" s="51" t="s">
        <v>106</v>
      </c>
      <c r="BB17" s="51" t="s">
        <v>2005</v>
      </c>
      <c r="BC17" s="1" t="s">
        <v>41</v>
      </c>
      <c r="BD17" s="1" t="s">
        <v>135</v>
      </c>
      <c r="BE17" s="33" t="s">
        <v>61</v>
      </c>
      <c r="BF17" s="51" t="s">
        <v>122</v>
      </c>
      <c r="BG17" s="29" t="s">
        <v>110</v>
      </c>
      <c r="BH17" s="75" t="s">
        <v>2045</v>
      </c>
      <c r="BI17" s="76" t="s">
        <v>2070</v>
      </c>
      <c r="BJ17" s="75" t="s">
        <v>26</v>
      </c>
      <c r="BK17" s="75" t="s">
        <v>26</v>
      </c>
      <c r="BL17" s="33" t="s">
        <v>192</v>
      </c>
      <c r="BM17" s="33"/>
      <c r="BN17" s="33"/>
      <c r="BO17" s="1" t="s">
        <v>182</v>
      </c>
      <c r="BP17" s="51" t="s">
        <v>7</v>
      </c>
      <c r="BQ17" s="37">
        <v>42608</v>
      </c>
    </row>
    <row r="18" spans="1:71" ht="26.25" x14ac:dyDescent="0.6">
      <c r="A18" s="78">
        <v>17</v>
      </c>
      <c r="B18" s="426" t="s">
        <v>63</v>
      </c>
      <c r="C18" s="27" t="s">
        <v>3951</v>
      </c>
      <c r="D18" s="1">
        <v>2011</v>
      </c>
      <c r="E18" s="1">
        <v>1.8</v>
      </c>
      <c r="F18" s="1">
        <v>850</v>
      </c>
      <c r="H18" s="42">
        <v>1.75</v>
      </c>
      <c r="I18" s="119" t="s">
        <v>2572</v>
      </c>
      <c r="J18" s="448" t="s">
        <v>2804</v>
      </c>
      <c r="K18" s="448" t="s">
        <v>3438</v>
      </c>
      <c r="L18" s="448" t="s">
        <v>4030</v>
      </c>
      <c r="M18" s="447" t="s">
        <v>4058</v>
      </c>
      <c r="N18" s="174"/>
      <c r="O18" s="217"/>
      <c r="P18" s="136" t="s">
        <v>2586</v>
      </c>
      <c r="R18" s="126"/>
      <c r="S18" s="121"/>
      <c r="T18" s="124">
        <v>44651.506944444445</v>
      </c>
      <c r="U18" s="156" t="s">
        <v>2576</v>
      </c>
      <c r="V18" s="186" t="b">
        <v>1</v>
      </c>
      <c r="W18" s="134" t="b">
        <v>1</v>
      </c>
      <c r="X18" s="134"/>
      <c r="Y18" s="134"/>
      <c r="AB18" s="234" t="b">
        <f t="shared" si="1"/>
        <v>1</v>
      </c>
      <c r="AC18" s="199" t="b">
        <f t="shared" si="1"/>
        <v>1</v>
      </c>
      <c r="AD18" s="199" t="b">
        <f t="shared" ref="AD18:AG44" si="5">OR((ISBLANK(X18)), NOT(X18=FALSE)    )</f>
        <v>1</v>
      </c>
      <c r="AE18" s="199" t="b">
        <f t="shared" si="5"/>
        <v>1</v>
      </c>
      <c r="AF18" s="200" t="b">
        <f t="shared" si="5"/>
        <v>1</v>
      </c>
      <c r="AG18" s="200" t="b">
        <f t="shared" si="5"/>
        <v>1</v>
      </c>
      <c r="AH18" s="201" t="b">
        <f t="shared" si="2"/>
        <v>1</v>
      </c>
      <c r="AI18" s="203">
        <f t="shared" si="3"/>
        <v>1</v>
      </c>
      <c r="AV18" s="51" t="s">
        <v>5</v>
      </c>
      <c r="AW18" s="35" t="s">
        <v>213</v>
      </c>
      <c r="AX18" s="51" t="s">
        <v>5</v>
      </c>
      <c r="AY18" s="51" t="s">
        <v>105</v>
      </c>
      <c r="AZ18" s="51" t="s">
        <v>106</v>
      </c>
      <c r="BA18" s="51" t="s">
        <v>106</v>
      </c>
      <c r="BB18" s="51" t="s">
        <v>2005</v>
      </c>
      <c r="BC18" s="1" t="s">
        <v>4</v>
      </c>
      <c r="BD18" s="1" t="s">
        <v>156</v>
      </c>
      <c r="BE18" s="33" t="s">
        <v>64</v>
      </c>
      <c r="BF18" s="51" t="s">
        <v>122</v>
      </c>
      <c r="BG18" s="29" t="s">
        <v>110</v>
      </c>
      <c r="BH18" s="75" t="s">
        <v>2068</v>
      </c>
      <c r="BI18" s="75" t="s">
        <v>2087</v>
      </c>
      <c r="BJ18" s="75" t="s">
        <v>35</v>
      </c>
      <c r="BK18" s="76" t="s">
        <v>2070</v>
      </c>
      <c r="BL18" s="33" t="s">
        <v>35</v>
      </c>
      <c r="BM18" s="33"/>
      <c r="BN18" s="33"/>
      <c r="BP18" s="51" t="s">
        <v>7</v>
      </c>
      <c r="BQ18" s="37">
        <v>42608</v>
      </c>
    </row>
    <row r="19" spans="1:71" ht="50.65" x14ac:dyDescent="0.6">
      <c r="A19" s="78">
        <v>18</v>
      </c>
      <c r="B19" s="426" t="s">
        <v>92</v>
      </c>
      <c r="C19" s="27" t="s">
        <v>3958</v>
      </c>
      <c r="D19" s="1">
        <v>2011</v>
      </c>
      <c r="E19" s="1">
        <v>1.4</v>
      </c>
      <c r="F19" s="1">
        <v>750</v>
      </c>
      <c r="H19" s="42">
        <v>1.55</v>
      </c>
      <c r="I19" s="119" t="s">
        <v>2572</v>
      </c>
      <c r="J19" s="448" t="s">
        <v>2804</v>
      </c>
      <c r="K19" s="448" t="s">
        <v>3438</v>
      </c>
      <c r="L19" s="448" t="s">
        <v>4030</v>
      </c>
      <c r="M19" s="447" t="s">
        <v>4058</v>
      </c>
      <c r="N19" s="174"/>
      <c r="O19" s="217"/>
      <c r="P19" s="136" t="s">
        <v>2587</v>
      </c>
      <c r="R19" s="126"/>
      <c r="S19" s="121"/>
      <c r="T19" s="124">
        <v>44651.509722222225</v>
      </c>
      <c r="U19" s="156" t="s">
        <v>2576</v>
      </c>
      <c r="V19" s="186" t="b">
        <v>1</v>
      </c>
      <c r="W19" s="134" t="b">
        <v>1</v>
      </c>
      <c r="X19" s="134"/>
      <c r="Y19" s="134"/>
      <c r="AB19" s="234" t="b">
        <f t="shared" si="1"/>
        <v>1</v>
      </c>
      <c r="AC19" s="199" t="b">
        <f t="shared" si="1"/>
        <v>1</v>
      </c>
      <c r="AD19" s="199" t="b">
        <f t="shared" si="5"/>
        <v>1</v>
      </c>
      <c r="AE19" s="199" t="b">
        <f t="shared" si="5"/>
        <v>1</v>
      </c>
      <c r="AF19" s="200" t="b">
        <f t="shared" si="5"/>
        <v>1</v>
      </c>
      <c r="AG19" s="200" t="b">
        <f t="shared" si="5"/>
        <v>1</v>
      </c>
      <c r="AH19" s="201" t="b">
        <f t="shared" si="2"/>
        <v>1</v>
      </c>
      <c r="AI19" s="203">
        <f t="shared" si="3"/>
        <v>1</v>
      </c>
      <c r="AV19" s="51" t="s">
        <v>5</v>
      </c>
      <c r="AW19" s="35" t="s">
        <v>213</v>
      </c>
      <c r="AX19" s="51" t="s">
        <v>5</v>
      </c>
      <c r="AY19" s="51" t="s">
        <v>105</v>
      </c>
      <c r="AZ19" s="51" t="s">
        <v>106</v>
      </c>
      <c r="BA19" s="51" t="s">
        <v>106</v>
      </c>
      <c r="BB19" s="51" t="s">
        <v>2005</v>
      </c>
      <c r="BC19" s="1" t="s">
        <v>4</v>
      </c>
      <c r="BD19" s="1" t="s">
        <v>98</v>
      </c>
      <c r="BE19" s="33" t="s">
        <v>169</v>
      </c>
      <c r="BF19" s="51" t="s">
        <v>122</v>
      </c>
      <c r="BG19" s="29" t="s">
        <v>110</v>
      </c>
      <c r="BH19" s="75" t="s">
        <v>2068</v>
      </c>
      <c r="BI19" s="75" t="s">
        <v>2087</v>
      </c>
      <c r="BJ19" s="75" t="s">
        <v>35</v>
      </c>
      <c r="BK19" s="76" t="s">
        <v>2070</v>
      </c>
      <c r="BL19" s="33" t="s">
        <v>197</v>
      </c>
      <c r="BM19" s="33"/>
      <c r="BN19" s="33"/>
      <c r="BP19" s="51" t="s">
        <v>7</v>
      </c>
      <c r="BQ19" s="37">
        <v>42608</v>
      </c>
    </row>
    <row r="20" spans="1:71" x14ac:dyDescent="0.6">
      <c r="A20" s="78">
        <v>19</v>
      </c>
      <c r="B20" s="426" t="s">
        <v>68</v>
      </c>
      <c r="C20" s="27" t="s">
        <v>3955</v>
      </c>
      <c r="D20" s="1">
        <v>2008</v>
      </c>
      <c r="E20" s="1">
        <v>1.4</v>
      </c>
      <c r="F20" s="1">
        <v>373</v>
      </c>
      <c r="H20" s="42">
        <v>1.44</v>
      </c>
      <c r="I20" s="119" t="s">
        <v>2572</v>
      </c>
      <c r="J20" s="448" t="s">
        <v>4059</v>
      </c>
      <c r="K20" s="448" t="s">
        <v>4060</v>
      </c>
      <c r="L20" s="448" t="s">
        <v>4053</v>
      </c>
      <c r="M20" s="447" t="s">
        <v>3363</v>
      </c>
      <c r="N20" s="174"/>
      <c r="O20" s="217"/>
      <c r="P20" s="136" t="s">
        <v>2588</v>
      </c>
      <c r="R20" s="126"/>
      <c r="S20" s="121"/>
      <c r="T20" s="124">
        <v>44651.511805555558</v>
      </c>
      <c r="U20" s="156" t="s">
        <v>2576</v>
      </c>
      <c r="V20" s="186" t="b">
        <v>1</v>
      </c>
      <c r="W20" s="134" t="b">
        <v>1</v>
      </c>
      <c r="X20" s="134"/>
      <c r="Y20" s="134"/>
      <c r="AB20" s="234" t="b">
        <f t="shared" si="1"/>
        <v>1</v>
      </c>
      <c r="AC20" s="199" t="b">
        <f t="shared" si="1"/>
        <v>1</v>
      </c>
      <c r="AD20" s="199" t="b">
        <f t="shared" si="5"/>
        <v>1</v>
      </c>
      <c r="AE20" s="199" t="b">
        <f t="shared" si="5"/>
        <v>1</v>
      </c>
      <c r="AF20" s="200" t="b">
        <f t="shared" si="5"/>
        <v>1</v>
      </c>
      <c r="AG20" s="200" t="b">
        <f t="shared" si="5"/>
        <v>1</v>
      </c>
      <c r="AH20" s="201" t="b">
        <f t="shared" si="2"/>
        <v>1</v>
      </c>
      <c r="AI20" s="203">
        <f t="shared" si="3"/>
        <v>1</v>
      </c>
      <c r="AV20" s="51" t="s">
        <v>5</v>
      </c>
      <c r="AW20" s="35" t="s">
        <v>213</v>
      </c>
      <c r="AX20" s="51" t="s">
        <v>5</v>
      </c>
      <c r="AY20" s="51" t="s">
        <v>105</v>
      </c>
      <c r="AZ20" s="51" t="s">
        <v>105</v>
      </c>
      <c r="BA20" s="51" t="s">
        <v>106</v>
      </c>
      <c r="BB20" s="51" t="s">
        <v>2005</v>
      </c>
      <c r="BC20" s="1" t="s">
        <v>41</v>
      </c>
      <c r="BD20" s="1" t="s">
        <v>99</v>
      </c>
      <c r="BE20" s="33" t="s">
        <v>71</v>
      </c>
      <c r="BF20" s="51" t="s">
        <v>122</v>
      </c>
      <c r="BG20" s="29" t="s">
        <v>110</v>
      </c>
      <c r="BH20" s="75" t="s">
        <v>2058</v>
      </c>
      <c r="BI20" s="76" t="s">
        <v>2070</v>
      </c>
      <c r="BJ20" s="75" t="s">
        <v>35</v>
      </c>
      <c r="BK20" s="76" t="s">
        <v>2070</v>
      </c>
      <c r="BL20" s="33" t="s">
        <v>198</v>
      </c>
      <c r="BM20" s="33"/>
      <c r="BN20" s="33"/>
      <c r="BO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426" t="s">
        <v>72</v>
      </c>
      <c r="C21" s="27" t="s">
        <v>3951</v>
      </c>
      <c r="D21" s="1">
        <v>2009</v>
      </c>
      <c r="E21" s="1">
        <v>1.48</v>
      </c>
      <c r="F21" s="1">
        <v>705</v>
      </c>
      <c r="H21" s="42">
        <v>1.4630000000000001</v>
      </c>
      <c r="I21" s="119" t="s">
        <v>2572</v>
      </c>
      <c r="J21" s="448" t="s">
        <v>3523</v>
      </c>
      <c r="K21" s="448" t="s">
        <v>4466</v>
      </c>
      <c r="L21" s="448" t="s">
        <v>4046</v>
      </c>
      <c r="M21" s="447" t="s">
        <v>3525</v>
      </c>
      <c r="N21" s="174"/>
      <c r="O21" s="217"/>
      <c r="P21" s="136" t="s">
        <v>2589</v>
      </c>
      <c r="Q21" s="136" t="s">
        <v>2593</v>
      </c>
      <c r="R21" s="126"/>
      <c r="S21" s="124">
        <v>44651.568055555559</v>
      </c>
      <c r="T21" s="124">
        <v>44651.068055555559</v>
      </c>
      <c r="U21" s="155" t="s">
        <v>2575</v>
      </c>
      <c r="V21" s="186" t="b">
        <v>1</v>
      </c>
      <c r="W21" s="134" t="b">
        <v>1</v>
      </c>
      <c r="X21" s="134"/>
      <c r="Y21" s="134"/>
      <c r="AB21" s="234" t="b">
        <f t="shared" si="1"/>
        <v>1</v>
      </c>
      <c r="AC21" s="199" t="b">
        <f t="shared" si="1"/>
        <v>1</v>
      </c>
      <c r="AD21" s="199" t="b">
        <f t="shared" si="5"/>
        <v>1</v>
      </c>
      <c r="AE21" s="199" t="b">
        <f t="shared" si="5"/>
        <v>1</v>
      </c>
      <c r="AF21" s="200" t="b">
        <f t="shared" si="5"/>
        <v>1</v>
      </c>
      <c r="AG21" s="200" t="b">
        <f t="shared" si="5"/>
        <v>1</v>
      </c>
      <c r="AH21" s="201" t="b">
        <f t="shared" si="2"/>
        <v>1</v>
      </c>
      <c r="AI21" s="203">
        <f t="shared" si="3"/>
        <v>1</v>
      </c>
      <c r="AV21" s="51" t="s">
        <v>38</v>
      </c>
      <c r="AW21" s="35" t="s">
        <v>213</v>
      </c>
      <c r="AX21" s="51" t="s">
        <v>38</v>
      </c>
      <c r="AY21" s="51" t="s">
        <v>105</v>
      </c>
      <c r="AZ21" s="51" t="s">
        <v>106</v>
      </c>
      <c r="BA21" s="51" t="s">
        <v>106</v>
      </c>
      <c r="BB21" s="51" t="s">
        <v>2005</v>
      </c>
      <c r="BC21" s="1" t="s">
        <v>73</v>
      </c>
      <c r="BD21" s="1" t="s">
        <v>157</v>
      </c>
      <c r="BE21" s="33" t="s">
        <v>170</v>
      </c>
      <c r="BF21" s="51" t="s">
        <v>122</v>
      </c>
      <c r="BG21" s="30" t="s">
        <v>113</v>
      </c>
      <c r="BH21" s="75" t="s">
        <v>191</v>
      </c>
      <c r="BI21" s="76" t="s">
        <v>2070</v>
      </c>
      <c r="BJ21" s="76" t="s">
        <v>2070</v>
      </c>
      <c r="BK21" s="76" t="s">
        <v>2070</v>
      </c>
      <c r="BL21" s="33" t="s">
        <v>2038</v>
      </c>
      <c r="BM21" s="33"/>
      <c r="BN21" s="33"/>
      <c r="BO21" s="1" t="s">
        <v>74</v>
      </c>
      <c r="BP21" s="51" t="s">
        <v>7</v>
      </c>
      <c r="BQ21" s="37">
        <v>42608</v>
      </c>
    </row>
    <row r="22" spans="1:71" ht="33.75" x14ac:dyDescent="0.6">
      <c r="A22" s="78">
        <v>21</v>
      </c>
      <c r="B22" s="426" t="s">
        <v>76</v>
      </c>
      <c r="C22" s="27" t="s">
        <v>3960</v>
      </c>
      <c r="D22" s="1">
        <v>2004</v>
      </c>
      <c r="E22" s="1"/>
      <c r="H22" s="1"/>
      <c r="I22" s="132" t="s">
        <v>2572</v>
      </c>
      <c r="J22" s="448" t="s">
        <v>3438</v>
      </c>
      <c r="K22" s="448" t="s">
        <v>3438</v>
      </c>
      <c r="L22" s="448" t="s">
        <v>4030</v>
      </c>
      <c r="M22" s="447" t="s">
        <v>4058</v>
      </c>
      <c r="N22" s="183"/>
      <c r="O22" s="220"/>
      <c r="P22" s="144"/>
      <c r="Q22" s="144" t="s">
        <v>2601</v>
      </c>
      <c r="R22" s="128"/>
      <c r="S22" s="129"/>
      <c r="T22" s="130">
        <v>44651.068055555559</v>
      </c>
      <c r="U22" s="157"/>
      <c r="V22" s="187" t="b">
        <v>1</v>
      </c>
      <c r="W22" s="191" t="b">
        <v>0</v>
      </c>
      <c r="X22" s="135"/>
      <c r="Y22" s="134"/>
      <c r="AB22" s="234" t="b">
        <f t="shared" si="1"/>
        <v>1</v>
      </c>
      <c r="AC22" s="199" t="b">
        <f t="shared" si="1"/>
        <v>0</v>
      </c>
      <c r="AD22" s="199" t="b">
        <f t="shared" si="5"/>
        <v>1</v>
      </c>
      <c r="AE22" s="199" t="b">
        <f t="shared" si="5"/>
        <v>1</v>
      </c>
      <c r="AF22" s="200" t="b">
        <f t="shared" si="5"/>
        <v>1</v>
      </c>
      <c r="AG22" s="200" t="b">
        <f t="shared" si="5"/>
        <v>1</v>
      </c>
      <c r="AH22" s="201" t="b">
        <f t="shared" si="2"/>
        <v>0</v>
      </c>
      <c r="AI22" s="203">
        <f t="shared" si="3"/>
        <v>0</v>
      </c>
      <c r="AV22" s="51" t="s">
        <v>143</v>
      </c>
      <c r="AW22" s="35" t="s">
        <v>207</v>
      </c>
      <c r="AX22" s="51" t="s">
        <v>143</v>
      </c>
      <c r="AY22" s="51" t="s">
        <v>105</v>
      </c>
      <c r="AZ22" s="51" t="s">
        <v>106</v>
      </c>
      <c r="BA22" s="51" t="s">
        <v>106</v>
      </c>
      <c r="BB22" s="51" t="s">
        <v>2006</v>
      </c>
      <c r="BC22" s="1" t="s">
        <v>77</v>
      </c>
      <c r="BD22" s="1" t="s">
        <v>158</v>
      </c>
      <c r="BE22" s="33" t="s">
        <v>144</v>
      </c>
      <c r="BF22" s="51" t="s">
        <v>122</v>
      </c>
      <c r="BG22" s="51" t="s">
        <v>113</v>
      </c>
      <c r="BH22" s="73" t="s">
        <v>191</v>
      </c>
      <c r="BI22" s="73"/>
      <c r="BJ22" s="73"/>
      <c r="BK22" s="73"/>
      <c r="BL22" s="32" t="s">
        <v>2089</v>
      </c>
      <c r="BM22" s="32"/>
      <c r="BN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9.4" x14ac:dyDescent="0.6">
      <c r="A23" s="78">
        <v>22</v>
      </c>
      <c r="B23" s="426" t="s">
        <v>186</v>
      </c>
      <c r="C23" s="27" t="s">
        <v>3951</v>
      </c>
      <c r="D23" s="1">
        <v>2001</v>
      </c>
      <c r="E23" s="127">
        <v>2.4</v>
      </c>
      <c r="F23" s="1">
        <v>300</v>
      </c>
      <c r="G23" s="1"/>
      <c r="H23" s="65"/>
      <c r="I23" s="132" t="s">
        <v>2572</v>
      </c>
      <c r="J23" s="448" t="s">
        <v>4061</v>
      </c>
      <c r="K23" s="448" t="s">
        <v>4061</v>
      </c>
      <c r="L23" s="448" t="s">
        <v>4062</v>
      </c>
      <c r="M23" s="447" t="s">
        <v>4063</v>
      </c>
      <c r="N23" s="183"/>
      <c r="O23" s="220"/>
      <c r="P23" s="144"/>
      <c r="Q23" s="144" t="s">
        <v>2601</v>
      </c>
      <c r="R23" s="128"/>
      <c r="S23" s="129"/>
      <c r="T23" s="130">
        <v>44651.068055555559</v>
      </c>
      <c r="U23" s="157"/>
      <c r="V23" s="187" t="b">
        <v>1</v>
      </c>
      <c r="W23" s="191" t="b">
        <v>0</v>
      </c>
      <c r="X23" s="135"/>
      <c r="Y23" s="134"/>
      <c r="AB23" s="234" t="b">
        <f t="shared" si="1"/>
        <v>1</v>
      </c>
      <c r="AC23" s="199" t="b">
        <f t="shared" si="1"/>
        <v>0</v>
      </c>
      <c r="AD23" s="199" t="b">
        <f t="shared" si="5"/>
        <v>1</v>
      </c>
      <c r="AE23" s="199" t="b">
        <f t="shared" si="5"/>
        <v>1</v>
      </c>
      <c r="AF23" s="200" t="b">
        <f t="shared" si="5"/>
        <v>1</v>
      </c>
      <c r="AG23" s="200" t="b">
        <f t="shared" si="5"/>
        <v>1</v>
      </c>
      <c r="AH23" s="201" t="b">
        <f t="shared" si="2"/>
        <v>0</v>
      </c>
      <c r="AI23" s="203">
        <f t="shared" si="3"/>
        <v>0</v>
      </c>
      <c r="AV23" s="38" t="s">
        <v>5</v>
      </c>
      <c r="AW23" s="35" t="s">
        <v>207</v>
      </c>
      <c r="AX23" s="38" t="s">
        <v>5</v>
      </c>
      <c r="AY23" s="51" t="s">
        <v>106</v>
      </c>
      <c r="AZ23" s="51" t="s">
        <v>105</v>
      </c>
      <c r="BA23" s="51" t="s">
        <v>106</v>
      </c>
      <c r="BB23" s="51" t="s">
        <v>2005</v>
      </c>
      <c r="BC23" s="1" t="s">
        <v>41</v>
      </c>
      <c r="BD23" s="33" t="s">
        <v>159</v>
      </c>
      <c r="BE23" s="32" t="s">
        <v>181</v>
      </c>
      <c r="BF23" s="51" t="s">
        <v>180</v>
      </c>
      <c r="BG23" s="51" t="s">
        <v>143</v>
      </c>
      <c r="BH23" s="73"/>
      <c r="BI23" s="73"/>
      <c r="BJ23" s="73" t="s">
        <v>35</v>
      </c>
      <c r="BK23" s="73"/>
      <c r="BL23" s="33" t="s">
        <v>184</v>
      </c>
      <c r="BM23" s="33"/>
      <c r="BN23" s="33"/>
      <c r="BP23" s="51" t="s">
        <v>7</v>
      </c>
      <c r="BQ23" s="37">
        <v>42608</v>
      </c>
      <c r="BS23" s="1" t="s">
        <v>94</v>
      </c>
    </row>
    <row r="24" spans="1:71" ht="84.4" x14ac:dyDescent="0.6">
      <c r="A24" s="78">
        <v>23</v>
      </c>
      <c r="B24" s="426" t="s">
        <v>78</v>
      </c>
      <c r="C24" s="27" t="s">
        <v>3961</v>
      </c>
      <c r="D24" s="1">
        <v>2014</v>
      </c>
      <c r="E24" s="1">
        <v>2</v>
      </c>
      <c r="F24" s="1">
        <v>773</v>
      </c>
      <c r="H24" s="42">
        <v>1.98</v>
      </c>
      <c r="I24" s="119" t="s">
        <v>2572</v>
      </c>
      <c r="J24" s="448" t="s">
        <v>4064</v>
      </c>
      <c r="K24" s="448" t="s">
        <v>4065</v>
      </c>
      <c r="L24" s="448" t="s">
        <v>4066</v>
      </c>
      <c r="M24" s="447" t="s">
        <v>4067</v>
      </c>
      <c r="N24" s="174"/>
      <c r="O24" s="217"/>
      <c r="P24" s="136" t="s">
        <v>2594</v>
      </c>
      <c r="R24" s="126"/>
      <c r="S24" s="121"/>
      <c r="T24" s="124">
        <v>44651.068055555559</v>
      </c>
      <c r="U24" s="156" t="s">
        <v>2576</v>
      </c>
      <c r="V24" s="186" t="b">
        <v>1</v>
      </c>
      <c r="W24" s="134" t="b">
        <v>1</v>
      </c>
      <c r="X24" s="134"/>
      <c r="Y24" s="134"/>
      <c r="AB24" s="234" t="b">
        <f t="shared" si="1"/>
        <v>1</v>
      </c>
      <c r="AC24" s="199" t="b">
        <f t="shared" si="1"/>
        <v>1</v>
      </c>
      <c r="AD24" s="199" t="b">
        <f t="shared" si="5"/>
        <v>1</v>
      </c>
      <c r="AE24" s="199" t="b">
        <f t="shared" si="5"/>
        <v>1</v>
      </c>
      <c r="AF24" s="200" t="b">
        <f t="shared" si="5"/>
        <v>1</v>
      </c>
      <c r="AG24" s="200" t="b">
        <f t="shared" si="5"/>
        <v>1</v>
      </c>
      <c r="AH24" s="201" t="b">
        <f t="shared" si="2"/>
        <v>1</v>
      </c>
      <c r="AI24" s="203">
        <f t="shared" si="3"/>
        <v>1</v>
      </c>
      <c r="AV24" s="51" t="s">
        <v>5</v>
      </c>
      <c r="AW24" s="35" t="s">
        <v>213</v>
      </c>
      <c r="AX24" s="51" t="s">
        <v>5</v>
      </c>
      <c r="AY24" s="51" t="s">
        <v>105</v>
      </c>
      <c r="AZ24" s="51" t="s">
        <v>106</v>
      </c>
      <c r="BA24" s="51" t="s">
        <v>106</v>
      </c>
      <c r="BB24" s="51" t="s">
        <v>2005</v>
      </c>
      <c r="BC24" s="1" t="s">
        <v>4</v>
      </c>
      <c r="BD24" s="33" t="s">
        <v>160</v>
      </c>
      <c r="BE24" s="33" t="s">
        <v>79</v>
      </c>
      <c r="BF24" s="51" t="s">
        <v>122</v>
      </c>
      <c r="BG24" s="51" t="s">
        <v>110</v>
      </c>
      <c r="BH24" s="75" t="s">
        <v>2068</v>
      </c>
      <c r="BI24" s="75" t="s">
        <v>2087</v>
      </c>
      <c r="BJ24" s="75" t="s">
        <v>35</v>
      </c>
      <c r="BK24" s="76" t="s">
        <v>2070</v>
      </c>
      <c r="BL24" s="33" t="s">
        <v>199</v>
      </c>
      <c r="BM24" s="33"/>
      <c r="BN24" s="33"/>
      <c r="BP24" s="51" t="s">
        <v>7</v>
      </c>
      <c r="BQ24" s="37">
        <v>42608</v>
      </c>
    </row>
    <row r="25" spans="1:71" ht="50.65" x14ac:dyDescent="0.6">
      <c r="A25" s="78">
        <v>24</v>
      </c>
      <c r="B25" s="426" t="s">
        <v>80</v>
      </c>
      <c r="C25" s="27" t="s">
        <v>3952</v>
      </c>
      <c r="D25" s="1">
        <v>2016</v>
      </c>
      <c r="E25" s="1"/>
      <c r="F25" s="1">
        <v>700</v>
      </c>
      <c r="H25" s="1"/>
      <c r="I25" s="132" t="s">
        <v>2572</v>
      </c>
      <c r="J25" s="448" t="s">
        <v>4068</v>
      </c>
      <c r="K25" s="448" t="s">
        <v>4069</v>
      </c>
      <c r="L25" s="448" t="s">
        <v>4070</v>
      </c>
      <c r="M25" s="447" t="s">
        <v>4071</v>
      </c>
      <c r="N25" s="183"/>
      <c r="O25" s="220"/>
      <c r="P25" s="144" t="s">
        <v>2595</v>
      </c>
      <c r="Q25" s="144" t="s">
        <v>2596</v>
      </c>
      <c r="R25" s="128"/>
      <c r="S25" s="129"/>
      <c r="T25" s="130">
        <v>44651.068055555559</v>
      </c>
      <c r="U25" s="157"/>
      <c r="V25" s="187" t="b">
        <v>1</v>
      </c>
      <c r="W25" s="191" t="b">
        <v>0</v>
      </c>
      <c r="X25" s="135"/>
      <c r="Y25" s="134"/>
      <c r="AB25" s="234" t="b">
        <f t="shared" si="1"/>
        <v>1</v>
      </c>
      <c r="AC25" s="199" t="b">
        <f t="shared" si="1"/>
        <v>0</v>
      </c>
      <c r="AD25" s="199" t="b">
        <f t="shared" si="5"/>
        <v>1</v>
      </c>
      <c r="AE25" s="199" t="b">
        <f t="shared" si="5"/>
        <v>1</v>
      </c>
      <c r="AF25" s="200" t="b">
        <f t="shared" si="5"/>
        <v>1</v>
      </c>
      <c r="AG25" s="200" t="b">
        <f t="shared" si="5"/>
        <v>1</v>
      </c>
      <c r="AH25" s="201" t="b">
        <f t="shared" si="2"/>
        <v>0</v>
      </c>
      <c r="AI25" s="203">
        <f t="shared" si="3"/>
        <v>0</v>
      </c>
      <c r="AV25" s="51" t="s">
        <v>143</v>
      </c>
      <c r="AW25" s="35" t="s">
        <v>10</v>
      </c>
      <c r="AX25" s="51" t="s">
        <v>143</v>
      </c>
      <c r="AY25" s="51" t="s">
        <v>105</v>
      </c>
      <c r="AZ25" s="51" t="s">
        <v>106</v>
      </c>
      <c r="BA25" s="51" t="s">
        <v>106</v>
      </c>
      <c r="BB25" s="51" t="s">
        <v>2006</v>
      </c>
      <c r="BC25" s="40" t="s">
        <v>2006</v>
      </c>
      <c r="BD25" s="33" t="s">
        <v>165</v>
      </c>
      <c r="BE25" s="32" t="s">
        <v>179</v>
      </c>
      <c r="BF25" s="29" t="s">
        <v>122</v>
      </c>
      <c r="BG25" s="29" t="s">
        <v>143</v>
      </c>
      <c r="BH25" s="74"/>
      <c r="BI25" s="74"/>
      <c r="BJ25" s="73"/>
      <c r="BK25" s="73"/>
      <c r="BL25" s="33" t="s">
        <v>143</v>
      </c>
      <c r="BM25" s="33"/>
      <c r="BN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426" t="s">
        <v>81</v>
      </c>
      <c r="C26" s="27" t="s">
        <v>3962</v>
      </c>
      <c r="D26" s="1">
        <v>2012</v>
      </c>
      <c r="E26" s="1">
        <v>1.3</v>
      </c>
      <c r="F26" s="1">
        <v>923</v>
      </c>
      <c r="H26" s="42">
        <v>1.27</v>
      </c>
      <c r="I26" s="119" t="s">
        <v>2572</v>
      </c>
      <c r="J26" s="448" t="s">
        <v>3038</v>
      </c>
      <c r="K26" s="448" t="s">
        <v>3437</v>
      </c>
      <c r="L26" s="448" t="s">
        <v>4027</v>
      </c>
      <c r="M26" s="447" t="s">
        <v>4072</v>
      </c>
      <c r="N26" s="174"/>
      <c r="O26" s="217"/>
      <c r="P26" s="136" t="s">
        <v>2597</v>
      </c>
      <c r="Q26" s="136" t="s">
        <v>2599</v>
      </c>
      <c r="R26" s="126"/>
      <c r="S26" s="124">
        <v>44651.652083333334</v>
      </c>
      <c r="T26" s="124">
        <v>44651.152083333334</v>
      </c>
      <c r="U26" s="155" t="s">
        <v>2575</v>
      </c>
      <c r="V26" s="186" t="b">
        <v>1</v>
      </c>
      <c r="W26" s="134" t="b">
        <v>1</v>
      </c>
      <c r="X26" s="134"/>
      <c r="Y26" s="134"/>
      <c r="AB26" s="234" t="b">
        <f t="shared" si="1"/>
        <v>1</v>
      </c>
      <c r="AC26" s="199" t="b">
        <f t="shared" si="1"/>
        <v>1</v>
      </c>
      <c r="AD26" s="199" t="b">
        <f t="shared" si="5"/>
        <v>1</v>
      </c>
      <c r="AE26" s="199" t="b">
        <f t="shared" si="5"/>
        <v>1</v>
      </c>
      <c r="AF26" s="200" t="b">
        <f t="shared" si="5"/>
        <v>1</v>
      </c>
      <c r="AG26" s="200" t="b">
        <f t="shared" si="5"/>
        <v>1</v>
      </c>
      <c r="AH26" s="201" t="b">
        <f t="shared" si="2"/>
        <v>1</v>
      </c>
      <c r="AI26" s="203">
        <f t="shared" si="3"/>
        <v>1</v>
      </c>
      <c r="AV26" s="51" t="s">
        <v>5</v>
      </c>
      <c r="AW26" s="35" t="s">
        <v>213</v>
      </c>
      <c r="AX26" s="51" t="s">
        <v>5</v>
      </c>
      <c r="AY26" s="51" t="s">
        <v>105</v>
      </c>
      <c r="AZ26" s="51" t="s">
        <v>106</v>
      </c>
      <c r="BA26" s="51" t="s">
        <v>106</v>
      </c>
      <c r="BB26" s="51" t="s">
        <v>2005</v>
      </c>
      <c r="BC26" s="62" t="s">
        <v>86</v>
      </c>
      <c r="BD26" s="1" t="s">
        <v>161</v>
      </c>
      <c r="BE26" s="33" t="s">
        <v>82</v>
      </c>
      <c r="BF26" s="51" t="s">
        <v>122</v>
      </c>
      <c r="BG26" s="51" t="s">
        <v>110</v>
      </c>
      <c r="BH26" s="75" t="s">
        <v>2068</v>
      </c>
      <c r="BI26" s="75" t="s">
        <v>2093</v>
      </c>
      <c r="BJ26" s="75" t="s">
        <v>26</v>
      </c>
      <c r="BK26" s="76" t="s">
        <v>2070</v>
      </c>
      <c r="BL26" s="33" t="s">
        <v>26</v>
      </c>
      <c r="BM26" s="33"/>
      <c r="BN26" s="33"/>
      <c r="BP26" s="51" t="s">
        <v>7</v>
      </c>
      <c r="BQ26" s="37">
        <v>42608</v>
      </c>
      <c r="BS26" s="28"/>
    </row>
    <row r="27" spans="1:71" ht="52.5" x14ac:dyDescent="0.6">
      <c r="A27" s="78">
        <v>26</v>
      </c>
      <c r="B27" s="428" t="s">
        <v>84</v>
      </c>
      <c r="C27" s="425" t="s">
        <v>3929</v>
      </c>
      <c r="D27" s="40">
        <v>2012</v>
      </c>
      <c r="E27" s="40">
        <v>1.22</v>
      </c>
      <c r="F27" s="40">
        <v>923</v>
      </c>
      <c r="G27" s="405"/>
      <c r="H27" s="76">
        <v>1.04</v>
      </c>
      <c r="I27" s="367" t="s">
        <v>2572</v>
      </c>
      <c r="J27" s="445" t="s">
        <v>3038</v>
      </c>
      <c r="K27" s="445" t="s">
        <v>3437</v>
      </c>
      <c r="L27" s="445" t="s">
        <v>4027</v>
      </c>
      <c r="M27" s="447" t="s">
        <v>4072</v>
      </c>
      <c r="N27" s="368" t="s">
        <v>3927</v>
      </c>
      <c r="O27" s="260" t="s">
        <v>2598</v>
      </c>
      <c r="P27" s="260" t="s">
        <v>2598</v>
      </c>
      <c r="Q27" s="260" t="s">
        <v>2599</v>
      </c>
      <c r="R27" s="403" t="s">
        <v>3930</v>
      </c>
      <c r="S27" s="370">
        <v>44651.684027777781</v>
      </c>
      <c r="T27" s="370">
        <v>44651.184027777781</v>
      </c>
      <c r="U27" s="404" t="s">
        <v>2575</v>
      </c>
      <c r="V27" s="372" t="b">
        <v>1</v>
      </c>
      <c r="W27" s="193" t="b">
        <v>1</v>
      </c>
      <c r="X27" s="193"/>
      <c r="Y27" s="193" t="b">
        <v>0</v>
      </c>
      <c r="Z27" s="193" t="b">
        <v>0</v>
      </c>
      <c r="AA27" s="238"/>
      <c r="AB27" s="234" t="b">
        <f t="shared" si="1"/>
        <v>1</v>
      </c>
      <c r="AC27" s="199" t="b">
        <f t="shared" si="1"/>
        <v>1</v>
      </c>
      <c r="AD27" s="199" t="b">
        <f t="shared" si="5"/>
        <v>1</v>
      </c>
      <c r="AE27" s="199" t="b">
        <f t="shared" si="5"/>
        <v>0</v>
      </c>
      <c r="AF27" s="200" t="b">
        <f t="shared" si="5"/>
        <v>0</v>
      </c>
      <c r="AG27" s="200" t="b">
        <f t="shared" si="5"/>
        <v>1</v>
      </c>
      <c r="AH27" s="201" t="b">
        <f t="shared" si="2"/>
        <v>0</v>
      </c>
      <c r="AI27" s="203">
        <f t="shared" si="3"/>
        <v>0</v>
      </c>
      <c r="AV27" s="51" t="s">
        <v>5</v>
      </c>
      <c r="AW27" s="35" t="s">
        <v>213</v>
      </c>
      <c r="AX27" s="51" t="s">
        <v>5</v>
      </c>
      <c r="AY27" s="51" t="s">
        <v>105</v>
      </c>
      <c r="AZ27" s="51" t="s">
        <v>106</v>
      </c>
      <c r="BA27" s="51" t="s">
        <v>106</v>
      </c>
      <c r="BB27" s="51" t="s">
        <v>2005</v>
      </c>
      <c r="BC27" s="1" t="s">
        <v>86</v>
      </c>
      <c r="BD27" s="1" t="s">
        <v>162</v>
      </c>
      <c r="BE27" s="57" t="s">
        <v>3928</v>
      </c>
      <c r="BF27" s="51" t="s">
        <v>122</v>
      </c>
      <c r="BG27" s="51" t="s">
        <v>110</v>
      </c>
      <c r="BH27" s="75" t="s">
        <v>2068</v>
      </c>
      <c r="BI27" s="75" t="s">
        <v>2093</v>
      </c>
      <c r="BJ27" s="75" t="s">
        <v>26</v>
      </c>
      <c r="BK27" s="402" t="s">
        <v>2053</v>
      </c>
      <c r="BL27" s="33" t="s">
        <v>26</v>
      </c>
      <c r="BM27" s="33"/>
      <c r="BN27" s="33"/>
      <c r="BP27" s="51" t="s">
        <v>7</v>
      </c>
      <c r="BQ27" s="37">
        <v>42608</v>
      </c>
      <c r="BS27" s="28"/>
    </row>
    <row r="28" spans="1:71" ht="39.4" x14ac:dyDescent="0.6">
      <c r="A28" s="78">
        <v>27</v>
      </c>
      <c r="B28" s="426" t="s">
        <v>87</v>
      </c>
      <c r="C28" s="27" t="s">
        <v>3951</v>
      </c>
      <c r="D28" s="1">
        <v>2014</v>
      </c>
      <c r="E28" s="1">
        <v>2.6</v>
      </c>
      <c r="F28" s="1">
        <v>923</v>
      </c>
      <c r="H28" s="42">
        <v>2.67</v>
      </c>
      <c r="I28" s="119" t="s">
        <v>2572</v>
      </c>
      <c r="J28" s="448" t="s">
        <v>3038</v>
      </c>
      <c r="K28" s="448" t="s">
        <v>3437</v>
      </c>
      <c r="L28" s="448" t="s">
        <v>4027</v>
      </c>
      <c r="M28" s="447" t="s">
        <v>4072</v>
      </c>
      <c r="N28" s="174"/>
      <c r="O28" s="217"/>
      <c r="P28" s="136" t="s">
        <v>89</v>
      </c>
      <c r="R28" s="126"/>
      <c r="S28" s="121"/>
      <c r="T28" s="124">
        <v>44651.1875</v>
      </c>
      <c r="U28" s="156" t="s">
        <v>2576</v>
      </c>
      <c r="V28" s="186" t="b">
        <v>1</v>
      </c>
      <c r="W28" s="134" t="b">
        <v>1</v>
      </c>
      <c r="X28" s="134"/>
      <c r="AB28" s="234" t="b">
        <f t="shared" si="1"/>
        <v>1</v>
      </c>
      <c r="AC28" s="199" t="b">
        <f t="shared" si="1"/>
        <v>1</v>
      </c>
      <c r="AD28" s="199" t="b">
        <f t="shared" si="5"/>
        <v>1</v>
      </c>
      <c r="AE28" s="199" t="b">
        <f t="shared" si="5"/>
        <v>1</v>
      </c>
      <c r="AF28" s="200" t="b">
        <f t="shared" si="5"/>
        <v>1</v>
      </c>
      <c r="AG28" s="200" t="b">
        <f t="shared" si="5"/>
        <v>1</v>
      </c>
      <c r="AH28" s="201" t="b">
        <f t="shared" si="2"/>
        <v>1</v>
      </c>
      <c r="AI28" s="203">
        <f t="shared" si="3"/>
        <v>1</v>
      </c>
      <c r="AV28" s="51" t="s">
        <v>5</v>
      </c>
      <c r="AW28" s="35" t="s">
        <v>213</v>
      </c>
      <c r="AX28" s="51" t="s">
        <v>5</v>
      </c>
      <c r="AY28" s="51" t="s">
        <v>105</v>
      </c>
      <c r="AZ28" s="51" t="s">
        <v>106</v>
      </c>
      <c r="BA28" s="51" t="s">
        <v>106</v>
      </c>
      <c r="BB28" s="51" t="s">
        <v>2005</v>
      </c>
      <c r="BC28" s="1" t="s">
        <v>88</v>
      </c>
      <c r="BD28" s="1" t="s">
        <v>88</v>
      </c>
      <c r="BE28" s="33" t="s">
        <v>88</v>
      </c>
      <c r="BF28" s="51" t="s">
        <v>122</v>
      </c>
      <c r="BG28" s="34" t="s">
        <v>113</v>
      </c>
      <c r="BH28" s="75" t="s">
        <v>191</v>
      </c>
      <c r="BI28" s="76" t="s">
        <v>2070</v>
      </c>
      <c r="BJ28" s="76" t="s">
        <v>2070</v>
      </c>
      <c r="BK28" s="76" t="s">
        <v>2070</v>
      </c>
      <c r="BL28" s="33" t="s">
        <v>191</v>
      </c>
      <c r="BM28" s="33"/>
      <c r="BN28" s="33"/>
      <c r="BO28" s="1" t="s">
        <v>89</v>
      </c>
      <c r="BP28" s="51" t="s">
        <v>7</v>
      </c>
      <c r="BQ28" s="37">
        <v>42608</v>
      </c>
    </row>
    <row r="29" spans="1:71" ht="39.4" x14ac:dyDescent="0.6">
      <c r="A29" s="78">
        <v>28</v>
      </c>
      <c r="B29" s="429" t="s">
        <v>93</v>
      </c>
      <c r="C29" s="430" t="s">
        <v>2271</v>
      </c>
      <c r="D29" s="407">
        <v>2015</v>
      </c>
      <c r="E29" s="407">
        <v>2</v>
      </c>
      <c r="F29" s="407">
        <v>773</v>
      </c>
      <c r="G29" s="408"/>
      <c r="H29" s="406">
        <v>2</v>
      </c>
      <c r="I29" s="396" t="s">
        <v>2572</v>
      </c>
      <c r="J29" s="448" t="s">
        <v>3038</v>
      </c>
      <c r="K29" s="449" t="s">
        <v>3437</v>
      </c>
      <c r="L29" s="449" t="s">
        <v>4027</v>
      </c>
      <c r="M29" s="447" t="s">
        <v>4072</v>
      </c>
      <c r="N29" s="409" t="s">
        <v>2878</v>
      </c>
      <c r="O29" s="410" t="s">
        <v>3931</v>
      </c>
      <c r="P29" s="411" t="s">
        <v>3932</v>
      </c>
      <c r="Q29" s="412" t="s">
        <v>2599</v>
      </c>
      <c r="R29" s="413" t="s">
        <v>3933</v>
      </c>
      <c r="S29" s="414">
        <v>45027.997916666667</v>
      </c>
      <c r="T29" s="414">
        <v>45027.997916666667</v>
      </c>
      <c r="U29" s="415" t="s">
        <v>2575</v>
      </c>
      <c r="V29" s="416" t="b">
        <v>1</v>
      </c>
      <c r="W29" s="417" t="b">
        <v>1</v>
      </c>
      <c r="X29" s="417"/>
      <c r="Y29" s="418"/>
      <c r="Z29" s="418"/>
      <c r="AA29" s="419"/>
      <c r="AB29" s="420" t="b">
        <f t="shared" si="1"/>
        <v>1</v>
      </c>
      <c r="AC29" s="199" t="b">
        <f t="shared" si="1"/>
        <v>1</v>
      </c>
      <c r="AD29" s="199" t="b">
        <f t="shared" si="5"/>
        <v>1</v>
      </c>
      <c r="AE29" s="199" t="b">
        <f t="shared" si="5"/>
        <v>1</v>
      </c>
      <c r="AF29" s="200" t="b">
        <f t="shared" si="5"/>
        <v>1</v>
      </c>
      <c r="AG29" s="200" t="b">
        <f t="shared" si="5"/>
        <v>1</v>
      </c>
      <c r="AH29" s="201" t="b">
        <f t="shared" si="2"/>
        <v>1</v>
      </c>
      <c r="AI29" s="203">
        <f t="shared" si="3"/>
        <v>1</v>
      </c>
      <c r="AV29" s="51" t="s">
        <v>5</v>
      </c>
      <c r="AW29" s="35" t="s">
        <v>213</v>
      </c>
      <c r="AX29" s="51" t="s">
        <v>5</v>
      </c>
      <c r="AY29" s="51" t="s">
        <v>105</v>
      </c>
      <c r="AZ29" s="51" t="s">
        <v>106</v>
      </c>
      <c r="BA29" s="51" t="s">
        <v>106</v>
      </c>
      <c r="BB29" s="51" t="s">
        <v>2005</v>
      </c>
      <c r="BC29" s="1" t="s">
        <v>88</v>
      </c>
      <c r="BD29" s="1" t="s">
        <v>164</v>
      </c>
      <c r="BE29" s="33" t="s">
        <v>91</v>
      </c>
      <c r="BF29" s="51" t="s">
        <v>122</v>
      </c>
      <c r="BG29" s="34" t="s">
        <v>113</v>
      </c>
      <c r="BH29" s="75" t="s">
        <v>191</v>
      </c>
      <c r="BI29" s="76" t="s">
        <v>2070</v>
      </c>
      <c r="BJ29" s="76" t="s">
        <v>2070</v>
      </c>
      <c r="BK29" s="76" t="s">
        <v>2070</v>
      </c>
      <c r="BL29" s="33" t="s">
        <v>190</v>
      </c>
      <c r="BM29" s="33"/>
      <c r="BN29" s="33"/>
      <c r="BO29" s="1" t="s">
        <v>89</v>
      </c>
      <c r="BP29" s="51" t="s">
        <v>7</v>
      </c>
      <c r="BQ29" s="37">
        <v>42608</v>
      </c>
    </row>
    <row r="30" spans="1:71" ht="50.65" x14ac:dyDescent="0.6">
      <c r="A30" s="78">
        <v>29</v>
      </c>
      <c r="B30" s="426" t="s">
        <v>217</v>
      </c>
      <c r="C30" s="27" t="s">
        <v>3963</v>
      </c>
      <c r="D30" s="1">
        <v>2013</v>
      </c>
      <c r="E30" s="1">
        <v>0.92</v>
      </c>
      <c r="F30" s="1">
        <v>373</v>
      </c>
      <c r="H30" s="1"/>
      <c r="I30" s="132" t="s">
        <v>2572</v>
      </c>
      <c r="J30" s="448" t="s">
        <v>4073</v>
      </c>
      <c r="K30" s="448" t="s">
        <v>4073</v>
      </c>
      <c r="L30" s="448" t="s">
        <v>4074</v>
      </c>
      <c r="M30" s="447" t="s">
        <v>4075</v>
      </c>
      <c r="N30" s="183"/>
      <c r="O30" s="220"/>
      <c r="P30" s="144"/>
      <c r="Q30" s="144" t="s">
        <v>2601</v>
      </c>
      <c r="R30" s="128"/>
      <c r="S30" s="129"/>
      <c r="T30" s="130">
        <v>44651.275000000001</v>
      </c>
      <c r="U30" s="157"/>
      <c r="V30" s="187" t="b">
        <v>1</v>
      </c>
      <c r="W30" s="191" t="b">
        <v>0</v>
      </c>
      <c r="X30" s="135"/>
      <c r="AB30" s="234" t="b">
        <f t="shared" ref="AB30:AC93" si="6">V30=TRUE</f>
        <v>1</v>
      </c>
      <c r="AC30" s="199" t="b">
        <f t="shared" si="6"/>
        <v>0</v>
      </c>
      <c r="AD30" s="199" t="b">
        <f t="shared" si="5"/>
        <v>1</v>
      </c>
      <c r="AE30" s="199" t="b">
        <f t="shared" si="5"/>
        <v>1</v>
      </c>
      <c r="AF30" s="200" t="b">
        <f t="shared" si="5"/>
        <v>1</v>
      </c>
      <c r="AG30" s="200" t="b">
        <f t="shared" si="5"/>
        <v>1</v>
      </c>
      <c r="AH30" s="201" t="b">
        <f t="shared" si="2"/>
        <v>0</v>
      </c>
      <c r="AI30" s="203">
        <f t="shared" si="3"/>
        <v>0</v>
      </c>
      <c r="AV30" s="51" t="s">
        <v>38</v>
      </c>
      <c r="AW30" s="35" t="s">
        <v>228</v>
      </c>
      <c r="AX30" s="51" t="s">
        <v>38</v>
      </c>
      <c r="AY30" s="51" t="s">
        <v>105</v>
      </c>
      <c r="AZ30" s="51" t="s">
        <v>106</v>
      </c>
      <c r="BA30" s="51" t="s">
        <v>106</v>
      </c>
      <c r="BB30" s="51" t="s">
        <v>2005</v>
      </c>
      <c r="BC30" s="1" t="s">
        <v>41</v>
      </c>
      <c r="BD30" s="1" t="s">
        <v>135</v>
      </c>
      <c r="BE30" s="33" t="s">
        <v>219</v>
      </c>
      <c r="BF30" s="51" t="s">
        <v>122</v>
      </c>
      <c r="BG30" s="30" t="s">
        <v>110</v>
      </c>
      <c r="BH30" s="73"/>
      <c r="BI30" s="73"/>
      <c r="BJ30" s="73" t="s">
        <v>26</v>
      </c>
      <c r="BK30" s="73" t="s">
        <v>2050</v>
      </c>
      <c r="BL30" s="33" t="s">
        <v>193</v>
      </c>
      <c r="BM30" s="33"/>
      <c r="BN30" s="33"/>
      <c r="BO30" s="1" t="s">
        <v>229</v>
      </c>
      <c r="BP30" s="51" t="s">
        <v>7</v>
      </c>
      <c r="BQ30" s="37">
        <v>42620</v>
      </c>
    </row>
    <row r="31" spans="1:71" ht="50.65" x14ac:dyDescent="0.6">
      <c r="A31" s="78">
        <v>30</v>
      </c>
      <c r="B31" s="426" t="s">
        <v>217</v>
      </c>
      <c r="C31" s="27" t="s">
        <v>3963</v>
      </c>
      <c r="D31" s="1">
        <v>2013</v>
      </c>
      <c r="E31" s="1">
        <v>1.04</v>
      </c>
      <c r="F31" s="1">
        <v>298</v>
      </c>
      <c r="H31" s="1"/>
      <c r="I31" s="132" t="s">
        <v>2572</v>
      </c>
      <c r="J31" s="448" t="s">
        <v>4073</v>
      </c>
      <c r="K31" s="448" t="s">
        <v>4073</v>
      </c>
      <c r="L31" s="448" t="s">
        <v>4074</v>
      </c>
      <c r="M31" s="447" t="s">
        <v>4075</v>
      </c>
      <c r="N31" s="183"/>
      <c r="O31" s="220"/>
      <c r="P31" s="144"/>
      <c r="Q31" s="144" t="s">
        <v>2601</v>
      </c>
      <c r="R31" s="128"/>
      <c r="S31" s="129"/>
      <c r="T31" s="130">
        <v>44651.275000000001</v>
      </c>
      <c r="U31" s="157"/>
      <c r="V31" s="187" t="b">
        <v>1</v>
      </c>
      <c r="W31" s="191" t="b">
        <v>0</v>
      </c>
      <c r="X31" s="135"/>
      <c r="AB31" s="234" t="b">
        <f t="shared" si="6"/>
        <v>1</v>
      </c>
      <c r="AC31" s="199" t="b">
        <f t="shared" si="6"/>
        <v>0</v>
      </c>
      <c r="AD31" s="199" t="b">
        <f t="shared" si="5"/>
        <v>1</v>
      </c>
      <c r="AE31" s="199" t="b">
        <f t="shared" si="5"/>
        <v>1</v>
      </c>
      <c r="AF31" s="200" t="b">
        <f t="shared" si="5"/>
        <v>1</v>
      </c>
      <c r="AG31" s="200" t="b">
        <f t="shared" si="5"/>
        <v>1</v>
      </c>
      <c r="AH31" s="201" t="b">
        <f t="shared" si="2"/>
        <v>0</v>
      </c>
      <c r="AI31" s="203">
        <f t="shared" si="3"/>
        <v>0</v>
      </c>
      <c r="AV31" s="51" t="s">
        <v>5</v>
      </c>
      <c r="AW31" s="35" t="s">
        <v>228</v>
      </c>
      <c r="AX31" s="51" t="s">
        <v>5</v>
      </c>
      <c r="AY31" s="51" t="s">
        <v>105</v>
      </c>
      <c r="AZ31" s="51" t="s">
        <v>106</v>
      </c>
      <c r="BA31" s="51" t="s">
        <v>106</v>
      </c>
      <c r="BB31" s="51" t="s">
        <v>2005</v>
      </c>
      <c r="BC31" s="1" t="s">
        <v>41</v>
      </c>
      <c r="BD31" s="1" t="s">
        <v>99</v>
      </c>
      <c r="BE31" s="33" t="s">
        <v>220</v>
      </c>
      <c r="BF31" s="51" t="s">
        <v>122</v>
      </c>
      <c r="BG31" s="30" t="s">
        <v>110</v>
      </c>
      <c r="BH31" s="73"/>
      <c r="BI31" s="73"/>
      <c r="BJ31" s="73" t="s">
        <v>26</v>
      </c>
      <c r="BK31" s="73" t="s">
        <v>2050</v>
      </c>
      <c r="BL31" s="33" t="s">
        <v>193</v>
      </c>
      <c r="BM31" s="33"/>
      <c r="BN31" s="33"/>
      <c r="BO31" s="1" t="s">
        <v>229</v>
      </c>
      <c r="BP31" s="51" t="s">
        <v>7</v>
      </c>
      <c r="BQ31" s="37">
        <v>42620</v>
      </c>
    </row>
    <row r="32" spans="1:71" ht="50.65" x14ac:dyDescent="0.6">
      <c r="A32" s="78">
        <v>31</v>
      </c>
      <c r="B32" s="426" t="s">
        <v>232</v>
      </c>
      <c r="C32" s="27" t="s">
        <v>3964</v>
      </c>
      <c r="D32" s="1">
        <v>2007</v>
      </c>
      <c r="E32" s="1">
        <v>0.86</v>
      </c>
      <c r="F32" s="1">
        <v>505</v>
      </c>
      <c r="H32" s="42">
        <v>0.85599999999999998</v>
      </c>
      <c r="I32" s="119" t="s">
        <v>2572</v>
      </c>
      <c r="J32" s="448" t="s">
        <v>4076</v>
      </c>
      <c r="K32" s="448" t="s">
        <v>4076</v>
      </c>
      <c r="L32" s="448" t="s">
        <v>4077</v>
      </c>
      <c r="M32" s="447" t="s">
        <v>4078</v>
      </c>
      <c r="N32" s="174"/>
      <c r="O32" s="217"/>
      <c r="P32" s="136" t="s">
        <v>2603</v>
      </c>
      <c r="R32" s="126" t="s">
        <v>2606</v>
      </c>
      <c r="S32" s="124">
        <v>44286.775000000001</v>
      </c>
      <c r="T32" s="124">
        <v>44651.275000000001</v>
      </c>
      <c r="U32" s="155" t="s">
        <v>2575</v>
      </c>
      <c r="V32" s="186" t="b">
        <v>1</v>
      </c>
      <c r="W32" s="134" t="b">
        <v>1</v>
      </c>
      <c r="X32" s="134"/>
      <c r="AB32" s="234" t="b">
        <f t="shared" si="6"/>
        <v>1</v>
      </c>
      <c r="AC32" s="199" t="b">
        <f t="shared" si="6"/>
        <v>1</v>
      </c>
      <c r="AD32" s="199" t="b">
        <f t="shared" si="5"/>
        <v>1</v>
      </c>
      <c r="AE32" s="199" t="b">
        <f t="shared" si="5"/>
        <v>1</v>
      </c>
      <c r="AF32" s="200" t="b">
        <f t="shared" si="5"/>
        <v>1</v>
      </c>
      <c r="AG32" s="200" t="b">
        <f t="shared" si="5"/>
        <v>1</v>
      </c>
      <c r="AH32" s="201" t="b">
        <f t="shared" si="2"/>
        <v>1</v>
      </c>
      <c r="AI32" s="203">
        <f t="shared" si="3"/>
        <v>1</v>
      </c>
      <c r="AV32" s="51" t="s">
        <v>38</v>
      </c>
      <c r="AW32" s="35" t="s">
        <v>213</v>
      </c>
      <c r="AX32" s="51" t="s">
        <v>38</v>
      </c>
      <c r="AY32" s="51" t="s">
        <v>105</v>
      </c>
      <c r="AZ32" s="51" t="s">
        <v>106</v>
      </c>
      <c r="BA32" s="51" t="s">
        <v>106</v>
      </c>
      <c r="BB32" s="51" t="s">
        <v>2005</v>
      </c>
      <c r="BC32" s="1" t="s">
        <v>41</v>
      </c>
      <c r="BD32" s="1" t="s">
        <v>233</v>
      </c>
      <c r="BE32" s="33" t="s">
        <v>234</v>
      </c>
      <c r="BF32" s="51" t="s">
        <v>122</v>
      </c>
      <c r="BG32" s="30" t="s">
        <v>110</v>
      </c>
      <c r="BH32" s="73"/>
      <c r="BI32" s="73"/>
      <c r="BJ32" s="73" t="s">
        <v>26</v>
      </c>
      <c r="BK32" s="73"/>
      <c r="BL32" s="33" t="s">
        <v>26</v>
      </c>
      <c r="BM32" s="33"/>
      <c r="BN32" s="33"/>
      <c r="BP32" s="51" t="s">
        <v>7</v>
      </c>
      <c r="BQ32" s="37">
        <v>42620</v>
      </c>
    </row>
    <row r="33" spans="1:69" ht="50.65" x14ac:dyDescent="0.6">
      <c r="A33" s="78">
        <v>32</v>
      </c>
      <c r="B33" s="426" t="s">
        <v>237</v>
      </c>
      <c r="C33" s="27" t="s">
        <v>3965</v>
      </c>
      <c r="D33" s="1">
        <v>2008</v>
      </c>
      <c r="E33" s="1">
        <v>0.86</v>
      </c>
      <c r="F33" s="1">
        <v>419</v>
      </c>
      <c r="H33" s="42">
        <v>0.85499999999999998</v>
      </c>
      <c r="I33" s="119" t="s">
        <v>2572</v>
      </c>
      <c r="J33" s="448" t="s">
        <v>4076</v>
      </c>
      <c r="K33" s="448" t="s">
        <v>4076</v>
      </c>
      <c r="L33" s="448" t="s">
        <v>4077</v>
      </c>
      <c r="M33" s="447" t="s">
        <v>4078</v>
      </c>
      <c r="N33" s="174"/>
      <c r="O33" s="217"/>
      <c r="P33" s="136" t="s">
        <v>2607</v>
      </c>
      <c r="R33" s="126" t="s">
        <v>2606</v>
      </c>
      <c r="S33" s="124">
        <v>44286.939583333333</v>
      </c>
      <c r="T33" s="124">
        <v>44651.439583333333</v>
      </c>
      <c r="U33" s="155" t="s">
        <v>2575</v>
      </c>
      <c r="V33" s="186" t="b">
        <v>1</v>
      </c>
      <c r="W33" s="134" t="b">
        <v>1</v>
      </c>
      <c r="X33" s="134"/>
      <c r="AB33" s="234" t="b">
        <f t="shared" si="6"/>
        <v>1</v>
      </c>
      <c r="AC33" s="199" t="b">
        <f t="shared" si="6"/>
        <v>1</v>
      </c>
      <c r="AD33" s="199" t="b">
        <f t="shared" si="5"/>
        <v>1</v>
      </c>
      <c r="AE33" s="199" t="b">
        <f t="shared" si="5"/>
        <v>1</v>
      </c>
      <c r="AF33" s="200" t="b">
        <f t="shared" si="5"/>
        <v>1</v>
      </c>
      <c r="AG33" s="200" t="b">
        <f t="shared" si="5"/>
        <v>1</v>
      </c>
      <c r="AH33" s="201" t="b">
        <f t="shared" si="2"/>
        <v>1</v>
      </c>
      <c r="AI33" s="203">
        <f t="shared" si="3"/>
        <v>1</v>
      </c>
      <c r="AV33" s="51" t="s">
        <v>5</v>
      </c>
      <c r="AW33" s="35" t="s">
        <v>213</v>
      </c>
      <c r="AX33" s="51" t="s">
        <v>5</v>
      </c>
      <c r="AY33" s="51" t="s">
        <v>105</v>
      </c>
      <c r="AZ33" s="51" t="s">
        <v>106</v>
      </c>
      <c r="BA33" s="51" t="s">
        <v>106</v>
      </c>
      <c r="BB33" s="51" t="s">
        <v>2005</v>
      </c>
      <c r="BC33" s="1" t="s">
        <v>41</v>
      </c>
      <c r="BD33" s="1" t="s">
        <v>238</v>
      </c>
      <c r="BE33" s="33" t="s">
        <v>239</v>
      </c>
      <c r="BF33" s="51" t="s">
        <v>122</v>
      </c>
      <c r="BG33" s="30" t="s">
        <v>110</v>
      </c>
      <c r="BH33" s="73"/>
      <c r="BI33" s="73"/>
      <c r="BJ33" s="73" t="s">
        <v>26</v>
      </c>
      <c r="BK33" s="73"/>
      <c r="BL33" s="33" t="s">
        <v>26</v>
      </c>
      <c r="BM33" s="33"/>
      <c r="BN33" s="33"/>
      <c r="BP33" s="51" t="s">
        <v>7</v>
      </c>
      <c r="BQ33" s="37">
        <v>42620</v>
      </c>
    </row>
    <row r="34" spans="1:69" ht="67.5" x14ac:dyDescent="0.6">
      <c r="A34" s="78">
        <v>33</v>
      </c>
      <c r="B34" s="426" t="s">
        <v>241</v>
      </c>
      <c r="C34" s="27" t="s">
        <v>3966</v>
      </c>
      <c r="D34" s="1">
        <v>2015</v>
      </c>
      <c r="E34" s="1">
        <v>0.72</v>
      </c>
      <c r="F34" s="1">
        <v>473</v>
      </c>
      <c r="H34" s="42">
        <v>0.74299999999999999</v>
      </c>
      <c r="I34" s="119" t="s">
        <v>2572</v>
      </c>
      <c r="J34" s="448" t="s">
        <v>4079</v>
      </c>
      <c r="K34" s="448" t="s">
        <v>4080</v>
      </c>
      <c r="L34" s="448" t="s">
        <v>4081</v>
      </c>
      <c r="M34" s="447" t="s">
        <v>4082</v>
      </c>
      <c r="N34" s="174"/>
      <c r="O34" s="217"/>
      <c r="P34" s="136" t="s">
        <v>2608</v>
      </c>
      <c r="R34" s="126"/>
      <c r="S34" s="121"/>
      <c r="T34" s="124">
        <v>44651.442361111112</v>
      </c>
      <c r="U34" s="156" t="s">
        <v>2576</v>
      </c>
      <c r="V34" s="186" t="b">
        <v>1</v>
      </c>
      <c r="W34" s="134" t="b">
        <v>1</v>
      </c>
      <c r="X34" s="134"/>
      <c r="AB34" s="234" t="b">
        <f t="shared" si="6"/>
        <v>1</v>
      </c>
      <c r="AC34" s="199" t="b">
        <f t="shared" si="6"/>
        <v>1</v>
      </c>
      <c r="AD34" s="199" t="b">
        <f t="shared" si="5"/>
        <v>1</v>
      </c>
      <c r="AE34" s="199" t="b">
        <f t="shared" si="5"/>
        <v>1</v>
      </c>
      <c r="AF34" s="200" t="b">
        <f t="shared" si="5"/>
        <v>1</v>
      </c>
      <c r="AG34" s="200" t="b">
        <f t="shared" si="5"/>
        <v>1</v>
      </c>
      <c r="AH34" s="201" t="b">
        <f t="shared" si="2"/>
        <v>1</v>
      </c>
      <c r="AI34" s="203">
        <f t="shared" si="3"/>
        <v>1</v>
      </c>
      <c r="AV34" s="51" t="s">
        <v>38</v>
      </c>
      <c r="AW34" s="35" t="s">
        <v>213</v>
      </c>
      <c r="AX34" s="51" t="s">
        <v>38</v>
      </c>
      <c r="AY34" s="51" t="s">
        <v>105</v>
      </c>
      <c r="AZ34" s="51" t="s">
        <v>106</v>
      </c>
      <c r="BA34" s="51" t="s">
        <v>106</v>
      </c>
      <c r="BB34" s="51" t="s">
        <v>2005</v>
      </c>
      <c r="BC34" s="1" t="s">
        <v>41</v>
      </c>
      <c r="BD34" s="1" t="s">
        <v>135</v>
      </c>
      <c r="BE34" s="33" t="s">
        <v>243</v>
      </c>
      <c r="BF34" s="51" t="s">
        <v>122</v>
      </c>
      <c r="BG34" s="30" t="s">
        <v>110</v>
      </c>
      <c r="BH34" s="73" t="s">
        <v>2058</v>
      </c>
      <c r="BI34" s="73"/>
      <c r="BJ34" s="73"/>
      <c r="BK34" s="73"/>
      <c r="BL34" s="33" t="s">
        <v>264</v>
      </c>
      <c r="BM34" s="33"/>
      <c r="BN34" s="33"/>
      <c r="BP34" s="51" t="s">
        <v>7</v>
      </c>
      <c r="BQ34" s="37">
        <v>42621</v>
      </c>
    </row>
    <row r="35" spans="1:69" ht="50.65" x14ac:dyDescent="0.6">
      <c r="A35" s="78">
        <v>34</v>
      </c>
      <c r="B35" s="426" t="s">
        <v>250</v>
      </c>
      <c r="C35" s="27" t="s">
        <v>3963</v>
      </c>
      <c r="D35" s="1">
        <v>2010</v>
      </c>
      <c r="E35" s="1">
        <v>1.8</v>
      </c>
      <c r="F35" s="1">
        <v>316</v>
      </c>
      <c r="H35" s="42">
        <v>1.79</v>
      </c>
      <c r="I35" s="119" t="s">
        <v>2572</v>
      </c>
      <c r="J35" s="448" t="s">
        <v>4083</v>
      </c>
      <c r="K35" s="448" t="s">
        <v>4084</v>
      </c>
      <c r="L35" s="448" t="s">
        <v>4085</v>
      </c>
      <c r="M35" s="447" t="s">
        <v>3711</v>
      </c>
      <c r="N35" s="174"/>
      <c r="O35" s="217"/>
      <c r="P35" s="136" t="s">
        <v>2609</v>
      </c>
      <c r="R35" s="126"/>
      <c r="S35" s="121"/>
      <c r="T35" s="124">
        <v>44651.445138888892</v>
      </c>
      <c r="U35" s="156" t="s">
        <v>2576</v>
      </c>
      <c r="V35" s="186" t="b">
        <v>1</v>
      </c>
      <c r="W35" s="134" t="b">
        <v>1</v>
      </c>
      <c r="X35" s="134"/>
      <c r="AB35" s="234" t="b">
        <f t="shared" si="6"/>
        <v>1</v>
      </c>
      <c r="AC35" s="199" t="b">
        <f t="shared" si="6"/>
        <v>1</v>
      </c>
      <c r="AD35" s="199" t="b">
        <f t="shared" si="5"/>
        <v>1</v>
      </c>
      <c r="AE35" s="199" t="b">
        <f t="shared" si="5"/>
        <v>1</v>
      </c>
      <c r="AF35" s="200" t="b">
        <f t="shared" si="5"/>
        <v>1</v>
      </c>
      <c r="AG35" s="200" t="b">
        <f t="shared" si="5"/>
        <v>1</v>
      </c>
      <c r="AH35" s="201" t="b">
        <f t="shared" si="2"/>
        <v>1</v>
      </c>
      <c r="AI35" s="203">
        <f t="shared" si="3"/>
        <v>1</v>
      </c>
      <c r="AV35" s="51" t="s">
        <v>5</v>
      </c>
      <c r="AW35" s="35" t="s">
        <v>213</v>
      </c>
      <c r="AX35" s="51" t="s">
        <v>5</v>
      </c>
      <c r="AY35" s="51" t="s">
        <v>105</v>
      </c>
      <c r="AZ35" s="51" t="s">
        <v>106</v>
      </c>
      <c r="BA35" s="51" t="s">
        <v>106</v>
      </c>
      <c r="BB35" s="51" t="s">
        <v>2005</v>
      </c>
      <c r="BC35" s="1" t="s">
        <v>41</v>
      </c>
      <c r="BD35" s="1" t="s">
        <v>99</v>
      </c>
      <c r="BE35" s="33" t="s">
        <v>251</v>
      </c>
      <c r="BF35" s="51" t="s">
        <v>122</v>
      </c>
      <c r="BG35" s="30" t="s">
        <v>110</v>
      </c>
      <c r="BH35" s="73" t="s">
        <v>2051</v>
      </c>
      <c r="BI35" s="73"/>
      <c r="BJ35" s="73" t="s">
        <v>35</v>
      </c>
      <c r="BK35" s="73"/>
      <c r="BL35" s="33" t="s">
        <v>254</v>
      </c>
      <c r="BM35" s="33"/>
      <c r="BN35" s="33"/>
      <c r="BP35" s="51" t="s">
        <v>7</v>
      </c>
      <c r="BQ35" s="37">
        <v>42621</v>
      </c>
    </row>
    <row r="36" spans="1:69" ht="33.75" x14ac:dyDescent="0.6">
      <c r="A36" s="78">
        <v>35</v>
      </c>
      <c r="B36" s="426" t="s">
        <v>255</v>
      </c>
      <c r="C36" s="27" t="s">
        <v>3967</v>
      </c>
      <c r="D36" s="1">
        <v>2013</v>
      </c>
      <c r="E36" s="1">
        <v>0.48</v>
      </c>
      <c r="F36" s="1">
        <v>500</v>
      </c>
      <c r="H36" s="42">
        <v>0.5</v>
      </c>
      <c r="I36" s="119" t="s">
        <v>2572</v>
      </c>
      <c r="J36" s="448" t="s">
        <v>4086</v>
      </c>
      <c r="K36" s="448" t="s">
        <v>4087</v>
      </c>
      <c r="L36" s="448" t="s">
        <v>4088</v>
      </c>
      <c r="M36" s="447" t="s">
        <v>4089</v>
      </c>
      <c r="N36" s="174"/>
      <c r="O36" s="217"/>
      <c r="P36" s="136" t="s">
        <v>2610</v>
      </c>
      <c r="R36" s="126"/>
      <c r="S36" s="121"/>
      <c r="T36" s="124">
        <v>44651.448611111111</v>
      </c>
      <c r="U36" s="156" t="s">
        <v>2576</v>
      </c>
      <c r="V36" s="186" t="b">
        <v>1</v>
      </c>
      <c r="W36" s="134" t="b">
        <v>1</v>
      </c>
      <c r="X36" s="134"/>
      <c r="AB36" s="234" t="b">
        <f t="shared" si="6"/>
        <v>1</v>
      </c>
      <c r="AC36" s="199" t="b">
        <f t="shared" si="6"/>
        <v>1</v>
      </c>
      <c r="AD36" s="199" t="b">
        <f t="shared" si="5"/>
        <v>1</v>
      </c>
      <c r="AE36" s="199" t="b">
        <f t="shared" si="5"/>
        <v>1</v>
      </c>
      <c r="AF36" s="200" t="b">
        <f t="shared" si="5"/>
        <v>1</v>
      </c>
      <c r="AG36" s="200" t="b">
        <f t="shared" si="5"/>
        <v>1</v>
      </c>
      <c r="AH36" s="201" t="b">
        <f t="shared" si="2"/>
        <v>1</v>
      </c>
      <c r="AI36" s="203">
        <f t="shared" si="3"/>
        <v>1</v>
      </c>
      <c r="AV36" s="51" t="s">
        <v>38</v>
      </c>
      <c r="AW36" s="35" t="s">
        <v>213</v>
      </c>
      <c r="AX36" s="51" t="s">
        <v>38</v>
      </c>
      <c r="AY36" s="51" t="s">
        <v>105</v>
      </c>
      <c r="AZ36" s="51" t="s">
        <v>106</v>
      </c>
      <c r="BA36" s="51" t="s">
        <v>106</v>
      </c>
      <c r="BB36" s="51" t="s">
        <v>2005</v>
      </c>
      <c r="BC36" s="1" t="s">
        <v>41</v>
      </c>
      <c r="BD36" s="1" t="s">
        <v>270</v>
      </c>
      <c r="BE36" s="33" t="s">
        <v>256</v>
      </c>
      <c r="BF36" s="51" t="s">
        <v>122</v>
      </c>
      <c r="BG36" s="30" t="s">
        <v>110</v>
      </c>
      <c r="BH36" s="73"/>
      <c r="BI36" s="73"/>
      <c r="BJ36" s="73" t="s">
        <v>26</v>
      </c>
      <c r="BK36" s="73"/>
      <c r="BL36" s="33" t="s">
        <v>26</v>
      </c>
      <c r="BM36" s="33"/>
      <c r="BN36" s="33"/>
      <c r="BP36" s="51" t="s">
        <v>7</v>
      </c>
      <c r="BQ36" s="37">
        <v>42621</v>
      </c>
    </row>
    <row r="37" spans="1:69" ht="94.5" x14ac:dyDescent="0.6">
      <c r="A37" s="78">
        <v>36</v>
      </c>
      <c r="B37" s="431" t="s">
        <v>4457</v>
      </c>
      <c r="C37" s="432" t="s">
        <v>3968</v>
      </c>
      <c r="D37" s="1">
        <v>2014</v>
      </c>
      <c r="E37" s="1">
        <v>1.42</v>
      </c>
      <c r="F37" s="1">
        <v>380</v>
      </c>
      <c r="H37" s="42">
        <v>1.41</v>
      </c>
      <c r="I37" s="119" t="s">
        <v>2572</v>
      </c>
      <c r="J37" s="448" t="s">
        <v>4090</v>
      </c>
      <c r="K37" s="448" t="s">
        <v>4091</v>
      </c>
      <c r="L37" s="448" t="s">
        <v>4092</v>
      </c>
      <c r="M37" s="447" t="s">
        <v>4093</v>
      </c>
      <c r="N37" s="174"/>
      <c r="O37" s="217"/>
      <c r="P37" s="136" t="s">
        <v>2611</v>
      </c>
      <c r="R37" s="126"/>
      <c r="S37" s="121"/>
      <c r="T37" s="124">
        <v>44651.452777777777</v>
      </c>
      <c r="U37" s="156" t="s">
        <v>2576</v>
      </c>
      <c r="V37" s="186" t="b">
        <v>1</v>
      </c>
      <c r="W37" s="134" t="b">
        <v>1</v>
      </c>
      <c r="X37" s="134"/>
      <c r="AB37" s="234" t="b">
        <f t="shared" si="6"/>
        <v>1</v>
      </c>
      <c r="AC37" s="199" t="b">
        <f t="shared" si="6"/>
        <v>1</v>
      </c>
      <c r="AD37" s="199" t="b">
        <f t="shared" si="5"/>
        <v>1</v>
      </c>
      <c r="AE37" s="199" t="b">
        <f t="shared" si="5"/>
        <v>1</v>
      </c>
      <c r="AF37" s="200" t="b">
        <f t="shared" si="5"/>
        <v>1</v>
      </c>
      <c r="AG37" s="200" t="b">
        <f t="shared" si="5"/>
        <v>1</v>
      </c>
      <c r="AH37" s="201" t="b">
        <f t="shared" si="2"/>
        <v>1</v>
      </c>
      <c r="AI37" s="203">
        <f t="shared" si="3"/>
        <v>1</v>
      </c>
      <c r="AV37" s="51" t="s">
        <v>5</v>
      </c>
      <c r="AW37" s="35" t="s">
        <v>213</v>
      </c>
      <c r="AX37" s="51" t="s">
        <v>5</v>
      </c>
      <c r="AY37" s="51" t="s">
        <v>105</v>
      </c>
      <c r="AZ37" s="51" t="s">
        <v>106</v>
      </c>
      <c r="BA37" s="51" t="s">
        <v>106</v>
      </c>
      <c r="BB37" s="51" t="s">
        <v>2005</v>
      </c>
      <c r="BC37" s="1" t="s">
        <v>41</v>
      </c>
      <c r="BD37" s="1" t="s">
        <v>99</v>
      </c>
      <c r="BE37" s="33" t="s">
        <v>260</v>
      </c>
      <c r="BF37" s="51" t="s">
        <v>122</v>
      </c>
      <c r="BG37" s="30" t="s">
        <v>110</v>
      </c>
      <c r="BH37" s="73" t="s">
        <v>2051</v>
      </c>
      <c r="BI37" s="73"/>
      <c r="BJ37" s="73" t="s">
        <v>35</v>
      </c>
      <c r="BK37" s="73" t="s">
        <v>2053</v>
      </c>
      <c r="BL37" s="33" t="s">
        <v>261</v>
      </c>
      <c r="BM37" s="33"/>
      <c r="BN37" s="33"/>
      <c r="BP37" s="51" t="s">
        <v>7</v>
      </c>
      <c r="BQ37" s="37">
        <v>42621</v>
      </c>
    </row>
    <row r="38" spans="1:69" ht="50.65" x14ac:dyDescent="0.6">
      <c r="A38" s="78">
        <v>37</v>
      </c>
      <c r="B38" s="426" t="s">
        <v>263</v>
      </c>
      <c r="C38" s="27" t="s">
        <v>3953</v>
      </c>
      <c r="D38" s="1">
        <v>2014</v>
      </c>
      <c r="E38" s="1">
        <v>1.22</v>
      </c>
      <c r="F38" s="1">
        <v>340</v>
      </c>
      <c r="H38" s="42">
        <v>1.23</v>
      </c>
      <c r="I38" s="119" t="s">
        <v>2572</v>
      </c>
      <c r="J38" s="448" t="s">
        <v>4094</v>
      </c>
      <c r="K38" s="448" t="s">
        <v>3490</v>
      </c>
      <c r="L38" s="448" t="s">
        <v>4055</v>
      </c>
      <c r="M38" s="447" t="s">
        <v>4095</v>
      </c>
      <c r="N38" s="174"/>
      <c r="O38" s="217"/>
      <c r="P38" s="136" t="s">
        <v>2613</v>
      </c>
      <c r="R38" s="126"/>
      <c r="S38" s="121"/>
      <c r="T38" s="124">
        <v>44652.15625</v>
      </c>
      <c r="U38" s="156" t="s">
        <v>2576</v>
      </c>
      <c r="V38" s="186" t="b">
        <v>1</v>
      </c>
      <c r="W38" s="134" t="b">
        <v>1</v>
      </c>
      <c r="X38" s="134"/>
      <c r="AB38" s="234" t="b">
        <f t="shared" si="6"/>
        <v>1</v>
      </c>
      <c r="AC38" s="199" t="b">
        <f t="shared" si="6"/>
        <v>1</v>
      </c>
      <c r="AD38" s="199" t="b">
        <f t="shared" si="5"/>
        <v>1</v>
      </c>
      <c r="AE38" s="199" t="b">
        <f t="shared" si="5"/>
        <v>1</v>
      </c>
      <c r="AF38" s="200" t="b">
        <f t="shared" si="5"/>
        <v>1</v>
      </c>
      <c r="AG38" s="200" t="b">
        <f t="shared" si="5"/>
        <v>1</v>
      </c>
      <c r="AH38" s="201" t="b">
        <f t="shared" si="2"/>
        <v>1</v>
      </c>
      <c r="AI38" s="203">
        <f t="shared" si="3"/>
        <v>1</v>
      </c>
      <c r="AV38" s="51" t="s">
        <v>5</v>
      </c>
      <c r="AW38" s="35" t="s">
        <v>213</v>
      </c>
      <c r="AX38" s="51" t="s">
        <v>5</v>
      </c>
      <c r="AY38" s="51" t="s">
        <v>105</v>
      </c>
      <c r="AZ38" s="51" t="s">
        <v>106</v>
      </c>
      <c r="BA38" s="51" t="s">
        <v>106</v>
      </c>
      <c r="BB38" s="51" t="s">
        <v>2005</v>
      </c>
      <c r="BC38" s="1" t="s">
        <v>41</v>
      </c>
      <c r="BD38" s="1" t="s">
        <v>99</v>
      </c>
      <c r="BE38" s="33" t="s">
        <v>220</v>
      </c>
      <c r="BF38" s="51" t="s">
        <v>122</v>
      </c>
      <c r="BG38" s="30" t="s">
        <v>110</v>
      </c>
      <c r="BH38" s="73" t="s">
        <v>2051</v>
      </c>
      <c r="BI38" s="73"/>
      <c r="BJ38" s="73" t="s">
        <v>2054</v>
      </c>
      <c r="BK38" s="73"/>
      <c r="BL38" s="33" t="s">
        <v>265</v>
      </c>
      <c r="BM38" s="33"/>
      <c r="BN38" s="33"/>
      <c r="BP38" s="51" t="s">
        <v>7</v>
      </c>
      <c r="BQ38" s="37">
        <v>42621</v>
      </c>
    </row>
    <row r="39" spans="1:69" ht="50.65" x14ac:dyDescent="0.6">
      <c r="A39" s="78">
        <v>38</v>
      </c>
      <c r="B39" s="426" t="s">
        <v>266</v>
      </c>
      <c r="C39" s="27" t="s">
        <v>3953</v>
      </c>
      <c r="D39" s="1">
        <v>2015</v>
      </c>
      <c r="E39" s="1">
        <v>1.2</v>
      </c>
      <c r="F39" s="1">
        <v>357</v>
      </c>
      <c r="H39" s="42">
        <v>1.19</v>
      </c>
      <c r="I39" s="119" t="s">
        <v>2572</v>
      </c>
      <c r="J39" s="448" t="s">
        <v>3493</v>
      </c>
      <c r="K39" s="448" t="s">
        <v>3374</v>
      </c>
      <c r="L39" s="448" t="s">
        <v>4033</v>
      </c>
      <c r="M39" s="447" t="s">
        <v>3329</v>
      </c>
      <c r="N39" s="174"/>
      <c r="O39" s="217"/>
      <c r="P39" s="136" t="s">
        <v>2614</v>
      </c>
      <c r="R39" s="126"/>
      <c r="S39" s="121"/>
      <c r="T39" s="124">
        <v>44652.161111111112</v>
      </c>
      <c r="U39" s="156" t="s">
        <v>2576</v>
      </c>
      <c r="V39" s="186" t="b">
        <v>1</v>
      </c>
      <c r="W39" s="134" t="b">
        <v>1</v>
      </c>
      <c r="X39" s="134"/>
      <c r="AB39" s="234" t="b">
        <f t="shared" si="6"/>
        <v>1</v>
      </c>
      <c r="AC39" s="199" t="b">
        <f t="shared" si="6"/>
        <v>1</v>
      </c>
      <c r="AD39" s="199" t="b">
        <f t="shared" si="5"/>
        <v>1</v>
      </c>
      <c r="AE39" s="199" t="b">
        <f t="shared" si="5"/>
        <v>1</v>
      </c>
      <c r="AF39" s="200" t="b">
        <f t="shared" si="5"/>
        <v>1</v>
      </c>
      <c r="AG39" s="200" t="b">
        <f t="shared" si="5"/>
        <v>1</v>
      </c>
      <c r="AH39" s="201" t="b">
        <f t="shared" si="2"/>
        <v>1</v>
      </c>
      <c r="AI39" s="203">
        <f t="shared" si="3"/>
        <v>1</v>
      </c>
      <c r="AV39" s="51" t="s">
        <v>38</v>
      </c>
      <c r="AW39" s="35" t="s">
        <v>213</v>
      </c>
      <c r="AX39" s="51" t="s">
        <v>38</v>
      </c>
      <c r="AY39" s="51" t="s">
        <v>105</v>
      </c>
      <c r="AZ39" s="51" t="s">
        <v>106</v>
      </c>
      <c r="BA39" s="51" t="s">
        <v>106</v>
      </c>
      <c r="BB39" s="51" t="s">
        <v>2005</v>
      </c>
      <c r="BC39" s="1" t="s">
        <v>41</v>
      </c>
      <c r="BD39" s="1" t="s">
        <v>135</v>
      </c>
      <c r="BE39" s="33" t="s">
        <v>267</v>
      </c>
      <c r="BF39" s="51" t="s">
        <v>122</v>
      </c>
      <c r="BG39" s="30" t="s">
        <v>271</v>
      </c>
      <c r="BH39" s="73"/>
      <c r="BI39" s="73"/>
      <c r="BJ39" s="73" t="s">
        <v>35</v>
      </c>
      <c r="BK39" s="73" t="s">
        <v>2050</v>
      </c>
      <c r="BL39" s="33" t="s">
        <v>272</v>
      </c>
      <c r="BM39" s="33"/>
      <c r="BN39" s="33"/>
      <c r="BO39" s="1" t="s">
        <v>182</v>
      </c>
      <c r="BP39" s="51" t="s">
        <v>7</v>
      </c>
      <c r="BQ39" s="37">
        <v>42621</v>
      </c>
    </row>
    <row r="40" spans="1:69" ht="50.65" x14ac:dyDescent="0.6">
      <c r="A40" s="78">
        <v>39</v>
      </c>
      <c r="B40" s="426" t="s">
        <v>269</v>
      </c>
      <c r="C40" s="27" t="s">
        <v>3969</v>
      </c>
      <c r="D40" s="1">
        <v>2013</v>
      </c>
      <c r="E40" s="1">
        <v>1.4</v>
      </c>
      <c r="F40" s="1">
        <v>300</v>
      </c>
      <c r="H40" s="42">
        <v>1.46</v>
      </c>
      <c r="I40" s="119" t="s">
        <v>2572</v>
      </c>
      <c r="J40" s="448" t="s">
        <v>4096</v>
      </c>
      <c r="K40" s="448" t="s">
        <v>4097</v>
      </c>
      <c r="L40" s="448" t="s">
        <v>4046</v>
      </c>
      <c r="M40" s="447" t="s">
        <v>4098</v>
      </c>
      <c r="N40" s="174"/>
      <c r="O40" s="217"/>
      <c r="P40" s="136" t="s">
        <v>2615</v>
      </c>
      <c r="R40" s="126"/>
      <c r="S40" s="121"/>
      <c r="T40" s="124">
        <v>44652.164583333331</v>
      </c>
      <c r="U40" s="156" t="s">
        <v>2576</v>
      </c>
      <c r="V40" s="186" t="b">
        <v>1</v>
      </c>
      <c r="W40" s="134" t="b">
        <v>1</v>
      </c>
      <c r="X40" s="134"/>
      <c r="AB40" s="234" t="b">
        <f t="shared" si="6"/>
        <v>1</v>
      </c>
      <c r="AC40" s="199" t="b">
        <f t="shared" si="6"/>
        <v>1</v>
      </c>
      <c r="AD40" s="199" t="b">
        <f t="shared" si="5"/>
        <v>1</v>
      </c>
      <c r="AE40" s="199" t="b">
        <f t="shared" si="5"/>
        <v>1</v>
      </c>
      <c r="AF40" s="200" t="b">
        <f t="shared" si="5"/>
        <v>1</v>
      </c>
      <c r="AG40" s="200" t="b">
        <f t="shared" si="5"/>
        <v>1</v>
      </c>
      <c r="AH40" s="201" t="b">
        <f t="shared" si="2"/>
        <v>1</v>
      </c>
      <c r="AI40" s="203">
        <f t="shared" si="3"/>
        <v>1</v>
      </c>
      <c r="AV40" s="51" t="s">
        <v>5</v>
      </c>
      <c r="AW40" s="35" t="s">
        <v>213</v>
      </c>
      <c r="AX40" s="51" t="s">
        <v>5</v>
      </c>
      <c r="AY40" s="51" t="s">
        <v>105</v>
      </c>
      <c r="AZ40" s="51" t="s">
        <v>106</v>
      </c>
      <c r="BA40" s="51" t="s">
        <v>106</v>
      </c>
      <c r="BB40" s="51" t="s">
        <v>2005</v>
      </c>
      <c r="BC40" s="1" t="s">
        <v>41</v>
      </c>
      <c r="BD40" s="1" t="s">
        <v>99</v>
      </c>
      <c r="BE40" s="33" t="s">
        <v>273</v>
      </c>
      <c r="BF40" s="51" t="s">
        <v>122</v>
      </c>
      <c r="BG40" s="30" t="s">
        <v>110</v>
      </c>
      <c r="BH40" s="73"/>
      <c r="BI40" s="73"/>
      <c r="BJ40" s="73" t="s">
        <v>26</v>
      </c>
      <c r="BK40" s="73"/>
      <c r="BL40" s="33" t="s">
        <v>26</v>
      </c>
      <c r="BM40" s="33"/>
      <c r="BN40" s="33"/>
      <c r="BP40" s="51" t="s">
        <v>7</v>
      </c>
      <c r="BQ40" s="37">
        <v>42621</v>
      </c>
    </row>
    <row r="41" spans="1:69" ht="52.5" x14ac:dyDescent="0.6">
      <c r="A41" s="78">
        <v>40</v>
      </c>
      <c r="B41" s="426" t="s">
        <v>274</v>
      </c>
      <c r="C41" s="27" t="s">
        <v>3970</v>
      </c>
      <c r="D41" s="1">
        <v>2013</v>
      </c>
      <c r="E41" s="1">
        <v>0.8</v>
      </c>
      <c r="F41" s="1">
        <v>400</v>
      </c>
      <c r="H41" s="42">
        <v>0.8</v>
      </c>
      <c r="I41" s="119" t="s">
        <v>2572</v>
      </c>
      <c r="J41" s="448" t="s">
        <v>4099</v>
      </c>
      <c r="K41" s="448" t="s">
        <v>4100</v>
      </c>
      <c r="L41" s="448" t="s">
        <v>4101</v>
      </c>
      <c r="M41" s="447" t="s">
        <v>4102</v>
      </c>
      <c r="N41" s="174"/>
      <c r="O41" s="217"/>
      <c r="P41" s="136" t="s">
        <v>2616</v>
      </c>
      <c r="R41" s="126"/>
      <c r="S41" s="121"/>
      <c r="T41" s="124">
        <v>44652.165972222225</v>
      </c>
      <c r="U41" s="156" t="s">
        <v>2576</v>
      </c>
      <c r="V41" s="186" t="b">
        <v>1</v>
      </c>
      <c r="W41" s="134" t="b">
        <v>1</v>
      </c>
      <c r="X41" s="134"/>
      <c r="AB41" s="234" t="b">
        <f t="shared" si="6"/>
        <v>1</v>
      </c>
      <c r="AC41" s="199" t="b">
        <f t="shared" si="6"/>
        <v>1</v>
      </c>
      <c r="AD41" s="199" t="b">
        <f t="shared" si="5"/>
        <v>1</v>
      </c>
      <c r="AE41" s="199" t="b">
        <f t="shared" si="5"/>
        <v>1</v>
      </c>
      <c r="AF41" s="200" t="b">
        <f t="shared" si="5"/>
        <v>1</v>
      </c>
      <c r="AG41" s="200" t="b">
        <f t="shared" si="5"/>
        <v>1</v>
      </c>
      <c r="AH41" s="201" t="b">
        <f t="shared" si="2"/>
        <v>1</v>
      </c>
      <c r="AI41" s="203">
        <f t="shared" si="3"/>
        <v>1</v>
      </c>
      <c r="AV41" s="51" t="s">
        <v>38</v>
      </c>
      <c r="AW41" s="35" t="s">
        <v>213</v>
      </c>
      <c r="AX41" s="51" t="s">
        <v>38</v>
      </c>
      <c r="AY41" s="51" t="s">
        <v>105</v>
      </c>
      <c r="AZ41" s="51" t="s">
        <v>106</v>
      </c>
      <c r="BA41" s="51" t="s">
        <v>106</v>
      </c>
      <c r="BB41" s="51" t="s">
        <v>2005</v>
      </c>
      <c r="BC41" s="1" t="s">
        <v>41</v>
      </c>
      <c r="BD41" s="1" t="s">
        <v>135</v>
      </c>
      <c r="BE41" s="33" t="s">
        <v>243</v>
      </c>
      <c r="BF41" s="51" t="s">
        <v>122</v>
      </c>
      <c r="BG41" s="30" t="s">
        <v>110</v>
      </c>
      <c r="BH41" s="73"/>
      <c r="BI41" s="73"/>
      <c r="BJ41" s="73" t="s">
        <v>26</v>
      </c>
      <c r="BK41" s="73"/>
      <c r="BL41" s="32" t="s">
        <v>275</v>
      </c>
      <c r="BM41" s="32"/>
      <c r="BN41" s="32"/>
      <c r="BP41" s="51" t="s">
        <v>7</v>
      </c>
      <c r="BQ41" s="37">
        <v>42621</v>
      </c>
    </row>
    <row r="42" spans="1:69" ht="50.65" x14ac:dyDescent="0.6">
      <c r="A42" s="78">
        <v>41</v>
      </c>
      <c r="B42" s="426" t="s">
        <v>277</v>
      </c>
      <c r="C42" s="27" t="s">
        <v>3971</v>
      </c>
      <c r="D42" s="1">
        <v>2015</v>
      </c>
      <c r="E42" s="1">
        <v>0.77</v>
      </c>
      <c r="F42" s="1">
        <v>475</v>
      </c>
      <c r="H42" s="42">
        <v>0.76</v>
      </c>
      <c r="I42" s="119" t="s">
        <v>2572</v>
      </c>
      <c r="J42" s="448" t="s">
        <v>4103</v>
      </c>
      <c r="K42" s="448" t="s">
        <v>4104</v>
      </c>
      <c r="L42" s="448" t="s">
        <v>4105</v>
      </c>
      <c r="M42" s="447" t="s">
        <v>4106</v>
      </c>
      <c r="N42" s="174"/>
      <c r="O42" s="217"/>
      <c r="P42" s="136" t="s">
        <v>2617</v>
      </c>
      <c r="R42" s="126"/>
      <c r="S42" s="121"/>
      <c r="T42" s="124">
        <v>44652.168749999997</v>
      </c>
      <c r="U42" s="156" t="s">
        <v>2576</v>
      </c>
      <c r="V42" s="186" t="b">
        <v>1</v>
      </c>
      <c r="W42" s="134" t="b">
        <v>1</v>
      </c>
      <c r="X42" s="134"/>
      <c r="AB42" s="234" t="b">
        <f t="shared" si="6"/>
        <v>1</v>
      </c>
      <c r="AC42" s="199" t="b">
        <f t="shared" si="6"/>
        <v>1</v>
      </c>
      <c r="AD42" s="199" t="b">
        <f t="shared" si="5"/>
        <v>1</v>
      </c>
      <c r="AE42" s="199" t="b">
        <f t="shared" si="5"/>
        <v>1</v>
      </c>
      <c r="AF42" s="200" t="b">
        <f t="shared" si="5"/>
        <v>1</v>
      </c>
      <c r="AG42" s="200" t="b">
        <f t="shared" si="5"/>
        <v>1</v>
      </c>
      <c r="AH42" s="201" t="b">
        <f t="shared" si="2"/>
        <v>1</v>
      </c>
      <c r="AI42" s="203">
        <f t="shared" si="3"/>
        <v>1</v>
      </c>
      <c r="AV42" s="51" t="s">
        <v>38</v>
      </c>
      <c r="AW42" s="35" t="s">
        <v>213</v>
      </c>
      <c r="AX42" s="51" t="s">
        <v>38</v>
      </c>
      <c r="AY42" s="51" t="s">
        <v>105</v>
      </c>
      <c r="AZ42" s="51" t="s">
        <v>106</v>
      </c>
      <c r="BA42" s="51" t="s">
        <v>106</v>
      </c>
      <c r="BB42" s="51" t="s">
        <v>2005</v>
      </c>
      <c r="BC42" s="1" t="s">
        <v>41</v>
      </c>
      <c r="BD42" s="1" t="s">
        <v>283</v>
      </c>
      <c r="BE42" s="33" t="s">
        <v>280</v>
      </c>
      <c r="BF42" s="51" t="s">
        <v>122</v>
      </c>
      <c r="BG42" s="30" t="s">
        <v>110</v>
      </c>
      <c r="BH42" s="73" t="s">
        <v>2057</v>
      </c>
      <c r="BI42" s="73"/>
      <c r="BJ42" s="73" t="s">
        <v>26</v>
      </c>
      <c r="BK42" s="73"/>
      <c r="BL42" s="33" t="s">
        <v>279</v>
      </c>
      <c r="BM42" s="33"/>
      <c r="BN42" s="33"/>
      <c r="BP42" s="51" t="s">
        <v>7</v>
      </c>
      <c r="BQ42" s="37">
        <v>42622</v>
      </c>
    </row>
    <row r="43" spans="1:69" ht="50.65" x14ac:dyDescent="0.6">
      <c r="A43" s="78">
        <v>42</v>
      </c>
      <c r="B43" s="426" t="s">
        <v>287</v>
      </c>
      <c r="C43" s="27" t="s">
        <v>3963</v>
      </c>
      <c r="D43" s="1">
        <v>2005</v>
      </c>
      <c r="E43" s="1">
        <v>1</v>
      </c>
      <c r="F43" s="1">
        <v>450</v>
      </c>
      <c r="H43" s="42">
        <v>1.01</v>
      </c>
      <c r="I43" s="119" t="s">
        <v>2572</v>
      </c>
      <c r="J43" s="448" t="s">
        <v>4107</v>
      </c>
      <c r="K43" s="448" t="s">
        <v>4107</v>
      </c>
      <c r="L43" s="448" t="s">
        <v>4033</v>
      </c>
      <c r="M43" s="447" t="s">
        <v>3358</v>
      </c>
      <c r="P43" s="136" t="s">
        <v>2618</v>
      </c>
      <c r="R43" s="126"/>
      <c r="S43" s="121"/>
      <c r="T43" s="124">
        <v>44652.176388888889</v>
      </c>
      <c r="U43" s="156" t="s">
        <v>2576</v>
      </c>
      <c r="V43" s="186" t="b">
        <v>1</v>
      </c>
      <c r="W43" s="134" t="b">
        <v>1</v>
      </c>
      <c r="X43" s="134"/>
      <c r="AB43" s="234" t="b">
        <f t="shared" si="6"/>
        <v>1</v>
      </c>
      <c r="AC43" s="199" t="b">
        <f t="shared" si="6"/>
        <v>1</v>
      </c>
      <c r="AD43" s="199" t="b">
        <f t="shared" si="5"/>
        <v>1</v>
      </c>
      <c r="AE43" s="199" t="b">
        <f t="shared" si="5"/>
        <v>1</v>
      </c>
      <c r="AF43" s="200" t="b">
        <f t="shared" si="5"/>
        <v>1</v>
      </c>
      <c r="AG43" s="200" t="b">
        <f t="shared" si="5"/>
        <v>1</v>
      </c>
      <c r="AH43" s="201" t="b">
        <f t="shared" si="2"/>
        <v>1</v>
      </c>
      <c r="AI43" s="203">
        <f t="shared" si="3"/>
        <v>1</v>
      </c>
      <c r="AV43" s="51" t="s">
        <v>38</v>
      </c>
      <c r="AW43" s="35" t="s">
        <v>213</v>
      </c>
      <c r="AX43" s="51" t="s">
        <v>38</v>
      </c>
      <c r="AY43" s="51" t="s">
        <v>105</v>
      </c>
      <c r="AZ43" s="51" t="s">
        <v>106</v>
      </c>
      <c r="BA43" s="51" t="s">
        <v>106</v>
      </c>
      <c r="BB43" s="51" t="s">
        <v>2005</v>
      </c>
      <c r="BC43" s="1" t="s">
        <v>41</v>
      </c>
      <c r="BD43" s="1" t="s">
        <v>270</v>
      </c>
      <c r="BE43" s="33" t="s">
        <v>290</v>
      </c>
      <c r="BF43" s="51" t="s">
        <v>122</v>
      </c>
      <c r="BG43" s="30" t="s">
        <v>110</v>
      </c>
      <c r="BH43" s="73"/>
      <c r="BI43" s="73"/>
      <c r="BJ43" s="73" t="s">
        <v>35</v>
      </c>
      <c r="BK43" s="73"/>
      <c r="BL43" s="33" t="s">
        <v>288</v>
      </c>
      <c r="BM43" s="33"/>
      <c r="BN43" s="33"/>
      <c r="BP43" s="51" t="s">
        <v>7</v>
      </c>
      <c r="BQ43" s="37">
        <v>42622</v>
      </c>
    </row>
    <row r="44" spans="1:69" ht="50.65" x14ac:dyDescent="0.6">
      <c r="A44" s="78">
        <v>43</v>
      </c>
      <c r="B44" s="426" t="s">
        <v>292</v>
      </c>
      <c r="C44" s="27" t="s">
        <v>3972</v>
      </c>
      <c r="D44" s="1">
        <v>2010</v>
      </c>
      <c r="E44" s="1">
        <v>1.2</v>
      </c>
      <c r="F44" s="1">
        <v>373</v>
      </c>
      <c r="H44" s="42">
        <v>1.2</v>
      </c>
      <c r="I44" s="119" t="s">
        <v>2572</v>
      </c>
      <c r="J44" s="448" t="s">
        <v>4108</v>
      </c>
      <c r="K44" s="448" t="s">
        <v>4108</v>
      </c>
      <c r="L44" s="448" t="s">
        <v>4109</v>
      </c>
      <c r="M44" s="447" t="s">
        <v>4110</v>
      </c>
      <c r="N44" s="174"/>
      <c r="O44" s="217"/>
      <c r="P44" s="136" t="s">
        <v>2619</v>
      </c>
      <c r="Q44" s="136" t="s">
        <v>2620</v>
      </c>
      <c r="R44" s="126"/>
      <c r="S44" s="121"/>
      <c r="T44" s="124">
        <v>44652.179861111108</v>
      </c>
      <c r="U44" s="156" t="s">
        <v>2576</v>
      </c>
      <c r="V44" s="186" t="b">
        <v>1</v>
      </c>
      <c r="W44" s="134" t="b">
        <v>1</v>
      </c>
      <c r="X44" s="134"/>
      <c r="AB44" s="234" t="b">
        <f t="shared" si="6"/>
        <v>1</v>
      </c>
      <c r="AC44" s="199" t="b">
        <f t="shared" si="6"/>
        <v>1</v>
      </c>
      <c r="AD44" s="199" t="b">
        <f t="shared" si="5"/>
        <v>1</v>
      </c>
      <c r="AE44" s="199" t="b">
        <f t="shared" si="5"/>
        <v>1</v>
      </c>
      <c r="AF44" s="200" t="b">
        <f t="shared" si="5"/>
        <v>1</v>
      </c>
      <c r="AG44" s="200" t="b">
        <f t="shared" si="5"/>
        <v>1</v>
      </c>
      <c r="AH44" s="201" t="b">
        <f t="shared" si="2"/>
        <v>1</v>
      </c>
      <c r="AI44" s="203">
        <f t="shared" si="3"/>
        <v>1</v>
      </c>
      <c r="AV44" s="51" t="s">
        <v>5</v>
      </c>
      <c r="AW44" s="35" t="s">
        <v>213</v>
      </c>
      <c r="AX44" s="51" t="s">
        <v>5</v>
      </c>
      <c r="AY44" s="51" t="s">
        <v>105</v>
      </c>
      <c r="AZ44" s="51" t="s">
        <v>106</v>
      </c>
      <c r="BA44" s="51" t="s">
        <v>106</v>
      </c>
      <c r="BB44" s="51" t="s">
        <v>2005</v>
      </c>
      <c r="BC44" s="1" t="s">
        <v>41</v>
      </c>
      <c r="BD44" s="1" t="s">
        <v>294</v>
      </c>
      <c r="BE44" s="33" t="s">
        <v>295</v>
      </c>
      <c r="BF44" s="51" t="s">
        <v>122</v>
      </c>
      <c r="BG44" s="30" t="s">
        <v>110</v>
      </c>
      <c r="BH44" s="73" t="s">
        <v>2059</v>
      </c>
      <c r="BI44" s="73"/>
      <c r="BJ44" s="73" t="s">
        <v>35</v>
      </c>
      <c r="BK44" s="73"/>
      <c r="BL44" s="33" t="s">
        <v>296</v>
      </c>
      <c r="BM44" s="33"/>
      <c r="BN44" s="33"/>
      <c r="BO44" s="1" t="s">
        <v>182</v>
      </c>
      <c r="BP44" s="51" t="s">
        <v>7</v>
      </c>
      <c r="BQ44" s="37">
        <v>42622</v>
      </c>
    </row>
    <row r="45" spans="1:69" ht="50.65" x14ac:dyDescent="0.6">
      <c r="A45" s="78">
        <v>44</v>
      </c>
      <c r="B45" s="426" t="s">
        <v>298</v>
      </c>
      <c r="C45" s="27" t="s">
        <v>3969</v>
      </c>
      <c r="D45" s="1">
        <v>2012</v>
      </c>
      <c r="E45" s="1">
        <v>1.2</v>
      </c>
      <c r="F45" s="1">
        <v>320</v>
      </c>
      <c r="H45" s="42">
        <v>1.23</v>
      </c>
      <c r="I45" s="119" t="s">
        <v>2572</v>
      </c>
      <c r="J45" s="448" t="s">
        <v>4111</v>
      </c>
      <c r="K45" s="450" t="s">
        <v>4112</v>
      </c>
      <c r="L45" s="448" t="s">
        <v>4046</v>
      </c>
      <c r="M45" s="447" t="s">
        <v>4113</v>
      </c>
      <c r="N45" s="174"/>
      <c r="O45" s="217"/>
      <c r="P45" s="136" t="s">
        <v>2621</v>
      </c>
      <c r="R45" s="126"/>
      <c r="S45" s="121"/>
      <c r="T45" s="124">
        <v>44652.181944444441</v>
      </c>
      <c r="U45" s="156" t="s">
        <v>2576</v>
      </c>
      <c r="V45" s="186" t="b">
        <v>1</v>
      </c>
      <c r="W45" s="134" t="b">
        <v>1</v>
      </c>
      <c r="X45" s="134"/>
      <c r="AB45" s="234" t="b">
        <f t="shared" si="6"/>
        <v>1</v>
      </c>
      <c r="AC45" s="199" t="b">
        <f t="shared" si="6"/>
        <v>1</v>
      </c>
      <c r="AD45" s="199" t="b">
        <f t="shared" ref="AD45:AG108" si="7">OR((ISBLANK(X45)), NOT(X45=FALSE)    )</f>
        <v>1</v>
      </c>
      <c r="AE45" s="199" t="b">
        <f t="shared" si="7"/>
        <v>1</v>
      </c>
      <c r="AF45" s="200" t="b">
        <f t="shared" si="7"/>
        <v>1</v>
      </c>
      <c r="AG45" s="200" t="b">
        <f t="shared" si="7"/>
        <v>1</v>
      </c>
      <c r="AH45" s="201" t="b">
        <f t="shared" si="2"/>
        <v>1</v>
      </c>
      <c r="AI45" s="203">
        <f t="shared" si="3"/>
        <v>1</v>
      </c>
      <c r="AV45" s="51" t="s">
        <v>5</v>
      </c>
      <c r="AW45" s="35" t="s">
        <v>213</v>
      </c>
      <c r="AX45" s="51" t="s">
        <v>5</v>
      </c>
      <c r="AY45" s="51" t="s">
        <v>105</v>
      </c>
      <c r="AZ45" s="51" t="s">
        <v>106</v>
      </c>
      <c r="BA45" s="51" t="s">
        <v>106</v>
      </c>
      <c r="BB45" s="51" t="s">
        <v>2005</v>
      </c>
      <c r="BC45" s="1" t="s">
        <v>41</v>
      </c>
      <c r="BD45" s="1" t="s">
        <v>301</v>
      </c>
      <c r="BE45" s="33" t="s">
        <v>300</v>
      </c>
      <c r="BF45" s="51" t="s">
        <v>122</v>
      </c>
      <c r="BG45" s="30" t="s">
        <v>110</v>
      </c>
      <c r="BH45" s="73" t="s">
        <v>2059</v>
      </c>
      <c r="BI45" s="73"/>
      <c r="BJ45" s="73" t="s">
        <v>26</v>
      </c>
      <c r="BK45" s="73"/>
      <c r="BL45" s="33" t="s">
        <v>302</v>
      </c>
      <c r="BM45" s="33"/>
      <c r="BN45" s="33"/>
      <c r="BP45" s="51" t="s">
        <v>7</v>
      </c>
      <c r="BQ45" s="37">
        <v>42622</v>
      </c>
    </row>
    <row r="46" spans="1:69" ht="52.5" x14ac:dyDescent="0.6">
      <c r="A46" s="78">
        <v>45</v>
      </c>
      <c r="B46" s="426" t="s">
        <v>303</v>
      </c>
      <c r="C46" s="27" t="s">
        <v>3973</v>
      </c>
      <c r="D46" s="1">
        <v>2013</v>
      </c>
      <c r="E46" s="1">
        <v>0.24</v>
      </c>
      <c r="F46" s="1">
        <v>400</v>
      </c>
      <c r="H46" s="42">
        <v>0.24</v>
      </c>
      <c r="I46" s="119" t="s">
        <v>2572</v>
      </c>
      <c r="J46" s="448" t="s">
        <v>4114</v>
      </c>
      <c r="K46" s="448" t="s">
        <v>4115</v>
      </c>
      <c r="L46" s="448" t="s">
        <v>4101</v>
      </c>
      <c r="M46" s="447" t="s">
        <v>4116</v>
      </c>
      <c r="N46" s="174"/>
      <c r="O46" s="217"/>
      <c r="P46" s="136" t="s">
        <v>2622</v>
      </c>
      <c r="R46" s="126"/>
      <c r="S46" s="121"/>
      <c r="T46" s="124">
        <v>44652.184027777781</v>
      </c>
      <c r="U46" s="156" t="s">
        <v>2576</v>
      </c>
      <c r="V46" s="186" t="b">
        <v>1</v>
      </c>
      <c r="W46" s="134" t="b">
        <v>1</v>
      </c>
      <c r="X46" s="134"/>
      <c r="AB46" s="234" t="b">
        <f t="shared" si="6"/>
        <v>1</v>
      </c>
      <c r="AC46" s="199" t="b">
        <f t="shared" si="6"/>
        <v>1</v>
      </c>
      <c r="AD46" s="199" t="b">
        <f t="shared" si="7"/>
        <v>1</v>
      </c>
      <c r="AE46" s="199" t="b">
        <f t="shared" si="7"/>
        <v>1</v>
      </c>
      <c r="AF46" s="200" t="b">
        <f t="shared" si="7"/>
        <v>1</v>
      </c>
      <c r="AG46" s="200" t="b">
        <f t="shared" si="7"/>
        <v>1</v>
      </c>
      <c r="AH46" s="201" t="b">
        <f t="shared" si="2"/>
        <v>1</v>
      </c>
      <c r="AI46" s="203">
        <f t="shared" si="3"/>
        <v>1</v>
      </c>
      <c r="AV46" s="51" t="s">
        <v>38</v>
      </c>
      <c r="AW46" s="35" t="s">
        <v>213</v>
      </c>
      <c r="AX46" s="51" t="s">
        <v>38</v>
      </c>
      <c r="AY46" s="51" t="s">
        <v>105</v>
      </c>
      <c r="AZ46" s="51" t="s">
        <v>106</v>
      </c>
      <c r="BA46" s="51" t="s">
        <v>106</v>
      </c>
      <c r="BB46" s="51" t="s">
        <v>2005</v>
      </c>
      <c r="BC46" s="1" t="s">
        <v>41</v>
      </c>
      <c r="BD46" s="1" t="s">
        <v>305</v>
      </c>
      <c r="BE46" s="33" t="s">
        <v>304</v>
      </c>
      <c r="BF46" s="51" t="s">
        <v>122</v>
      </c>
      <c r="BG46" s="30" t="s">
        <v>110</v>
      </c>
      <c r="BH46" s="73"/>
      <c r="BI46" s="73"/>
      <c r="BJ46" s="73" t="s">
        <v>26</v>
      </c>
      <c r="BK46" s="73"/>
      <c r="BL46" s="32" t="s">
        <v>306</v>
      </c>
      <c r="BM46" s="32"/>
      <c r="BN46" s="32"/>
      <c r="BP46" s="51" t="s">
        <v>7</v>
      </c>
      <c r="BQ46" s="37">
        <v>42622</v>
      </c>
    </row>
    <row r="47" spans="1:69" ht="33.75" x14ac:dyDescent="0.6">
      <c r="A47" s="78">
        <v>46</v>
      </c>
      <c r="B47" s="426" t="s">
        <v>307</v>
      </c>
      <c r="C47" s="27" t="s">
        <v>3974</v>
      </c>
      <c r="D47" s="1">
        <v>2010</v>
      </c>
      <c r="E47" s="1">
        <v>1.04</v>
      </c>
      <c r="F47" s="1">
        <v>398</v>
      </c>
      <c r="H47" s="42">
        <v>1.04</v>
      </c>
      <c r="I47" s="119" t="s">
        <v>2572</v>
      </c>
      <c r="J47" s="448" t="s">
        <v>4117</v>
      </c>
      <c r="K47" s="448" t="s">
        <v>3362</v>
      </c>
      <c r="L47" s="448" t="s">
        <v>4053</v>
      </c>
      <c r="M47" s="447" t="s">
        <v>3363</v>
      </c>
      <c r="N47" s="174"/>
      <c r="O47" s="217"/>
      <c r="P47" s="136" t="s">
        <v>2624</v>
      </c>
      <c r="R47" s="126"/>
      <c r="S47" s="121"/>
      <c r="T47" s="124">
        <v>44652.186805555553</v>
      </c>
      <c r="U47" s="156" t="s">
        <v>2576</v>
      </c>
      <c r="V47" s="186" t="b">
        <v>1</v>
      </c>
      <c r="W47" s="134" t="b">
        <v>1</v>
      </c>
      <c r="X47" s="134"/>
      <c r="AB47" s="234" t="b">
        <f t="shared" si="6"/>
        <v>1</v>
      </c>
      <c r="AC47" s="199" t="b">
        <f t="shared" si="6"/>
        <v>1</v>
      </c>
      <c r="AD47" s="199" t="b">
        <f t="shared" si="7"/>
        <v>1</v>
      </c>
      <c r="AE47" s="199" t="b">
        <f t="shared" si="7"/>
        <v>1</v>
      </c>
      <c r="AF47" s="200" t="b">
        <f t="shared" si="7"/>
        <v>1</v>
      </c>
      <c r="AG47" s="200" t="b">
        <f t="shared" si="7"/>
        <v>1</v>
      </c>
      <c r="AH47" s="201" t="b">
        <f t="shared" si="2"/>
        <v>1</v>
      </c>
      <c r="AI47" s="203">
        <f t="shared" si="3"/>
        <v>1</v>
      </c>
      <c r="AV47" s="51" t="s">
        <v>38</v>
      </c>
      <c r="AW47" s="35" t="s">
        <v>213</v>
      </c>
      <c r="AX47" s="51" t="s">
        <v>38</v>
      </c>
      <c r="AY47" s="51" t="s">
        <v>105</v>
      </c>
      <c r="AZ47" s="51" t="s">
        <v>106</v>
      </c>
      <c r="BA47" s="51" t="s">
        <v>106</v>
      </c>
      <c r="BB47" s="51" t="s">
        <v>2005</v>
      </c>
      <c r="BC47" s="1" t="s">
        <v>41</v>
      </c>
      <c r="BD47" s="1" t="s">
        <v>135</v>
      </c>
      <c r="BE47" s="33" t="s">
        <v>243</v>
      </c>
      <c r="BF47" s="51" t="s">
        <v>122</v>
      </c>
      <c r="BG47" s="30" t="s">
        <v>110</v>
      </c>
      <c r="BH47" s="73" t="s">
        <v>2058</v>
      </c>
      <c r="BI47" s="73"/>
      <c r="BJ47" s="73" t="s">
        <v>35</v>
      </c>
      <c r="BK47" s="73" t="s">
        <v>35</v>
      </c>
      <c r="BL47" s="33" t="s">
        <v>316</v>
      </c>
      <c r="BM47" s="33"/>
      <c r="BN47" s="33"/>
      <c r="BO47" s="1" t="s">
        <v>182</v>
      </c>
      <c r="BP47" s="51" t="s">
        <v>7</v>
      </c>
      <c r="BQ47" s="37">
        <v>42625</v>
      </c>
    </row>
    <row r="48" spans="1:69" ht="50.65" x14ac:dyDescent="0.6">
      <c r="A48" s="78">
        <v>47</v>
      </c>
      <c r="B48" s="426" t="s">
        <v>318</v>
      </c>
      <c r="C48" s="27" t="s">
        <v>3969</v>
      </c>
      <c r="D48" s="1">
        <v>2013</v>
      </c>
      <c r="E48" s="1">
        <v>0.9</v>
      </c>
      <c r="F48" s="1">
        <v>423</v>
      </c>
      <c r="H48" s="42">
        <v>0.9</v>
      </c>
      <c r="I48" s="119" t="s">
        <v>2572</v>
      </c>
      <c r="J48" s="448" t="s">
        <v>4118</v>
      </c>
      <c r="K48" s="448" t="s">
        <v>4080</v>
      </c>
      <c r="L48" s="448" t="s">
        <v>4081</v>
      </c>
      <c r="M48" s="447" t="s">
        <v>4082</v>
      </c>
      <c r="N48" s="174"/>
      <c r="O48" s="217"/>
      <c r="P48" s="136" t="s">
        <v>2625</v>
      </c>
      <c r="R48" s="126"/>
      <c r="S48" s="121"/>
      <c r="T48" s="124">
        <v>44652.457638888889</v>
      </c>
      <c r="U48" s="156" t="s">
        <v>2576</v>
      </c>
      <c r="V48" s="186" t="b">
        <v>1</v>
      </c>
      <c r="W48" s="134" t="b">
        <v>1</v>
      </c>
      <c r="X48" s="134"/>
      <c r="AB48" s="234" t="b">
        <f t="shared" si="6"/>
        <v>1</v>
      </c>
      <c r="AC48" s="199" t="b">
        <f t="shared" si="6"/>
        <v>1</v>
      </c>
      <c r="AD48" s="199" t="b">
        <f t="shared" si="7"/>
        <v>1</v>
      </c>
      <c r="AE48" s="199" t="b">
        <f t="shared" si="7"/>
        <v>1</v>
      </c>
      <c r="AF48" s="200" t="b">
        <f t="shared" si="7"/>
        <v>1</v>
      </c>
      <c r="AG48" s="200" t="b">
        <f t="shared" si="7"/>
        <v>1</v>
      </c>
      <c r="AH48" s="201" t="b">
        <f t="shared" si="2"/>
        <v>1</v>
      </c>
      <c r="AI48" s="203">
        <f t="shared" si="3"/>
        <v>1</v>
      </c>
      <c r="AV48" s="51" t="s">
        <v>38</v>
      </c>
      <c r="AW48" s="35" t="s">
        <v>213</v>
      </c>
      <c r="AX48" s="51" t="s">
        <v>38</v>
      </c>
      <c r="AY48" s="51" t="s">
        <v>105</v>
      </c>
      <c r="AZ48" s="51" t="s">
        <v>106</v>
      </c>
      <c r="BA48" s="51" t="s">
        <v>106</v>
      </c>
      <c r="BB48" s="51" t="s">
        <v>2005</v>
      </c>
      <c r="BC48" s="1" t="s">
        <v>41</v>
      </c>
      <c r="BD48" s="1" t="s">
        <v>321</v>
      </c>
      <c r="BE48" s="32" t="s">
        <v>327</v>
      </c>
      <c r="BF48" s="51" t="s">
        <v>122</v>
      </c>
      <c r="BG48" s="30" t="s">
        <v>110</v>
      </c>
      <c r="BH48" s="73" t="s">
        <v>2059</v>
      </c>
      <c r="BI48" s="73"/>
      <c r="BJ48" s="73" t="s">
        <v>35</v>
      </c>
      <c r="BK48" s="73"/>
      <c r="BL48" s="33" t="s">
        <v>320</v>
      </c>
      <c r="BM48" s="33"/>
      <c r="BN48" s="33"/>
      <c r="BP48" s="51" t="s">
        <v>7</v>
      </c>
      <c r="BQ48" s="37">
        <v>42625</v>
      </c>
    </row>
    <row r="49" spans="1:70" ht="67.5" x14ac:dyDescent="0.6">
      <c r="A49" s="78">
        <v>48</v>
      </c>
      <c r="B49" s="426" t="s">
        <v>323</v>
      </c>
      <c r="C49" s="27" t="s">
        <v>3966</v>
      </c>
      <c r="D49" s="1">
        <v>2014</v>
      </c>
      <c r="E49" s="1">
        <v>0.6</v>
      </c>
      <c r="F49" s="1">
        <v>423</v>
      </c>
      <c r="H49" s="42">
        <v>0.6</v>
      </c>
      <c r="I49" s="119" t="s">
        <v>2572</v>
      </c>
      <c r="J49" s="448" t="s">
        <v>4118</v>
      </c>
      <c r="K49" s="448" t="s">
        <v>4080</v>
      </c>
      <c r="L49" s="448" t="s">
        <v>4081</v>
      </c>
      <c r="M49" s="447" t="s">
        <v>4082</v>
      </c>
      <c r="N49" s="174"/>
      <c r="O49" s="217"/>
      <c r="P49" s="136" t="s">
        <v>324</v>
      </c>
      <c r="R49" s="126"/>
      <c r="S49" s="121"/>
      <c r="T49" s="124">
        <v>44652.461805555555</v>
      </c>
      <c r="U49" s="156" t="s">
        <v>2576</v>
      </c>
      <c r="V49" s="186" t="b">
        <v>1</v>
      </c>
      <c r="W49" s="134" t="b">
        <v>1</v>
      </c>
      <c r="X49" s="134"/>
      <c r="AB49" s="234" t="b">
        <f t="shared" si="6"/>
        <v>1</v>
      </c>
      <c r="AC49" s="199" t="b">
        <f t="shared" si="6"/>
        <v>1</v>
      </c>
      <c r="AD49" s="199" t="b">
        <f t="shared" si="7"/>
        <v>1</v>
      </c>
      <c r="AE49" s="199" t="b">
        <f t="shared" si="7"/>
        <v>1</v>
      </c>
      <c r="AF49" s="200" t="b">
        <f t="shared" si="7"/>
        <v>1</v>
      </c>
      <c r="AG49" s="200" t="b">
        <f t="shared" si="7"/>
        <v>1</v>
      </c>
      <c r="AH49" s="201" t="b">
        <f t="shared" si="2"/>
        <v>1</v>
      </c>
      <c r="AI49" s="203">
        <f t="shared" si="3"/>
        <v>1</v>
      </c>
      <c r="AV49" s="51" t="s">
        <v>38</v>
      </c>
      <c r="AW49" s="35" t="s">
        <v>213</v>
      </c>
      <c r="AX49" s="51" t="s">
        <v>38</v>
      </c>
      <c r="AY49" s="51" t="s">
        <v>105</v>
      </c>
      <c r="AZ49" s="51" t="s">
        <v>106</v>
      </c>
      <c r="BA49" s="51" t="s">
        <v>106</v>
      </c>
      <c r="BB49" s="51" t="s">
        <v>2005</v>
      </c>
      <c r="BC49" s="1" t="s">
        <v>41</v>
      </c>
      <c r="BD49" s="1" t="s">
        <v>135</v>
      </c>
      <c r="BE49" s="33" t="s">
        <v>324</v>
      </c>
      <c r="BF49" s="51" t="s">
        <v>122</v>
      </c>
      <c r="BG49" s="30" t="s">
        <v>110</v>
      </c>
      <c r="BH49" s="73" t="s">
        <v>2059</v>
      </c>
      <c r="BI49" s="73"/>
      <c r="BJ49" s="73" t="s">
        <v>35</v>
      </c>
      <c r="BK49" s="73"/>
      <c r="BL49" s="33" t="s">
        <v>320</v>
      </c>
      <c r="BM49" s="33"/>
      <c r="BN49" s="33"/>
      <c r="BP49" s="51" t="s">
        <v>7</v>
      </c>
      <c r="BQ49" s="37">
        <v>42625</v>
      </c>
    </row>
    <row r="50" spans="1:70" ht="67.5" x14ac:dyDescent="0.6">
      <c r="A50" s="78">
        <v>49</v>
      </c>
      <c r="B50" s="426" t="s">
        <v>325</v>
      </c>
      <c r="C50" s="27" t="s">
        <v>3966</v>
      </c>
      <c r="D50" s="1">
        <v>2014</v>
      </c>
      <c r="E50" s="1">
        <v>1.1299999999999999</v>
      </c>
      <c r="F50" s="1">
        <v>423</v>
      </c>
      <c r="H50" s="42">
        <v>1.18</v>
      </c>
      <c r="I50" s="119" t="s">
        <v>2572</v>
      </c>
      <c r="J50" s="448" t="s">
        <v>4118</v>
      </c>
      <c r="K50" s="448" t="s">
        <v>4080</v>
      </c>
      <c r="L50" s="448" t="s">
        <v>4081</v>
      </c>
      <c r="M50" s="447" t="s">
        <v>4082</v>
      </c>
      <c r="N50" s="174"/>
      <c r="O50" s="217"/>
      <c r="P50" s="136" t="s">
        <v>2626</v>
      </c>
      <c r="Q50" s="126" t="s">
        <v>2627</v>
      </c>
      <c r="R50" s="126"/>
      <c r="S50" s="121"/>
      <c r="T50" s="124">
        <v>44652.464583333334</v>
      </c>
      <c r="U50" s="156" t="s">
        <v>2576</v>
      </c>
      <c r="V50" s="186" t="b">
        <v>1</v>
      </c>
      <c r="W50" s="134" t="b">
        <v>1</v>
      </c>
      <c r="X50" s="134" t="b">
        <v>1</v>
      </c>
      <c r="AB50" s="234" t="b">
        <f t="shared" si="6"/>
        <v>1</v>
      </c>
      <c r="AC50" s="199" t="b">
        <f t="shared" si="6"/>
        <v>1</v>
      </c>
      <c r="AD50" s="199" t="b">
        <f t="shared" si="7"/>
        <v>1</v>
      </c>
      <c r="AE50" s="199" t="b">
        <f t="shared" si="7"/>
        <v>1</v>
      </c>
      <c r="AF50" s="200" t="b">
        <f t="shared" si="7"/>
        <v>1</v>
      </c>
      <c r="AG50" s="200" t="b">
        <f t="shared" si="7"/>
        <v>1</v>
      </c>
      <c r="AH50" s="201" t="b">
        <f t="shared" si="2"/>
        <v>1</v>
      </c>
      <c r="AI50" s="203">
        <f t="shared" si="3"/>
        <v>1</v>
      </c>
      <c r="AV50" s="51" t="s">
        <v>38</v>
      </c>
      <c r="AW50" s="35" t="s">
        <v>213</v>
      </c>
      <c r="AX50" s="51" t="s">
        <v>38</v>
      </c>
      <c r="AY50" s="51" t="s">
        <v>105</v>
      </c>
      <c r="AZ50" s="51" t="s">
        <v>106</v>
      </c>
      <c r="BA50" s="51" t="s">
        <v>106</v>
      </c>
      <c r="BB50" s="51" t="s">
        <v>2005</v>
      </c>
      <c r="BC50" s="1" t="s">
        <v>41</v>
      </c>
      <c r="BD50" s="1" t="s">
        <v>321</v>
      </c>
      <c r="BE50" s="33" t="s">
        <v>326</v>
      </c>
      <c r="BF50" s="51" t="s">
        <v>122</v>
      </c>
      <c r="BG50" s="30" t="s">
        <v>110</v>
      </c>
      <c r="BH50" s="73" t="s">
        <v>2059</v>
      </c>
      <c r="BI50" s="73"/>
      <c r="BJ50" s="73" t="s">
        <v>35</v>
      </c>
      <c r="BK50" s="73"/>
      <c r="BL50" s="33" t="s">
        <v>320</v>
      </c>
      <c r="BM50" s="33"/>
      <c r="BN50" s="33"/>
      <c r="BP50" s="51" t="s">
        <v>7</v>
      </c>
      <c r="BQ50" s="37">
        <v>42625</v>
      </c>
    </row>
    <row r="51" spans="1:70" ht="50.65" x14ac:dyDescent="0.6">
      <c r="A51" s="78">
        <v>50</v>
      </c>
      <c r="B51" s="426" t="s">
        <v>328</v>
      </c>
      <c r="C51" s="27" t="s">
        <v>3969</v>
      </c>
      <c r="D51" s="1">
        <v>2014</v>
      </c>
      <c r="E51" s="1">
        <v>1.1299999999999999</v>
      </c>
      <c r="F51" s="1">
        <v>423</v>
      </c>
      <c r="H51" s="42">
        <v>1.17</v>
      </c>
      <c r="I51" s="138" t="s">
        <v>2572</v>
      </c>
      <c r="J51" s="448" t="s">
        <v>4118</v>
      </c>
      <c r="K51" s="448" t="s">
        <v>4080</v>
      </c>
      <c r="L51" s="448" t="s">
        <v>4081</v>
      </c>
      <c r="M51" s="451" t="s">
        <v>4082</v>
      </c>
      <c r="N51" s="204"/>
      <c r="O51" s="218"/>
      <c r="P51" s="142" t="s">
        <v>2626</v>
      </c>
      <c r="Q51" s="142" t="s">
        <v>3946</v>
      </c>
      <c r="R51" s="143" t="s">
        <v>3947</v>
      </c>
      <c r="S51" s="141"/>
      <c r="T51" s="141">
        <v>44652.46875</v>
      </c>
      <c r="U51" s="159" t="s">
        <v>2576</v>
      </c>
      <c r="V51" s="188" t="b">
        <v>1</v>
      </c>
      <c r="W51" s="192" t="b">
        <v>1</v>
      </c>
      <c r="X51" s="192" t="b">
        <v>0</v>
      </c>
      <c r="Y51" s="193"/>
      <c r="Z51" s="193"/>
      <c r="AA51" s="238"/>
      <c r="AB51" s="234" t="b">
        <f t="shared" si="6"/>
        <v>1</v>
      </c>
      <c r="AC51" s="199" t="b">
        <f t="shared" si="6"/>
        <v>1</v>
      </c>
      <c r="AD51" s="199" t="b">
        <f t="shared" si="7"/>
        <v>0</v>
      </c>
      <c r="AE51" s="199" t="b">
        <f t="shared" si="7"/>
        <v>1</v>
      </c>
      <c r="AF51" s="200" t="b">
        <f t="shared" si="7"/>
        <v>1</v>
      </c>
      <c r="AG51" s="200" t="b">
        <f t="shared" si="7"/>
        <v>1</v>
      </c>
      <c r="AH51" s="201" t="b">
        <f t="shared" si="2"/>
        <v>0</v>
      </c>
      <c r="AI51" s="203">
        <f t="shared" si="3"/>
        <v>0</v>
      </c>
      <c r="AV51" s="51" t="s">
        <v>38</v>
      </c>
      <c r="AW51" s="35" t="s">
        <v>213</v>
      </c>
      <c r="AX51" s="51" t="s">
        <v>38</v>
      </c>
      <c r="AY51" s="51" t="s">
        <v>105</v>
      </c>
      <c r="AZ51" s="51" t="s">
        <v>106</v>
      </c>
      <c r="BA51" s="51" t="s">
        <v>106</v>
      </c>
      <c r="BB51" s="51" t="s">
        <v>2005</v>
      </c>
      <c r="BC51" s="1" t="s">
        <v>41</v>
      </c>
      <c r="BD51" s="1" t="s">
        <v>321</v>
      </c>
      <c r="BE51" s="33" t="s">
        <v>326</v>
      </c>
      <c r="BF51" s="51" t="s">
        <v>122</v>
      </c>
      <c r="BG51" s="30" t="s">
        <v>110</v>
      </c>
      <c r="BH51" s="73" t="s">
        <v>2059</v>
      </c>
      <c r="BI51" s="73"/>
      <c r="BJ51" s="73" t="s">
        <v>35</v>
      </c>
      <c r="BK51" s="73"/>
      <c r="BL51" s="33" t="s">
        <v>320</v>
      </c>
      <c r="BM51" s="33"/>
      <c r="BN51" s="33"/>
      <c r="BP51" s="51" t="s">
        <v>7</v>
      </c>
      <c r="BQ51" s="37">
        <v>42625</v>
      </c>
    </row>
    <row r="52" spans="1:70" ht="67.5" x14ac:dyDescent="0.6">
      <c r="A52" s="78">
        <v>51</v>
      </c>
      <c r="B52" s="426" t="s">
        <v>329</v>
      </c>
      <c r="C52" s="27" t="s">
        <v>3966</v>
      </c>
      <c r="D52" s="1">
        <v>2014</v>
      </c>
      <c r="E52" s="1">
        <v>0.9</v>
      </c>
      <c r="F52" s="1">
        <v>423</v>
      </c>
      <c r="H52" s="42">
        <v>0.9</v>
      </c>
      <c r="I52" s="119" t="s">
        <v>2572</v>
      </c>
      <c r="J52" s="448" t="s">
        <v>4118</v>
      </c>
      <c r="K52" s="448" t="s">
        <v>4080</v>
      </c>
      <c r="L52" s="448" t="s">
        <v>4081</v>
      </c>
      <c r="M52" s="447" t="s">
        <v>4082</v>
      </c>
      <c r="N52" s="174"/>
      <c r="O52" s="217"/>
      <c r="P52" s="136" t="s">
        <v>2630</v>
      </c>
      <c r="R52" s="126"/>
      <c r="S52" s="121"/>
      <c r="T52" s="124">
        <v>44652.472916666666</v>
      </c>
      <c r="U52" s="156" t="s">
        <v>2576</v>
      </c>
      <c r="V52" s="186" t="b">
        <v>1</v>
      </c>
      <c r="W52" s="134" t="b">
        <v>1</v>
      </c>
      <c r="AB52" s="234" t="b">
        <f t="shared" si="6"/>
        <v>1</v>
      </c>
      <c r="AC52" s="199" t="b">
        <f t="shared" si="6"/>
        <v>1</v>
      </c>
      <c r="AD52" s="199" t="b">
        <f t="shared" si="7"/>
        <v>1</v>
      </c>
      <c r="AE52" s="199" t="b">
        <f t="shared" si="7"/>
        <v>1</v>
      </c>
      <c r="AF52" s="200" t="b">
        <f t="shared" si="7"/>
        <v>1</v>
      </c>
      <c r="AG52" s="200" t="b">
        <f t="shared" si="7"/>
        <v>1</v>
      </c>
      <c r="AH52" s="201" t="b">
        <f t="shared" si="2"/>
        <v>1</v>
      </c>
      <c r="AI52" s="203">
        <f t="shared" si="3"/>
        <v>1</v>
      </c>
      <c r="AV52" s="51" t="s">
        <v>38</v>
      </c>
      <c r="AW52" s="35" t="s">
        <v>213</v>
      </c>
      <c r="AX52" s="51" t="s">
        <v>38</v>
      </c>
      <c r="AY52" s="51" t="s">
        <v>105</v>
      </c>
      <c r="AZ52" s="51" t="s">
        <v>106</v>
      </c>
      <c r="BA52" s="51" t="s">
        <v>106</v>
      </c>
      <c r="BB52" s="51" t="s">
        <v>2005</v>
      </c>
      <c r="BC52" s="1" t="s">
        <v>41</v>
      </c>
      <c r="BD52" s="1" t="s">
        <v>321</v>
      </c>
      <c r="BE52" s="33" t="s">
        <v>322</v>
      </c>
      <c r="BF52" s="51" t="s">
        <v>122</v>
      </c>
      <c r="BG52" s="30" t="s">
        <v>110</v>
      </c>
      <c r="BH52" s="73" t="s">
        <v>2059</v>
      </c>
      <c r="BI52" s="73"/>
      <c r="BJ52" s="73" t="s">
        <v>35</v>
      </c>
      <c r="BK52" s="73"/>
      <c r="BL52" s="33" t="s">
        <v>320</v>
      </c>
      <c r="BM52" s="33"/>
      <c r="BN52" s="33"/>
      <c r="BP52" s="51" t="s">
        <v>7</v>
      </c>
      <c r="BQ52" s="37">
        <v>42625</v>
      </c>
    </row>
    <row r="53" spans="1:70" ht="50.65" x14ac:dyDescent="0.6">
      <c r="A53" s="78">
        <v>52</v>
      </c>
      <c r="B53" s="426" t="s">
        <v>330</v>
      </c>
      <c r="C53" s="27" t="s">
        <v>3953</v>
      </c>
      <c r="D53" s="1">
        <v>2011</v>
      </c>
      <c r="E53" s="1">
        <v>0.45</v>
      </c>
      <c r="F53" s="1">
        <v>373</v>
      </c>
      <c r="H53" s="42">
        <v>0.45</v>
      </c>
      <c r="I53" s="119" t="s">
        <v>2572</v>
      </c>
      <c r="J53" s="448" t="s">
        <v>4119</v>
      </c>
      <c r="K53" s="448" t="s">
        <v>4120</v>
      </c>
      <c r="L53" s="448" t="s">
        <v>4121</v>
      </c>
      <c r="M53" s="447" t="s">
        <v>4122</v>
      </c>
      <c r="N53" s="174"/>
      <c r="O53" s="217"/>
      <c r="P53" s="136" t="s">
        <v>2631</v>
      </c>
      <c r="R53" s="126"/>
      <c r="S53" s="121"/>
      <c r="T53" s="124">
        <v>44652.477083333331</v>
      </c>
      <c r="U53" s="156" t="s">
        <v>2576</v>
      </c>
      <c r="V53" s="186" t="b">
        <v>1</v>
      </c>
      <c r="W53" s="134" t="b">
        <v>1</v>
      </c>
      <c r="AB53" s="234" t="b">
        <f t="shared" si="6"/>
        <v>1</v>
      </c>
      <c r="AC53" s="199" t="b">
        <f t="shared" si="6"/>
        <v>1</v>
      </c>
      <c r="AD53" s="199" t="b">
        <f t="shared" si="7"/>
        <v>1</v>
      </c>
      <c r="AE53" s="199" t="b">
        <f t="shared" si="7"/>
        <v>1</v>
      </c>
      <c r="AF53" s="200" t="b">
        <f t="shared" si="7"/>
        <v>1</v>
      </c>
      <c r="AG53" s="200" t="b">
        <f t="shared" si="7"/>
        <v>1</v>
      </c>
      <c r="AH53" s="201" t="b">
        <f t="shared" si="2"/>
        <v>1</v>
      </c>
      <c r="AI53" s="203">
        <f t="shared" si="3"/>
        <v>1</v>
      </c>
      <c r="AV53" s="51" t="s">
        <v>38</v>
      </c>
      <c r="AW53" s="35" t="s">
        <v>213</v>
      </c>
      <c r="AX53" s="51" t="s">
        <v>38</v>
      </c>
      <c r="AY53" s="51" t="s">
        <v>105</v>
      </c>
      <c r="AZ53" s="51" t="s">
        <v>106</v>
      </c>
      <c r="BA53" s="51" t="s">
        <v>106</v>
      </c>
      <c r="BB53" s="51" t="s">
        <v>2005</v>
      </c>
      <c r="BC53" s="1" t="s">
        <v>41</v>
      </c>
      <c r="BD53" s="1" t="s">
        <v>333</v>
      </c>
      <c r="BE53" s="33" t="s">
        <v>373</v>
      </c>
      <c r="BF53" s="51" t="s">
        <v>122</v>
      </c>
      <c r="BG53" s="30" t="s">
        <v>110</v>
      </c>
      <c r="BH53" s="73"/>
      <c r="BI53" s="73"/>
      <c r="BJ53" s="73" t="s">
        <v>35</v>
      </c>
      <c r="BK53" s="73"/>
      <c r="BL53" s="33" t="s">
        <v>480</v>
      </c>
      <c r="BM53" s="33"/>
      <c r="BN53" s="33"/>
      <c r="BP53" s="51" t="s">
        <v>7</v>
      </c>
      <c r="BQ53" s="37">
        <v>42626</v>
      </c>
    </row>
    <row r="54" spans="1:70" ht="50.65" x14ac:dyDescent="0.6">
      <c r="A54" s="78">
        <v>53</v>
      </c>
      <c r="B54" s="426" t="s">
        <v>338</v>
      </c>
      <c r="C54" s="27" t="s">
        <v>3975</v>
      </c>
      <c r="D54" s="1">
        <v>2012</v>
      </c>
      <c r="E54" s="1">
        <v>0.87</v>
      </c>
      <c r="F54" s="1">
        <v>375</v>
      </c>
      <c r="H54" s="42">
        <v>0.9</v>
      </c>
      <c r="I54" s="119" t="s">
        <v>2572</v>
      </c>
      <c r="J54" s="448" t="s">
        <v>4123</v>
      </c>
      <c r="K54" s="448" t="s">
        <v>4124</v>
      </c>
      <c r="L54" s="448" t="s">
        <v>4125</v>
      </c>
      <c r="M54" s="447" t="s">
        <v>4093</v>
      </c>
      <c r="N54" s="174"/>
      <c r="O54" s="217"/>
      <c r="P54" s="136" t="s">
        <v>54</v>
      </c>
      <c r="R54" s="126"/>
      <c r="S54" s="121"/>
      <c r="T54" s="124">
        <v>44652.484722222223</v>
      </c>
      <c r="U54" s="156" t="s">
        <v>2576</v>
      </c>
      <c r="V54" s="186" t="b">
        <v>1</v>
      </c>
      <c r="W54" s="134" t="b">
        <v>1</v>
      </c>
      <c r="AB54" s="234" t="b">
        <f t="shared" si="6"/>
        <v>1</v>
      </c>
      <c r="AC54" s="199" t="b">
        <f t="shared" si="6"/>
        <v>1</v>
      </c>
      <c r="AD54" s="199" t="b">
        <f t="shared" si="7"/>
        <v>1</v>
      </c>
      <c r="AE54" s="199" t="b">
        <f t="shared" si="7"/>
        <v>1</v>
      </c>
      <c r="AF54" s="200" t="b">
        <f t="shared" si="7"/>
        <v>1</v>
      </c>
      <c r="AG54" s="200" t="b">
        <f t="shared" si="7"/>
        <v>1</v>
      </c>
      <c r="AH54" s="201" t="b">
        <f t="shared" si="2"/>
        <v>1</v>
      </c>
      <c r="AI54" s="203">
        <f t="shared" si="3"/>
        <v>1</v>
      </c>
      <c r="AV54" s="51" t="s">
        <v>38</v>
      </c>
      <c r="AW54" s="35" t="s">
        <v>213</v>
      </c>
      <c r="AX54" s="51" t="s">
        <v>38</v>
      </c>
      <c r="AY54" s="51" t="s">
        <v>105</v>
      </c>
      <c r="AZ54" s="51" t="s">
        <v>105</v>
      </c>
      <c r="BA54" s="51" t="s">
        <v>106</v>
      </c>
      <c r="BB54" s="51" t="s">
        <v>2005</v>
      </c>
      <c r="BC54" s="1" t="s">
        <v>41</v>
      </c>
      <c r="BD54" s="1" t="s">
        <v>154</v>
      </c>
      <c r="BE54" s="33" t="s">
        <v>54</v>
      </c>
      <c r="BF54" s="51" t="s">
        <v>122</v>
      </c>
      <c r="BG54" s="30" t="s">
        <v>110</v>
      </c>
      <c r="BH54" s="73"/>
      <c r="BI54" s="73"/>
      <c r="BJ54" s="73" t="s">
        <v>35</v>
      </c>
      <c r="BK54" s="73"/>
      <c r="BL54" s="33" t="s">
        <v>342</v>
      </c>
      <c r="BM54" s="33"/>
      <c r="BN54" s="33"/>
      <c r="BP54" s="51" t="s">
        <v>7</v>
      </c>
      <c r="BQ54" s="37">
        <v>42626</v>
      </c>
      <c r="BR54" s="1" t="s">
        <v>341</v>
      </c>
    </row>
    <row r="55" spans="1:70" ht="33.75" x14ac:dyDescent="0.6">
      <c r="A55" s="78">
        <v>54</v>
      </c>
      <c r="B55" s="426" t="s">
        <v>344</v>
      </c>
      <c r="C55" s="27" t="s">
        <v>3954</v>
      </c>
      <c r="D55" s="1">
        <v>2013</v>
      </c>
      <c r="E55" s="1">
        <v>0.71</v>
      </c>
      <c r="F55" s="1">
        <v>400</v>
      </c>
      <c r="H55" s="42">
        <v>0.7</v>
      </c>
      <c r="I55" s="119" t="s">
        <v>2572</v>
      </c>
      <c r="J55" s="448" t="s">
        <v>4126</v>
      </c>
      <c r="K55" s="448" t="s">
        <v>4127</v>
      </c>
      <c r="L55" s="448" t="s">
        <v>4046</v>
      </c>
      <c r="M55" s="447" t="s">
        <v>4098</v>
      </c>
      <c r="N55" s="174"/>
      <c r="O55" s="217"/>
      <c r="P55" s="136" t="s">
        <v>2633</v>
      </c>
      <c r="R55" s="126"/>
      <c r="S55" s="121"/>
      <c r="T55" s="124">
        <v>44652.486805555556</v>
      </c>
      <c r="U55" s="156" t="s">
        <v>2576</v>
      </c>
      <c r="V55" s="186" t="b">
        <v>1</v>
      </c>
      <c r="W55" s="134" t="b">
        <v>1</v>
      </c>
      <c r="AB55" s="234" t="b">
        <f t="shared" si="6"/>
        <v>1</v>
      </c>
      <c r="AC55" s="199" t="b">
        <f t="shared" si="6"/>
        <v>1</v>
      </c>
      <c r="AD55" s="199" t="b">
        <f t="shared" si="7"/>
        <v>1</v>
      </c>
      <c r="AE55" s="199" t="b">
        <f t="shared" si="7"/>
        <v>1</v>
      </c>
      <c r="AF55" s="200" t="b">
        <f t="shared" si="7"/>
        <v>1</v>
      </c>
      <c r="AG55" s="200" t="b">
        <f t="shared" si="7"/>
        <v>1</v>
      </c>
      <c r="AH55" s="201" t="b">
        <f t="shared" si="2"/>
        <v>1</v>
      </c>
      <c r="AI55" s="203">
        <f t="shared" si="3"/>
        <v>1</v>
      </c>
      <c r="AV55" s="51" t="s">
        <v>38</v>
      </c>
      <c r="AW55" s="35" t="s">
        <v>213</v>
      </c>
      <c r="AX55" s="51" t="s">
        <v>38</v>
      </c>
      <c r="AY55" s="51" t="s">
        <v>105</v>
      </c>
      <c r="AZ55" s="51" t="s">
        <v>106</v>
      </c>
      <c r="BA55" s="51" t="s">
        <v>106</v>
      </c>
      <c r="BB55" s="51" t="s">
        <v>2005</v>
      </c>
      <c r="BC55" s="1" t="s">
        <v>41</v>
      </c>
      <c r="BD55" s="1" t="s">
        <v>135</v>
      </c>
      <c r="BE55" s="33" t="s">
        <v>347</v>
      </c>
      <c r="BF55" s="51" t="s">
        <v>122</v>
      </c>
      <c r="BG55" s="30" t="s">
        <v>110</v>
      </c>
      <c r="BH55" s="73"/>
      <c r="BI55" s="73"/>
      <c r="BJ55" s="73" t="s">
        <v>26</v>
      </c>
      <c r="BK55" s="73"/>
      <c r="BL55" s="33" t="s">
        <v>346</v>
      </c>
      <c r="BM55" s="33"/>
      <c r="BN55" s="33"/>
      <c r="BO55" s="1" t="s">
        <v>182</v>
      </c>
      <c r="BP55" s="51" t="s">
        <v>7</v>
      </c>
      <c r="BQ55" s="37">
        <v>42626</v>
      </c>
    </row>
    <row r="56" spans="1:70" ht="26.25" x14ac:dyDescent="0.6">
      <c r="A56" s="78">
        <v>55</v>
      </c>
      <c r="B56" s="426" t="s">
        <v>348</v>
      </c>
      <c r="C56" s="27" t="s">
        <v>3976</v>
      </c>
      <c r="D56" s="1">
        <v>2015</v>
      </c>
      <c r="E56" s="1">
        <v>1.0900000000000001</v>
      </c>
      <c r="F56" s="1">
        <v>300</v>
      </c>
      <c r="H56" s="42">
        <v>1.0900000000000001</v>
      </c>
      <c r="I56" s="119" t="s">
        <v>2572</v>
      </c>
      <c r="J56" s="448" t="s">
        <v>4128</v>
      </c>
      <c r="K56" s="448" t="s">
        <v>4129</v>
      </c>
      <c r="L56" s="448" t="s">
        <v>4046</v>
      </c>
      <c r="M56" s="447" t="s">
        <v>4130</v>
      </c>
      <c r="N56" s="174"/>
      <c r="O56" s="217"/>
      <c r="P56" s="136" t="s">
        <v>2634</v>
      </c>
      <c r="R56" s="126"/>
      <c r="S56" s="121"/>
      <c r="T56" s="124">
        <v>44652.488888888889</v>
      </c>
      <c r="U56" s="156" t="s">
        <v>2576</v>
      </c>
      <c r="V56" s="186" t="b">
        <v>1</v>
      </c>
      <c r="W56" s="134" t="b">
        <v>1</v>
      </c>
      <c r="AB56" s="234" t="b">
        <f t="shared" si="6"/>
        <v>1</v>
      </c>
      <c r="AC56" s="199" t="b">
        <f t="shared" si="6"/>
        <v>1</v>
      </c>
      <c r="AD56" s="199" t="b">
        <f t="shared" si="7"/>
        <v>1</v>
      </c>
      <c r="AE56" s="199" t="b">
        <f t="shared" si="7"/>
        <v>1</v>
      </c>
      <c r="AF56" s="200" t="b">
        <f t="shared" si="7"/>
        <v>1</v>
      </c>
      <c r="AG56" s="200" t="b">
        <f t="shared" si="7"/>
        <v>1</v>
      </c>
      <c r="AH56" s="201" t="b">
        <f t="shared" si="2"/>
        <v>1</v>
      </c>
      <c r="AI56" s="203">
        <f t="shared" si="3"/>
        <v>1</v>
      </c>
      <c r="AV56" s="51" t="s">
        <v>5</v>
      </c>
      <c r="AW56" s="35" t="s">
        <v>213</v>
      </c>
      <c r="AX56" s="51" t="s">
        <v>5</v>
      </c>
      <c r="AY56" s="51" t="s">
        <v>105</v>
      </c>
      <c r="AZ56" s="51" t="s">
        <v>106</v>
      </c>
      <c r="BA56" s="51" t="s">
        <v>106</v>
      </c>
      <c r="BB56" s="51" t="s">
        <v>2005</v>
      </c>
      <c r="BC56" s="1" t="s">
        <v>41</v>
      </c>
      <c r="BD56" s="1" t="s">
        <v>350</v>
      </c>
      <c r="BE56" s="33" t="s">
        <v>351</v>
      </c>
      <c r="BF56" s="51" t="s">
        <v>122</v>
      </c>
      <c r="BG56" s="30" t="s">
        <v>110</v>
      </c>
      <c r="BH56" s="73"/>
      <c r="BI56" s="73"/>
      <c r="BJ56" s="73" t="s">
        <v>26</v>
      </c>
      <c r="BK56" s="73"/>
      <c r="BL56" s="33" t="s">
        <v>302</v>
      </c>
      <c r="BM56" s="33"/>
      <c r="BN56" s="33"/>
      <c r="BP56" s="51" t="s">
        <v>7</v>
      </c>
      <c r="BQ56" s="37">
        <v>42626</v>
      </c>
    </row>
    <row r="57" spans="1:70" ht="50.65" x14ac:dyDescent="0.6">
      <c r="A57" s="78">
        <v>56</v>
      </c>
      <c r="B57" s="426" t="s">
        <v>353</v>
      </c>
      <c r="C57" s="27" t="s">
        <v>3963</v>
      </c>
      <c r="D57" s="1">
        <v>2015</v>
      </c>
      <c r="E57" s="1">
        <v>0.95</v>
      </c>
      <c r="F57" s="1">
        <v>323</v>
      </c>
      <c r="H57" s="42">
        <v>0.96</v>
      </c>
      <c r="I57" s="119" t="s">
        <v>2572</v>
      </c>
      <c r="J57" s="448" t="s">
        <v>4131</v>
      </c>
      <c r="K57" s="448" t="s">
        <v>4131</v>
      </c>
      <c r="L57" s="448" t="s">
        <v>4132</v>
      </c>
      <c r="M57" s="447" t="s">
        <v>4133</v>
      </c>
      <c r="N57" s="174"/>
      <c r="O57" s="217"/>
      <c r="P57" s="136" t="s">
        <v>2635</v>
      </c>
      <c r="R57" s="126"/>
      <c r="S57" s="121"/>
      <c r="T57" s="124">
        <v>44653.487500000003</v>
      </c>
      <c r="U57" s="156" t="s">
        <v>2576</v>
      </c>
      <c r="V57" s="186" t="b">
        <v>1</v>
      </c>
      <c r="W57" s="134" t="b">
        <v>1</v>
      </c>
      <c r="AB57" s="234" t="b">
        <f t="shared" si="6"/>
        <v>1</v>
      </c>
      <c r="AC57" s="199" t="b">
        <f t="shared" si="6"/>
        <v>1</v>
      </c>
      <c r="AD57" s="199" t="b">
        <f t="shared" si="7"/>
        <v>1</v>
      </c>
      <c r="AE57" s="199" t="b">
        <f t="shared" si="7"/>
        <v>1</v>
      </c>
      <c r="AF57" s="200" t="b">
        <f t="shared" si="7"/>
        <v>1</v>
      </c>
      <c r="AG57" s="200" t="b">
        <f t="shared" si="7"/>
        <v>1</v>
      </c>
      <c r="AH57" s="201" t="b">
        <f t="shared" si="2"/>
        <v>1</v>
      </c>
      <c r="AI57" s="203">
        <f t="shared" si="3"/>
        <v>1</v>
      </c>
      <c r="AV57" s="51" t="s">
        <v>38</v>
      </c>
      <c r="AW57" s="35" t="s">
        <v>213</v>
      </c>
      <c r="AX57" s="51" t="s">
        <v>38</v>
      </c>
      <c r="AY57" s="51" t="s">
        <v>105</v>
      </c>
      <c r="AZ57" s="51" t="s">
        <v>106</v>
      </c>
      <c r="BA57" s="51" t="s">
        <v>106</v>
      </c>
      <c r="BB57" s="51" t="s">
        <v>2005</v>
      </c>
      <c r="BC57" s="1" t="s">
        <v>41</v>
      </c>
      <c r="BD57" s="1" t="s">
        <v>135</v>
      </c>
      <c r="BE57" s="33" t="s">
        <v>355</v>
      </c>
      <c r="BF57" s="51" t="s">
        <v>122</v>
      </c>
      <c r="BG57" s="30" t="s">
        <v>113</v>
      </c>
      <c r="BH57" s="73"/>
      <c r="BI57" s="73"/>
      <c r="BJ57" s="73"/>
      <c r="BK57" s="73"/>
      <c r="BL57" s="33" t="s">
        <v>359</v>
      </c>
      <c r="BM57" s="33"/>
      <c r="BN57" s="33"/>
      <c r="BP57" s="51" t="s">
        <v>7</v>
      </c>
      <c r="BQ57" s="37">
        <v>42626</v>
      </c>
    </row>
    <row r="58" spans="1:70" ht="50.65" x14ac:dyDescent="0.6">
      <c r="A58" s="78">
        <v>57</v>
      </c>
      <c r="B58" s="426" t="s">
        <v>353</v>
      </c>
      <c r="C58" s="27" t="s">
        <v>3963</v>
      </c>
      <c r="D58" s="1">
        <v>2015</v>
      </c>
      <c r="E58" s="1">
        <v>1</v>
      </c>
      <c r="F58" s="1">
        <v>323</v>
      </c>
      <c r="H58" s="42">
        <v>1.03</v>
      </c>
      <c r="I58" s="119" t="s">
        <v>2572</v>
      </c>
      <c r="J58" s="448" t="s">
        <v>4131</v>
      </c>
      <c r="K58" s="448" t="s">
        <v>4131</v>
      </c>
      <c r="L58" s="448" t="s">
        <v>4132</v>
      </c>
      <c r="M58" s="447" t="s">
        <v>4133</v>
      </c>
      <c r="N58" s="174"/>
      <c r="O58" s="217"/>
      <c r="P58" s="136" t="s">
        <v>2636</v>
      </c>
      <c r="R58" s="126"/>
      <c r="S58" s="121"/>
      <c r="T58" s="124">
        <v>44653.488888888889</v>
      </c>
      <c r="U58" s="156" t="s">
        <v>2576</v>
      </c>
      <c r="V58" s="186" t="b">
        <v>1</v>
      </c>
      <c r="W58" s="134" t="b">
        <v>1</v>
      </c>
      <c r="AB58" s="234" t="b">
        <f t="shared" si="6"/>
        <v>1</v>
      </c>
      <c r="AC58" s="199" t="b">
        <f t="shared" si="6"/>
        <v>1</v>
      </c>
      <c r="AD58" s="199" t="b">
        <f t="shared" si="7"/>
        <v>1</v>
      </c>
      <c r="AE58" s="199" t="b">
        <f t="shared" si="7"/>
        <v>1</v>
      </c>
      <c r="AF58" s="200" t="b">
        <f t="shared" si="7"/>
        <v>1</v>
      </c>
      <c r="AG58" s="200" t="b">
        <f t="shared" si="7"/>
        <v>1</v>
      </c>
      <c r="AH58" s="201" t="b">
        <f t="shared" si="2"/>
        <v>1</v>
      </c>
      <c r="AI58" s="203">
        <f t="shared" si="3"/>
        <v>1</v>
      </c>
      <c r="AV58" s="51" t="s">
        <v>5</v>
      </c>
      <c r="AW58" s="35" t="s">
        <v>213</v>
      </c>
      <c r="AX58" s="51" t="s">
        <v>5</v>
      </c>
      <c r="AY58" s="51" t="s">
        <v>105</v>
      </c>
      <c r="AZ58" s="51" t="s">
        <v>106</v>
      </c>
      <c r="BA58" s="51" t="s">
        <v>106</v>
      </c>
      <c r="BB58" s="51" t="s">
        <v>2005</v>
      </c>
      <c r="BC58" s="1" t="s">
        <v>41</v>
      </c>
      <c r="BD58" s="1" t="s">
        <v>99</v>
      </c>
      <c r="BE58" s="33" t="s">
        <v>356</v>
      </c>
      <c r="BF58" s="51" t="s">
        <v>122</v>
      </c>
      <c r="BG58" s="30" t="s">
        <v>113</v>
      </c>
      <c r="BH58" s="73"/>
      <c r="BI58" s="73"/>
      <c r="BJ58" s="73"/>
      <c r="BK58" s="73"/>
      <c r="BL58" s="33" t="s">
        <v>359</v>
      </c>
      <c r="BM58" s="33"/>
      <c r="BN58" s="33"/>
      <c r="BP58" s="51" t="s">
        <v>7</v>
      </c>
      <c r="BQ58" s="37">
        <v>42626</v>
      </c>
    </row>
    <row r="59" spans="1:70" ht="50.65" x14ac:dyDescent="0.6">
      <c r="A59" s="78">
        <v>58</v>
      </c>
      <c r="B59" s="426" t="s">
        <v>361</v>
      </c>
      <c r="C59" s="27" t="s">
        <v>3977</v>
      </c>
      <c r="D59" s="1">
        <v>2015</v>
      </c>
      <c r="E59" s="1">
        <v>0.82</v>
      </c>
      <c r="F59" s="1">
        <v>473</v>
      </c>
      <c r="H59" s="1"/>
      <c r="I59" s="132" t="s">
        <v>2572</v>
      </c>
      <c r="J59" s="448" t="s">
        <v>4056</v>
      </c>
      <c r="K59" s="448" t="s">
        <v>3325</v>
      </c>
      <c r="L59" s="448" t="s">
        <v>4057</v>
      </c>
      <c r="M59" s="447" t="s">
        <v>3542</v>
      </c>
      <c r="N59" s="183"/>
      <c r="O59" s="220"/>
      <c r="P59" s="144"/>
      <c r="Q59" s="144" t="s">
        <v>2637</v>
      </c>
      <c r="R59" s="128"/>
      <c r="S59" s="129"/>
      <c r="T59" s="130">
        <v>44653.168749999997</v>
      </c>
      <c r="U59" s="157"/>
      <c r="V59" s="187" t="b">
        <v>1</v>
      </c>
      <c r="W59" s="191" t="b">
        <v>0</v>
      </c>
      <c r="X59" s="135"/>
      <c r="AB59" s="234" t="b">
        <f t="shared" si="6"/>
        <v>1</v>
      </c>
      <c r="AC59" s="199" t="b">
        <f t="shared" si="6"/>
        <v>0</v>
      </c>
      <c r="AD59" s="199" t="b">
        <f t="shared" si="7"/>
        <v>1</v>
      </c>
      <c r="AE59" s="199" t="b">
        <f t="shared" si="7"/>
        <v>1</v>
      </c>
      <c r="AF59" s="200" t="b">
        <f t="shared" si="7"/>
        <v>1</v>
      </c>
      <c r="AG59" s="200" t="b">
        <f t="shared" si="7"/>
        <v>1</v>
      </c>
      <c r="AH59" s="201" t="b">
        <f t="shared" si="2"/>
        <v>0</v>
      </c>
      <c r="AI59" s="203">
        <f t="shared" si="3"/>
        <v>0</v>
      </c>
      <c r="AV59" s="51" t="s">
        <v>38</v>
      </c>
      <c r="AW59" s="35" t="s">
        <v>364</v>
      </c>
      <c r="AX59" s="51" t="s">
        <v>38</v>
      </c>
      <c r="AY59" s="51" t="s">
        <v>105</v>
      </c>
      <c r="AZ59" s="51" t="s">
        <v>106</v>
      </c>
      <c r="BA59" s="51" t="s">
        <v>106</v>
      </c>
      <c r="BB59" s="51" t="s">
        <v>2005</v>
      </c>
      <c r="BC59" s="1" t="s">
        <v>41</v>
      </c>
      <c r="BD59" s="1" t="s">
        <v>135</v>
      </c>
      <c r="BE59" s="33" t="s">
        <v>243</v>
      </c>
      <c r="BF59" s="51" t="s">
        <v>122</v>
      </c>
      <c r="BG59" s="30" t="s">
        <v>110</v>
      </c>
      <c r="BH59" s="73"/>
      <c r="BI59" s="73"/>
      <c r="BJ59" s="73" t="s">
        <v>26</v>
      </c>
      <c r="BK59" s="73"/>
      <c r="BL59" s="33" t="s">
        <v>363</v>
      </c>
      <c r="BM59" s="33"/>
      <c r="BN59" s="33"/>
      <c r="BP59" s="51" t="s">
        <v>7</v>
      </c>
      <c r="BQ59" s="37">
        <v>42626</v>
      </c>
    </row>
    <row r="60" spans="1:70" ht="52.5" x14ac:dyDescent="0.6">
      <c r="A60" s="78">
        <v>59</v>
      </c>
      <c r="B60" s="426" t="s">
        <v>365</v>
      </c>
      <c r="C60" s="27" t="s">
        <v>3978</v>
      </c>
      <c r="D60" s="1">
        <v>2013</v>
      </c>
      <c r="E60" s="1">
        <v>0.95</v>
      </c>
      <c r="F60" s="1">
        <v>423</v>
      </c>
      <c r="H60" s="42">
        <v>0.84</v>
      </c>
      <c r="I60" s="138" t="s">
        <v>2572</v>
      </c>
      <c r="J60" s="448" t="s">
        <v>4134</v>
      </c>
      <c r="K60" s="448" t="s">
        <v>4135</v>
      </c>
      <c r="L60" s="448" t="s">
        <v>4136</v>
      </c>
      <c r="M60" s="447" t="s">
        <v>4137</v>
      </c>
      <c r="N60" s="204"/>
      <c r="O60" s="218"/>
      <c r="P60" s="142" t="s">
        <v>2638</v>
      </c>
      <c r="Q60" s="142" t="s">
        <v>2640</v>
      </c>
      <c r="R60" s="143" t="s">
        <v>2639</v>
      </c>
      <c r="S60" s="141"/>
      <c r="T60" s="141">
        <v>44653.186805555553</v>
      </c>
      <c r="U60" s="158" t="s">
        <v>2575</v>
      </c>
      <c r="V60" s="188" t="b">
        <v>1</v>
      </c>
      <c r="W60" s="192" t="b">
        <v>1</v>
      </c>
      <c r="X60" s="192"/>
      <c r="Y60" s="193" t="b">
        <v>0</v>
      </c>
      <c r="Z60" s="193"/>
      <c r="AA60" s="238"/>
      <c r="AB60" s="234" t="b">
        <f t="shared" si="6"/>
        <v>1</v>
      </c>
      <c r="AC60" s="199" t="b">
        <f t="shared" si="6"/>
        <v>1</v>
      </c>
      <c r="AD60" s="199" t="b">
        <f t="shared" si="7"/>
        <v>1</v>
      </c>
      <c r="AE60" s="199" t="b">
        <f t="shared" si="7"/>
        <v>0</v>
      </c>
      <c r="AF60" s="200" t="b">
        <f t="shared" si="7"/>
        <v>1</v>
      </c>
      <c r="AG60" s="200" t="b">
        <f t="shared" si="7"/>
        <v>1</v>
      </c>
      <c r="AH60" s="201" t="b">
        <f t="shared" si="2"/>
        <v>0</v>
      </c>
      <c r="AI60" s="203">
        <f t="shared" si="3"/>
        <v>0</v>
      </c>
      <c r="AV60" s="51" t="s">
        <v>38</v>
      </c>
      <c r="AW60" s="35" t="s">
        <v>213</v>
      </c>
      <c r="AX60" s="51" t="s">
        <v>38</v>
      </c>
      <c r="AY60" s="51" t="s">
        <v>105</v>
      </c>
      <c r="AZ60" s="51" t="s">
        <v>106</v>
      </c>
      <c r="BA60" s="51" t="s">
        <v>106</v>
      </c>
      <c r="BB60" s="51" t="s">
        <v>2005</v>
      </c>
      <c r="BC60" s="1" t="s">
        <v>41</v>
      </c>
      <c r="BD60" s="1" t="s">
        <v>135</v>
      </c>
      <c r="BE60" s="33" t="s">
        <v>243</v>
      </c>
      <c r="BF60" s="51" t="s">
        <v>122</v>
      </c>
      <c r="BG60" s="30" t="s">
        <v>110</v>
      </c>
      <c r="BH60" s="73"/>
      <c r="BI60" s="73"/>
      <c r="BJ60" s="73" t="s">
        <v>26</v>
      </c>
      <c r="BK60" s="73"/>
      <c r="BL60" s="33" t="s">
        <v>366</v>
      </c>
      <c r="BM60" s="33"/>
      <c r="BN60" s="33"/>
      <c r="BO60" s="1" t="s">
        <v>182</v>
      </c>
      <c r="BP60" s="51" t="s">
        <v>7</v>
      </c>
      <c r="BQ60" s="37">
        <v>42626</v>
      </c>
    </row>
    <row r="61" spans="1:70" ht="52.5" x14ac:dyDescent="0.6">
      <c r="A61" s="78">
        <v>60</v>
      </c>
      <c r="B61" s="426" t="s">
        <v>368</v>
      </c>
      <c r="C61" s="27" t="s">
        <v>3979</v>
      </c>
      <c r="D61" s="1">
        <v>2014</v>
      </c>
      <c r="E61" s="1">
        <v>0.31</v>
      </c>
      <c r="F61" s="1">
        <v>300</v>
      </c>
      <c r="H61" s="42">
        <v>0.31</v>
      </c>
      <c r="I61" s="119" t="s">
        <v>2572</v>
      </c>
      <c r="J61" s="448" t="s">
        <v>4138</v>
      </c>
      <c r="K61" s="448" t="s">
        <v>4139</v>
      </c>
      <c r="L61" s="448" t="s">
        <v>4140</v>
      </c>
      <c r="M61" s="447" t="s">
        <v>4141</v>
      </c>
      <c r="N61" s="174"/>
      <c r="O61" s="217"/>
      <c r="P61" s="136" t="s">
        <v>2641</v>
      </c>
      <c r="R61" s="126"/>
      <c r="S61" s="121"/>
      <c r="T61" s="124">
        <v>44653.188888888886</v>
      </c>
      <c r="U61" s="156" t="s">
        <v>2576</v>
      </c>
      <c r="V61" s="186" t="b">
        <v>1</v>
      </c>
      <c r="W61" s="134" t="b">
        <v>1</v>
      </c>
      <c r="AB61" s="234" t="b">
        <f t="shared" si="6"/>
        <v>1</v>
      </c>
      <c r="AC61" s="199" t="b">
        <f t="shared" si="6"/>
        <v>1</v>
      </c>
      <c r="AD61" s="199" t="b">
        <f t="shared" si="7"/>
        <v>1</v>
      </c>
      <c r="AE61" s="199" t="b">
        <f t="shared" si="7"/>
        <v>1</v>
      </c>
      <c r="AF61" s="200" t="b">
        <f t="shared" si="7"/>
        <v>1</v>
      </c>
      <c r="AG61" s="200" t="b">
        <f t="shared" si="7"/>
        <v>1</v>
      </c>
      <c r="AH61" s="201" t="b">
        <f t="shared" si="2"/>
        <v>1</v>
      </c>
      <c r="AI61" s="203">
        <f t="shared" si="3"/>
        <v>1</v>
      </c>
      <c r="AV61" s="51" t="s">
        <v>38</v>
      </c>
      <c r="AW61" s="35" t="s">
        <v>213</v>
      </c>
      <c r="AX61" s="51" t="s">
        <v>38</v>
      </c>
      <c r="AY61" s="51" t="s">
        <v>105</v>
      </c>
      <c r="AZ61" s="51" t="s">
        <v>106</v>
      </c>
      <c r="BA61" s="51" t="s">
        <v>106</v>
      </c>
      <c r="BB61" s="51" t="s">
        <v>2005</v>
      </c>
      <c r="BC61" s="1" t="s">
        <v>41</v>
      </c>
      <c r="BD61" s="1" t="s">
        <v>270</v>
      </c>
      <c r="BE61" s="33" t="s">
        <v>372</v>
      </c>
      <c r="BF61" s="51" t="s">
        <v>95</v>
      </c>
      <c r="BG61" s="30"/>
      <c r="BH61" s="73"/>
      <c r="BI61" s="73"/>
      <c r="BJ61" s="73"/>
      <c r="BK61" s="73"/>
      <c r="BL61" s="33" t="s">
        <v>371</v>
      </c>
      <c r="BM61" s="33"/>
      <c r="BN61" s="33"/>
      <c r="BP61" s="51" t="s">
        <v>7</v>
      </c>
      <c r="BQ61" s="37">
        <v>42626</v>
      </c>
    </row>
    <row r="62" spans="1:70" ht="151.9" x14ac:dyDescent="0.6">
      <c r="A62" s="78">
        <v>61</v>
      </c>
      <c r="B62" s="431" t="s">
        <v>1576</v>
      </c>
      <c r="C62" s="432" t="s">
        <v>3980</v>
      </c>
      <c r="D62" s="1">
        <v>2003</v>
      </c>
      <c r="E62" s="1">
        <v>0.94</v>
      </c>
      <c r="F62" s="1">
        <v>324</v>
      </c>
      <c r="H62" s="1"/>
      <c r="I62" s="132" t="s">
        <v>2572</v>
      </c>
      <c r="J62" s="448" t="s">
        <v>4142</v>
      </c>
      <c r="K62" s="448" t="s">
        <v>4143</v>
      </c>
      <c r="L62" s="448" t="s">
        <v>4144</v>
      </c>
      <c r="M62" s="447" t="s">
        <v>4145</v>
      </c>
      <c r="N62" s="183"/>
      <c r="O62" s="220"/>
      <c r="P62" s="144"/>
      <c r="Q62" s="144"/>
      <c r="R62" s="128"/>
      <c r="S62" s="129"/>
      <c r="T62" s="130">
        <v>44653.189583333333</v>
      </c>
      <c r="U62" s="157"/>
      <c r="V62" s="187" t="b">
        <v>1</v>
      </c>
      <c r="W62" s="191" t="b">
        <v>0</v>
      </c>
      <c r="X62" s="135"/>
      <c r="AB62" s="234" t="b">
        <f t="shared" si="6"/>
        <v>1</v>
      </c>
      <c r="AC62" s="199" t="b">
        <f t="shared" si="6"/>
        <v>0</v>
      </c>
      <c r="AD62" s="199" t="b">
        <f t="shared" si="7"/>
        <v>1</v>
      </c>
      <c r="AE62" s="199" t="b">
        <f t="shared" si="7"/>
        <v>1</v>
      </c>
      <c r="AF62" s="200" t="b">
        <f t="shared" si="7"/>
        <v>1</v>
      </c>
      <c r="AG62" s="200" t="b">
        <f t="shared" si="7"/>
        <v>1</v>
      </c>
      <c r="AH62" s="201" t="b">
        <f t="shared" si="2"/>
        <v>0</v>
      </c>
      <c r="AI62" s="203">
        <f t="shared" si="3"/>
        <v>0</v>
      </c>
      <c r="AV62" s="51" t="s">
        <v>38</v>
      </c>
      <c r="AW62" s="35" t="s">
        <v>10</v>
      </c>
      <c r="AX62" s="51" t="s">
        <v>38</v>
      </c>
      <c r="AY62" s="51" t="s">
        <v>105</v>
      </c>
      <c r="AZ62" s="51" t="s">
        <v>106</v>
      </c>
      <c r="BA62" s="51" t="s">
        <v>106</v>
      </c>
      <c r="BB62" s="51" t="s">
        <v>2005</v>
      </c>
      <c r="BC62" s="1" t="s">
        <v>41</v>
      </c>
      <c r="BD62" s="1" t="s">
        <v>382</v>
      </c>
      <c r="BE62" s="33" t="s">
        <v>395</v>
      </c>
      <c r="BF62" s="51" t="s">
        <v>122</v>
      </c>
      <c r="BG62" s="30" t="s">
        <v>113</v>
      </c>
      <c r="BH62" s="73"/>
      <c r="BI62" s="73"/>
      <c r="BJ62" s="73"/>
      <c r="BK62" s="73"/>
      <c r="BL62" s="33" t="s">
        <v>392</v>
      </c>
      <c r="BM62" s="33"/>
      <c r="BN62" s="33"/>
      <c r="BO62" s="1" t="s">
        <v>479</v>
      </c>
      <c r="BP62" s="51" t="s">
        <v>7</v>
      </c>
      <c r="BQ62" s="37">
        <v>42632</v>
      </c>
    </row>
    <row r="63" spans="1:70" ht="33.75" x14ac:dyDescent="0.6">
      <c r="A63" s="78">
        <v>62</v>
      </c>
      <c r="B63" s="426" t="s">
        <v>375</v>
      </c>
      <c r="C63" s="27" t="s">
        <v>3974</v>
      </c>
      <c r="D63" s="1">
        <v>2012</v>
      </c>
      <c r="E63" s="1">
        <v>0.62</v>
      </c>
      <c r="F63" s="1">
        <v>400</v>
      </c>
      <c r="H63" s="42">
        <v>0.64</v>
      </c>
      <c r="I63" s="119" t="s">
        <v>2572</v>
      </c>
      <c r="J63" s="448" t="s">
        <v>4146</v>
      </c>
      <c r="K63" s="448" t="s">
        <v>4147</v>
      </c>
      <c r="L63" s="448" t="s">
        <v>4148</v>
      </c>
      <c r="M63" s="447" t="s">
        <v>4149</v>
      </c>
      <c r="N63" s="174"/>
      <c r="O63" s="217"/>
      <c r="P63" s="136" t="s">
        <v>2642</v>
      </c>
      <c r="R63" s="126"/>
      <c r="S63" s="121"/>
      <c r="T63" s="124">
        <v>44653.191666666666</v>
      </c>
      <c r="U63" s="156" t="s">
        <v>2576</v>
      </c>
      <c r="V63" s="186" t="b">
        <v>1</v>
      </c>
      <c r="W63" s="134" t="b">
        <v>1</v>
      </c>
      <c r="AB63" s="234" t="b">
        <f t="shared" si="6"/>
        <v>1</v>
      </c>
      <c r="AC63" s="199" t="b">
        <f t="shared" si="6"/>
        <v>1</v>
      </c>
      <c r="AD63" s="199" t="b">
        <f t="shared" si="7"/>
        <v>1</v>
      </c>
      <c r="AE63" s="199" t="b">
        <f t="shared" si="7"/>
        <v>1</v>
      </c>
      <c r="AF63" s="200" t="b">
        <f t="shared" si="7"/>
        <v>1</v>
      </c>
      <c r="AG63" s="200" t="b">
        <f t="shared" si="7"/>
        <v>1</v>
      </c>
      <c r="AH63" s="201" t="b">
        <f t="shared" si="2"/>
        <v>1</v>
      </c>
      <c r="AI63" s="203">
        <f t="shared" si="3"/>
        <v>1</v>
      </c>
      <c r="AV63" s="51" t="s">
        <v>38</v>
      </c>
      <c r="AW63" s="35" t="s">
        <v>213</v>
      </c>
      <c r="AX63" s="51" t="s">
        <v>38</v>
      </c>
      <c r="AY63" s="51" t="s">
        <v>105</v>
      </c>
      <c r="AZ63" s="51" t="s">
        <v>106</v>
      </c>
      <c r="BA63" s="51" t="s">
        <v>106</v>
      </c>
      <c r="BB63" s="51" t="s">
        <v>2005</v>
      </c>
      <c r="BC63" s="1" t="s">
        <v>41</v>
      </c>
      <c r="BD63" s="1" t="s">
        <v>270</v>
      </c>
      <c r="BE63" s="33" t="s">
        <v>41</v>
      </c>
      <c r="BF63" s="38" t="s">
        <v>122</v>
      </c>
      <c r="BG63" s="30"/>
      <c r="BH63" s="73"/>
      <c r="BI63" s="73"/>
      <c r="BJ63" s="73" t="s">
        <v>26</v>
      </c>
      <c r="BK63" s="73"/>
      <c r="BL63" s="33" t="s">
        <v>384</v>
      </c>
      <c r="BM63" s="33"/>
      <c r="BN63" s="33"/>
      <c r="BP63" s="51" t="s">
        <v>7</v>
      </c>
      <c r="BQ63" s="37">
        <v>42632</v>
      </c>
    </row>
    <row r="64" spans="1:70" ht="50.65" x14ac:dyDescent="0.6">
      <c r="A64" s="78">
        <v>63</v>
      </c>
      <c r="B64" s="426" t="s">
        <v>376</v>
      </c>
      <c r="C64" s="27" t="s">
        <v>3965</v>
      </c>
      <c r="D64" s="1">
        <v>2013</v>
      </c>
      <c r="E64" s="1">
        <v>1.1399999999999999</v>
      </c>
      <c r="F64" s="1">
        <v>323</v>
      </c>
      <c r="H64" s="42">
        <v>1.1499999999999999</v>
      </c>
      <c r="I64" s="119" t="s">
        <v>2572</v>
      </c>
      <c r="J64" s="448" t="s">
        <v>4150</v>
      </c>
      <c r="K64" s="448" t="s">
        <v>3450</v>
      </c>
      <c r="L64" s="448" t="s">
        <v>4109</v>
      </c>
      <c r="M64" s="447" t="s">
        <v>4151</v>
      </c>
      <c r="N64" s="174"/>
      <c r="O64" s="217"/>
      <c r="P64" s="136" t="s">
        <v>2643</v>
      </c>
      <c r="R64" s="126"/>
      <c r="S64" s="121"/>
      <c r="T64" s="124">
        <v>44653.195138888892</v>
      </c>
      <c r="U64" s="156" t="s">
        <v>2576</v>
      </c>
      <c r="V64" s="186" t="b">
        <v>1</v>
      </c>
      <c r="W64" s="134" t="b">
        <v>1</v>
      </c>
      <c r="AB64" s="234" t="b">
        <f t="shared" si="6"/>
        <v>1</v>
      </c>
      <c r="AC64" s="199" t="b">
        <f t="shared" si="6"/>
        <v>1</v>
      </c>
      <c r="AD64" s="199" t="b">
        <f t="shared" si="7"/>
        <v>1</v>
      </c>
      <c r="AE64" s="199" t="b">
        <f t="shared" si="7"/>
        <v>1</v>
      </c>
      <c r="AF64" s="200" t="b">
        <f t="shared" si="7"/>
        <v>1</v>
      </c>
      <c r="AG64" s="200" t="b">
        <f t="shared" si="7"/>
        <v>1</v>
      </c>
      <c r="AH64" s="201" t="b">
        <f t="shared" si="2"/>
        <v>1</v>
      </c>
      <c r="AI64" s="203">
        <f t="shared" si="3"/>
        <v>1</v>
      </c>
      <c r="AV64" s="51" t="s">
        <v>5</v>
      </c>
      <c r="AW64" s="35" t="s">
        <v>213</v>
      </c>
      <c r="AX64" s="51" t="s">
        <v>5</v>
      </c>
      <c r="AY64" s="51" t="s">
        <v>105</v>
      </c>
      <c r="AZ64" s="51" t="s">
        <v>106</v>
      </c>
      <c r="BA64" s="51" t="s">
        <v>106</v>
      </c>
      <c r="BB64" s="51" t="s">
        <v>2005</v>
      </c>
      <c r="BC64" s="1" t="s">
        <v>41</v>
      </c>
      <c r="BD64" s="1" t="s">
        <v>391</v>
      </c>
      <c r="BE64" s="33" t="s">
        <v>390</v>
      </c>
      <c r="BF64" s="51" t="s">
        <v>122</v>
      </c>
      <c r="BG64" s="30" t="s">
        <v>110</v>
      </c>
      <c r="BH64" s="73"/>
      <c r="BI64" s="73"/>
      <c r="BJ64" s="73" t="s">
        <v>26</v>
      </c>
      <c r="BK64" s="73"/>
      <c r="BL64" s="33" t="s">
        <v>388</v>
      </c>
      <c r="BM64" s="33"/>
      <c r="BN64" s="33"/>
      <c r="BP64" s="51" t="s">
        <v>7</v>
      </c>
      <c r="BQ64" s="37">
        <v>42632</v>
      </c>
    </row>
    <row r="65" spans="1:70" ht="39.4" x14ac:dyDescent="0.6">
      <c r="A65" s="78">
        <v>64</v>
      </c>
      <c r="B65" s="426" t="s">
        <v>396</v>
      </c>
      <c r="C65" s="27" t="s">
        <v>3974</v>
      </c>
      <c r="D65" s="1">
        <v>2012</v>
      </c>
      <c r="E65" s="1">
        <v>0.54</v>
      </c>
      <c r="F65" s="1">
        <v>300</v>
      </c>
      <c r="H65" s="41">
        <v>0.43</v>
      </c>
      <c r="I65" s="138" t="s">
        <v>2572</v>
      </c>
      <c r="J65" s="448" t="s">
        <v>4152</v>
      </c>
      <c r="K65" s="448" t="s">
        <v>4153</v>
      </c>
      <c r="L65" s="448" t="s">
        <v>4085</v>
      </c>
      <c r="M65" s="447" t="s">
        <v>4154</v>
      </c>
      <c r="N65" s="204"/>
      <c r="O65" s="218"/>
      <c r="P65" s="142" t="s">
        <v>243</v>
      </c>
      <c r="Q65" s="142"/>
      <c r="R65" s="143"/>
      <c r="S65" s="141"/>
      <c r="T65" s="141">
        <v>44653.201388888891</v>
      </c>
      <c r="U65" s="159" t="s">
        <v>2576</v>
      </c>
      <c r="V65" s="186" t="b">
        <v>1</v>
      </c>
      <c r="W65" s="134" t="b">
        <v>1</v>
      </c>
      <c r="X65" s="192"/>
      <c r="Y65" s="193" t="b">
        <v>0</v>
      </c>
      <c r="AB65" s="234" t="b">
        <f t="shared" si="6"/>
        <v>1</v>
      </c>
      <c r="AC65" s="199" t="b">
        <f t="shared" si="6"/>
        <v>1</v>
      </c>
      <c r="AD65" s="199" t="b">
        <f t="shared" si="7"/>
        <v>1</v>
      </c>
      <c r="AE65" s="199" t="b">
        <f t="shared" si="7"/>
        <v>0</v>
      </c>
      <c r="AF65" s="200" t="b">
        <f t="shared" si="7"/>
        <v>1</v>
      </c>
      <c r="AG65" s="200" t="b">
        <f t="shared" si="7"/>
        <v>1</v>
      </c>
      <c r="AH65" s="201" t="b">
        <f t="shared" si="2"/>
        <v>0</v>
      </c>
      <c r="AI65" s="203">
        <f t="shared" si="3"/>
        <v>0</v>
      </c>
      <c r="AV65" s="51" t="s">
        <v>38</v>
      </c>
      <c r="AW65" s="35" t="s">
        <v>213</v>
      </c>
      <c r="AX65" s="51" t="s">
        <v>38</v>
      </c>
      <c r="AY65" s="51" t="s">
        <v>105</v>
      </c>
      <c r="AZ65" s="51" t="s">
        <v>106</v>
      </c>
      <c r="BA65" s="51" t="s">
        <v>106</v>
      </c>
      <c r="BB65" s="51" t="s">
        <v>2005</v>
      </c>
      <c r="BC65" s="1" t="s">
        <v>41</v>
      </c>
      <c r="BD65" s="1" t="s">
        <v>135</v>
      </c>
      <c r="BE65" s="33" t="s">
        <v>243</v>
      </c>
      <c r="BF65" s="51" t="s">
        <v>122</v>
      </c>
      <c r="BG65" s="30" t="s">
        <v>110</v>
      </c>
      <c r="BH65" s="73"/>
      <c r="BI65" s="73"/>
      <c r="BJ65" s="73" t="s">
        <v>26</v>
      </c>
      <c r="BK65" s="73"/>
      <c r="BL65" s="33" t="s">
        <v>397</v>
      </c>
      <c r="BM65" s="33"/>
      <c r="BN65" s="33"/>
      <c r="BO65" s="1" t="s">
        <v>182</v>
      </c>
      <c r="BP65" s="51" t="s">
        <v>7</v>
      </c>
      <c r="BQ65" s="37">
        <v>42633</v>
      </c>
    </row>
    <row r="66" spans="1:70" ht="52.5" x14ac:dyDescent="0.6">
      <c r="A66" s="78">
        <v>65</v>
      </c>
      <c r="B66" s="426" t="s">
        <v>407</v>
      </c>
      <c r="C66" s="27" t="s">
        <v>3970</v>
      </c>
      <c r="D66" s="1">
        <v>2014</v>
      </c>
      <c r="E66" s="1">
        <v>1.27</v>
      </c>
      <c r="F66" s="1">
        <v>360</v>
      </c>
      <c r="H66" s="42">
        <v>1.28</v>
      </c>
      <c r="I66" s="119" t="s">
        <v>2572</v>
      </c>
      <c r="J66" s="448" t="s">
        <v>4155</v>
      </c>
      <c r="K66" s="448" t="s">
        <v>4156</v>
      </c>
      <c r="L66" s="448" t="s">
        <v>4157</v>
      </c>
      <c r="M66" s="447" t="s">
        <v>4158</v>
      </c>
      <c r="N66" s="174"/>
      <c r="O66" s="217"/>
      <c r="P66" s="136" t="s">
        <v>2645</v>
      </c>
      <c r="R66" s="126"/>
      <c r="S66" s="121"/>
      <c r="T66" s="124">
        <v>44653.204861111109</v>
      </c>
      <c r="U66" s="156" t="s">
        <v>2576</v>
      </c>
      <c r="V66" s="186" t="b">
        <v>1</v>
      </c>
      <c r="W66" s="134" t="b">
        <v>1</v>
      </c>
      <c r="AB66" s="234" t="b">
        <f t="shared" si="6"/>
        <v>1</v>
      </c>
      <c r="AC66" s="199" t="b">
        <f t="shared" si="6"/>
        <v>1</v>
      </c>
      <c r="AD66" s="199" t="b">
        <f t="shared" si="7"/>
        <v>1</v>
      </c>
      <c r="AE66" s="199" t="b">
        <f t="shared" si="7"/>
        <v>1</v>
      </c>
      <c r="AF66" s="200" t="b">
        <f t="shared" si="7"/>
        <v>1</v>
      </c>
      <c r="AG66" s="200" t="b">
        <f t="shared" si="7"/>
        <v>1</v>
      </c>
      <c r="AH66" s="201" t="b">
        <f t="shared" si="2"/>
        <v>1</v>
      </c>
      <c r="AI66" s="203">
        <f t="shared" si="3"/>
        <v>1</v>
      </c>
      <c r="AV66" s="51" t="s">
        <v>5</v>
      </c>
      <c r="AW66" s="35" t="s">
        <v>213</v>
      </c>
      <c r="AX66" s="51" t="s">
        <v>5</v>
      </c>
      <c r="AY66" s="51" t="s">
        <v>105</v>
      </c>
      <c r="AZ66" s="51" t="s">
        <v>106</v>
      </c>
      <c r="BA66" s="51" t="s">
        <v>106</v>
      </c>
      <c r="BB66" s="51" t="s">
        <v>2005</v>
      </c>
      <c r="BC66" s="1" t="s">
        <v>41</v>
      </c>
      <c r="BD66" s="1" t="s">
        <v>409</v>
      </c>
      <c r="BE66" s="33" t="s">
        <v>412</v>
      </c>
      <c r="BF66" s="51" t="s">
        <v>122</v>
      </c>
      <c r="BG66" s="30" t="s">
        <v>113</v>
      </c>
      <c r="BH66" s="73"/>
      <c r="BI66" s="73"/>
      <c r="BJ66" s="73"/>
      <c r="BK66" s="73"/>
      <c r="BL66" s="33" t="s">
        <v>410</v>
      </c>
      <c r="BM66" s="33"/>
      <c r="BN66" s="33"/>
      <c r="BO66" s="1" t="s">
        <v>411</v>
      </c>
      <c r="BP66" s="51" t="s">
        <v>7</v>
      </c>
      <c r="BQ66" s="37">
        <v>42633</v>
      </c>
    </row>
    <row r="67" spans="1:70" ht="50.65" x14ac:dyDescent="0.6">
      <c r="A67" s="78">
        <v>66</v>
      </c>
      <c r="B67" s="426" t="s">
        <v>413</v>
      </c>
      <c r="C67" s="27" t="s">
        <v>3963</v>
      </c>
      <c r="D67" s="1">
        <v>2007</v>
      </c>
      <c r="E67" s="1">
        <v>1.35</v>
      </c>
      <c r="F67" s="1">
        <v>300</v>
      </c>
      <c r="H67" s="1">
        <v>1.37</v>
      </c>
      <c r="I67" s="119" t="s">
        <v>2572</v>
      </c>
      <c r="J67" s="448" t="s">
        <v>3105</v>
      </c>
      <c r="K67" s="448" t="s">
        <v>3105</v>
      </c>
      <c r="L67" s="448" t="s">
        <v>4055</v>
      </c>
      <c r="M67" s="447" t="s">
        <v>3699</v>
      </c>
      <c r="N67" s="174"/>
      <c r="O67" s="217"/>
      <c r="P67" s="136" t="s">
        <v>2646</v>
      </c>
      <c r="Q67" s="136" t="s">
        <v>2647</v>
      </c>
      <c r="R67" s="126"/>
      <c r="S67" s="121"/>
      <c r="T67" s="124">
        <v>44653.207638888889</v>
      </c>
      <c r="U67" s="156" t="s">
        <v>2576</v>
      </c>
      <c r="V67" s="186" t="b">
        <v>1</v>
      </c>
      <c r="W67" s="134" t="b">
        <v>1</v>
      </c>
      <c r="AB67" s="234" t="b">
        <f t="shared" si="6"/>
        <v>1</v>
      </c>
      <c r="AC67" s="199" t="b">
        <f t="shared" si="6"/>
        <v>1</v>
      </c>
      <c r="AD67" s="199" t="b">
        <f t="shared" si="7"/>
        <v>1</v>
      </c>
      <c r="AE67" s="199" t="b">
        <f t="shared" si="7"/>
        <v>1</v>
      </c>
      <c r="AF67" s="200" t="b">
        <f t="shared" si="7"/>
        <v>1</v>
      </c>
      <c r="AG67" s="200" t="b">
        <f t="shared" si="7"/>
        <v>1</v>
      </c>
      <c r="AH67" s="201" t="b">
        <f t="shared" ref="AH67:AH130" si="8">AND(AB67,AC67,AD67,AE67,AF67,AG67)</f>
        <v>1</v>
      </c>
      <c r="AI67" s="203">
        <f t="shared" ref="AI67:AI130" si="9">IF(AH67,1,0)</f>
        <v>1</v>
      </c>
      <c r="AV67" s="51" t="s">
        <v>5</v>
      </c>
      <c r="AW67" s="35" t="s">
        <v>213</v>
      </c>
      <c r="AX67" s="51" t="s">
        <v>5</v>
      </c>
      <c r="AY67" s="51" t="s">
        <v>105</v>
      </c>
      <c r="AZ67" s="51" t="s">
        <v>106</v>
      </c>
      <c r="BA67" s="51" t="s">
        <v>106</v>
      </c>
      <c r="BB67" s="51" t="s">
        <v>2005</v>
      </c>
      <c r="BC67" s="1" t="s">
        <v>41</v>
      </c>
      <c r="BD67" s="1" t="s">
        <v>270</v>
      </c>
      <c r="BE67" s="33" t="s">
        <v>416</v>
      </c>
      <c r="BF67" s="51" t="s">
        <v>122</v>
      </c>
      <c r="BG67" s="30" t="s">
        <v>110</v>
      </c>
      <c r="BH67" s="73"/>
      <c r="BI67" s="73"/>
      <c r="BJ67" s="73" t="s">
        <v>26</v>
      </c>
      <c r="BK67" s="73"/>
      <c r="BL67" s="33" t="s">
        <v>196</v>
      </c>
      <c r="BM67" s="33"/>
      <c r="BN67" s="33"/>
      <c r="BP67" s="51" t="s">
        <v>7</v>
      </c>
      <c r="BQ67" s="37">
        <v>42633</v>
      </c>
    </row>
    <row r="68" spans="1:70" ht="39.4" x14ac:dyDescent="0.6">
      <c r="A68" s="78">
        <v>67</v>
      </c>
      <c r="B68" s="426" t="s">
        <v>418</v>
      </c>
      <c r="C68" s="27" t="s">
        <v>3981</v>
      </c>
      <c r="D68" s="1">
        <v>2013</v>
      </c>
      <c r="E68" s="1">
        <v>1.1499999999999999</v>
      </c>
      <c r="F68" s="1">
        <v>340</v>
      </c>
      <c r="H68" s="42">
        <v>1.1599999999999999</v>
      </c>
      <c r="I68" s="119" t="s">
        <v>2572</v>
      </c>
      <c r="J68" s="448" t="s">
        <v>4159</v>
      </c>
      <c r="K68" s="448" t="s">
        <v>3105</v>
      </c>
      <c r="L68" s="448" t="s">
        <v>4055</v>
      </c>
      <c r="M68" s="447" t="s">
        <v>3356</v>
      </c>
      <c r="N68" s="174"/>
      <c r="O68" s="217"/>
      <c r="P68" s="136" t="s">
        <v>2648</v>
      </c>
      <c r="R68" s="126"/>
      <c r="S68" s="121"/>
      <c r="T68" s="124">
        <v>44653.210416666669</v>
      </c>
      <c r="U68" s="156" t="s">
        <v>2576</v>
      </c>
      <c r="V68" s="186" t="b">
        <v>1</v>
      </c>
      <c r="W68" s="134" t="b">
        <v>1</v>
      </c>
      <c r="AB68" s="234" t="b">
        <f t="shared" si="6"/>
        <v>1</v>
      </c>
      <c r="AC68" s="199" t="b">
        <f t="shared" si="6"/>
        <v>1</v>
      </c>
      <c r="AD68" s="199" t="b">
        <f t="shared" si="7"/>
        <v>1</v>
      </c>
      <c r="AE68" s="199" t="b">
        <f t="shared" si="7"/>
        <v>1</v>
      </c>
      <c r="AF68" s="200" t="b">
        <f t="shared" si="7"/>
        <v>1</v>
      </c>
      <c r="AG68" s="200" t="b">
        <f t="shared" si="7"/>
        <v>1</v>
      </c>
      <c r="AH68" s="201" t="b">
        <f t="shared" si="8"/>
        <v>1</v>
      </c>
      <c r="AI68" s="203">
        <f t="shared" si="9"/>
        <v>1</v>
      </c>
      <c r="AV68" s="51" t="s">
        <v>38</v>
      </c>
      <c r="AW68" s="35" t="s">
        <v>213</v>
      </c>
      <c r="AX68" s="51" t="s">
        <v>38</v>
      </c>
      <c r="AY68" s="51" t="s">
        <v>105</v>
      </c>
      <c r="AZ68" s="51" t="s">
        <v>106</v>
      </c>
      <c r="BA68" s="51" t="s">
        <v>106</v>
      </c>
      <c r="BB68" s="51" t="s">
        <v>2005</v>
      </c>
      <c r="BC68" s="1" t="s">
        <v>41</v>
      </c>
      <c r="BD68" s="1" t="s">
        <v>419</v>
      </c>
      <c r="BE68" s="33" t="s">
        <v>54</v>
      </c>
      <c r="BF68" s="51" t="s">
        <v>122</v>
      </c>
      <c r="BG68" s="30" t="s">
        <v>113</v>
      </c>
      <c r="BH68" s="73"/>
      <c r="BI68" s="73"/>
      <c r="BJ68" s="73"/>
      <c r="BK68" s="73"/>
      <c r="BL68" s="33" t="s">
        <v>420</v>
      </c>
      <c r="BM68" s="33"/>
      <c r="BN68" s="33"/>
      <c r="BP68" s="51" t="s">
        <v>7</v>
      </c>
      <c r="BQ68" s="37">
        <v>42633</v>
      </c>
    </row>
    <row r="69" spans="1:70" ht="50.65" x14ac:dyDescent="0.6">
      <c r="A69" s="78">
        <v>68</v>
      </c>
      <c r="B69" s="426" t="s">
        <v>422</v>
      </c>
      <c r="C69" s="27" t="s">
        <v>3982</v>
      </c>
      <c r="D69" s="1">
        <v>2013</v>
      </c>
      <c r="E69" s="1">
        <v>0.85</v>
      </c>
      <c r="F69" s="1">
        <v>413</v>
      </c>
      <c r="H69" s="42">
        <v>0.85</v>
      </c>
      <c r="I69" s="119" t="s">
        <v>2572</v>
      </c>
      <c r="J69" s="448" t="s">
        <v>4160</v>
      </c>
      <c r="K69" s="448" t="s">
        <v>4161</v>
      </c>
      <c r="L69" s="448" t="s">
        <v>4162</v>
      </c>
      <c r="M69" s="447" t="s">
        <v>4163</v>
      </c>
      <c r="N69" s="174"/>
      <c r="O69" s="217"/>
      <c r="P69" s="136" t="s">
        <v>424</v>
      </c>
      <c r="R69" s="126"/>
      <c r="S69" s="121"/>
      <c r="T69" s="124">
        <v>44653.413194444445</v>
      </c>
      <c r="U69" s="156" t="s">
        <v>2576</v>
      </c>
      <c r="V69" s="186" t="b">
        <v>1</v>
      </c>
      <c r="W69" s="134" t="b">
        <v>1</v>
      </c>
      <c r="AB69" s="234" t="b">
        <f t="shared" si="6"/>
        <v>1</v>
      </c>
      <c r="AC69" s="199" t="b">
        <f t="shared" si="6"/>
        <v>1</v>
      </c>
      <c r="AD69" s="199" t="b">
        <f t="shared" si="7"/>
        <v>1</v>
      </c>
      <c r="AE69" s="199" t="b">
        <f t="shared" si="7"/>
        <v>1</v>
      </c>
      <c r="AF69" s="200" t="b">
        <f t="shared" si="7"/>
        <v>1</v>
      </c>
      <c r="AG69" s="200" t="b">
        <f t="shared" si="7"/>
        <v>1</v>
      </c>
      <c r="AH69" s="201" t="b">
        <f t="shared" si="8"/>
        <v>1</v>
      </c>
      <c r="AI69" s="203">
        <f t="shared" si="9"/>
        <v>1</v>
      </c>
      <c r="AV69" s="51" t="s">
        <v>38</v>
      </c>
      <c r="AW69" s="35" t="s">
        <v>213</v>
      </c>
      <c r="AX69" s="51" t="s">
        <v>38</v>
      </c>
      <c r="AY69" s="51" t="s">
        <v>105</v>
      </c>
      <c r="AZ69" s="51" t="s">
        <v>106</v>
      </c>
      <c r="BA69" s="51" t="s">
        <v>106</v>
      </c>
      <c r="BB69" s="51" t="s">
        <v>2005</v>
      </c>
      <c r="BC69" s="1" t="s">
        <v>41</v>
      </c>
      <c r="BD69" s="1" t="s">
        <v>425</v>
      </c>
      <c r="BE69" s="33" t="s">
        <v>424</v>
      </c>
      <c r="BF69" s="51" t="s">
        <v>122</v>
      </c>
      <c r="BG69" s="30" t="s">
        <v>110</v>
      </c>
      <c r="BH69" s="73"/>
      <c r="BI69" s="73"/>
      <c r="BJ69" s="73" t="s">
        <v>35</v>
      </c>
      <c r="BK69" s="73"/>
      <c r="BL69" s="33" t="s">
        <v>423</v>
      </c>
      <c r="BM69" s="33"/>
      <c r="BN69" s="33"/>
      <c r="BP69" s="51" t="s">
        <v>7</v>
      </c>
      <c r="BQ69" s="37">
        <v>42634</v>
      </c>
    </row>
    <row r="70" spans="1:70" ht="105" x14ac:dyDescent="0.6">
      <c r="A70" s="78">
        <v>69</v>
      </c>
      <c r="B70" s="426" t="s">
        <v>432</v>
      </c>
      <c r="C70" s="27" t="s">
        <v>3983</v>
      </c>
      <c r="D70" s="1">
        <v>2014</v>
      </c>
      <c r="E70" s="1">
        <v>0.46</v>
      </c>
      <c r="F70" s="1">
        <v>250</v>
      </c>
      <c r="H70" s="42">
        <v>0.46</v>
      </c>
      <c r="I70" s="119" t="s">
        <v>2572</v>
      </c>
      <c r="J70" s="448" t="s">
        <v>4164</v>
      </c>
      <c r="K70" s="448" t="s">
        <v>4165</v>
      </c>
      <c r="L70" s="448" t="s">
        <v>4166</v>
      </c>
      <c r="M70" s="447" t="s">
        <v>4167</v>
      </c>
      <c r="N70" s="174"/>
      <c r="O70" s="217"/>
      <c r="P70" s="136" t="s">
        <v>2650</v>
      </c>
      <c r="Q70" s="136" t="s">
        <v>2649</v>
      </c>
      <c r="R70" s="126"/>
      <c r="S70" s="121"/>
      <c r="T70" s="124">
        <v>44653.425694444442</v>
      </c>
      <c r="U70" s="155" t="s">
        <v>2575</v>
      </c>
      <c r="V70" s="186" t="b">
        <v>1</v>
      </c>
      <c r="W70" s="134" t="b">
        <v>1</v>
      </c>
      <c r="AB70" s="234" t="b">
        <f t="shared" si="6"/>
        <v>1</v>
      </c>
      <c r="AC70" s="199" t="b">
        <f t="shared" si="6"/>
        <v>1</v>
      </c>
      <c r="AD70" s="199" t="b">
        <f t="shared" si="7"/>
        <v>1</v>
      </c>
      <c r="AE70" s="199" t="b">
        <f t="shared" si="7"/>
        <v>1</v>
      </c>
      <c r="AF70" s="200" t="b">
        <f t="shared" si="7"/>
        <v>1</v>
      </c>
      <c r="AG70" s="200" t="b">
        <f t="shared" si="7"/>
        <v>1</v>
      </c>
      <c r="AH70" s="201" t="b">
        <f t="shared" si="8"/>
        <v>1</v>
      </c>
      <c r="AI70" s="203">
        <f t="shared" si="9"/>
        <v>1</v>
      </c>
      <c r="AV70" s="51" t="s">
        <v>5</v>
      </c>
      <c r="AW70" s="35" t="s">
        <v>433</v>
      </c>
      <c r="AX70" s="51" t="s">
        <v>5</v>
      </c>
      <c r="AY70" s="51" t="s">
        <v>105</v>
      </c>
      <c r="AZ70" s="51" t="s">
        <v>106</v>
      </c>
      <c r="BA70" s="51" t="s">
        <v>106</v>
      </c>
      <c r="BB70" s="51" t="s">
        <v>2005</v>
      </c>
      <c r="BC70" s="1" t="s">
        <v>41</v>
      </c>
      <c r="BD70" s="1" t="s">
        <v>435</v>
      </c>
      <c r="BE70" s="33" t="s">
        <v>436</v>
      </c>
      <c r="BF70" s="51" t="s">
        <v>122</v>
      </c>
      <c r="BG70" s="30" t="s">
        <v>113</v>
      </c>
      <c r="BH70" s="73"/>
      <c r="BI70" s="73"/>
      <c r="BJ70" s="73"/>
      <c r="BK70" s="73"/>
      <c r="BL70" s="32" t="s">
        <v>438</v>
      </c>
      <c r="BM70" s="32"/>
      <c r="BN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426" t="s">
        <v>439</v>
      </c>
      <c r="C71" s="27" t="s">
        <v>3983</v>
      </c>
      <c r="D71" s="1">
        <v>2012</v>
      </c>
      <c r="E71" s="1">
        <v>0.55000000000000004</v>
      </c>
      <c r="F71" s="1">
        <v>500</v>
      </c>
      <c r="H71" s="42">
        <v>0.53</v>
      </c>
      <c r="I71" s="138" t="s">
        <v>2572</v>
      </c>
      <c r="J71" s="448" t="s">
        <v>4168</v>
      </c>
      <c r="K71" s="448" t="s">
        <v>4169</v>
      </c>
      <c r="L71" s="448" t="s">
        <v>4170</v>
      </c>
      <c r="M71" s="447" t="s">
        <v>4093</v>
      </c>
      <c r="N71" s="204"/>
      <c r="O71" s="218"/>
      <c r="P71" s="142" t="s">
        <v>2651</v>
      </c>
      <c r="Q71" s="142" t="s">
        <v>2663</v>
      </c>
      <c r="R71" s="143"/>
      <c r="S71" s="141"/>
      <c r="T71" s="141">
        <v>44653.435416666667</v>
      </c>
      <c r="U71" s="159"/>
      <c r="V71" s="188" t="b">
        <v>1</v>
      </c>
      <c r="W71" s="192" t="b">
        <v>1</v>
      </c>
      <c r="X71" s="192"/>
      <c r="Y71" s="193" t="b">
        <v>0</v>
      </c>
      <c r="AB71" s="234" t="b">
        <f t="shared" si="6"/>
        <v>1</v>
      </c>
      <c r="AC71" s="199" t="b">
        <f t="shared" si="6"/>
        <v>1</v>
      </c>
      <c r="AD71" s="199" t="b">
        <f t="shared" si="7"/>
        <v>1</v>
      </c>
      <c r="AE71" s="199" t="b">
        <f t="shared" si="7"/>
        <v>0</v>
      </c>
      <c r="AF71" s="200" t="b">
        <f t="shared" si="7"/>
        <v>1</v>
      </c>
      <c r="AG71" s="200" t="b">
        <f t="shared" si="7"/>
        <v>1</v>
      </c>
      <c r="AH71" s="201" t="b">
        <f t="shared" si="8"/>
        <v>0</v>
      </c>
      <c r="AI71" s="203">
        <f t="shared" si="9"/>
        <v>0</v>
      </c>
      <c r="AV71" s="51" t="s">
        <v>38</v>
      </c>
      <c r="AW71" s="35" t="s">
        <v>213</v>
      </c>
      <c r="AX71" s="51" t="s">
        <v>38</v>
      </c>
      <c r="AY71" s="51" t="s">
        <v>105</v>
      </c>
      <c r="AZ71" s="51" t="s">
        <v>106</v>
      </c>
      <c r="BA71" s="51" t="s">
        <v>106</v>
      </c>
      <c r="BB71" s="51" t="s">
        <v>2005</v>
      </c>
      <c r="BC71" s="1" t="s">
        <v>41</v>
      </c>
      <c r="BD71" s="1" t="s">
        <v>440</v>
      </c>
      <c r="BE71" s="33" t="s">
        <v>441</v>
      </c>
      <c r="BF71" s="51" t="s">
        <v>122</v>
      </c>
      <c r="BG71" s="30" t="s">
        <v>113</v>
      </c>
      <c r="BH71" s="73"/>
      <c r="BI71" s="73"/>
      <c r="BJ71" s="73"/>
      <c r="BK71" s="73"/>
      <c r="BL71" s="33" t="s">
        <v>143</v>
      </c>
      <c r="BM71" s="33"/>
      <c r="BN71" s="33"/>
      <c r="BP71" s="51" t="s">
        <v>7</v>
      </c>
      <c r="BQ71" s="37">
        <v>42634</v>
      </c>
      <c r="BR71" s="1" t="s">
        <v>443</v>
      </c>
    </row>
    <row r="72" spans="1:70" ht="33.75" x14ac:dyDescent="0.6">
      <c r="A72" s="78">
        <v>71</v>
      </c>
      <c r="B72" s="426" t="s">
        <v>445</v>
      </c>
      <c r="C72" s="27" t="s">
        <v>3974</v>
      </c>
      <c r="D72" s="1">
        <v>2012</v>
      </c>
      <c r="E72" s="1">
        <v>0.96</v>
      </c>
      <c r="F72" s="1">
        <v>380</v>
      </c>
      <c r="H72" s="42">
        <v>0.96</v>
      </c>
      <c r="I72" s="119" t="s">
        <v>2572</v>
      </c>
      <c r="J72" s="448" t="s">
        <v>4171</v>
      </c>
      <c r="K72" s="448" t="s">
        <v>3459</v>
      </c>
      <c r="L72" s="448" t="s">
        <v>4172</v>
      </c>
      <c r="M72" s="447" t="s">
        <v>4173</v>
      </c>
      <c r="N72" s="174"/>
      <c r="O72" s="217"/>
      <c r="R72" s="126"/>
      <c r="S72" s="121"/>
      <c r="T72" s="124">
        <v>44653.435416666667</v>
      </c>
      <c r="U72" s="156" t="s">
        <v>2576</v>
      </c>
      <c r="V72" s="186" t="b">
        <v>1</v>
      </c>
      <c r="W72" s="134" t="b">
        <v>1</v>
      </c>
      <c r="AB72" s="234" t="b">
        <f t="shared" si="6"/>
        <v>1</v>
      </c>
      <c r="AC72" s="199" t="b">
        <f t="shared" si="6"/>
        <v>1</v>
      </c>
      <c r="AD72" s="199" t="b">
        <f t="shared" si="7"/>
        <v>1</v>
      </c>
      <c r="AE72" s="199" t="b">
        <f t="shared" si="7"/>
        <v>1</v>
      </c>
      <c r="AF72" s="200" t="b">
        <f t="shared" si="7"/>
        <v>1</v>
      </c>
      <c r="AG72" s="200" t="b">
        <f t="shared" si="7"/>
        <v>1</v>
      </c>
      <c r="AH72" s="201" t="b">
        <f t="shared" si="8"/>
        <v>1</v>
      </c>
      <c r="AI72" s="203">
        <f t="shared" si="9"/>
        <v>1</v>
      </c>
      <c r="AV72" s="51" t="s">
        <v>38</v>
      </c>
      <c r="AW72" s="35" t="s">
        <v>213</v>
      </c>
      <c r="AX72" s="51" t="s">
        <v>38</v>
      </c>
      <c r="AY72" s="51" t="s">
        <v>105</v>
      </c>
      <c r="AZ72" s="51" t="s">
        <v>106</v>
      </c>
      <c r="BA72" s="51" t="s">
        <v>106</v>
      </c>
      <c r="BB72" s="51" t="s">
        <v>2005</v>
      </c>
      <c r="BC72" s="1" t="s">
        <v>41</v>
      </c>
      <c r="BD72" s="1" t="s">
        <v>270</v>
      </c>
      <c r="BE72" s="33" t="s">
        <v>451</v>
      </c>
      <c r="BF72" s="38" t="s">
        <v>122</v>
      </c>
      <c r="BG72" s="30"/>
      <c r="BH72" s="73"/>
      <c r="BI72" s="73"/>
      <c r="BJ72" s="73" t="s">
        <v>26</v>
      </c>
      <c r="BK72" s="73"/>
      <c r="BL72" s="33" t="s">
        <v>452</v>
      </c>
      <c r="BM72" s="33"/>
      <c r="BN72" s="33"/>
      <c r="BP72" s="51" t="s">
        <v>7</v>
      </c>
      <c r="BQ72" s="37">
        <v>42635</v>
      </c>
    </row>
    <row r="73" spans="1:70" ht="50.65" x14ac:dyDescent="0.6">
      <c r="A73" s="78">
        <v>72</v>
      </c>
      <c r="B73" s="426" t="s">
        <v>453</v>
      </c>
      <c r="C73" s="27" t="s">
        <v>3971</v>
      </c>
      <c r="D73" s="1">
        <v>2016</v>
      </c>
      <c r="E73" s="1">
        <v>0.3</v>
      </c>
      <c r="F73" s="1">
        <v>425</v>
      </c>
      <c r="H73" s="42">
        <v>0.3</v>
      </c>
      <c r="I73" s="119" t="s">
        <v>2572</v>
      </c>
      <c r="J73" s="448" t="s">
        <v>4174</v>
      </c>
      <c r="K73" s="448" t="s">
        <v>3480</v>
      </c>
      <c r="L73" s="448" t="s">
        <v>4055</v>
      </c>
      <c r="M73" s="447" t="s">
        <v>3731</v>
      </c>
      <c r="N73" s="174"/>
      <c r="O73" s="217"/>
      <c r="P73" s="136" t="s">
        <v>2652</v>
      </c>
      <c r="R73" s="126"/>
      <c r="S73" s="121"/>
      <c r="T73" s="124">
        <v>44653.438888888886</v>
      </c>
      <c r="U73" s="156" t="s">
        <v>2576</v>
      </c>
      <c r="V73" s="186" t="b">
        <v>1</v>
      </c>
      <c r="W73" s="134" t="b">
        <v>1</v>
      </c>
      <c r="AB73" s="234" t="b">
        <f t="shared" si="6"/>
        <v>1</v>
      </c>
      <c r="AC73" s="199" t="b">
        <f t="shared" si="6"/>
        <v>1</v>
      </c>
      <c r="AD73" s="199" t="b">
        <f t="shared" si="7"/>
        <v>1</v>
      </c>
      <c r="AE73" s="199" t="b">
        <f t="shared" si="7"/>
        <v>1</v>
      </c>
      <c r="AF73" s="200" t="b">
        <f t="shared" si="7"/>
        <v>1</v>
      </c>
      <c r="AG73" s="200" t="b">
        <f t="shared" si="7"/>
        <v>1</v>
      </c>
      <c r="AH73" s="201" t="b">
        <f t="shared" si="8"/>
        <v>1</v>
      </c>
      <c r="AI73" s="203">
        <f t="shared" si="9"/>
        <v>1</v>
      </c>
      <c r="AV73" s="51" t="s">
        <v>38</v>
      </c>
      <c r="AW73" s="35" t="s">
        <v>213</v>
      </c>
      <c r="AX73" s="51" t="s">
        <v>38</v>
      </c>
      <c r="AY73" s="51" t="s">
        <v>105</v>
      </c>
      <c r="AZ73" s="51" t="s">
        <v>106</v>
      </c>
      <c r="BA73" s="51" t="s">
        <v>106</v>
      </c>
      <c r="BB73" s="51" t="s">
        <v>2009</v>
      </c>
      <c r="BC73" s="40" t="s">
        <v>481</v>
      </c>
      <c r="BD73" s="1" t="s">
        <v>455</v>
      </c>
      <c r="BE73" s="33" t="s">
        <v>454</v>
      </c>
      <c r="BF73" s="51" t="s">
        <v>122</v>
      </c>
      <c r="BG73" s="30" t="s">
        <v>110</v>
      </c>
      <c r="BH73" s="73"/>
      <c r="BI73" s="73"/>
      <c r="BJ73" s="73" t="s">
        <v>26</v>
      </c>
      <c r="BK73" s="73"/>
      <c r="BL73" s="33" t="s">
        <v>457</v>
      </c>
      <c r="BM73" s="33"/>
      <c r="BN73" s="33"/>
      <c r="BO73" s="1" t="s">
        <v>182</v>
      </c>
      <c r="BP73" s="51" t="s">
        <v>7</v>
      </c>
      <c r="BQ73" s="37">
        <v>42635</v>
      </c>
    </row>
    <row r="74" spans="1:70" ht="84.4" x14ac:dyDescent="0.6">
      <c r="A74" s="78">
        <v>73</v>
      </c>
      <c r="B74" s="426" t="s">
        <v>460</v>
      </c>
      <c r="C74" s="27" t="s">
        <v>3984</v>
      </c>
      <c r="D74" s="1">
        <v>2012</v>
      </c>
      <c r="E74" s="1">
        <v>0.4</v>
      </c>
      <c r="F74" s="1">
        <v>1050</v>
      </c>
      <c r="H74" s="42">
        <v>0.38</v>
      </c>
      <c r="I74" s="119" t="s">
        <v>2572</v>
      </c>
      <c r="J74" s="448" t="s">
        <v>4175</v>
      </c>
      <c r="K74" s="448" t="s">
        <v>3023</v>
      </c>
      <c r="L74" s="448" t="s">
        <v>4057</v>
      </c>
      <c r="M74" s="447" t="s">
        <v>4176</v>
      </c>
      <c r="N74" s="174"/>
      <c r="O74" s="217"/>
      <c r="P74" s="136" t="s">
        <v>2653</v>
      </c>
      <c r="R74" s="126"/>
      <c r="S74" s="121"/>
      <c r="T74" s="124">
        <v>44653.440972222219</v>
      </c>
      <c r="U74" s="156" t="s">
        <v>2576</v>
      </c>
      <c r="V74" s="186" t="b">
        <v>1</v>
      </c>
      <c r="W74" s="134" t="b">
        <v>1</v>
      </c>
      <c r="AB74" s="234" t="b">
        <f t="shared" si="6"/>
        <v>1</v>
      </c>
      <c r="AC74" s="199" t="b">
        <f t="shared" si="6"/>
        <v>1</v>
      </c>
      <c r="AD74" s="199" t="b">
        <f t="shared" si="7"/>
        <v>1</v>
      </c>
      <c r="AE74" s="199" t="b">
        <f t="shared" si="7"/>
        <v>1</v>
      </c>
      <c r="AF74" s="200" t="b">
        <f t="shared" si="7"/>
        <v>1</v>
      </c>
      <c r="AG74" s="200" t="b">
        <f t="shared" si="7"/>
        <v>1</v>
      </c>
      <c r="AH74" s="201" t="b">
        <f t="shared" si="8"/>
        <v>1</v>
      </c>
      <c r="AI74" s="203">
        <f t="shared" si="9"/>
        <v>1</v>
      </c>
      <c r="AV74" s="51" t="s">
        <v>38</v>
      </c>
      <c r="AW74" s="35" t="s">
        <v>213</v>
      </c>
      <c r="AX74" s="51" t="s">
        <v>38</v>
      </c>
      <c r="AY74" s="51" t="s">
        <v>105</v>
      </c>
      <c r="AZ74" s="51" t="s">
        <v>106</v>
      </c>
      <c r="BA74" s="51" t="s">
        <v>106</v>
      </c>
      <c r="BB74" s="51" t="s">
        <v>2007</v>
      </c>
      <c r="BC74" s="40" t="s">
        <v>482</v>
      </c>
      <c r="BD74" s="1" t="s">
        <v>461</v>
      </c>
      <c r="BE74" s="33" t="s">
        <v>459</v>
      </c>
      <c r="BF74" s="51" t="s">
        <v>122</v>
      </c>
      <c r="BG74" s="30" t="s">
        <v>110</v>
      </c>
      <c r="BH74" s="73"/>
      <c r="BI74" s="73"/>
      <c r="BJ74" s="73" t="s">
        <v>26</v>
      </c>
      <c r="BK74" s="73"/>
      <c r="BL74" s="33" t="s">
        <v>462</v>
      </c>
      <c r="BM74" s="33"/>
      <c r="BN74" s="33"/>
      <c r="BP74" s="51" t="s">
        <v>7</v>
      </c>
      <c r="BQ74" s="37">
        <v>42635</v>
      </c>
    </row>
    <row r="75" spans="1:70" ht="50.65" x14ac:dyDescent="0.6">
      <c r="A75" s="78">
        <v>74</v>
      </c>
      <c r="B75" s="426" t="s">
        <v>464</v>
      </c>
      <c r="C75" s="27" t="s">
        <v>3965</v>
      </c>
      <c r="D75" s="1">
        <v>2013</v>
      </c>
      <c r="E75" s="1">
        <v>0.47</v>
      </c>
      <c r="F75" s="42">
        <v>430</v>
      </c>
      <c r="H75" s="42">
        <v>0.48</v>
      </c>
      <c r="I75" s="119" t="s">
        <v>2572</v>
      </c>
      <c r="J75" s="448" t="s">
        <v>4177</v>
      </c>
      <c r="K75" s="448" t="s">
        <v>4178</v>
      </c>
      <c r="L75" s="448" t="s">
        <v>4179</v>
      </c>
      <c r="M75" s="447" t="s">
        <v>4180</v>
      </c>
      <c r="N75" s="174"/>
      <c r="O75" s="217"/>
      <c r="P75" s="136" t="s">
        <v>2654</v>
      </c>
      <c r="R75" s="126"/>
      <c r="S75" s="121"/>
      <c r="T75" s="124">
        <v>44653.443055555559</v>
      </c>
      <c r="U75" s="156" t="s">
        <v>2576</v>
      </c>
      <c r="V75" s="186" t="b">
        <v>1</v>
      </c>
      <c r="W75" s="134" t="b">
        <v>1</v>
      </c>
      <c r="AB75" s="234" t="b">
        <f t="shared" si="6"/>
        <v>1</v>
      </c>
      <c r="AC75" s="199" t="b">
        <f t="shared" si="6"/>
        <v>1</v>
      </c>
      <c r="AD75" s="199" t="b">
        <f t="shared" si="7"/>
        <v>1</v>
      </c>
      <c r="AE75" s="199" t="b">
        <f t="shared" si="7"/>
        <v>1</v>
      </c>
      <c r="AF75" s="200" t="b">
        <f t="shared" si="7"/>
        <v>1</v>
      </c>
      <c r="AG75" s="200" t="b">
        <f t="shared" si="7"/>
        <v>1</v>
      </c>
      <c r="AH75" s="201" t="b">
        <f t="shared" si="8"/>
        <v>1</v>
      </c>
      <c r="AI75" s="203">
        <f t="shared" si="9"/>
        <v>1</v>
      </c>
      <c r="AV75" s="51" t="s">
        <v>38</v>
      </c>
      <c r="AW75" s="35" t="s">
        <v>213</v>
      </c>
      <c r="AX75" s="51" t="s">
        <v>38</v>
      </c>
      <c r="AY75" s="51" t="s">
        <v>105</v>
      </c>
      <c r="AZ75" s="51" t="s">
        <v>106</v>
      </c>
      <c r="BA75" s="51" t="s">
        <v>106</v>
      </c>
      <c r="BB75" s="51" t="s">
        <v>2005</v>
      </c>
      <c r="BC75" s="1" t="s">
        <v>41</v>
      </c>
      <c r="BD75" s="1" t="s">
        <v>270</v>
      </c>
      <c r="BE75" s="33" t="s">
        <v>478</v>
      </c>
      <c r="BF75" s="35" t="s">
        <v>122</v>
      </c>
      <c r="BG75" s="30"/>
      <c r="BH75" s="73"/>
      <c r="BI75" s="73"/>
      <c r="BJ75" s="73" t="s">
        <v>35</v>
      </c>
      <c r="BK75" s="73"/>
      <c r="BL75" s="33" t="s">
        <v>466</v>
      </c>
      <c r="BM75" s="33"/>
      <c r="BN75" s="33"/>
      <c r="BP75" s="51" t="s">
        <v>7</v>
      </c>
      <c r="BQ75" s="37">
        <v>42636</v>
      </c>
    </row>
    <row r="76" spans="1:70" ht="39.4" x14ac:dyDescent="0.6">
      <c r="A76" s="78">
        <v>75</v>
      </c>
      <c r="B76" s="426" t="s">
        <v>465</v>
      </c>
      <c r="C76" s="27" t="s">
        <v>3985</v>
      </c>
      <c r="D76" s="1">
        <v>2014</v>
      </c>
      <c r="E76" s="1">
        <v>0.75</v>
      </c>
      <c r="F76" s="1">
        <v>710</v>
      </c>
      <c r="H76" s="42">
        <v>0.76</v>
      </c>
      <c r="I76" s="119" t="s">
        <v>2572</v>
      </c>
      <c r="J76" s="448" t="s">
        <v>4181</v>
      </c>
      <c r="K76" s="448" t="s">
        <v>4181</v>
      </c>
      <c r="L76" s="448" t="s">
        <v>4182</v>
      </c>
      <c r="M76" s="447" t="s">
        <v>4183</v>
      </c>
      <c r="N76" s="174"/>
      <c r="O76" s="217"/>
      <c r="P76" s="136" t="s">
        <v>2655</v>
      </c>
      <c r="R76" s="126"/>
      <c r="S76" s="121"/>
      <c r="T76" s="124">
        <v>44653.445138888892</v>
      </c>
      <c r="U76" s="156" t="s">
        <v>2576</v>
      </c>
      <c r="V76" s="186" t="b">
        <v>1</v>
      </c>
      <c r="W76" s="134" t="b">
        <v>1</v>
      </c>
      <c r="AB76" s="234" t="b">
        <f t="shared" si="6"/>
        <v>1</v>
      </c>
      <c r="AC76" s="199" t="b">
        <f t="shared" si="6"/>
        <v>1</v>
      </c>
      <c r="AD76" s="199" t="b">
        <f t="shared" si="7"/>
        <v>1</v>
      </c>
      <c r="AE76" s="199" t="b">
        <f t="shared" si="7"/>
        <v>1</v>
      </c>
      <c r="AF76" s="200" t="b">
        <f t="shared" si="7"/>
        <v>1</v>
      </c>
      <c r="AG76" s="200" t="b">
        <f t="shared" si="7"/>
        <v>1</v>
      </c>
      <c r="AH76" s="201" t="b">
        <f t="shared" si="8"/>
        <v>1</v>
      </c>
      <c r="AI76" s="203">
        <f t="shared" si="9"/>
        <v>1</v>
      </c>
      <c r="AV76" s="51" t="s">
        <v>5</v>
      </c>
      <c r="AW76" s="35" t="s">
        <v>213</v>
      </c>
      <c r="AX76" s="51" t="s">
        <v>5</v>
      </c>
      <c r="AY76" s="51" t="s">
        <v>105</v>
      </c>
      <c r="AZ76" s="51" t="s">
        <v>106</v>
      </c>
      <c r="BA76" s="51" t="s">
        <v>106</v>
      </c>
      <c r="BB76" s="51" t="s">
        <v>2005</v>
      </c>
      <c r="BC76" s="42" t="s">
        <v>41</v>
      </c>
      <c r="BD76" s="1" t="s">
        <v>473</v>
      </c>
      <c r="BE76" s="33" t="s">
        <v>476</v>
      </c>
      <c r="BF76" s="51" t="s">
        <v>122</v>
      </c>
      <c r="BG76" s="30" t="s">
        <v>110</v>
      </c>
      <c r="BH76" s="73"/>
      <c r="BI76" s="73"/>
      <c r="BJ76" s="73"/>
      <c r="BK76" s="73"/>
      <c r="BL76" s="33" t="s">
        <v>477</v>
      </c>
      <c r="BM76" s="33"/>
      <c r="BN76" s="33"/>
      <c r="BP76" s="51" t="s">
        <v>7</v>
      </c>
      <c r="BQ76" s="37">
        <v>42636</v>
      </c>
    </row>
    <row r="77" spans="1:70" ht="52.5" x14ac:dyDescent="0.6">
      <c r="A77" s="78">
        <v>76</v>
      </c>
      <c r="B77" s="426" t="s">
        <v>484</v>
      </c>
      <c r="C77" s="27" t="s">
        <v>3986</v>
      </c>
      <c r="D77" s="1">
        <v>2011</v>
      </c>
      <c r="E77" s="1">
        <v>0.36</v>
      </c>
      <c r="F77" s="1">
        <v>585</v>
      </c>
      <c r="H77" s="42">
        <v>0.35</v>
      </c>
      <c r="I77" s="138" t="s">
        <v>2572</v>
      </c>
      <c r="J77" s="448" t="s">
        <v>4184</v>
      </c>
      <c r="K77" s="448" t="s">
        <v>4184</v>
      </c>
      <c r="L77" s="448" t="s">
        <v>4185</v>
      </c>
      <c r="M77" s="447" t="s">
        <v>4186</v>
      </c>
      <c r="N77" s="204"/>
      <c r="O77" s="218"/>
      <c r="P77" s="142" t="s">
        <v>2656</v>
      </c>
      <c r="Q77" s="142" t="s">
        <v>2657</v>
      </c>
      <c r="R77" s="143"/>
      <c r="S77" s="141"/>
      <c r="T77" s="141">
        <v>44653.45</v>
      </c>
      <c r="U77" s="159" t="s">
        <v>2576</v>
      </c>
      <c r="V77" s="188" t="b">
        <v>1</v>
      </c>
      <c r="W77" s="192" t="b">
        <v>1</v>
      </c>
      <c r="X77" s="192"/>
      <c r="Y77" s="193" t="b">
        <v>0</v>
      </c>
      <c r="AB77" s="234" t="b">
        <f t="shared" si="6"/>
        <v>1</v>
      </c>
      <c r="AC77" s="199" t="b">
        <f t="shared" si="6"/>
        <v>1</v>
      </c>
      <c r="AD77" s="199" t="b">
        <f t="shared" si="7"/>
        <v>1</v>
      </c>
      <c r="AE77" s="199" t="b">
        <f t="shared" si="7"/>
        <v>0</v>
      </c>
      <c r="AF77" s="200" t="b">
        <f t="shared" si="7"/>
        <v>1</v>
      </c>
      <c r="AG77" s="200" t="b">
        <f t="shared" si="7"/>
        <v>1</v>
      </c>
      <c r="AH77" s="201" t="b">
        <f t="shared" si="8"/>
        <v>0</v>
      </c>
      <c r="AI77" s="203">
        <f t="shared" si="9"/>
        <v>0</v>
      </c>
      <c r="AV77" s="38" t="s">
        <v>38</v>
      </c>
      <c r="AW77" s="35" t="s">
        <v>213</v>
      </c>
      <c r="AX77" s="49" t="s">
        <v>1470</v>
      </c>
      <c r="AY77" s="51" t="s">
        <v>105</v>
      </c>
      <c r="AZ77" s="51" t="s">
        <v>106</v>
      </c>
      <c r="BA77" s="51" t="s">
        <v>106</v>
      </c>
      <c r="BB77" s="51" t="s">
        <v>2005</v>
      </c>
      <c r="BC77" s="1" t="s">
        <v>4</v>
      </c>
      <c r="BD77" s="1" t="s">
        <v>504</v>
      </c>
      <c r="BE77" s="33" t="s">
        <v>508</v>
      </c>
      <c r="BF77" s="51" t="s">
        <v>122</v>
      </c>
      <c r="BG77" s="30" t="s">
        <v>110</v>
      </c>
      <c r="BH77" s="73"/>
      <c r="BI77" s="73"/>
      <c r="BJ77" s="73" t="s">
        <v>26</v>
      </c>
      <c r="BK77" s="73"/>
      <c r="BL77" s="33" t="s">
        <v>485</v>
      </c>
      <c r="BM77" s="33" t="s">
        <v>571</v>
      </c>
      <c r="BN77" s="33"/>
      <c r="BP77" s="51" t="s">
        <v>7</v>
      </c>
      <c r="BQ77" s="37">
        <v>42647</v>
      </c>
    </row>
    <row r="78" spans="1:70" ht="39.4" x14ac:dyDescent="0.6">
      <c r="A78" s="78">
        <v>77</v>
      </c>
      <c r="B78" s="426" t="s">
        <v>486</v>
      </c>
      <c r="C78" s="27" t="s">
        <v>3987</v>
      </c>
      <c r="D78" s="1">
        <v>2009</v>
      </c>
      <c r="E78" s="1">
        <v>1.2</v>
      </c>
      <c r="F78" s="1">
        <v>700</v>
      </c>
      <c r="H78" s="42">
        <v>1.32</v>
      </c>
      <c r="I78" s="138" t="s">
        <v>2572</v>
      </c>
      <c r="J78" s="448" t="s">
        <v>3368</v>
      </c>
      <c r="K78" s="448" t="s">
        <v>3437</v>
      </c>
      <c r="L78" s="448" t="s">
        <v>4027</v>
      </c>
      <c r="M78" s="447" t="s">
        <v>4072</v>
      </c>
      <c r="N78" s="204"/>
      <c r="O78" s="218"/>
      <c r="P78" s="142" t="s">
        <v>2658</v>
      </c>
      <c r="Q78" s="142" t="s">
        <v>2599</v>
      </c>
      <c r="R78" s="143"/>
      <c r="S78" s="141"/>
      <c r="T78" s="141">
        <v>44653.453472222223</v>
      </c>
      <c r="U78" s="159" t="s">
        <v>2576</v>
      </c>
      <c r="V78" s="188" t="b">
        <v>1</v>
      </c>
      <c r="W78" s="192" t="b">
        <v>1</v>
      </c>
      <c r="X78" s="192"/>
      <c r="Y78" s="193" t="b">
        <v>0</v>
      </c>
      <c r="AB78" s="234" t="b">
        <f t="shared" si="6"/>
        <v>1</v>
      </c>
      <c r="AC78" s="199" t="b">
        <f t="shared" si="6"/>
        <v>1</v>
      </c>
      <c r="AD78" s="199" t="b">
        <f t="shared" si="7"/>
        <v>1</v>
      </c>
      <c r="AE78" s="199" t="b">
        <f t="shared" si="7"/>
        <v>0</v>
      </c>
      <c r="AF78" s="200" t="b">
        <f t="shared" si="7"/>
        <v>1</v>
      </c>
      <c r="AG78" s="200" t="b">
        <f t="shared" si="7"/>
        <v>1</v>
      </c>
      <c r="AH78" s="201" t="b">
        <f t="shared" si="8"/>
        <v>0</v>
      </c>
      <c r="AI78" s="203">
        <f t="shared" si="9"/>
        <v>0</v>
      </c>
      <c r="AV78" s="51" t="s">
        <v>38</v>
      </c>
      <c r="AW78" s="35" t="s">
        <v>213</v>
      </c>
      <c r="AX78" s="51" t="s">
        <v>38</v>
      </c>
      <c r="AY78" s="51" t="s">
        <v>105</v>
      </c>
      <c r="AZ78" s="51" t="s">
        <v>106</v>
      </c>
      <c r="BA78" s="51" t="s">
        <v>106</v>
      </c>
      <c r="BB78" s="51" t="s">
        <v>2005</v>
      </c>
      <c r="BC78" s="1" t="s">
        <v>4</v>
      </c>
      <c r="BD78" s="1" t="s">
        <v>488</v>
      </c>
      <c r="BE78" s="33" t="s">
        <v>487</v>
      </c>
      <c r="BF78" s="51" t="s">
        <v>122</v>
      </c>
      <c r="BG78" s="30" t="s">
        <v>110</v>
      </c>
      <c r="BH78" s="73" t="s">
        <v>2073</v>
      </c>
      <c r="BI78" s="73"/>
      <c r="BJ78" s="73"/>
      <c r="BK78" s="73"/>
      <c r="BL78" s="33" t="s">
        <v>107</v>
      </c>
      <c r="BM78" s="33" t="s">
        <v>571</v>
      </c>
      <c r="BN78" s="33"/>
      <c r="BP78" s="51" t="s">
        <v>7</v>
      </c>
      <c r="BQ78" s="37">
        <v>42647</v>
      </c>
    </row>
    <row r="79" spans="1:70" ht="84.4" x14ac:dyDescent="0.6">
      <c r="A79" s="78">
        <v>78</v>
      </c>
      <c r="B79" s="426" t="s">
        <v>497</v>
      </c>
      <c r="C79" s="27" t="s">
        <v>3962</v>
      </c>
      <c r="D79" s="1">
        <v>2010</v>
      </c>
      <c r="E79" s="1">
        <v>1.2</v>
      </c>
      <c r="F79" s="1">
        <v>720</v>
      </c>
      <c r="H79" s="42">
        <v>1.1100000000000001</v>
      </c>
      <c r="I79" s="119" t="s">
        <v>2572</v>
      </c>
      <c r="J79" s="448" t="s">
        <v>3368</v>
      </c>
      <c r="K79" s="448" t="s">
        <v>3437</v>
      </c>
      <c r="L79" s="448" t="s">
        <v>4027</v>
      </c>
      <c r="M79" s="447" t="s">
        <v>4072</v>
      </c>
      <c r="N79" s="174"/>
      <c r="O79" s="217"/>
      <c r="P79" s="136" t="s">
        <v>2659</v>
      </c>
      <c r="R79" s="126"/>
      <c r="S79" s="121"/>
      <c r="T79" s="124">
        <v>44653.445138888892</v>
      </c>
      <c r="U79" s="156" t="s">
        <v>2576</v>
      </c>
      <c r="V79" s="186" t="b">
        <v>1</v>
      </c>
      <c r="W79" s="134" t="b">
        <v>1</v>
      </c>
      <c r="AB79" s="234" t="b">
        <f t="shared" si="6"/>
        <v>1</v>
      </c>
      <c r="AC79" s="199" t="b">
        <f t="shared" si="6"/>
        <v>1</v>
      </c>
      <c r="AD79" s="199" t="b">
        <f t="shared" si="7"/>
        <v>1</v>
      </c>
      <c r="AE79" s="199" t="b">
        <f t="shared" si="7"/>
        <v>1</v>
      </c>
      <c r="AF79" s="200" t="b">
        <f t="shared" si="7"/>
        <v>1</v>
      </c>
      <c r="AG79" s="200" t="b">
        <f t="shared" si="7"/>
        <v>1</v>
      </c>
      <c r="AH79" s="201" t="b">
        <f t="shared" si="8"/>
        <v>1</v>
      </c>
      <c r="AI79" s="203">
        <f t="shared" si="9"/>
        <v>1</v>
      </c>
      <c r="AV79" s="51" t="s">
        <v>38</v>
      </c>
      <c r="AW79" s="35" t="s">
        <v>213</v>
      </c>
      <c r="AX79" s="51" t="s">
        <v>38</v>
      </c>
      <c r="AY79" s="51" t="s">
        <v>105</v>
      </c>
      <c r="AZ79" s="51" t="s">
        <v>106</v>
      </c>
      <c r="BA79" s="51" t="s">
        <v>106</v>
      </c>
      <c r="BB79" s="51" t="s">
        <v>2005</v>
      </c>
      <c r="BC79" s="1" t="s">
        <v>4</v>
      </c>
      <c r="BD79" s="1" t="s">
        <v>514</v>
      </c>
      <c r="BE79" s="33" t="s">
        <v>501</v>
      </c>
      <c r="BF79" s="51" t="s">
        <v>122</v>
      </c>
      <c r="BG79" s="30" t="s">
        <v>110</v>
      </c>
      <c r="BH79" s="73" t="s">
        <v>2073</v>
      </c>
      <c r="BI79" s="73"/>
      <c r="BJ79" s="73"/>
      <c r="BK79" s="73"/>
      <c r="BL79" s="33" t="s">
        <v>107</v>
      </c>
      <c r="BM79" s="33" t="s">
        <v>571</v>
      </c>
      <c r="BN79" s="33"/>
      <c r="BP79" s="51" t="s">
        <v>7</v>
      </c>
      <c r="BQ79" s="37">
        <v>42647</v>
      </c>
    </row>
    <row r="80" spans="1:70" ht="50.65" x14ac:dyDescent="0.6">
      <c r="A80" s="78">
        <v>79</v>
      </c>
      <c r="B80" s="426" t="s">
        <v>509</v>
      </c>
      <c r="C80" s="27" t="s">
        <v>3958</v>
      </c>
      <c r="D80" s="1">
        <v>2013</v>
      </c>
      <c r="E80" s="1">
        <v>1.64</v>
      </c>
      <c r="F80" s="1">
        <v>770</v>
      </c>
      <c r="H80" s="42">
        <v>1.62</v>
      </c>
      <c r="I80" s="119" t="s">
        <v>2572</v>
      </c>
      <c r="J80" s="448" t="s">
        <v>3368</v>
      </c>
      <c r="K80" s="448" t="s">
        <v>3437</v>
      </c>
      <c r="L80" s="448" t="s">
        <v>4027</v>
      </c>
      <c r="M80" s="447" t="s">
        <v>4072</v>
      </c>
      <c r="N80" s="174"/>
      <c r="O80" s="217"/>
      <c r="P80" s="136" t="s">
        <v>2660</v>
      </c>
      <c r="R80" s="126"/>
      <c r="S80" s="121"/>
      <c r="T80" s="124">
        <v>44653.465277777781</v>
      </c>
      <c r="U80" s="156" t="s">
        <v>2576</v>
      </c>
      <c r="V80" s="186" t="b">
        <v>1</v>
      </c>
      <c r="W80" s="134" t="b">
        <v>1</v>
      </c>
      <c r="AB80" s="234" t="b">
        <f t="shared" si="6"/>
        <v>1</v>
      </c>
      <c r="AC80" s="199" t="b">
        <f t="shared" si="6"/>
        <v>1</v>
      </c>
      <c r="AD80" s="199" t="b">
        <f t="shared" si="7"/>
        <v>1</v>
      </c>
      <c r="AE80" s="199" t="b">
        <f t="shared" si="7"/>
        <v>1</v>
      </c>
      <c r="AF80" s="200" t="b">
        <f t="shared" si="7"/>
        <v>1</v>
      </c>
      <c r="AG80" s="200" t="b">
        <f t="shared" si="7"/>
        <v>1</v>
      </c>
      <c r="AH80" s="201" t="b">
        <f t="shared" si="8"/>
        <v>1</v>
      </c>
      <c r="AI80" s="203">
        <f t="shared" si="9"/>
        <v>1</v>
      </c>
      <c r="AV80" s="51" t="s">
        <v>5</v>
      </c>
      <c r="AW80" s="35" t="s">
        <v>213</v>
      </c>
      <c r="AX80" s="51" t="s">
        <v>5</v>
      </c>
      <c r="AY80" s="51" t="s">
        <v>105</v>
      </c>
      <c r="AZ80" s="51" t="s">
        <v>106</v>
      </c>
      <c r="BA80" s="51" t="s">
        <v>106</v>
      </c>
      <c r="BB80" s="51" t="s">
        <v>2005</v>
      </c>
      <c r="BC80" s="1" t="s">
        <v>4</v>
      </c>
      <c r="BD80" s="1" t="s">
        <v>513</v>
      </c>
      <c r="BE80" s="33" t="s">
        <v>512</v>
      </c>
      <c r="BF80" s="51" t="s">
        <v>122</v>
      </c>
      <c r="BG80" s="30" t="s">
        <v>110</v>
      </c>
      <c r="BH80" s="73"/>
      <c r="BI80" s="73"/>
      <c r="BJ80" s="73" t="s">
        <v>26</v>
      </c>
      <c r="BK80" s="73"/>
      <c r="BL80" s="33" t="s">
        <v>26</v>
      </c>
      <c r="BM80" s="33" t="s">
        <v>571</v>
      </c>
      <c r="BN80" s="33"/>
      <c r="BP80" s="51" t="s">
        <v>7</v>
      </c>
      <c r="BQ80" s="37">
        <v>42648</v>
      </c>
    </row>
    <row r="81" spans="1:70" ht="39.4" x14ac:dyDescent="0.6">
      <c r="A81" s="78">
        <v>80</v>
      </c>
      <c r="B81" s="426" t="s">
        <v>518</v>
      </c>
      <c r="C81" s="27" t="s">
        <v>3983</v>
      </c>
      <c r="D81" s="1">
        <v>2010</v>
      </c>
      <c r="E81" s="1">
        <v>1.3</v>
      </c>
      <c r="F81" s="1">
        <v>700</v>
      </c>
      <c r="H81" s="42">
        <v>1.3</v>
      </c>
      <c r="I81" s="119" t="s">
        <v>2572</v>
      </c>
      <c r="J81" s="448" t="s">
        <v>4187</v>
      </c>
      <c r="K81" s="448" t="s">
        <v>3437</v>
      </c>
      <c r="L81" s="448" t="s">
        <v>4027</v>
      </c>
      <c r="M81" s="447" t="s">
        <v>4072</v>
      </c>
      <c r="N81" s="174"/>
      <c r="O81" s="217"/>
      <c r="P81" s="136" t="s">
        <v>2661</v>
      </c>
      <c r="T81" s="124">
        <v>44653.470833333333</v>
      </c>
      <c r="U81" s="156" t="s">
        <v>2576</v>
      </c>
      <c r="V81" s="186" t="b">
        <v>1</v>
      </c>
      <c r="W81" s="134" t="b">
        <v>1</v>
      </c>
      <c r="AB81" s="234" t="b">
        <f t="shared" si="6"/>
        <v>1</v>
      </c>
      <c r="AC81" s="199" t="b">
        <f t="shared" si="6"/>
        <v>1</v>
      </c>
      <c r="AD81" s="199" t="b">
        <f t="shared" si="7"/>
        <v>1</v>
      </c>
      <c r="AE81" s="199" t="b">
        <f t="shared" si="7"/>
        <v>1</v>
      </c>
      <c r="AF81" s="200" t="b">
        <f t="shared" si="7"/>
        <v>1</v>
      </c>
      <c r="AG81" s="200" t="b">
        <f t="shared" si="7"/>
        <v>1</v>
      </c>
      <c r="AH81" s="201" t="b">
        <f t="shared" si="8"/>
        <v>1</v>
      </c>
      <c r="AI81" s="203">
        <f t="shared" si="9"/>
        <v>1</v>
      </c>
      <c r="AV81" s="51" t="s">
        <v>5</v>
      </c>
      <c r="AW81" s="30" t="s">
        <v>213</v>
      </c>
      <c r="AX81" s="51" t="s">
        <v>5</v>
      </c>
      <c r="AY81" s="51" t="s">
        <v>105</v>
      </c>
      <c r="AZ81" s="51" t="s">
        <v>106</v>
      </c>
      <c r="BA81" s="51" t="s">
        <v>106</v>
      </c>
      <c r="BB81" s="51" t="s">
        <v>2005</v>
      </c>
      <c r="BC81" s="1" t="s">
        <v>4</v>
      </c>
      <c r="BD81" s="1" t="s">
        <v>523</v>
      </c>
      <c r="BE81" s="33" t="s">
        <v>524</v>
      </c>
      <c r="BF81" s="51" t="s">
        <v>122</v>
      </c>
      <c r="BG81" s="51" t="s">
        <v>110</v>
      </c>
      <c r="BH81" s="73" t="s">
        <v>2073</v>
      </c>
      <c r="BI81" s="73"/>
      <c r="BJ81" s="73"/>
      <c r="BK81" s="73"/>
      <c r="BL81" s="1" t="s">
        <v>107</v>
      </c>
      <c r="BM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426" t="s">
        <v>527</v>
      </c>
      <c r="C82" s="27" t="s">
        <v>3983</v>
      </c>
      <c r="D82" s="375">
        <v>2011</v>
      </c>
      <c r="E82" s="375">
        <v>0.9</v>
      </c>
      <c r="F82" s="375">
        <v>900</v>
      </c>
      <c r="G82" s="386"/>
      <c r="H82" s="60">
        <v>1.19</v>
      </c>
      <c r="I82" s="387" t="s">
        <v>2572</v>
      </c>
      <c r="J82" s="445" t="s">
        <v>4187</v>
      </c>
      <c r="K82" s="445" t="s">
        <v>3437</v>
      </c>
      <c r="L82" s="445" t="s">
        <v>4027</v>
      </c>
      <c r="M82" s="447" t="s">
        <v>4072</v>
      </c>
      <c r="N82" s="388"/>
      <c r="O82" s="389"/>
      <c r="P82" s="379" t="s">
        <v>2662</v>
      </c>
      <c r="Q82" s="379" t="s">
        <v>2664</v>
      </c>
      <c r="R82" s="390"/>
      <c r="S82" s="391"/>
      <c r="T82" s="391">
        <v>45027.802083333336</v>
      </c>
      <c r="U82" s="392" t="s">
        <v>2575</v>
      </c>
      <c r="V82" s="393" t="b">
        <v>1</v>
      </c>
      <c r="W82" s="384" t="b">
        <v>1</v>
      </c>
      <c r="X82" s="384"/>
      <c r="Y82" s="193" t="b">
        <v>0</v>
      </c>
      <c r="AB82" s="234" t="b">
        <f t="shared" si="6"/>
        <v>1</v>
      </c>
      <c r="AC82" s="199" t="b">
        <f t="shared" si="6"/>
        <v>1</v>
      </c>
      <c r="AD82" s="199" t="b">
        <f t="shared" si="7"/>
        <v>1</v>
      </c>
      <c r="AE82" s="199" t="b">
        <f t="shared" si="7"/>
        <v>0</v>
      </c>
      <c r="AF82" s="200" t="b">
        <f t="shared" si="7"/>
        <v>1</v>
      </c>
      <c r="AG82" s="200" t="b">
        <f t="shared" si="7"/>
        <v>1</v>
      </c>
      <c r="AH82" s="201" t="b">
        <f t="shared" si="8"/>
        <v>0</v>
      </c>
      <c r="AI82" s="203">
        <f t="shared" si="9"/>
        <v>0</v>
      </c>
      <c r="AV82" s="51" t="s">
        <v>38</v>
      </c>
      <c r="AW82" s="30" t="s">
        <v>213</v>
      </c>
      <c r="AX82" s="51" t="s">
        <v>38</v>
      </c>
      <c r="AY82" s="51" t="s">
        <v>105</v>
      </c>
      <c r="AZ82" s="51" t="s">
        <v>106</v>
      </c>
      <c r="BA82" s="51" t="s">
        <v>106</v>
      </c>
      <c r="BB82" s="51" t="s">
        <v>2005</v>
      </c>
      <c r="BC82" s="1" t="s">
        <v>529</v>
      </c>
      <c r="BD82" s="1" t="s">
        <v>533</v>
      </c>
      <c r="BE82" s="33" t="s">
        <v>532</v>
      </c>
      <c r="BF82" s="51" t="s">
        <v>122</v>
      </c>
      <c r="BG82" s="51" t="s">
        <v>110</v>
      </c>
      <c r="BH82" s="73" t="s">
        <v>2073</v>
      </c>
      <c r="BI82" s="73"/>
      <c r="BJ82" s="73"/>
      <c r="BK82" s="73"/>
      <c r="BL82" s="1" t="s">
        <v>107</v>
      </c>
      <c r="BM82" s="33" t="s">
        <v>571</v>
      </c>
      <c r="BN82" s="1" t="s">
        <v>530</v>
      </c>
      <c r="BP82" s="51" t="s">
        <v>7</v>
      </c>
      <c r="BQ82" s="37">
        <v>42648</v>
      </c>
    </row>
    <row r="83" spans="1:70" ht="50.65" x14ac:dyDescent="0.6">
      <c r="A83" s="78">
        <v>82</v>
      </c>
      <c r="B83" s="426" t="s">
        <v>552</v>
      </c>
      <c r="C83" s="27" t="s">
        <v>3969</v>
      </c>
      <c r="D83" s="1">
        <v>2013</v>
      </c>
      <c r="E83" s="1">
        <v>0.42</v>
      </c>
      <c r="F83" s="1">
        <v>617</v>
      </c>
      <c r="H83" s="1"/>
      <c r="I83" s="132" t="s">
        <v>2572</v>
      </c>
      <c r="J83" s="448" t="s">
        <v>4188</v>
      </c>
      <c r="K83" s="448" t="s">
        <v>4188</v>
      </c>
      <c r="L83" s="448" t="s">
        <v>4189</v>
      </c>
      <c r="M83" s="447" t="s">
        <v>4190</v>
      </c>
      <c r="N83" s="183"/>
      <c r="O83" s="220"/>
      <c r="P83" s="144"/>
      <c r="Q83" s="144"/>
      <c r="R83" s="128"/>
      <c r="S83" s="129"/>
      <c r="T83" s="130">
        <v>44654.000694444447</v>
      </c>
      <c r="U83" s="157"/>
      <c r="V83" s="187" t="b">
        <v>1</v>
      </c>
      <c r="W83" s="191" t="b">
        <v>0</v>
      </c>
      <c r="X83" s="135"/>
      <c r="AB83" s="234" t="b">
        <f t="shared" si="6"/>
        <v>1</v>
      </c>
      <c r="AC83" s="199" t="b">
        <f t="shared" si="6"/>
        <v>0</v>
      </c>
      <c r="AD83" s="199" t="b">
        <f t="shared" si="7"/>
        <v>1</v>
      </c>
      <c r="AE83" s="199" t="b">
        <f t="shared" si="7"/>
        <v>1</v>
      </c>
      <c r="AF83" s="200" t="b">
        <f t="shared" si="7"/>
        <v>1</v>
      </c>
      <c r="AG83" s="200" t="b">
        <f t="shared" si="7"/>
        <v>1</v>
      </c>
      <c r="AH83" s="201" t="b">
        <f t="shared" si="8"/>
        <v>0</v>
      </c>
      <c r="AI83" s="203">
        <f t="shared" si="9"/>
        <v>0</v>
      </c>
      <c r="AV83" s="51" t="s">
        <v>5</v>
      </c>
      <c r="AW83" s="35" t="s">
        <v>553</v>
      </c>
      <c r="AX83" s="51" t="s">
        <v>5</v>
      </c>
      <c r="AY83" s="51" t="s">
        <v>105</v>
      </c>
      <c r="AZ83" s="51" t="s">
        <v>106</v>
      </c>
      <c r="BA83" s="51" t="s">
        <v>106</v>
      </c>
      <c r="BB83" s="51" t="s">
        <v>2005</v>
      </c>
      <c r="BC83" s="1" t="s">
        <v>4</v>
      </c>
      <c r="BD83" s="1" t="s">
        <v>567</v>
      </c>
      <c r="BE83" s="33" t="s">
        <v>567</v>
      </c>
      <c r="BF83" s="51" t="s">
        <v>122</v>
      </c>
      <c r="BG83" s="51" t="s">
        <v>110</v>
      </c>
      <c r="BH83" s="73"/>
      <c r="BI83" s="73"/>
      <c r="BJ83" s="73"/>
      <c r="BK83" s="73"/>
      <c r="BL83" s="1" t="s">
        <v>566</v>
      </c>
      <c r="BM83" s="39" t="s">
        <v>569</v>
      </c>
      <c r="BP83" s="51" t="s">
        <v>7</v>
      </c>
      <c r="BQ83" s="53">
        <v>42649</v>
      </c>
    </row>
    <row r="84" spans="1:70" ht="50.65" x14ac:dyDescent="0.6">
      <c r="A84" s="78">
        <v>83</v>
      </c>
      <c r="B84" s="426" t="s">
        <v>535</v>
      </c>
      <c r="C84" s="27" t="s">
        <v>3969</v>
      </c>
      <c r="D84" s="1">
        <v>2013</v>
      </c>
      <c r="E84" s="1">
        <v>0.78</v>
      </c>
      <c r="F84" s="1">
        <v>723</v>
      </c>
      <c r="H84" s="1">
        <v>0.8</v>
      </c>
      <c r="I84" s="119" t="s">
        <v>2572</v>
      </c>
      <c r="J84" s="448" t="s">
        <v>4191</v>
      </c>
      <c r="K84" s="448" t="s">
        <v>4192</v>
      </c>
      <c r="L84" s="448" t="s">
        <v>4193</v>
      </c>
      <c r="M84" s="447" t="s">
        <v>4194</v>
      </c>
      <c r="N84" s="174"/>
      <c r="O84" s="217"/>
      <c r="P84" s="136" t="s">
        <v>2665</v>
      </c>
      <c r="T84" s="124">
        <v>44654.259027777778</v>
      </c>
      <c r="U84" s="156" t="s">
        <v>2576</v>
      </c>
      <c r="V84" s="186" t="b">
        <v>1</v>
      </c>
      <c r="W84" s="134" t="b">
        <v>1</v>
      </c>
      <c r="AB84" s="234" t="b">
        <f t="shared" si="6"/>
        <v>1</v>
      </c>
      <c r="AC84" s="199" t="b">
        <f t="shared" si="6"/>
        <v>1</v>
      </c>
      <c r="AD84" s="199" t="b">
        <f t="shared" si="7"/>
        <v>1</v>
      </c>
      <c r="AE84" s="199" t="b">
        <f t="shared" si="7"/>
        <v>1</v>
      </c>
      <c r="AF84" s="200" t="b">
        <f t="shared" si="7"/>
        <v>1</v>
      </c>
      <c r="AG84" s="200" t="b">
        <f t="shared" si="7"/>
        <v>1</v>
      </c>
      <c r="AH84" s="201" t="b">
        <f t="shared" si="8"/>
        <v>1</v>
      </c>
      <c r="AI84" s="203">
        <f t="shared" si="9"/>
        <v>1</v>
      </c>
      <c r="AV84" s="51" t="s">
        <v>38</v>
      </c>
      <c r="AW84" s="30" t="s">
        <v>213</v>
      </c>
      <c r="AX84" s="51" t="s">
        <v>38</v>
      </c>
      <c r="AY84" s="51" t="s">
        <v>105</v>
      </c>
      <c r="AZ84" s="51" t="s">
        <v>106</v>
      </c>
      <c r="BA84" s="51" t="s">
        <v>106</v>
      </c>
      <c r="BB84" s="51" t="s">
        <v>2005</v>
      </c>
      <c r="BC84" s="1" t="s">
        <v>4</v>
      </c>
      <c r="BD84" s="1" t="s">
        <v>574</v>
      </c>
      <c r="BE84" s="33" t="s">
        <v>575</v>
      </c>
      <c r="BF84" s="51" t="s">
        <v>122</v>
      </c>
      <c r="BG84" s="51" t="s">
        <v>110</v>
      </c>
      <c r="BH84" s="73"/>
      <c r="BI84" s="73"/>
      <c r="BJ84" s="73" t="s">
        <v>35</v>
      </c>
      <c r="BK84" s="73"/>
      <c r="BL84" s="1" t="s">
        <v>568</v>
      </c>
      <c r="BM84" s="1" t="s">
        <v>570</v>
      </c>
      <c r="BP84" s="51" t="s">
        <v>7</v>
      </c>
      <c r="BQ84" s="53">
        <v>42649</v>
      </c>
    </row>
    <row r="85" spans="1:70" ht="50.65" x14ac:dyDescent="0.6">
      <c r="A85" s="78">
        <v>84</v>
      </c>
      <c r="B85" s="426" t="s">
        <v>536</v>
      </c>
      <c r="C85" s="27" t="s">
        <v>3975</v>
      </c>
      <c r="D85" s="1">
        <v>2014</v>
      </c>
      <c r="E85" s="1">
        <v>0.66</v>
      </c>
      <c r="F85" s="1">
        <v>800</v>
      </c>
      <c r="H85" s="1">
        <v>0.63</v>
      </c>
      <c r="I85" s="119" t="s">
        <v>2572</v>
      </c>
      <c r="J85" s="448" t="s">
        <v>4191</v>
      </c>
      <c r="K85" s="448" t="s">
        <v>4192</v>
      </c>
      <c r="L85" s="448" t="s">
        <v>4193</v>
      </c>
      <c r="M85" s="447" t="s">
        <v>3630</v>
      </c>
      <c r="N85" s="174"/>
      <c r="O85" s="217"/>
      <c r="P85" s="136" t="s">
        <v>577</v>
      </c>
      <c r="Q85" s="136" t="s">
        <v>2666</v>
      </c>
      <c r="T85" s="124">
        <v>44654.272222222222</v>
      </c>
      <c r="U85" s="156" t="s">
        <v>2576</v>
      </c>
      <c r="V85" s="186" t="b">
        <v>1</v>
      </c>
      <c r="W85" s="134" t="b">
        <v>1</v>
      </c>
      <c r="AB85" s="234" t="b">
        <f t="shared" si="6"/>
        <v>1</v>
      </c>
      <c r="AC85" s="199" t="b">
        <f t="shared" si="6"/>
        <v>1</v>
      </c>
      <c r="AD85" s="199" t="b">
        <f t="shared" si="7"/>
        <v>1</v>
      </c>
      <c r="AE85" s="199" t="b">
        <f t="shared" si="7"/>
        <v>1</v>
      </c>
      <c r="AF85" s="200" t="b">
        <f t="shared" si="7"/>
        <v>1</v>
      </c>
      <c r="AG85" s="200" t="b">
        <f t="shared" si="7"/>
        <v>1</v>
      </c>
      <c r="AH85" s="201" t="b">
        <f t="shared" si="8"/>
        <v>1</v>
      </c>
      <c r="AI85" s="203">
        <f t="shared" si="9"/>
        <v>1</v>
      </c>
      <c r="AV85" s="51" t="s">
        <v>38</v>
      </c>
      <c r="AW85" s="30" t="s">
        <v>213</v>
      </c>
      <c r="AX85" s="51" t="s">
        <v>38</v>
      </c>
      <c r="AY85" s="51" t="s">
        <v>105</v>
      </c>
      <c r="AZ85" s="51" t="s">
        <v>106</v>
      </c>
      <c r="BA85" s="51" t="s">
        <v>106</v>
      </c>
      <c r="BB85" s="51" t="s">
        <v>2005</v>
      </c>
      <c r="BC85" s="1" t="s">
        <v>4</v>
      </c>
      <c r="BD85" s="1" t="s">
        <v>576</v>
      </c>
      <c r="BE85" s="33" t="s">
        <v>577</v>
      </c>
      <c r="BF85" s="51" t="s">
        <v>122</v>
      </c>
      <c r="BG85" s="51" t="s">
        <v>110</v>
      </c>
      <c r="BH85" s="73"/>
      <c r="BI85" s="73"/>
      <c r="BJ85" s="73" t="s">
        <v>35</v>
      </c>
      <c r="BK85" s="73"/>
      <c r="BL85" s="1" t="s">
        <v>578</v>
      </c>
      <c r="BM85" s="33" t="s">
        <v>580</v>
      </c>
      <c r="BN85" s="1" t="s">
        <v>579</v>
      </c>
      <c r="BP85" s="51" t="s">
        <v>7</v>
      </c>
      <c r="BQ85" s="53">
        <v>42649</v>
      </c>
    </row>
    <row r="86" spans="1:70" ht="52.5" x14ac:dyDescent="0.6">
      <c r="A86" s="78">
        <v>85</v>
      </c>
      <c r="B86" s="426" t="s">
        <v>537</v>
      </c>
      <c r="C86" s="27" t="s">
        <v>3958</v>
      </c>
      <c r="D86" s="1">
        <v>2015</v>
      </c>
      <c r="E86" s="1">
        <v>2.2999999999999998</v>
      </c>
      <c r="F86" s="1">
        <v>923</v>
      </c>
      <c r="H86" s="1">
        <v>2.25</v>
      </c>
      <c r="I86" s="119" t="s">
        <v>2572</v>
      </c>
      <c r="J86" s="448" t="s">
        <v>3498</v>
      </c>
      <c r="K86" s="448" t="s">
        <v>2740</v>
      </c>
      <c r="L86" s="448" t="s">
        <v>4195</v>
      </c>
      <c r="M86" s="447" t="s">
        <v>4196</v>
      </c>
      <c r="N86" s="174"/>
      <c r="O86" s="217"/>
      <c r="P86" s="136" t="s">
        <v>2667</v>
      </c>
      <c r="Q86" s="136" t="s">
        <v>2668</v>
      </c>
      <c r="T86" s="124">
        <v>44654.275000000001</v>
      </c>
      <c r="U86" s="156" t="s">
        <v>2576</v>
      </c>
      <c r="V86" s="186" t="b">
        <v>1</v>
      </c>
      <c r="W86" s="134" t="b">
        <v>1</v>
      </c>
      <c r="AB86" s="234" t="b">
        <f t="shared" si="6"/>
        <v>1</v>
      </c>
      <c r="AC86" s="199" t="b">
        <f t="shared" si="6"/>
        <v>1</v>
      </c>
      <c r="AD86" s="199" t="b">
        <f t="shared" si="7"/>
        <v>1</v>
      </c>
      <c r="AE86" s="199" t="b">
        <f t="shared" si="7"/>
        <v>1</v>
      </c>
      <c r="AF86" s="200" t="b">
        <f t="shared" si="7"/>
        <v>1</v>
      </c>
      <c r="AG86" s="200" t="b">
        <f t="shared" si="7"/>
        <v>1</v>
      </c>
      <c r="AH86" s="201" t="b">
        <f t="shared" si="8"/>
        <v>1</v>
      </c>
      <c r="AI86" s="203">
        <f t="shared" si="9"/>
        <v>1</v>
      </c>
      <c r="AV86" s="51" t="s">
        <v>5</v>
      </c>
      <c r="AW86" s="30" t="s">
        <v>213</v>
      </c>
      <c r="AX86" s="51" t="s">
        <v>5</v>
      </c>
      <c r="AY86" s="51" t="s">
        <v>105</v>
      </c>
      <c r="AZ86" s="51" t="s">
        <v>106</v>
      </c>
      <c r="BA86" s="51" t="s">
        <v>106</v>
      </c>
      <c r="BB86" s="51" t="s">
        <v>2005</v>
      </c>
      <c r="BC86" s="1" t="s">
        <v>4</v>
      </c>
      <c r="BD86" s="1" t="s">
        <v>585</v>
      </c>
      <c r="BE86" s="33" t="s">
        <v>584</v>
      </c>
      <c r="BF86" s="51" t="s">
        <v>122</v>
      </c>
      <c r="BG86" s="51" t="s">
        <v>110</v>
      </c>
      <c r="BH86" s="73"/>
      <c r="BI86" s="73"/>
      <c r="BJ86" s="73" t="s">
        <v>26</v>
      </c>
      <c r="BK86" s="73"/>
      <c r="BL86" s="1" t="s">
        <v>26</v>
      </c>
      <c r="BM86" s="1" t="s">
        <v>589</v>
      </c>
      <c r="BP86" s="51" t="s">
        <v>7</v>
      </c>
      <c r="BQ86" s="53">
        <v>42650</v>
      </c>
    </row>
    <row r="87" spans="1:70" ht="50.65" x14ac:dyDescent="0.6">
      <c r="A87" s="78">
        <v>86</v>
      </c>
      <c r="B87" s="426" t="s">
        <v>538</v>
      </c>
      <c r="C87" s="27" t="s">
        <v>3964</v>
      </c>
      <c r="D87" s="1">
        <v>2009</v>
      </c>
      <c r="E87" s="1">
        <v>0.27</v>
      </c>
      <c r="F87" s="1">
        <v>300</v>
      </c>
      <c r="H87" s="1">
        <v>0.26800000000000002</v>
      </c>
      <c r="I87" s="119" t="s">
        <v>2572</v>
      </c>
      <c r="J87" s="448" t="s">
        <v>4197</v>
      </c>
      <c r="K87" s="448" t="s">
        <v>4198</v>
      </c>
      <c r="L87" s="448" t="s">
        <v>4199</v>
      </c>
      <c r="M87" s="447" t="s">
        <v>4200</v>
      </c>
      <c r="N87" s="174"/>
      <c r="O87" s="217"/>
      <c r="P87" s="136" t="s">
        <v>2669</v>
      </c>
      <c r="Q87" s="136" t="s">
        <v>2670</v>
      </c>
      <c r="T87" s="124">
        <v>44654.292361111111</v>
      </c>
      <c r="U87" s="155" t="s">
        <v>2575</v>
      </c>
      <c r="V87" s="186" t="b">
        <v>1</v>
      </c>
      <c r="W87" s="134" t="b">
        <v>1</v>
      </c>
      <c r="AB87" s="234" t="b">
        <f t="shared" si="6"/>
        <v>1</v>
      </c>
      <c r="AC87" s="199" t="b">
        <f t="shared" si="6"/>
        <v>1</v>
      </c>
      <c r="AD87" s="199" t="b">
        <f t="shared" si="7"/>
        <v>1</v>
      </c>
      <c r="AE87" s="199" t="b">
        <f t="shared" si="7"/>
        <v>1</v>
      </c>
      <c r="AF87" s="200" t="b">
        <f t="shared" si="7"/>
        <v>1</v>
      </c>
      <c r="AG87" s="200" t="b">
        <f t="shared" si="7"/>
        <v>1</v>
      </c>
      <c r="AH87" s="201" t="b">
        <f t="shared" si="8"/>
        <v>1</v>
      </c>
      <c r="AI87" s="203">
        <f t="shared" si="9"/>
        <v>1</v>
      </c>
      <c r="AV87" s="51" t="s">
        <v>38</v>
      </c>
      <c r="AW87" s="30" t="s">
        <v>213</v>
      </c>
      <c r="AX87" s="51" t="s">
        <v>38</v>
      </c>
      <c r="AY87" s="51" t="s">
        <v>105</v>
      </c>
      <c r="AZ87" s="51" t="s">
        <v>106</v>
      </c>
      <c r="BA87" s="51" t="s">
        <v>106</v>
      </c>
      <c r="BB87" s="51" t="s">
        <v>2005</v>
      </c>
      <c r="BC87" s="1" t="s">
        <v>4</v>
      </c>
      <c r="BD87" s="1" t="s">
        <v>593</v>
      </c>
      <c r="BE87" s="33" t="s">
        <v>659</v>
      </c>
      <c r="BF87" s="51" t="s">
        <v>122</v>
      </c>
      <c r="BG87" s="51" t="s">
        <v>110</v>
      </c>
      <c r="BH87" s="73"/>
      <c r="BI87" s="73"/>
      <c r="BJ87" s="73"/>
      <c r="BK87" s="73"/>
      <c r="BL87" s="1" t="s">
        <v>590</v>
      </c>
      <c r="BM87" s="39" t="s">
        <v>591</v>
      </c>
      <c r="BP87" s="51" t="s">
        <v>7</v>
      </c>
      <c r="BQ87" s="53">
        <v>42650</v>
      </c>
      <c r="BR87" s="1" t="s">
        <v>636</v>
      </c>
    </row>
    <row r="88" spans="1:70" ht="50.65" x14ac:dyDescent="0.6">
      <c r="A88" s="78">
        <v>87</v>
      </c>
      <c r="B88" s="426" t="s">
        <v>539</v>
      </c>
      <c r="C88" s="27" t="s">
        <v>3975</v>
      </c>
      <c r="D88" s="1">
        <v>2010</v>
      </c>
      <c r="E88" s="1">
        <v>0.62</v>
      </c>
      <c r="F88" s="1">
        <v>723</v>
      </c>
      <c r="H88" s="1">
        <v>0.61</v>
      </c>
      <c r="I88" s="119" t="s">
        <v>2572</v>
      </c>
      <c r="J88" s="448" t="s">
        <v>4201</v>
      </c>
      <c r="K88" s="448" t="s">
        <v>3450</v>
      </c>
      <c r="L88" s="448" t="s">
        <v>4109</v>
      </c>
      <c r="M88" s="447" t="s">
        <v>4151</v>
      </c>
      <c r="P88" s="136" t="s">
        <v>2671</v>
      </c>
      <c r="T88" s="124">
        <v>44654.295138888891</v>
      </c>
      <c r="U88" s="156" t="s">
        <v>2576</v>
      </c>
      <c r="V88" s="186" t="b">
        <v>1</v>
      </c>
      <c r="W88" s="134" t="b">
        <v>1</v>
      </c>
      <c r="AB88" s="234" t="b">
        <f t="shared" si="6"/>
        <v>1</v>
      </c>
      <c r="AC88" s="199" t="b">
        <f t="shared" si="6"/>
        <v>1</v>
      </c>
      <c r="AD88" s="199" t="b">
        <f t="shared" si="7"/>
        <v>1</v>
      </c>
      <c r="AE88" s="199" t="b">
        <f t="shared" si="7"/>
        <v>1</v>
      </c>
      <c r="AF88" s="200" t="b">
        <f t="shared" si="7"/>
        <v>1</v>
      </c>
      <c r="AG88" s="200" t="b">
        <f t="shared" si="7"/>
        <v>1</v>
      </c>
      <c r="AH88" s="201" t="b">
        <f t="shared" si="8"/>
        <v>1</v>
      </c>
      <c r="AI88" s="203">
        <f t="shared" si="9"/>
        <v>1</v>
      </c>
      <c r="AV88" s="51" t="s">
        <v>38</v>
      </c>
      <c r="AW88" s="30" t="s">
        <v>213</v>
      </c>
      <c r="AX88" s="51" t="s">
        <v>38</v>
      </c>
      <c r="AY88" s="51" t="s">
        <v>105</v>
      </c>
      <c r="AZ88" s="51" t="s">
        <v>106</v>
      </c>
      <c r="BA88" s="51" t="s">
        <v>106</v>
      </c>
      <c r="BB88" s="51" t="s">
        <v>2005</v>
      </c>
      <c r="BC88" s="1" t="s">
        <v>4</v>
      </c>
      <c r="BD88" s="1" t="s">
        <v>596</v>
      </c>
      <c r="BE88" s="33" t="s">
        <v>595</v>
      </c>
      <c r="BF88" s="51" t="s">
        <v>122</v>
      </c>
      <c r="BG88" s="51" t="s">
        <v>110</v>
      </c>
      <c r="BH88" s="73"/>
      <c r="BI88" s="73"/>
      <c r="BJ88" s="73"/>
      <c r="BK88" s="73"/>
      <c r="BL88" s="1" t="s">
        <v>597</v>
      </c>
      <c r="BM88" s="1" t="s">
        <v>598</v>
      </c>
      <c r="BN88" s="1" t="s">
        <v>599</v>
      </c>
      <c r="BP88" s="51" t="s">
        <v>7</v>
      </c>
      <c r="BQ88" s="53">
        <v>42650</v>
      </c>
    </row>
    <row r="89" spans="1:70" ht="50.65" x14ac:dyDescent="0.6">
      <c r="A89" s="78">
        <v>88</v>
      </c>
      <c r="B89" s="426" t="s">
        <v>541</v>
      </c>
      <c r="C89" s="27" t="s">
        <v>3969</v>
      </c>
      <c r="D89" s="1">
        <v>2013</v>
      </c>
      <c r="E89" s="1">
        <v>1.1000000000000001</v>
      </c>
      <c r="F89" s="1">
        <v>773</v>
      </c>
      <c r="H89" s="1">
        <v>1.01</v>
      </c>
      <c r="I89" s="119" t="s">
        <v>2572</v>
      </c>
      <c r="J89" s="448" t="s">
        <v>4202</v>
      </c>
      <c r="K89" s="448" t="s">
        <v>4202</v>
      </c>
      <c r="L89" s="448" t="s">
        <v>4203</v>
      </c>
      <c r="M89" s="447" t="s">
        <v>4204</v>
      </c>
      <c r="P89" s="136" t="s">
        <v>2673</v>
      </c>
      <c r="T89" s="124">
        <v>44654.404166666667</v>
      </c>
      <c r="U89" s="156" t="s">
        <v>2576</v>
      </c>
      <c r="V89" s="186" t="b">
        <v>1</v>
      </c>
      <c r="W89" s="134" t="b">
        <v>1</v>
      </c>
      <c r="AB89" s="234" t="b">
        <f t="shared" si="6"/>
        <v>1</v>
      </c>
      <c r="AC89" s="199" t="b">
        <f t="shared" si="6"/>
        <v>1</v>
      </c>
      <c r="AD89" s="199" t="b">
        <f t="shared" si="7"/>
        <v>1</v>
      </c>
      <c r="AE89" s="199" t="b">
        <f t="shared" si="7"/>
        <v>1</v>
      </c>
      <c r="AF89" s="200" t="b">
        <f t="shared" si="7"/>
        <v>1</v>
      </c>
      <c r="AG89" s="200" t="b">
        <f t="shared" si="7"/>
        <v>1</v>
      </c>
      <c r="AH89" s="201" t="b">
        <f t="shared" si="8"/>
        <v>1</v>
      </c>
      <c r="AI89" s="203">
        <f t="shared" si="9"/>
        <v>1</v>
      </c>
      <c r="AV89" s="51" t="s">
        <v>38</v>
      </c>
      <c r="AW89" s="30" t="s">
        <v>213</v>
      </c>
      <c r="AX89" s="51" t="s">
        <v>38</v>
      </c>
      <c r="AY89" s="51" t="s">
        <v>105</v>
      </c>
      <c r="AZ89" s="51" t="s">
        <v>106</v>
      </c>
      <c r="BA89" s="51" t="s">
        <v>106</v>
      </c>
      <c r="BB89" s="51" t="s">
        <v>2005</v>
      </c>
      <c r="BC89" s="1" t="s">
        <v>4</v>
      </c>
      <c r="BD89" s="1" t="s">
        <v>600</v>
      </c>
      <c r="BE89" s="33" t="s">
        <v>609</v>
      </c>
      <c r="BF89" s="51" t="s">
        <v>122</v>
      </c>
      <c r="BG89" s="51" t="s">
        <v>110</v>
      </c>
      <c r="BH89" s="73"/>
      <c r="BI89" s="73"/>
      <c r="BJ89" s="73" t="s">
        <v>35</v>
      </c>
      <c r="BK89" s="73"/>
      <c r="BL89" s="1" t="s">
        <v>604</v>
      </c>
      <c r="BM89" s="1" t="s">
        <v>605</v>
      </c>
      <c r="BP89" s="51" t="s">
        <v>7</v>
      </c>
      <c r="BQ89" s="53">
        <v>42653</v>
      </c>
    </row>
    <row r="90" spans="1:70" ht="50.65" x14ac:dyDescent="0.6">
      <c r="A90" s="78">
        <v>89</v>
      </c>
      <c r="B90" s="426" t="s">
        <v>542</v>
      </c>
      <c r="C90" s="27" t="s">
        <v>3965</v>
      </c>
      <c r="D90" s="1">
        <v>2015</v>
      </c>
      <c r="E90" s="1">
        <v>1.03</v>
      </c>
      <c r="F90" s="1">
        <v>600</v>
      </c>
      <c r="H90" s="1">
        <v>1.03</v>
      </c>
      <c r="I90" s="119" t="s">
        <v>2572</v>
      </c>
      <c r="J90" s="448" t="s">
        <v>4205</v>
      </c>
      <c r="K90" s="448" t="s">
        <v>4206</v>
      </c>
      <c r="L90" s="448" t="s">
        <v>4207</v>
      </c>
      <c r="M90" s="447" t="s">
        <v>4208</v>
      </c>
      <c r="P90" s="136" t="s">
        <v>2674</v>
      </c>
      <c r="T90" s="124">
        <v>44654.40625</v>
      </c>
      <c r="U90" s="156" t="s">
        <v>2576</v>
      </c>
      <c r="V90" s="186" t="b">
        <v>1</v>
      </c>
      <c r="W90" s="134" t="b">
        <v>1</v>
      </c>
      <c r="AB90" s="234" t="b">
        <f t="shared" si="6"/>
        <v>1</v>
      </c>
      <c r="AC90" s="199" t="b">
        <f t="shared" si="6"/>
        <v>1</v>
      </c>
      <c r="AD90" s="199" t="b">
        <f t="shared" si="7"/>
        <v>1</v>
      </c>
      <c r="AE90" s="199" t="b">
        <f t="shared" si="7"/>
        <v>1</v>
      </c>
      <c r="AF90" s="200" t="b">
        <f t="shared" si="7"/>
        <v>1</v>
      </c>
      <c r="AG90" s="200" t="b">
        <f t="shared" si="7"/>
        <v>1</v>
      </c>
      <c r="AH90" s="201" t="b">
        <f t="shared" si="8"/>
        <v>1</v>
      </c>
      <c r="AI90" s="203">
        <f t="shared" si="9"/>
        <v>1</v>
      </c>
      <c r="AV90" s="51" t="s">
        <v>5</v>
      </c>
      <c r="AW90" s="30" t="s">
        <v>213</v>
      </c>
      <c r="AX90" s="51" t="s">
        <v>5</v>
      </c>
      <c r="AY90" s="51" t="s">
        <v>105</v>
      </c>
      <c r="AZ90" s="51" t="s">
        <v>106</v>
      </c>
      <c r="BA90" s="51" t="s">
        <v>106</v>
      </c>
      <c r="BB90" s="51" t="s">
        <v>2005</v>
      </c>
      <c r="BC90" s="1" t="s">
        <v>529</v>
      </c>
      <c r="BD90" s="1" t="s">
        <v>610</v>
      </c>
      <c r="BE90" s="33" t="s">
        <v>612</v>
      </c>
      <c r="BF90" s="51" t="s">
        <v>122</v>
      </c>
      <c r="BG90" s="51" t="s">
        <v>110</v>
      </c>
      <c r="BH90" s="73"/>
      <c r="BI90" s="73"/>
      <c r="BJ90" s="73" t="s">
        <v>35</v>
      </c>
      <c r="BK90" s="73"/>
      <c r="BL90" s="1" t="s">
        <v>611</v>
      </c>
      <c r="BM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426" t="s">
        <v>546</v>
      </c>
      <c r="C91" s="27" t="s">
        <v>3974</v>
      </c>
      <c r="D91" s="1">
        <v>2013</v>
      </c>
      <c r="E91" s="1">
        <v>1.2</v>
      </c>
      <c r="F91" s="1">
        <v>620</v>
      </c>
      <c r="H91" s="1">
        <v>1.2</v>
      </c>
      <c r="I91" s="119" t="s">
        <v>2572</v>
      </c>
      <c r="J91" s="448" t="s">
        <v>4209</v>
      </c>
      <c r="K91" s="448" t="s">
        <v>3459</v>
      </c>
      <c r="L91" s="448" t="s">
        <v>4172</v>
      </c>
      <c r="M91" s="447" t="s">
        <v>4173</v>
      </c>
      <c r="P91" s="136" t="s">
        <v>2675</v>
      </c>
      <c r="T91" s="124">
        <v>44654.408333333333</v>
      </c>
      <c r="U91" s="156" t="s">
        <v>2576</v>
      </c>
      <c r="V91" s="186" t="b">
        <v>1</v>
      </c>
      <c r="W91" s="134" t="b">
        <v>1</v>
      </c>
      <c r="AB91" s="234" t="b">
        <f t="shared" si="6"/>
        <v>1</v>
      </c>
      <c r="AC91" s="199" t="b">
        <f t="shared" si="6"/>
        <v>1</v>
      </c>
      <c r="AD91" s="199" t="b">
        <f t="shared" si="7"/>
        <v>1</v>
      </c>
      <c r="AE91" s="199" t="b">
        <f t="shared" si="7"/>
        <v>1</v>
      </c>
      <c r="AF91" s="200" t="b">
        <f t="shared" si="7"/>
        <v>1</v>
      </c>
      <c r="AG91" s="200" t="b">
        <f t="shared" si="7"/>
        <v>1</v>
      </c>
      <c r="AH91" s="201" t="b">
        <f t="shared" si="8"/>
        <v>1</v>
      </c>
      <c r="AI91" s="203">
        <f t="shared" si="9"/>
        <v>1</v>
      </c>
      <c r="AV91" s="51" t="s">
        <v>38</v>
      </c>
      <c r="AW91" s="30" t="s">
        <v>213</v>
      </c>
      <c r="AX91" s="51" t="s">
        <v>38</v>
      </c>
      <c r="AY91" s="51" t="s">
        <v>105</v>
      </c>
      <c r="AZ91" s="51" t="s">
        <v>106</v>
      </c>
      <c r="BA91" s="51" t="s">
        <v>106</v>
      </c>
      <c r="BB91" s="51" t="s">
        <v>2005</v>
      </c>
      <c r="BC91" s="1" t="s">
        <v>4</v>
      </c>
      <c r="BD91" s="1" t="s">
        <v>698</v>
      </c>
      <c r="BE91" s="33" t="s">
        <v>615</v>
      </c>
      <c r="BF91" s="51" t="s">
        <v>122</v>
      </c>
      <c r="BG91" s="51" t="s">
        <v>110</v>
      </c>
      <c r="BH91" s="73"/>
      <c r="BI91" s="73"/>
      <c r="BJ91" s="73" t="s">
        <v>35</v>
      </c>
      <c r="BK91" s="73" t="s">
        <v>2053</v>
      </c>
      <c r="BL91" s="1" t="s">
        <v>616</v>
      </c>
      <c r="BM91" s="43" t="s">
        <v>706</v>
      </c>
      <c r="BP91" s="51" t="s">
        <v>7</v>
      </c>
      <c r="BQ91" s="53">
        <v>42653</v>
      </c>
    </row>
    <row r="92" spans="1:70" ht="33.75" x14ac:dyDescent="0.6">
      <c r="A92" s="78">
        <v>91</v>
      </c>
      <c r="B92" s="426" t="s">
        <v>548</v>
      </c>
      <c r="C92" s="27" t="s">
        <v>3983</v>
      </c>
      <c r="D92" s="1">
        <v>2013</v>
      </c>
      <c r="E92" s="1">
        <v>1.55</v>
      </c>
      <c r="F92" s="1">
        <v>773</v>
      </c>
      <c r="H92" s="1">
        <v>1.57</v>
      </c>
      <c r="I92" s="119" t="s">
        <v>2572</v>
      </c>
      <c r="J92" s="448" t="s">
        <v>4210</v>
      </c>
      <c r="K92" s="448" t="s">
        <v>4211</v>
      </c>
      <c r="L92" s="448" t="s">
        <v>4039</v>
      </c>
      <c r="M92" s="447" t="s">
        <v>4093</v>
      </c>
      <c r="P92" s="136" t="s">
        <v>2676</v>
      </c>
      <c r="T92" s="124">
        <v>44654.418055555558</v>
      </c>
      <c r="U92" s="155" t="s">
        <v>2575</v>
      </c>
      <c r="V92" s="186" t="b">
        <v>1</v>
      </c>
      <c r="W92" s="134" t="b">
        <v>1</v>
      </c>
      <c r="AB92" s="234" t="b">
        <f t="shared" si="6"/>
        <v>1</v>
      </c>
      <c r="AC92" s="199" t="b">
        <f t="shared" si="6"/>
        <v>1</v>
      </c>
      <c r="AD92" s="199" t="b">
        <f t="shared" si="7"/>
        <v>1</v>
      </c>
      <c r="AE92" s="199" t="b">
        <f t="shared" si="7"/>
        <v>1</v>
      </c>
      <c r="AF92" s="200" t="b">
        <f t="shared" si="7"/>
        <v>1</v>
      </c>
      <c r="AG92" s="200" t="b">
        <f t="shared" si="7"/>
        <v>1</v>
      </c>
      <c r="AH92" s="201" t="b">
        <f t="shared" si="8"/>
        <v>1</v>
      </c>
      <c r="AI92" s="203">
        <f t="shared" si="9"/>
        <v>1</v>
      </c>
      <c r="AV92" s="51" t="s">
        <v>5</v>
      </c>
      <c r="AW92" s="30" t="s">
        <v>213</v>
      </c>
      <c r="AX92" s="51" t="s">
        <v>5</v>
      </c>
      <c r="AY92" s="51" t="s">
        <v>105</v>
      </c>
      <c r="AZ92" s="51" t="s">
        <v>106</v>
      </c>
      <c r="BA92" s="51" t="s">
        <v>106</v>
      </c>
      <c r="BB92" s="51" t="s">
        <v>2005</v>
      </c>
      <c r="BC92" s="1" t="s">
        <v>4</v>
      </c>
      <c r="BD92" s="1" t="s">
        <v>617</v>
      </c>
      <c r="BE92" s="33" t="s">
        <v>618</v>
      </c>
      <c r="BF92" s="51" t="s">
        <v>122</v>
      </c>
      <c r="BG92" s="51" t="s">
        <v>110</v>
      </c>
      <c r="BH92" s="73"/>
      <c r="BI92" s="73"/>
      <c r="BJ92" s="73"/>
      <c r="BK92" s="73"/>
      <c r="BL92" s="1" t="s">
        <v>621</v>
      </c>
      <c r="BM92" s="1" t="s">
        <v>622</v>
      </c>
      <c r="BP92" s="51" t="s">
        <v>7</v>
      </c>
      <c r="BQ92" s="53">
        <v>42654</v>
      </c>
    </row>
    <row r="93" spans="1:70" ht="50.65" x14ac:dyDescent="0.6">
      <c r="A93" s="78">
        <v>92</v>
      </c>
      <c r="B93" s="426" t="s">
        <v>549</v>
      </c>
      <c r="C93" s="27" t="s">
        <v>3977</v>
      </c>
      <c r="D93" s="1">
        <v>2015</v>
      </c>
      <c r="E93" s="1">
        <v>1.8</v>
      </c>
      <c r="F93" s="1">
        <v>850</v>
      </c>
      <c r="H93" s="39">
        <v>1.55</v>
      </c>
      <c r="I93" s="138" t="s">
        <v>2572</v>
      </c>
      <c r="J93" s="448" t="s">
        <v>4212</v>
      </c>
      <c r="K93" s="448" t="s">
        <v>2804</v>
      </c>
      <c r="L93" s="448" t="s">
        <v>4050</v>
      </c>
      <c r="M93" s="447" t="s">
        <v>4467</v>
      </c>
      <c r="N93" s="204" t="s">
        <v>2780</v>
      </c>
      <c r="O93" s="218"/>
      <c r="P93" s="142" t="s">
        <v>3949</v>
      </c>
      <c r="Q93" s="142"/>
      <c r="R93" s="143" t="s">
        <v>2678</v>
      </c>
      <c r="S93" s="141"/>
      <c r="T93" s="141">
        <v>44654.423611111109</v>
      </c>
      <c r="U93" s="159" t="s">
        <v>2576</v>
      </c>
      <c r="V93" s="188" t="b">
        <v>1</v>
      </c>
      <c r="W93" s="192" t="b">
        <v>1</v>
      </c>
      <c r="X93" s="192"/>
      <c r="Y93" s="193" t="b">
        <v>0</v>
      </c>
      <c r="AB93" s="234" t="b">
        <f t="shared" si="6"/>
        <v>1</v>
      </c>
      <c r="AC93" s="199" t="b">
        <f t="shared" si="6"/>
        <v>1</v>
      </c>
      <c r="AD93" s="199" t="b">
        <f t="shared" si="7"/>
        <v>1</v>
      </c>
      <c r="AE93" s="199" t="b">
        <f t="shared" si="7"/>
        <v>0</v>
      </c>
      <c r="AF93" s="200" t="b">
        <f t="shared" si="7"/>
        <v>1</v>
      </c>
      <c r="AG93" s="200" t="b">
        <f t="shared" si="7"/>
        <v>1</v>
      </c>
      <c r="AH93" s="201" t="b">
        <f t="shared" si="8"/>
        <v>0</v>
      </c>
      <c r="AI93" s="203">
        <f t="shared" si="9"/>
        <v>0</v>
      </c>
      <c r="AV93" s="51" t="s">
        <v>5</v>
      </c>
      <c r="AW93" s="30" t="s">
        <v>213</v>
      </c>
      <c r="AX93" s="51" t="s">
        <v>5</v>
      </c>
      <c r="AY93" s="51" t="s">
        <v>105</v>
      </c>
      <c r="AZ93" s="51" t="s">
        <v>106</v>
      </c>
      <c r="BA93" s="51" t="s">
        <v>106</v>
      </c>
      <c r="BB93" s="51" t="s">
        <v>2005</v>
      </c>
      <c r="BC93" s="1" t="s">
        <v>4</v>
      </c>
      <c r="BD93" s="1" t="s">
        <v>628</v>
      </c>
      <c r="BE93" s="33" t="s">
        <v>627</v>
      </c>
      <c r="BF93" s="51" t="s">
        <v>122</v>
      </c>
      <c r="BG93" s="51" t="s">
        <v>110</v>
      </c>
      <c r="BH93" s="73"/>
      <c r="BI93" s="73"/>
      <c r="BJ93" s="73" t="s">
        <v>35</v>
      </c>
      <c r="BK93" s="73"/>
      <c r="BL93" s="1" t="s">
        <v>629</v>
      </c>
      <c r="BM93" s="28" t="s">
        <v>631</v>
      </c>
      <c r="BN93" s="1" t="s">
        <v>630</v>
      </c>
      <c r="BP93" s="51" t="s">
        <v>7</v>
      </c>
      <c r="BQ93" s="53">
        <v>42654</v>
      </c>
    </row>
    <row r="94" spans="1:70" ht="39.4" x14ac:dyDescent="0.6">
      <c r="A94" s="78">
        <v>93</v>
      </c>
      <c r="B94" s="426" t="s">
        <v>550</v>
      </c>
      <c r="C94" s="27" t="s">
        <v>3983</v>
      </c>
      <c r="D94" s="1">
        <v>2013</v>
      </c>
      <c r="E94" s="1">
        <v>1.1499999999999999</v>
      </c>
      <c r="F94" s="1">
        <v>650</v>
      </c>
      <c r="H94" s="1"/>
      <c r="I94" s="132" t="s">
        <v>2572</v>
      </c>
      <c r="J94" s="448" t="s">
        <v>4213</v>
      </c>
      <c r="K94" s="448" t="s">
        <v>4214</v>
      </c>
      <c r="L94" s="448" t="s">
        <v>4215</v>
      </c>
      <c r="M94" s="447" t="s">
        <v>4093</v>
      </c>
      <c r="N94" s="183"/>
      <c r="O94" s="220"/>
      <c r="P94" s="144"/>
      <c r="Q94" s="144"/>
      <c r="R94" s="128" t="s">
        <v>2679</v>
      </c>
      <c r="S94" s="129"/>
      <c r="T94" s="130">
        <v>44654.425694444442</v>
      </c>
      <c r="U94" s="157"/>
      <c r="V94" s="187" t="b">
        <v>1</v>
      </c>
      <c r="W94" s="191" t="b">
        <v>0</v>
      </c>
      <c r="X94" s="135"/>
      <c r="AB94" s="234" t="b">
        <f t="shared" ref="AB94:AC126" si="10">V94=TRUE</f>
        <v>1</v>
      </c>
      <c r="AC94" s="199" t="b">
        <f t="shared" si="10"/>
        <v>0</v>
      </c>
      <c r="AD94" s="199" t="b">
        <f t="shared" si="7"/>
        <v>1</v>
      </c>
      <c r="AE94" s="199" t="b">
        <f t="shared" si="7"/>
        <v>1</v>
      </c>
      <c r="AF94" s="200" t="b">
        <f t="shared" si="7"/>
        <v>1</v>
      </c>
      <c r="AG94" s="200" t="b">
        <f t="shared" si="7"/>
        <v>1</v>
      </c>
      <c r="AH94" s="201" t="b">
        <f t="shared" si="8"/>
        <v>0</v>
      </c>
      <c r="AI94" s="203">
        <f t="shared" si="9"/>
        <v>0</v>
      </c>
      <c r="AV94" s="51" t="s">
        <v>5</v>
      </c>
      <c r="AW94" s="35" t="s">
        <v>551</v>
      </c>
      <c r="AX94" s="51" t="s">
        <v>5</v>
      </c>
      <c r="AY94" s="51" t="s">
        <v>105</v>
      </c>
      <c r="AZ94" s="51" t="s">
        <v>106</v>
      </c>
      <c r="BA94" s="51" t="s">
        <v>106</v>
      </c>
      <c r="BB94" s="51" t="s">
        <v>2005</v>
      </c>
      <c r="BC94" s="1" t="s">
        <v>4</v>
      </c>
      <c r="BD94" s="1" t="s">
        <v>632</v>
      </c>
      <c r="BE94" s="33" t="s">
        <v>634</v>
      </c>
      <c r="BF94" s="51" t="s">
        <v>122</v>
      </c>
      <c r="BG94" s="51" t="s">
        <v>110</v>
      </c>
      <c r="BH94" s="73"/>
      <c r="BI94" s="73"/>
      <c r="BJ94" s="73" t="s">
        <v>35</v>
      </c>
      <c r="BK94" s="73"/>
      <c r="BL94" s="1" t="s">
        <v>629</v>
      </c>
      <c r="BM94" s="1" t="s">
        <v>633</v>
      </c>
      <c r="BP94" s="51" t="s">
        <v>7</v>
      </c>
      <c r="BQ94" s="53">
        <v>42654</v>
      </c>
      <c r="BR94" s="1" t="s">
        <v>636</v>
      </c>
    </row>
    <row r="95" spans="1:70" ht="26.25" x14ac:dyDescent="0.6">
      <c r="A95" s="78">
        <v>94</v>
      </c>
      <c r="B95" s="426" t="s">
        <v>554</v>
      </c>
      <c r="C95" s="27" t="s">
        <v>3986</v>
      </c>
      <c r="D95" s="1">
        <v>2016</v>
      </c>
      <c r="E95" s="1">
        <v>1.85</v>
      </c>
      <c r="F95" s="1">
        <v>623</v>
      </c>
      <c r="H95" s="1">
        <v>1.9</v>
      </c>
      <c r="I95" s="119" t="s">
        <v>2572</v>
      </c>
      <c r="J95" s="448" t="s">
        <v>4216</v>
      </c>
      <c r="K95" s="448" t="s">
        <v>4217</v>
      </c>
      <c r="L95" s="448" t="s">
        <v>4218</v>
      </c>
      <c r="M95" s="447" t="s">
        <v>4219</v>
      </c>
      <c r="P95" s="136" t="s">
        <v>2680</v>
      </c>
      <c r="T95" s="124">
        <v>45385.462500000001</v>
      </c>
      <c r="U95" s="155" t="s">
        <v>2575</v>
      </c>
      <c r="V95" s="186" t="b">
        <v>1</v>
      </c>
      <c r="W95" s="134" t="b">
        <v>1</v>
      </c>
      <c r="AB95" s="234" t="b">
        <f t="shared" si="10"/>
        <v>1</v>
      </c>
      <c r="AC95" s="199" t="b">
        <f t="shared" si="10"/>
        <v>1</v>
      </c>
      <c r="AD95" s="199" t="b">
        <f t="shared" si="7"/>
        <v>1</v>
      </c>
      <c r="AE95" s="199" t="b">
        <f t="shared" si="7"/>
        <v>1</v>
      </c>
      <c r="AF95" s="200" t="b">
        <f t="shared" si="7"/>
        <v>1</v>
      </c>
      <c r="AG95" s="200" t="b">
        <f t="shared" si="7"/>
        <v>1</v>
      </c>
      <c r="AH95" s="201" t="b">
        <f t="shared" si="8"/>
        <v>1</v>
      </c>
      <c r="AI95" s="203">
        <f t="shared" si="9"/>
        <v>1</v>
      </c>
      <c r="AV95" s="51" t="s">
        <v>38</v>
      </c>
      <c r="AW95" s="30" t="s">
        <v>213</v>
      </c>
      <c r="AX95" s="51" t="s">
        <v>38</v>
      </c>
      <c r="AY95" s="51" t="s">
        <v>105</v>
      </c>
      <c r="AZ95" s="51" t="s">
        <v>106</v>
      </c>
      <c r="BA95" s="51" t="s">
        <v>106</v>
      </c>
      <c r="BB95" s="51" t="s">
        <v>2005</v>
      </c>
      <c r="BC95" s="1" t="s">
        <v>4</v>
      </c>
      <c r="BD95" s="1" t="s">
        <v>156</v>
      </c>
      <c r="BE95" s="33" t="s">
        <v>638</v>
      </c>
      <c r="BF95" s="51" t="s">
        <v>122</v>
      </c>
      <c r="BG95" s="51" t="s">
        <v>110</v>
      </c>
      <c r="BH95" s="73"/>
      <c r="BI95" s="73"/>
      <c r="BJ95" s="73" t="s">
        <v>26</v>
      </c>
      <c r="BK95" s="73"/>
      <c r="BL95" s="1" t="s">
        <v>643</v>
      </c>
      <c r="BM95" s="1" t="s">
        <v>644</v>
      </c>
      <c r="BN95" s="1">
        <v>0.185</v>
      </c>
      <c r="BP95" s="51" t="s">
        <v>7</v>
      </c>
      <c r="BQ95" s="53">
        <v>42655</v>
      </c>
    </row>
    <row r="96" spans="1:70" ht="50.65" x14ac:dyDescent="0.6">
      <c r="A96" s="78">
        <v>95</v>
      </c>
      <c r="B96" s="428" t="s">
        <v>555</v>
      </c>
      <c r="C96" s="36" t="s">
        <v>3937</v>
      </c>
      <c r="D96" s="40">
        <v>2012</v>
      </c>
      <c r="E96" s="40">
        <v>1.33</v>
      </c>
      <c r="F96" s="40">
        <v>723</v>
      </c>
      <c r="G96" s="405"/>
      <c r="H96" s="41">
        <v>1.1000000000000001</v>
      </c>
      <c r="I96" s="367" t="s">
        <v>2572</v>
      </c>
      <c r="J96" s="445" t="s">
        <v>4468</v>
      </c>
      <c r="K96" s="445" t="s">
        <v>3450</v>
      </c>
      <c r="L96" s="445" t="s">
        <v>4109</v>
      </c>
      <c r="M96" s="447" t="s">
        <v>4151</v>
      </c>
      <c r="N96" s="368" t="s">
        <v>3935</v>
      </c>
      <c r="O96" s="369" t="s">
        <v>3936</v>
      </c>
      <c r="P96" s="260" t="s">
        <v>2681</v>
      </c>
      <c r="Q96" s="260"/>
      <c r="R96" s="403" t="s">
        <v>2682</v>
      </c>
      <c r="S96" s="370"/>
      <c r="T96" s="370">
        <v>45028.661805555559</v>
      </c>
      <c r="U96" s="421" t="s">
        <v>2576</v>
      </c>
      <c r="V96" s="372" t="b">
        <v>1</v>
      </c>
      <c r="W96" s="193" t="b">
        <v>1</v>
      </c>
      <c r="X96" s="193"/>
      <c r="Y96" s="193" t="b">
        <v>0</v>
      </c>
      <c r="Z96" s="245"/>
      <c r="AA96" s="422"/>
      <c r="AB96" s="234" t="b">
        <f t="shared" si="10"/>
        <v>1</v>
      </c>
      <c r="AC96" s="199" t="b">
        <f t="shared" si="10"/>
        <v>1</v>
      </c>
      <c r="AD96" s="199" t="b">
        <f t="shared" si="7"/>
        <v>1</v>
      </c>
      <c r="AE96" s="199" t="b">
        <f t="shared" si="7"/>
        <v>0</v>
      </c>
      <c r="AF96" s="200" t="b">
        <f t="shared" si="7"/>
        <v>1</v>
      </c>
      <c r="AG96" s="200" t="b">
        <f t="shared" si="7"/>
        <v>1</v>
      </c>
      <c r="AH96" s="201" t="b">
        <f t="shared" si="8"/>
        <v>0</v>
      </c>
      <c r="AI96" s="203">
        <f t="shared" si="9"/>
        <v>0</v>
      </c>
      <c r="AV96" s="51" t="s">
        <v>38</v>
      </c>
      <c r="AW96" s="30" t="s">
        <v>213</v>
      </c>
      <c r="AX96" s="51" t="s">
        <v>38</v>
      </c>
      <c r="AY96" s="51" t="s">
        <v>105</v>
      </c>
      <c r="AZ96" s="51" t="s">
        <v>106</v>
      </c>
      <c r="BA96" s="51" t="s">
        <v>106</v>
      </c>
      <c r="BB96" s="51" t="s">
        <v>2005</v>
      </c>
      <c r="BC96" s="1" t="s">
        <v>4</v>
      </c>
      <c r="BD96" s="1" t="s">
        <v>150</v>
      </c>
      <c r="BE96" s="33" t="s">
        <v>651</v>
      </c>
      <c r="BF96" s="51" t="s">
        <v>122</v>
      </c>
      <c r="BG96" s="51" t="s">
        <v>110</v>
      </c>
      <c r="BH96" s="73"/>
      <c r="BI96" s="73"/>
      <c r="BJ96" s="73"/>
      <c r="BK96" s="73"/>
      <c r="BL96" s="1" t="s">
        <v>107</v>
      </c>
      <c r="BM96" s="1" t="s">
        <v>589</v>
      </c>
      <c r="BP96" s="51" t="s">
        <v>7</v>
      </c>
      <c r="BQ96" s="53">
        <v>42655</v>
      </c>
    </row>
    <row r="97" spans="1:70" ht="50.65" x14ac:dyDescent="0.6">
      <c r="A97" s="78">
        <v>96</v>
      </c>
      <c r="B97" s="426" t="s">
        <v>556</v>
      </c>
      <c r="C97" s="27" t="s">
        <v>3952</v>
      </c>
      <c r="D97" s="1">
        <v>2014</v>
      </c>
      <c r="E97" s="1">
        <v>1.5</v>
      </c>
      <c r="F97" s="1">
        <v>800</v>
      </c>
      <c r="H97" s="1">
        <v>1.4</v>
      </c>
      <c r="I97" s="119" t="s">
        <v>2572</v>
      </c>
      <c r="J97" s="448" t="s">
        <v>4220</v>
      </c>
      <c r="K97" s="448" t="s">
        <v>3437</v>
      </c>
      <c r="L97" s="448" t="s">
        <v>4027</v>
      </c>
      <c r="M97" s="447" t="s">
        <v>4072</v>
      </c>
      <c r="P97" s="136" t="s">
        <v>2683</v>
      </c>
      <c r="T97" s="124">
        <v>44654.470833333333</v>
      </c>
      <c r="U97" s="156" t="s">
        <v>2576</v>
      </c>
      <c r="V97" s="186" t="b">
        <v>1</v>
      </c>
      <c r="W97" s="134" t="b">
        <v>1</v>
      </c>
      <c r="AB97" s="234" t="b">
        <f t="shared" si="10"/>
        <v>1</v>
      </c>
      <c r="AC97" s="199" t="b">
        <f t="shared" si="10"/>
        <v>1</v>
      </c>
      <c r="AD97" s="199" t="b">
        <f t="shared" si="7"/>
        <v>1</v>
      </c>
      <c r="AE97" s="199" t="b">
        <f t="shared" si="7"/>
        <v>1</v>
      </c>
      <c r="AF97" s="200" t="b">
        <f t="shared" si="7"/>
        <v>1</v>
      </c>
      <c r="AG97" s="200" t="b">
        <f t="shared" si="7"/>
        <v>1</v>
      </c>
      <c r="AH97" s="201" t="b">
        <f t="shared" si="8"/>
        <v>1</v>
      </c>
      <c r="AI97" s="203">
        <f t="shared" si="9"/>
        <v>1</v>
      </c>
      <c r="AV97" s="51" t="s">
        <v>38</v>
      </c>
      <c r="AW97" s="30" t="s">
        <v>213</v>
      </c>
      <c r="AX97" s="51" t="s">
        <v>38</v>
      </c>
      <c r="AY97" s="51" t="s">
        <v>105</v>
      </c>
      <c r="AZ97" s="51" t="s">
        <v>106</v>
      </c>
      <c r="BA97" s="51" t="s">
        <v>106</v>
      </c>
      <c r="BB97" s="51" t="s">
        <v>2005</v>
      </c>
      <c r="BC97" s="1" t="s">
        <v>529</v>
      </c>
      <c r="BD97" s="1" t="s">
        <v>654</v>
      </c>
      <c r="BE97" s="33" t="s">
        <v>653</v>
      </c>
      <c r="BF97" s="51" t="s">
        <v>122</v>
      </c>
      <c r="BG97" s="51" t="s">
        <v>110</v>
      </c>
      <c r="BH97" s="73"/>
      <c r="BI97" s="73"/>
      <c r="BJ97" s="73"/>
      <c r="BK97" s="73"/>
      <c r="BL97" s="1" t="s">
        <v>655</v>
      </c>
      <c r="BM97" s="1" t="s">
        <v>589</v>
      </c>
      <c r="BN97" s="1" t="s">
        <v>657</v>
      </c>
      <c r="BP97" s="51" t="s">
        <v>7</v>
      </c>
      <c r="BQ97" s="53">
        <v>42655</v>
      </c>
      <c r="BR97" s="1" t="s">
        <v>652</v>
      </c>
    </row>
    <row r="98" spans="1:70" ht="50.65" x14ac:dyDescent="0.6">
      <c r="A98" s="78">
        <v>97</v>
      </c>
      <c r="B98" s="426" t="s">
        <v>557</v>
      </c>
      <c r="C98" s="27" t="s">
        <v>3965</v>
      </c>
      <c r="D98" s="1">
        <v>2013</v>
      </c>
      <c r="E98" s="1">
        <v>1.2</v>
      </c>
      <c r="F98" s="1">
        <v>573</v>
      </c>
      <c r="H98" s="1">
        <v>1.17</v>
      </c>
      <c r="I98" s="119" t="s">
        <v>2572</v>
      </c>
      <c r="J98" s="448" t="s">
        <v>4221</v>
      </c>
      <c r="K98" s="448" t="s">
        <v>4222</v>
      </c>
      <c r="L98" s="448" t="s">
        <v>4223</v>
      </c>
      <c r="M98" s="447" t="s">
        <v>4224</v>
      </c>
      <c r="P98" s="136" t="s">
        <v>2684</v>
      </c>
      <c r="T98" s="124">
        <v>44654.472222222219</v>
      </c>
      <c r="U98" s="156" t="s">
        <v>2576</v>
      </c>
      <c r="V98" s="186" t="b">
        <v>1</v>
      </c>
      <c r="W98" s="134" t="b">
        <v>1</v>
      </c>
      <c r="AB98" s="234" t="b">
        <f t="shared" si="10"/>
        <v>1</v>
      </c>
      <c r="AC98" s="199" t="b">
        <f t="shared" si="10"/>
        <v>1</v>
      </c>
      <c r="AD98" s="199" t="b">
        <f t="shared" si="7"/>
        <v>1</v>
      </c>
      <c r="AE98" s="199" t="b">
        <f t="shared" si="7"/>
        <v>1</v>
      </c>
      <c r="AF98" s="200" t="b">
        <f t="shared" si="7"/>
        <v>1</v>
      </c>
      <c r="AG98" s="200" t="b">
        <f t="shared" si="7"/>
        <v>1</v>
      </c>
      <c r="AH98" s="201" t="b">
        <f t="shared" si="8"/>
        <v>1</v>
      </c>
      <c r="AI98" s="203">
        <f t="shared" si="9"/>
        <v>1</v>
      </c>
      <c r="AV98" s="51" t="s">
        <v>38</v>
      </c>
      <c r="AW98" s="30" t="s">
        <v>213</v>
      </c>
      <c r="AX98" s="51" t="s">
        <v>38</v>
      </c>
      <c r="AY98" s="51" t="s">
        <v>105</v>
      </c>
      <c r="AZ98" s="51" t="s">
        <v>106</v>
      </c>
      <c r="BA98" s="51" t="s">
        <v>106</v>
      </c>
      <c r="BB98" s="51" t="s">
        <v>2005</v>
      </c>
      <c r="BC98" s="1" t="s">
        <v>4</v>
      </c>
      <c r="BD98" s="1" t="s">
        <v>658</v>
      </c>
      <c r="BE98" s="33" t="s">
        <v>660</v>
      </c>
      <c r="BF98" s="51" t="s">
        <v>122</v>
      </c>
      <c r="BG98" s="51" t="s">
        <v>110</v>
      </c>
      <c r="BH98" s="73"/>
      <c r="BI98" s="73"/>
      <c r="BJ98" s="73" t="s">
        <v>26</v>
      </c>
      <c r="BK98" s="73"/>
      <c r="BL98" s="1" t="s">
        <v>663</v>
      </c>
      <c r="BM98" s="1" t="s">
        <v>665</v>
      </c>
      <c r="BP98" s="51" t="s">
        <v>7</v>
      </c>
      <c r="BQ98" s="53">
        <v>42656</v>
      </c>
    </row>
    <row r="99" spans="1:70" ht="50.65" x14ac:dyDescent="0.6">
      <c r="A99" s="78">
        <v>98</v>
      </c>
      <c r="B99" s="426" t="s">
        <v>558</v>
      </c>
      <c r="C99" s="27" t="s">
        <v>3963</v>
      </c>
      <c r="D99" s="1">
        <v>2014</v>
      </c>
      <c r="E99" s="1">
        <v>1.54</v>
      </c>
      <c r="F99" s="1">
        <v>723</v>
      </c>
      <c r="H99" s="41">
        <v>1.64</v>
      </c>
      <c r="I99" s="204" t="s">
        <v>2572</v>
      </c>
      <c r="J99" s="448" t="s">
        <v>4225</v>
      </c>
      <c r="K99" s="448" t="s">
        <v>3325</v>
      </c>
      <c r="L99" s="448" t="s">
        <v>4057</v>
      </c>
      <c r="M99" s="447" t="s">
        <v>3542</v>
      </c>
      <c r="N99" s="204"/>
      <c r="O99" s="218"/>
      <c r="P99" s="142" t="s">
        <v>2685</v>
      </c>
      <c r="Q99" s="142"/>
      <c r="R99" s="143" t="s">
        <v>2686</v>
      </c>
      <c r="S99" s="207"/>
      <c r="T99" s="141">
        <v>44654.46597222222</v>
      </c>
      <c r="U99" s="208" t="s">
        <v>2576</v>
      </c>
      <c r="V99" s="209" t="b">
        <v>1</v>
      </c>
      <c r="W99" s="210" t="b">
        <v>1</v>
      </c>
      <c r="X99" s="210"/>
      <c r="Y99" s="211" t="b">
        <v>0</v>
      </c>
      <c r="AB99" s="234" t="b">
        <f t="shared" si="10"/>
        <v>1</v>
      </c>
      <c r="AC99" s="199" t="b">
        <f t="shared" si="10"/>
        <v>1</v>
      </c>
      <c r="AD99" s="199" t="b">
        <f t="shared" si="7"/>
        <v>1</v>
      </c>
      <c r="AE99" s="199" t="b">
        <f t="shared" si="7"/>
        <v>0</v>
      </c>
      <c r="AF99" s="200" t="b">
        <f t="shared" si="7"/>
        <v>1</v>
      </c>
      <c r="AG99" s="200" t="b">
        <f t="shared" si="7"/>
        <v>1</v>
      </c>
      <c r="AH99" s="201" t="b">
        <f t="shared" si="8"/>
        <v>0</v>
      </c>
      <c r="AI99" s="203">
        <f t="shared" si="9"/>
        <v>0</v>
      </c>
      <c r="AV99" s="51" t="s">
        <v>38</v>
      </c>
      <c r="AW99" s="30" t="s">
        <v>213</v>
      </c>
      <c r="AX99" s="51" t="s">
        <v>38</v>
      </c>
      <c r="AY99" s="51" t="s">
        <v>105</v>
      </c>
      <c r="AZ99" s="51" t="s">
        <v>106</v>
      </c>
      <c r="BA99" s="51" t="s">
        <v>106</v>
      </c>
      <c r="BB99" s="51" t="s">
        <v>2005</v>
      </c>
      <c r="BC99" s="1" t="s">
        <v>4</v>
      </c>
      <c r="BD99" s="1" t="s">
        <v>668</v>
      </c>
      <c r="BE99" s="33" t="s">
        <v>667</v>
      </c>
      <c r="BF99" s="51" t="s">
        <v>122</v>
      </c>
      <c r="BG99" s="51" t="s">
        <v>110</v>
      </c>
      <c r="BH99" s="73"/>
      <c r="BI99" s="73"/>
      <c r="BJ99" s="73" t="s">
        <v>26</v>
      </c>
      <c r="BK99" s="73"/>
      <c r="BL99" s="1" t="s">
        <v>666</v>
      </c>
      <c r="BM99" s="1" t="s">
        <v>665</v>
      </c>
      <c r="BP99" s="51" t="s">
        <v>7</v>
      </c>
      <c r="BQ99" s="53">
        <v>42656</v>
      </c>
    </row>
    <row r="100" spans="1:70" ht="52.5" x14ac:dyDescent="0.6">
      <c r="A100" s="78">
        <v>99</v>
      </c>
      <c r="B100" s="426" t="s">
        <v>559</v>
      </c>
      <c r="C100" s="27" t="s">
        <v>3988</v>
      </c>
      <c r="D100" s="1">
        <v>2013</v>
      </c>
      <c r="E100" s="1">
        <v>0.48</v>
      </c>
      <c r="F100" s="1">
        <v>550</v>
      </c>
      <c r="H100" s="1">
        <v>0.48</v>
      </c>
      <c r="I100" s="119" t="s">
        <v>2572</v>
      </c>
      <c r="J100" s="448" t="s">
        <v>4226</v>
      </c>
      <c r="K100" s="448" t="s">
        <v>4227</v>
      </c>
      <c r="L100" s="448" t="s">
        <v>4228</v>
      </c>
      <c r="M100" s="447" t="s">
        <v>4229</v>
      </c>
      <c r="P100" s="136" t="s">
        <v>2687</v>
      </c>
      <c r="T100" s="124">
        <v>44654.477083333331</v>
      </c>
      <c r="U100" s="156" t="s">
        <v>2576</v>
      </c>
      <c r="V100" s="186" t="b">
        <v>1</v>
      </c>
      <c r="W100" s="134" t="b">
        <v>1</v>
      </c>
      <c r="AB100" s="234" t="b">
        <f t="shared" si="10"/>
        <v>1</v>
      </c>
      <c r="AC100" s="199" t="b">
        <f t="shared" si="10"/>
        <v>1</v>
      </c>
      <c r="AD100" s="199" t="b">
        <f t="shared" si="7"/>
        <v>1</v>
      </c>
      <c r="AE100" s="199" t="b">
        <f t="shared" si="7"/>
        <v>1</v>
      </c>
      <c r="AF100" s="200" t="b">
        <f t="shared" si="7"/>
        <v>1</v>
      </c>
      <c r="AG100" s="200" t="b">
        <f t="shared" si="7"/>
        <v>1</v>
      </c>
      <c r="AH100" s="201" t="b">
        <f t="shared" si="8"/>
        <v>1</v>
      </c>
      <c r="AI100" s="203">
        <f t="shared" si="9"/>
        <v>1</v>
      </c>
      <c r="AV100" s="51" t="s">
        <v>5</v>
      </c>
      <c r="AW100" s="30" t="s">
        <v>213</v>
      </c>
      <c r="AX100" s="51" t="s">
        <v>5</v>
      </c>
      <c r="AY100" s="51" t="s">
        <v>105</v>
      </c>
      <c r="AZ100" s="51" t="s">
        <v>106</v>
      </c>
      <c r="BA100" s="51" t="s">
        <v>106</v>
      </c>
      <c r="BB100" s="51" t="s">
        <v>2005</v>
      </c>
      <c r="BC100" s="1" t="s">
        <v>4</v>
      </c>
      <c r="BD100" s="1" t="s">
        <v>699</v>
      </c>
      <c r="BE100" s="33" t="s">
        <v>671</v>
      </c>
      <c r="BF100" s="51" t="s">
        <v>122</v>
      </c>
      <c r="BG100" s="51" t="s">
        <v>110</v>
      </c>
      <c r="BH100" s="73"/>
      <c r="BI100" s="73"/>
      <c r="BJ100" s="73"/>
      <c r="BK100" s="73"/>
      <c r="BL100" s="1" t="s">
        <v>477</v>
      </c>
      <c r="BM100" s="1" t="s">
        <v>670</v>
      </c>
      <c r="BP100" s="51" t="s">
        <v>7</v>
      </c>
      <c r="BQ100" s="53">
        <v>42656</v>
      </c>
    </row>
    <row r="101" spans="1:70" ht="50.65" x14ac:dyDescent="0.6">
      <c r="A101" s="78">
        <v>100</v>
      </c>
      <c r="B101" s="426" t="s">
        <v>673</v>
      </c>
      <c r="C101" s="27" t="s">
        <v>3971</v>
      </c>
      <c r="D101" s="1">
        <v>2012</v>
      </c>
      <c r="E101" s="1">
        <v>1.3</v>
      </c>
      <c r="F101" s="1">
        <v>750</v>
      </c>
      <c r="H101" s="42">
        <v>1.25</v>
      </c>
      <c r="I101" s="174" t="s">
        <v>2572</v>
      </c>
      <c r="J101" s="448" t="s">
        <v>4230</v>
      </c>
      <c r="K101" s="448" t="s">
        <v>2740</v>
      </c>
      <c r="L101" s="448" t="s">
        <v>4027</v>
      </c>
      <c r="M101" s="447" t="s">
        <v>4231</v>
      </c>
      <c r="N101" s="174"/>
      <c r="O101" s="217"/>
      <c r="P101" s="136" t="s">
        <v>2632</v>
      </c>
      <c r="Q101" s="136" t="s">
        <v>2599</v>
      </c>
      <c r="S101" s="136"/>
      <c r="T101" s="124">
        <v>44652.480555555558</v>
      </c>
      <c r="U101" s="176" t="s">
        <v>2576</v>
      </c>
      <c r="V101" s="189" t="b">
        <v>1</v>
      </c>
      <c r="W101" s="194" t="b">
        <v>1</v>
      </c>
      <c r="X101" s="136"/>
      <c r="Y101" s="136"/>
      <c r="Z101" s="136"/>
      <c r="AA101" s="239"/>
      <c r="AB101" s="234" t="b">
        <f t="shared" si="10"/>
        <v>1</v>
      </c>
      <c r="AC101" s="199" t="b">
        <f t="shared" si="10"/>
        <v>1</v>
      </c>
      <c r="AD101" s="199" t="b">
        <f t="shared" si="7"/>
        <v>1</v>
      </c>
      <c r="AE101" s="199" t="b">
        <f t="shared" si="7"/>
        <v>1</v>
      </c>
      <c r="AF101" s="200" t="b">
        <f t="shared" si="7"/>
        <v>1</v>
      </c>
      <c r="AG101" s="200" t="b">
        <f t="shared" si="7"/>
        <v>1</v>
      </c>
      <c r="AH101" s="201" t="b">
        <f t="shared" si="8"/>
        <v>1</v>
      </c>
      <c r="AI101" s="203">
        <f t="shared" si="9"/>
        <v>1</v>
      </c>
      <c r="AV101" s="51" t="s">
        <v>5</v>
      </c>
      <c r="AW101" s="30" t="s">
        <v>213</v>
      </c>
      <c r="AX101" s="51" t="s">
        <v>5</v>
      </c>
      <c r="AY101" s="51" t="s">
        <v>105</v>
      </c>
      <c r="AZ101" s="51" t="s">
        <v>106</v>
      </c>
      <c r="BA101" s="51" t="s">
        <v>106</v>
      </c>
      <c r="BB101" s="51" t="s">
        <v>2005</v>
      </c>
      <c r="BC101" s="1" t="s">
        <v>4</v>
      </c>
      <c r="BD101" s="1" t="s">
        <v>674</v>
      </c>
      <c r="BE101" s="33" t="s">
        <v>675</v>
      </c>
      <c r="BF101" s="51" t="s">
        <v>122</v>
      </c>
      <c r="BG101" s="51" t="s">
        <v>110</v>
      </c>
      <c r="BH101" s="73"/>
      <c r="BI101" s="73"/>
      <c r="BJ101" s="73"/>
      <c r="BK101" s="73"/>
      <c r="BL101" s="1" t="s">
        <v>107</v>
      </c>
      <c r="BM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426" t="s">
        <v>682</v>
      </c>
      <c r="C102" s="27" t="s">
        <v>3965</v>
      </c>
      <c r="D102" s="1">
        <v>2013</v>
      </c>
      <c r="E102" s="1">
        <v>0.95</v>
      </c>
      <c r="F102" s="1">
        <v>773</v>
      </c>
      <c r="H102" s="1">
        <v>0.94</v>
      </c>
      <c r="I102" s="174" t="s">
        <v>2572</v>
      </c>
      <c r="J102" s="448" t="s">
        <v>4232</v>
      </c>
      <c r="K102" s="448" t="s">
        <v>4232</v>
      </c>
      <c r="L102" s="448" t="s">
        <v>4233</v>
      </c>
      <c r="M102" s="447" t="s">
        <v>4234</v>
      </c>
      <c r="N102" s="174"/>
      <c r="O102" s="217"/>
      <c r="P102" s="136" t="s">
        <v>2688</v>
      </c>
      <c r="S102" s="136"/>
      <c r="T102" s="124">
        <v>44654.494444444441</v>
      </c>
      <c r="U102" s="176" t="s">
        <v>2576</v>
      </c>
      <c r="V102" s="189" t="b">
        <v>1</v>
      </c>
      <c r="W102" s="194" t="b">
        <v>1</v>
      </c>
      <c r="X102" s="136"/>
      <c r="Y102" s="136"/>
      <c r="Z102" s="136"/>
      <c r="AA102" s="239"/>
      <c r="AB102" s="234" t="b">
        <f t="shared" si="10"/>
        <v>1</v>
      </c>
      <c r="AC102" s="199" t="b">
        <f t="shared" si="10"/>
        <v>1</v>
      </c>
      <c r="AD102" s="199" t="b">
        <f t="shared" si="7"/>
        <v>1</v>
      </c>
      <c r="AE102" s="199" t="b">
        <f t="shared" si="7"/>
        <v>1</v>
      </c>
      <c r="AF102" s="200" t="b">
        <f t="shared" si="7"/>
        <v>1</v>
      </c>
      <c r="AG102" s="200" t="b">
        <f t="shared" si="7"/>
        <v>1</v>
      </c>
      <c r="AH102" s="201" t="b">
        <f t="shared" si="8"/>
        <v>1</v>
      </c>
      <c r="AI102" s="203">
        <f t="shared" si="9"/>
        <v>1</v>
      </c>
      <c r="AV102" s="51" t="s">
        <v>38</v>
      </c>
      <c r="AW102" s="30" t="s">
        <v>213</v>
      </c>
      <c r="AX102" s="51" t="s">
        <v>38</v>
      </c>
      <c r="AY102" s="51" t="s">
        <v>105</v>
      </c>
      <c r="AZ102" s="51" t="s">
        <v>106</v>
      </c>
      <c r="BA102" s="51" t="s">
        <v>106</v>
      </c>
      <c r="BB102" s="51" t="s">
        <v>2005</v>
      </c>
      <c r="BC102" s="1" t="s">
        <v>4</v>
      </c>
      <c r="BD102" s="1" t="s">
        <v>700</v>
      </c>
      <c r="BE102" s="33" t="s">
        <v>685</v>
      </c>
      <c r="BF102" s="51" t="s">
        <v>122</v>
      </c>
      <c r="BG102" s="51" t="s">
        <v>110</v>
      </c>
      <c r="BH102" s="73"/>
      <c r="BI102" s="73"/>
      <c r="BJ102" s="73" t="s">
        <v>35</v>
      </c>
      <c r="BK102" s="73"/>
      <c r="BL102" s="1" t="s">
        <v>683</v>
      </c>
      <c r="BM102" s="44" t="s">
        <v>684</v>
      </c>
      <c r="BP102" s="51" t="s">
        <v>7</v>
      </c>
      <c r="BQ102" s="53">
        <v>42657</v>
      </c>
    </row>
    <row r="103" spans="1:70" ht="50.65" x14ac:dyDescent="0.6">
      <c r="A103" s="78">
        <v>102</v>
      </c>
      <c r="B103" s="426" t="s">
        <v>693</v>
      </c>
      <c r="C103" s="27" t="s">
        <v>3958</v>
      </c>
      <c r="D103" s="1">
        <v>2011</v>
      </c>
      <c r="E103" s="1">
        <v>1.5</v>
      </c>
      <c r="F103" s="1">
        <v>700</v>
      </c>
      <c r="H103" s="1">
        <v>1.4</v>
      </c>
      <c r="I103" s="138" t="s">
        <v>2572</v>
      </c>
      <c r="J103" s="448" t="s">
        <v>2691</v>
      </c>
      <c r="K103" s="448" t="s">
        <v>3438</v>
      </c>
      <c r="L103" s="448" t="s">
        <v>4030</v>
      </c>
      <c r="M103" s="447" t="s">
        <v>4058</v>
      </c>
      <c r="N103" s="204"/>
      <c r="O103" s="218"/>
      <c r="P103" s="142" t="s">
        <v>2689</v>
      </c>
      <c r="Q103" s="142" t="s">
        <v>2599</v>
      </c>
      <c r="R103" s="143"/>
      <c r="S103" s="141"/>
      <c r="T103" s="141">
        <v>44656.00277777778</v>
      </c>
      <c r="U103" s="159" t="s">
        <v>2576</v>
      </c>
      <c r="V103" s="188" t="b">
        <v>1</v>
      </c>
      <c r="W103" s="192" t="b">
        <v>1</v>
      </c>
      <c r="X103" s="192"/>
      <c r="Y103" s="193" t="b">
        <v>0</v>
      </c>
      <c r="Z103" s="136"/>
      <c r="AA103" s="239"/>
      <c r="AB103" s="234" t="b">
        <f t="shared" si="10"/>
        <v>1</v>
      </c>
      <c r="AC103" s="199" t="b">
        <f t="shared" si="10"/>
        <v>1</v>
      </c>
      <c r="AD103" s="199" t="b">
        <f t="shared" si="7"/>
        <v>1</v>
      </c>
      <c r="AE103" s="199" t="b">
        <f t="shared" si="7"/>
        <v>0</v>
      </c>
      <c r="AF103" s="200" t="b">
        <f t="shared" si="7"/>
        <v>1</v>
      </c>
      <c r="AG103" s="200" t="b">
        <f t="shared" si="7"/>
        <v>1</v>
      </c>
      <c r="AH103" s="201" t="b">
        <f t="shared" si="8"/>
        <v>0</v>
      </c>
      <c r="AI103" s="203">
        <f t="shared" si="9"/>
        <v>0</v>
      </c>
      <c r="AV103" s="51" t="s">
        <v>5</v>
      </c>
      <c r="AW103" s="30" t="s">
        <v>213</v>
      </c>
      <c r="AX103" s="51" t="s">
        <v>5</v>
      </c>
      <c r="AY103" s="51" t="s">
        <v>105</v>
      </c>
      <c r="AZ103" s="51" t="s">
        <v>106</v>
      </c>
      <c r="BA103" s="51" t="s">
        <v>106</v>
      </c>
      <c r="BB103" s="51" t="s">
        <v>2005</v>
      </c>
      <c r="BC103" s="1" t="s">
        <v>4</v>
      </c>
      <c r="BD103" s="1" t="s">
        <v>701</v>
      </c>
      <c r="BE103" s="33" t="s">
        <v>697</v>
      </c>
      <c r="BF103" s="51" t="s">
        <v>122</v>
      </c>
      <c r="BG103" s="51" t="s">
        <v>110</v>
      </c>
      <c r="BH103" s="73"/>
      <c r="BI103" s="73"/>
      <c r="BJ103" s="73" t="s">
        <v>35</v>
      </c>
      <c r="BK103" s="73"/>
      <c r="BL103" s="1" t="s">
        <v>629</v>
      </c>
      <c r="BP103" s="51" t="s">
        <v>7</v>
      </c>
      <c r="BQ103" s="53">
        <v>42657</v>
      </c>
    </row>
    <row r="104" spans="1:70" ht="50.65" x14ac:dyDescent="0.6">
      <c r="A104" s="78">
        <v>103</v>
      </c>
      <c r="B104" s="426" t="s">
        <v>92</v>
      </c>
      <c r="C104" s="27" t="s">
        <v>3958</v>
      </c>
      <c r="D104" s="1">
        <v>2011</v>
      </c>
      <c r="E104" s="1">
        <v>1.4</v>
      </c>
      <c r="F104" s="1">
        <v>750</v>
      </c>
      <c r="H104" s="1">
        <v>1.48</v>
      </c>
      <c r="I104" s="174" t="s">
        <v>2572</v>
      </c>
      <c r="J104" s="448" t="s">
        <v>2691</v>
      </c>
      <c r="K104" s="448" t="s">
        <v>3438</v>
      </c>
      <c r="L104" s="448" t="s">
        <v>4030</v>
      </c>
      <c r="M104" s="447" t="s">
        <v>4058</v>
      </c>
      <c r="N104" s="174"/>
      <c r="O104" s="217"/>
      <c r="P104" s="177" t="s">
        <v>2690</v>
      </c>
      <c r="Q104" s="136" t="s">
        <v>2599</v>
      </c>
      <c r="S104" s="136"/>
      <c r="T104" s="124">
        <v>44656.006944444445</v>
      </c>
      <c r="U104" s="176" t="s">
        <v>2576</v>
      </c>
      <c r="V104" s="189" t="b">
        <v>1</v>
      </c>
      <c r="W104" s="194" t="b">
        <v>1</v>
      </c>
      <c r="X104" s="136"/>
      <c r="Y104" s="136"/>
      <c r="Z104" s="136"/>
      <c r="AA104" s="239"/>
      <c r="AB104" s="234" t="b">
        <f t="shared" si="10"/>
        <v>1</v>
      </c>
      <c r="AC104" s="199" t="b">
        <f t="shared" si="10"/>
        <v>1</v>
      </c>
      <c r="AD104" s="199" t="b">
        <f t="shared" si="7"/>
        <v>1</v>
      </c>
      <c r="AE104" s="199" t="b">
        <f t="shared" si="7"/>
        <v>1</v>
      </c>
      <c r="AF104" s="200" t="b">
        <f t="shared" si="7"/>
        <v>1</v>
      </c>
      <c r="AG104" s="200" t="b">
        <f t="shared" si="7"/>
        <v>1</v>
      </c>
      <c r="AH104" s="201" t="b">
        <f t="shared" si="8"/>
        <v>1</v>
      </c>
      <c r="AI104" s="203">
        <f t="shared" si="9"/>
        <v>1</v>
      </c>
      <c r="AV104" s="51" t="s">
        <v>5</v>
      </c>
      <c r="AW104" s="30" t="s">
        <v>213</v>
      </c>
      <c r="AX104" s="51" t="s">
        <v>5</v>
      </c>
      <c r="AY104" s="51" t="s">
        <v>105</v>
      </c>
      <c r="AZ104" s="51" t="s">
        <v>106</v>
      </c>
      <c r="BA104" s="51" t="s">
        <v>106</v>
      </c>
      <c r="BB104" s="51" t="s">
        <v>2005</v>
      </c>
      <c r="BC104" s="1" t="s">
        <v>4</v>
      </c>
      <c r="BD104" s="1" t="s">
        <v>704</v>
      </c>
      <c r="BE104" s="33" t="s">
        <v>705</v>
      </c>
      <c r="BF104" s="51" t="s">
        <v>122</v>
      </c>
      <c r="BG104" s="51" t="s">
        <v>110</v>
      </c>
      <c r="BH104" s="73"/>
      <c r="BI104" s="73"/>
      <c r="BJ104" s="73" t="s">
        <v>35</v>
      </c>
      <c r="BK104" s="73"/>
      <c r="BL104" s="1" t="s">
        <v>629</v>
      </c>
      <c r="BM104" s="1" t="s">
        <v>703</v>
      </c>
      <c r="BP104" s="51" t="s">
        <v>7</v>
      </c>
      <c r="BQ104" s="53">
        <v>42657</v>
      </c>
    </row>
    <row r="105" spans="1:70" ht="50.65" x14ac:dyDescent="0.6">
      <c r="A105" s="78">
        <v>104</v>
      </c>
      <c r="B105" s="426" t="s">
        <v>707</v>
      </c>
      <c r="C105" s="27" t="s">
        <v>3971</v>
      </c>
      <c r="D105" s="1">
        <v>2011</v>
      </c>
      <c r="E105" s="1">
        <v>1.5</v>
      </c>
      <c r="F105" s="1">
        <v>775</v>
      </c>
      <c r="H105" s="1">
        <v>1.64</v>
      </c>
      <c r="I105" s="174" t="s">
        <v>2572</v>
      </c>
      <c r="J105" s="448" t="s">
        <v>2691</v>
      </c>
      <c r="K105" s="448" t="s">
        <v>3438</v>
      </c>
      <c r="L105" s="448" t="s">
        <v>4030</v>
      </c>
      <c r="M105" s="447" t="s">
        <v>4058</v>
      </c>
      <c r="N105" s="174"/>
      <c r="O105" s="217"/>
      <c r="P105" s="136" t="s">
        <v>2693</v>
      </c>
      <c r="S105" s="136"/>
      <c r="T105" s="124">
        <v>44656.010416666664</v>
      </c>
      <c r="U105" s="176" t="s">
        <v>2576</v>
      </c>
      <c r="V105" s="189" t="b">
        <v>1</v>
      </c>
      <c r="W105" s="194" t="b">
        <v>1</v>
      </c>
      <c r="X105" s="136"/>
      <c r="Y105" s="136"/>
      <c r="Z105" s="136"/>
      <c r="AA105" s="239"/>
      <c r="AB105" s="234" t="b">
        <f t="shared" si="10"/>
        <v>1</v>
      </c>
      <c r="AC105" s="199" t="b">
        <f t="shared" si="10"/>
        <v>1</v>
      </c>
      <c r="AD105" s="199" t="b">
        <f t="shared" si="7"/>
        <v>1</v>
      </c>
      <c r="AE105" s="199" t="b">
        <f t="shared" si="7"/>
        <v>1</v>
      </c>
      <c r="AF105" s="200" t="b">
        <f t="shared" si="7"/>
        <v>1</v>
      </c>
      <c r="AG105" s="200" t="b">
        <f t="shared" si="7"/>
        <v>1</v>
      </c>
      <c r="AH105" s="201" t="b">
        <f t="shared" si="8"/>
        <v>1</v>
      </c>
      <c r="AI105" s="203">
        <f t="shared" si="9"/>
        <v>1</v>
      </c>
      <c r="AV105" s="51" t="s">
        <v>38</v>
      </c>
      <c r="AW105" s="30" t="s">
        <v>213</v>
      </c>
      <c r="AX105" s="51" t="s">
        <v>38</v>
      </c>
      <c r="AY105" s="51" t="s">
        <v>105</v>
      </c>
      <c r="AZ105" s="51" t="s">
        <v>106</v>
      </c>
      <c r="BA105" s="51" t="s">
        <v>106</v>
      </c>
      <c r="BB105" s="51" t="s">
        <v>2005</v>
      </c>
      <c r="BC105" s="1" t="s">
        <v>4</v>
      </c>
      <c r="BD105" s="1" t="s">
        <v>731</v>
      </c>
      <c r="BE105" s="33" t="s">
        <v>734</v>
      </c>
      <c r="BF105" s="51" t="s">
        <v>122</v>
      </c>
      <c r="BG105" s="51" t="s">
        <v>110</v>
      </c>
      <c r="BH105" s="73"/>
      <c r="BI105" s="73"/>
      <c r="BJ105" s="73" t="s">
        <v>35</v>
      </c>
      <c r="BK105" s="73"/>
      <c r="BL105" s="1" t="s">
        <v>730</v>
      </c>
      <c r="BM105" s="1" t="s">
        <v>735</v>
      </c>
      <c r="BN105" s="1">
        <v>0.15</v>
      </c>
      <c r="BP105" s="51" t="s">
        <v>7</v>
      </c>
      <c r="BQ105" s="53">
        <v>42660</v>
      </c>
    </row>
    <row r="106" spans="1:70" ht="50.65" x14ac:dyDescent="0.6">
      <c r="A106" s="78">
        <v>105</v>
      </c>
      <c r="B106" s="426" t="s">
        <v>708</v>
      </c>
      <c r="C106" s="27" t="s">
        <v>3953</v>
      </c>
      <c r="D106" s="1">
        <v>2011</v>
      </c>
      <c r="E106" s="1">
        <v>1.3</v>
      </c>
      <c r="F106" s="1">
        <v>750</v>
      </c>
      <c r="H106" s="1"/>
      <c r="I106" s="174" t="s">
        <v>2572</v>
      </c>
      <c r="J106" s="448" t="s">
        <v>2691</v>
      </c>
      <c r="K106" s="448" t="s">
        <v>3438</v>
      </c>
      <c r="L106" s="448" t="s">
        <v>4030</v>
      </c>
      <c r="M106" s="447" t="s">
        <v>4058</v>
      </c>
      <c r="N106" s="174"/>
      <c r="O106" s="217"/>
      <c r="P106" s="136" t="s">
        <v>2694</v>
      </c>
      <c r="R106" s="136" t="s">
        <v>2695</v>
      </c>
      <c r="S106" s="136"/>
      <c r="T106" s="124">
        <v>44656.371527777781</v>
      </c>
      <c r="U106" s="155" t="s">
        <v>2575</v>
      </c>
      <c r="V106" s="186" t="b">
        <v>1</v>
      </c>
      <c r="W106" s="134" t="b">
        <v>1</v>
      </c>
      <c r="X106" s="136"/>
      <c r="Y106" s="136"/>
      <c r="Z106" s="136"/>
      <c r="AA106" s="239"/>
      <c r="AB106" s="234" t="b">
        <f t="shared" si="10"/>
        <v>1</v>
      </c>
      <c r="AC106" s="199" t="b">
        <f t="shared" si="10"/>
        <v>1</v>
      </c>
      <c r="AD106" s="199" t="b">
        <f t="shared" si="7"/>
        <v>1</v>
      </c>
      <c r="AE106" s="199" t="b">
        <f t="shared" si="7"/>
        <v>1</v>
      </c>
      <c r="AF106" s="200" t="b">
        <f t="shared" si="7"/>
        <v>1</v>
      </c>
      <c r="AG106" s="200" t="b">
        <f t="shared" si="7"/>
        <v>1</v>
      </c>
      <c r="AH106" s="201" t="b">
        <f t="shared" si="8"/>
        <v>1</v>
      </c>
      <c r="AI106" s="203">
        <f t="shared" si="9"/>
        <v>1</v>
      </c>
      <c r="AV106" s="51" t="s">
        <v>38</v>
      </c>
      <c r="AW106" s="30" t="s">
        <v>213</v>
      </c>
      <c r="AX106" s="51" t="s">
        <v>38</v>
      </c>
      <c r="AY106" s="51" t="s">
        <v>105</v>
      </c>
      <c r="AZ106" s="51" t="s">
        <v>106</v>
      </c>
      <c r="BA106" s="51" t="s">
        <v>106</v>
      </c>
      <c r="BB106" s="51" t="s">
        <v>2005</v>
      </c>
      <c r="BC106" s="1" t="s">
        <v>4</v>
      </c>
      <c r="BD106" s="1" t="s">
        <v>739</v>
      </c>
      <c r="BE106" s="33" t="s">
        <v>738</v>
      </c>
      <c r="BF106" s="51" t="s">
        <v>122</v>
      </c>
      <c r="BG106" s="51" t="s">
        <v>110</v>
      </c>
      <c r="BH106" s="73"/>
      <c r="BI106" s="73"/>
      <c r="BJ106" s="73" t="s">
        <v>35</v>
      </c>
      <c r="BK106" s="73"/>
      <c r="BL106" s="1" t="s">
        <v>730</v>
      </c>
      <c r="BM106" s="1" t="s">
        <v>735</v>
      </c>
      <c r="BN106" s="1" t="s">
        <v>740</v>
      </c>
      <c r="BP106" s="51" t="s">
        <v>7</v>
      </c>
      <c r="BQ106" s="53">
        <v>42660</v>
      </c>
    </row>
    <row r="107" spans="1:70" ht="33.75" x14ac:dyDescent="0.6">
      <c r="A107" s="78">
        <v>106</v>
      </c>
      <c r="B107" s="426" t="s">
        <v>709</v>
      </c>
      <c r="C107" s="27" t="s">
        <v>3954</v>
      </c>
      <c r="D107" s="1">
        <v>2011</v>
      </c>
      <c r="E107" s="1">
        <v>1.74</v>
      </c>
      <c r="F107" s="1">
        <v>720</v>
      </c>
      <c r="H107" s="1"/>
      <c r="I107" s="174" t="s">
        <v>2572</v>
      </c>
      <c r="J107" s="448" t="s">
        <v>2691</v>
      </c>
      <c r="K107" s="448" t="s">
        <v>3438</v>
      </c>
      <c r="L107" s="448" t="s">
        <v>4030</v>
      </c>
      <c r="M107" s="447" t="s">
        <v>4058</v>
      </c>
      <c r="N107" s="174"/>
      <c r="O107" s="217"/>
      <c r="P107" s="177" t="s">
        <v>2696</v>
      </c>
      <c r="S107" s="136"/>
      <c r="T107" s="124">
        <v>44656.375</v>
      </c>
      <c r="U107" s="176" t="s">
        <v>2576</v>
      </c>
      <c r="V107" s="189" t="b">
        <v>1</v>
      </c>
      <c r="W107" s="194" t="b">
        <v>1</v>
      </c>
      <c r="X107" s="136"/>
      <c r="Y107" s="136"/>
      <c r="Z107" s="136"/>
      <c r="AA107" s="239"/>
      <c r="AB107" s="234" t="b">
        <f t="shared" si="10"/>
        <v>1</v>
      </c>
      <c r="AC107" s="199" t="b">
        <f t="shared" si="10"/>
        <v>1</v>
      </c>
      <c r="AD107" s="199" t="b">
        <f t="shared" si="7"/>
        <v>1</v>
      </c>
      <c r="AE107" s="199" t="b">
        <f t="shared" si="7"/>
        <v>1</v>
      </c>
      <c r="AF107" s="200" t="b">
        <f t="shared" si="7"/>
        <v>1</v>
      </c>
      <c r="AG107" s="200" t="b">
        <f t="shared" si="7"/>
        <v>1</v>
      </c>
      <c r="AH107" s="201" t="b">
        <f t="shared" si="8"/>
        <v>1</v>
      </c>
      <c r="AI107" s="203">
        <f t="shared" si="9"/>
        <v>1</v>
      </c>
      <c r="AV107" s="51" t="s">
        <v>5</v>
      </c>
      <c r="AW107" s="30" t="s">
        <v>213</v>
      </c>
      <c r="AX107" s="51" t="s">
        <v>5</v>
      </c>
      <c r="AY107" s="51" t="s">
        <v>105</v>
      </c>
      <c r="AZ107" s="51" t="s">
        <v>106</v>
      </c>
      <c r="BA107" s="51" t="s">
        <v>106</v>
      </c>
      <c r="BB107" s="51" t="s">
        <v>2005</v>
      </c>
      <c r="BC107" s="1" t="s">
        <v>4</v>
      </c>
      <c r="BD107" s="1" t="s">
        <v>746</v>
      </c>
      <c r="BE107" s="33" t="s">
        <v>745</v>
      </c>
      <c r="BF107" s="51" t="s">
        <v>122</v>
      </c>
      <c r="BG107" s="51" t="s">
        <v>110</v>
      </c>
      <c r="BH107" s="73"/>
      <c r="BI107" s="73"/>
      <c r="BJ107" s="73" t="s">
        <v>35</v>
      </c>
      <c r="BK107" s="73"/>
      <c r="BL107" s="1" t="s">
        <v>747</v>
      </c>
      <c r="BM107" s="1" t="s">
        <v>143</v>
      </c>
      <c r="BN107" s="1" t="s">
        <v>740</v>
      </c>
      <c r="BP107" s="51" t="s">
        <v>7</v>
      </c>
      <c r="BQ107" s="53">
        <v>42660</v>
      </c>
    </row>
    <row r="108" spans="1:70" ht="50.65" x14ac:dyDescent="0.6">
      <c r="A108" s="78">
        <v>107</v>
      </c>
      <c r="B108" s="426" t="s">
        <v>710</v>
      </c>
      <c r="C108" s="27" t="s">
        <v>3958</v>
      </c>
      <c r="D108" s="1">
        <v>2012</v>
      </c>
      <c r="E108" s="1">
        <v>1.4</v>
      </c>
      <c r="F108" s="1">
        <v>750</v>
      </c>
      <c r="H108" s="1"/>
      <c r="I108" s="174" t="s">
        <v>2572</v>
      </c>
      <c r="J108" s="448" t="s">
        <v>2691</v>
      </c>
      <c r="K108" s="448" t="s">
        <v>3438</v>
      </c>
      <c r="L108" s="448" t="s">
        <v>4030</v>
      </c>
      <c r="M108" s="447" t="s">
        <v>4058</v>
      </c>
      <c r="N108" s="174"/>
      <c r="O108" s="217"/>
      <c r="P108" s="177" t="s">
        <v>2697</v>
      </c>
      <c r="Q108" s="136" t="s">
        <v>3918</v>
      </c>
      <c r="S108" s="136"/>
      <c r="T108" s="124">
        <v>44656.381944444445</v>
      </c>
      <c r="U108" s="176" t="s">
        <v>2576</v>
      </c>
      <c r="V108" s="189" t="b">
        <v>1</v>
      </c>
      <c r="W108" s="193" t="b">
        <v>0</v>
      </c>
      <c r="X108" s="136"/>
      <c r="Y108" s="136"/>
      <c r="Z108" s="136"/>
      <c r="AA108" s="239"/>
      <c r="AB108" s="234" t="b">
        <f t="shared" si="10"/>
        <v>1</v>
      </c>
      <c r="AC108" s="199" t="b">
        <f t="shared" si="10"/>
        <v>0</v>
      </c>
      <c r="AD108" s="199" t="b">
        <f t="shared" si="7"/>
        <v>1</v>
      </c>
      <c r="AE108" s="199" t="b">
        <f t="shared" si="7"/>
        <v>1</v>
      </c>
      <c r="AF108" s="200" t="b">
        <f t="shared" si="7"/>
        <v>1</v>
      </c>
      <c r="AG108" s="200" t="b">
        <f t="shared" ref="AF108:AG140" si="11">OR((ISBLANK(AA108)), NOT(AA108=FALSE)    )</f>
        <v>1</v>
      </c>
      <c r="AH108" s="201" t="b">
        <f t="shared" si="8"/>
        <v>0</v>
      </c>
      <c r="AI108" s="203">
        <f t="shared" si="9"/>
        <v>0</v>
      </c>
      <c r="AV108" s="51" t="s">
        <v>38</v>
      </c>
      <c r="AW108" s="30" t="s">
        <v>213</v>
      </c>
      <c r="AX108" s="51" t="s">
        <v>38</v>
      </c>
      <c r="AY108" s="51" t="s">
        <v>105</v>
      </c>
      <c r="AZ108" s="51" t="s">
        <v>106</v>
      </c>
      <c r="BA108" s="51" t="s">
        <v>106</v>
      </c>
      <c r="BB108" s="51" t="s">
        <v>2005</v>
      </c>
      <c r="BC108" s="1" t="s">
        <v>4</v>
      </c>
      <c r="BD108" s="1" t="s">
        <v>753</v>
      </c>
      <c r="BE108" s="33" t="s">
        <v>765</v>
      </c>
      <c r="BF108" s="51" t="s">
        <v>122</v>
      </c>
      <c r="BG108" s="51" t="s">
        <v>110</v>
      </c>
      <c r="BH108" s="73"/>
      <c r="BI108" s="73"/>
      <c r="BJ108" s="73" t="s">
        <v>35</v>
      </c>
      <c r="BK108" s="73"/>
      <c r="BL108" s="1" t="s">
        <v>747</v>
      </c>
      <c r="BM108" s="1" t="s">
        <v>757</v>
      </c>
      <c r="BN108" s="1" t="s">
        <v>754</v>
      </c>
      <c r="BP108" s="51" t="s">
        <v>7</v>
      </c>
      <c r="BQ108" s="53">
        <v>42661</v>
      </c>
    </row>
    <row r="109" spans="1:70" ht="33.75" x14ac:dyDescent="0.6">
      <c r="A109" s="78">
        <v>108</v>
      </c>
      <c r="B109" s="426" t="s">
        <v>711</v>
      </c>
      <c r="C109" s="27" t="s">
        <v>3957</v>
      </c>
      <c r="D109" s="1">
        <v>2012</v>
      </c>
      <c r="E109" s="1">
        <v>1.6</v>
      </c>
      <c r="F109" s="1">
        <v>700</v>
      </c>
      <c r="H109" s="1"/>
      <c r="I109" s="174" t="s">
        <v>2572</v>
      </c>
      <c r="J109" s="448" t="s">
        <v>2691</v>
      </c>
      <c r="K109" s="448" t="s">
        <v>2691</v>
      </c>
      <c r="L109" s="448" t="s">
        <v>4050</v>
      </c>
      <c r="M109" s="447" t="s">
        <v>4235</v>
      </c>
      <c r="N109" s="174"/>
      <c r="O109" s="217"/>
      <c r="P109" s="136" t="s">
        <v>2699</v>
      </c>
      <c r="S109" s="136"/>
      <c r="T109" s="124">
        <v>44656.042361111111</v>
      </c>
      <c r="U109" s="176" t="s">
        <v>2576</v>
      </c>
      <c r="V109" s="189" t="b">
        <v>1</v>
      </c>
      <c r="W109" s="134" t="b">
        <v>1</v>
      </c>
      <c r="X109" s="136"/>
      <c r="Y109" s="136"/>
      <c r="Z109" s="136"/>
      <c r="AA109" s="239"/>
      <c r="AB109" s="234" t="b">
        <f t="shared" si="10"/>
        <v>1</v>
      </c>
      <c r="AC109" s="199" t="b">
        <f t="shared" si="10"/>
        <v>1</v>
      </c>
      <c r="AD109" s="199" t="b">
        <f t="shared" ref="AD109:AG141" si="12">OR((ISBLANK(X109)), NOT(X109=FALSE)    )</f>
        <v>1</v>
      </c>
      <c r="AE109" s="199" t="b">
        <f t="shared" si="12"/>
        <v>1</v>
      </c>
      <c r="AF109" s="200" t="b">
        <f t="shared" si="11"/>
        <v>1</v>
      </c>
      <c r="AG109" s="200" t="b">
        <f t="shared" si="11"/>
        <v>1</v>
      </c>
      <c r="AH109" s="201" t="b">
        <f t="shared" si="8"/>
        <v>1</v>
      </c>
      <c r="AI109" s="203">
        <f t="shared" si="9"/>
        <v>1</v>
      </c>
      <c r="AV109" s="51" t="s">
        <v>5</v>
      </c>
      <c r="AW109" s="30" t="s">
        <v>213</v>
      </c>
      <c r="AX109" s="51" t="s">
        <v>5</v>
      </c>
      <c r="AY109" s="51" t="s">
        <v>105</v>
      </c>
      <c r="AZ109" s="51" t="s">
        <v>106</v>
      </c>
      <c r="BA109" s="51" t="s">
        <v>106</v>
      </c>
      <c r="BB109" s="51" t="s">
        <v>2005</v>
      </c>
      <c r="BC109" s="1" t="s">
        <v>4</v>
      </c>
      <c r="BD109" s="1" t="s">
        <v>759</v>
      </c>
      <c r="BE109" s="33" t="s">
        <v>758</v>
      </c>
      <c r="BF109" s="51" t="s">
        <v>122</v>
      </c>
      <c r="BG109" s="51" t="s">
        <v>110</v>
      </c>
      <c r="BH109" s="73"/>
      <c r="BI109" s="73"/>
      <c r="BJ109" s="73" t="s">
        <v>35</v>
      </c>
      <c r="BK109" s="73"/>
      <c r="BL109" s="1" t="s">
        <v>747</v>
      </c>
      <c r="BM109" s="1" t="s">
        <v>703</v>
      </c>
      <c r="BN109" s="1" t="s">
        <v>763</v>
      </c>
      <c r="BP109" s="51" t="s">
        <v>7</v>
      </c>
      <c r="BQ109" s="53">
        <v>42661</v>
      </c>
    </row>
    <row r="110" spans="1:70" ht="50.65" x14ac:dyDescent="0.6">
      <c r="A110" s="78">
        <v>109</v>
      </c>
      <c r="B110" s="426" t="s">
        <v>712</v>
      </c>
      <c r="C110" s="27" t="s">
        <v>3953</v>
      </c>
      <c r="D110" s="1">
        <v>2014</v>
      </c>
      <c r="E110" s="1">
        <v>1.1000000000000001</v>
      </c>
      <c r="F110" s="1">
        <v>750</v>
      </c>
      <c r="H110" s="1"/>
      <c r="I110" s="174" t="s">
        <v>2572</v>
      </c>
      <c r="J110" s="448" t="s">
        <v>2691</v>
      </c>
      <c r="K110" s="448" t="s">
        <v>4236</v>
      </c>
      <c r="L110" s="448" t="s">
        <v>4050</v>
      </c>
      <c r="M110" s="447" t="s">
        <v>3754</v>
      </c>
      <c r="N110" s="205" t="s">
        <v>2705</v>
      </c>
      <c r="O110" s="219" t="s">
        <v>3942</v>
      </c>
      <c r="Q110" s="136" t="s">
        <v>2706</v>
      </c>
      <c r="S110" s="136"/>
      <c r="T110" s="124">
        <v>44657.484027777777</v>
      </c>
      <c r="U110" s="176" t="s">
        <v>2576</v>
      </c>
      <c r="V110" s="189" t="b">
        <v>1</v>
      </c>
      <c r="W110" s="134" t="b">
        <v>1</v>
      </c>
      <c r="X110" s="136"/>
      <c r="Y110" s="136"/>
      <c r="Z110" s="136"/>
      <c r="AA110" s="239"/>
      <c r="AB110" s="234" t="b">
        <f t="shared" si="10"/>
        <v>1</v>
      </c>
      <c r="AC110" s="199" t="b">
        <f t="shared" si="10"/>
        <v>1</v>
      </c>
      <c r="AD110" s="199" t="b">
        <f t="shared" si="12"/>
        <v>1</v>
      </c>
      <c r="AE110" s="199" t="b">
        <f t="shared" si="12"/>
        <v>1</v>
      </c>
      <c r="AF110" s="200" t="b">
        <f t="shared" si="11"/>
        <v>1</v>
      </c>
      <c r="AG110" s="200" t="b">
        <f t="shared" si="11"/>
        <v>1</v>
      </c>
      <c r="AH110" s="201" t="b">
        <f t="shared" si="8"/>
        <v>1</v>
      </c>
      <c r="AI110" s="203">
        <f t="shared" si="9"/>
        <v>1</v>
      </c>
      <c r="AV110" s="51" t="s">
        <v>38</v>
      </c>
      <c r="AW110" s="30" t="s">
        <v>213</v>
      </c>
      <c r="AX110" s="51" t="s">
        <v>38</v>
      </c>
      <c r="AY110" s="51" t="s">
        <v>105</v>
      </c>
      <c r="AZ110" s="51" t="s">
        <v>106</v>
      </c>
      <c r="BA110" s="51" t="s">
        <v>106</v>
      </c>
      <c r="BB110" s="51" t="s">
        <v>2005</v>
      </c>
      <c r="BC110" s="1" t="s">
        <v>4</v>
      </c>
      <c r="BD110" s="1" t="s">
        <v>764</v>
      </c>
      <c r="BE110" s="33" t="s">
        <v>766</v>
      </c>
      <c r="BF110" s="51" t="s">
        <v>122</v>
      </c>
      <c r="BG110" s="51" t="s">
        <v>110</v>
      </c>
      <c r="BH110" s="73"/>
      <c r="BI110" s="73"/>
      <c r="BJ110" s="73" t="s">
        <v>35</v>
      </c>
      <c r="BK110" s="73"/>
      <c r="BL110" s="1" t="s">
        <v>747</v>
      </c>
      <c r="BM110" s="1" t="s">
        <v>143</v>
      </c>
      <c r="BN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426" t="s">
        <v>713</v>
      </c>
      <c r="C111" s="27" t="s">
        <v>3989</v>
      </c>
      <c r="D111" s="1">
        <v>2006</v>
      </c>
      <c r="E111" s="1">
        <v>1.7</v>
      </c>
      <c r="F111" s="1">
        <v>650</v>
      </c>
      <c r="H111" s="1"/>
      <c r="I111" s="174" t="s">
        <v>2572</v>
      </c>
      <c r="J111" s="448" t="s">
        <v>4469</v>
      </c>
      <c r="K111" s="448" t="s">
        <v>3437</v>
      </c>
      <c r="L111" s="448" t="s">
        <v>4041</v>
      </c>
      <c r="M111" s="447" t="s">
        <v>4464</v>
      </c>
      <c r="N111" s="174" t="s">
        <v>2714</v>
      </c>
      <c r="O111" s="217" t="s">
        <v>2715</v>
      </c>
      <c r="Q111" s="136" t="s">
        <v>2599</v>
      </c>
      <c r="S111" s="136"/>
      <c r="T111" s="124">
        <v>45012.162499999999</v>
      </c>
      <c r="U111" s="176" t="s">
        <v>2576</v>
      </c>
      <c r="V111" s="189" t="b">
        <v>1</v>
      </c>
      <c r="W111" s="134" t="b">
        <v>1</v>
      </c>
      <c r="X111" s="136"/>
      <c r="Y111" s="193" t="b">
        <v>0</v>
      </c>
      <c r="Z111" s="136"/>
      <c r="AA111" s="239"/>
      <c r="AB111" s="234" t="b">
        <f t="shared" si="10"/>
        <v>1</v>
      </c>
      <c r="AC111" s="199" t="b">
        <f t="shared" si="10"/>
        <v>1</v>
      </c>
      <c r="AD111" s="199" t="b">
        <f t="shared" si="12"/>
        <v>1</v>
      </c>
      <c r="AE111" s="199" t="b">
        <f t="shared" si="12"/>
        <v>0</v>
      </c>
      <c r="AF111" s="200" t="b">
        <f t="shared" si="11"/>
        <v>1</v>
      </c>
      <c r="AG111" s="200" t="b">
        <f t="shared" si="11"/>
        <v>1</v>
      </c>
      <c r="AH111" s="201" t="b">
        <f t="shared" si="8"/>
        <v>0</v>
      </c>
      <c r="AI111" s="203">
        <f t="shared" si="9"/>
        <v>0</v>
      </c>
      <c r="AV111" s="51" t="s">
        <v>5</v>
      </c>
      <c r="AW111" s="30" t="s">
        <v>213</v>
      </c>
      <c r="AX111" s="51" t="s">
        <v>5</v>
      </c>
      <c r="AY111" s="51" t="s">
        <v>105</v>
      </c>
      <c r="AZ111" s="51" t="s">
        <v>106</v>
      </c>
      <c r="BA111" s="51" t="s">
        <v>106</v>
      </c>
      <c r="BB111" s="51" t="s">
        <v>2005</v>
      </c>
      <c r="BC111" s="1" t="s">
        <v>4</v>
      </c>
      <c r="BD111" s="1" t="s">
        <v>772</v>
      </c>
      <c r="BE111" s="33" t="s">
        <v>773</v>
      </c>
      <c r="BH111" s="73"/>
      <c r="BI111" s="73"/>
      <c r="BJ111" s="73"/>
      <c r="BK111" s="73"/>
      <c r="BP111" s="51" t="s">
        <v>7</v>
      </c>
      <c r="BQ111" s="53">
        <v>42662</v>
      </c>
      <c r="BR111" s="28" t="s">
        <v>774</v>
      </c>
    </row>
    <row r="112" spans="1:70" ht="33.75" x14ac:dyDescent="0.6">
      <c r="A112" s="78">
        <v>111</v>
      </c>
      <c r="B112" s="426" t="s">
        <v>714</v>
      </c>
      <c r="C112" s="27" t="s">
        <v>3981</v>
      </c>
      <c r="D112" s="1">
        <v>2013</v>
      </c>
      <c r="E112" s="1">
        <v>1.5</v>
      </c>
      <c r="F112" s="1">
        <v>625</v>
      </c>
      <c r="G112" s="1"/>
      <c r="H112" s="1"/>
      <c r="I112" s="174" t="s">
        <v>2572</v>
      </c>
      <c r="J112" s="448" t="s">
        <v>4237</v>
      </c>
      <c r="K112" s="448" t="s">
        <v>3456</v>
      </c>
      <c r="L112" s="448" t="s">
        <v>4238</v>
      </c>
      <c r="M112" s="447" t="s">
        <v>4470</v>
      </c>
      <c r="N112" s="174" t="s">
        <v>2718</v>
      </c>
      <c r="O112" s="217" t="s">
        <v>2717</v>
      </c>
      <c r="P112" s="136" t="s">
        <v>2723</v>
      </c>
      <c r="S112" s="136"/>
      <c r="T112" s="124">
        <v>44657.064583333333</v>
      </c>
      <c r="U112" s="176" t="s">
        <v>2576</v>
      </c>
      <c r="V112" s="189" t="b">
        <v>1</v>
      </c>
      <c r="W112" s="134" t="b">
        <v>1</v>
      </c>
      <c r="X112" s="136"/>
      <c r="Y112" s="136"/>
      <c r="Z112" s="136"/>
      <c r="AA112" s="239"/>
      <c r="AB112" s="234" t="b">
        <f t="shared" si="10"/>
        <v>1</v>
      </c>
      <c r="AC112" s="199" t="b">
        <f t="shared" si="10"/>
        <v>1</v>
      </c>
      <c r="AD112" s="199" t="b">
        <f t="shared" si="12"/>
        <v>1</v>
      </c>
      <c r="AE112" s="199" t="b">
        <f t="shared" si="12"/>
        <v>1</v>
      </c>
      <c r="AF112" s="200" t="b">
        <f t="shared" si="11"/>
        <v>1</v>
      </c>
      <c r="AG112" s="200" t="b">
        <f t="shared" si="11"/>
        <v>1</v>
      </c>
      <c r="AH112" s="201" t="b">
        <f t="shared" si="8"/>
        <v>1</v>
      </c>
      <c r="AI112" s="203">
        <f t="shared" si="9"/>
        <v>1</v>
      </c>
      <c r="AV112" s="51" t="s">
        <v>38</v>
      </c>
      <c r="AW112" s="30" t="s">
        <v>213</v>
      </c>
      <c r="AX112" s="51" t="s">
        <v>38</v>
      </c>
      <c r="AY112" s="51" t="s">
        <v>105</v>
      </c>
      <c r="AZ112" s="51" t="s">
        <v>106</v>
      </c>
      <c r="BA112" s="51" t="s">
        <v>106</v>
      </c>
      <c r="BB112" s="51" t="s">
        <v>2005</v>
      </c>
      <c r="BC112" s="1" t="s">
        <v>4</v>
      </c>
      <c r="BD112" s="1" t="s">
        <v>780</v>
      </c>
      <c r="BE112" s="33" t="s">
        <v>782</v>
      </c>
      <c r="BF112" s="51" t="s">
        <v>122</v>
      </c>
      <c r="BG112" s="51" t="s">
        <v>110</v>
      </c>
      <c r="BH112" s="73"/>
      <c r="BI112" s="73"/>
      <c r="BJ112" s="73"/>
      <c r="BK112" s="73"/>
      <c r="BL112" s="1" t="s">
        <v>775</v>
      </c>
      <c r="BM112" s="1" t="s">
        <v>776</v>
      </c>
      <c r="BP112" s="51" t="s">
        <v>7</v>
      </c>
      <c r="BQ112" s="53">
        <v>42662</v>
      </c>
    </row>
    <row r="113" spans="1:70" ht="50.65" x14ac:dyDescent="0.6">
      <c r="A113" s="78">
        <v>112</v>
      </c>
      <c r="B113" s="426" t="s">
        <v>715</v>
      </c>
      <c r="C113" s="27" t="s">
        <v>3970</v>
      </c>
      <c r="D113" s="1">
        <v>2013</v>
      </c>
      <c r="E113" s="1">
        <v>1.74</v>
      </c>
      <c r="F113" s="1">
        <v>774</v>
      </c>
      <c r="H113" s="1">
        <v>1.72</v>
      </c>
      <c r="I113" s="174" t="s">
        <v>2572</v>
      </c>
      <c r="J113" s="448" t="s">
        <v>4239</v>
      </c>
      <c r="K113" s="448" t="s">
        <v>3457</v>
      </c>
      <c r="L113" s="448" t="s">
        <v>4066</v>
      </c>
      <c r="M113" s="447" t="s">
        <v>4241</v>
      </c>
      <c r="N113" s="174" t="s">
        <v>2726</v>
      </c>
      <c r="O113" s="217" t="s">
        <v>2727</v>
      </c>
      <c r="P113" s="136" t="s">
        <v>79</v>
      </c>
      <c r="Q113" s="136" t="s">
        <v>2728</v>
      </c>
      <c r="S113" s="136"/>
      <c r="T113" s="124">
        <v>44657.422222222223</v>
      </c>
      <c r="U113" s="155" t="s">
        <v>2575</v>
      </c>
      <c r="V113" s="189" t="b">
        <v>1</v>
      </c>
      <c r="W113" s="134" t="b">
        <v>1</v>
      </c>
      <c r="X113" s="136"/>
      <c r="Y113" s="136"/>
      <c r="Z113" s="136"/>
      <c r="AA113" s="239"/>
      <c r="AB113" s="234" t="b">
        <f t="shared" si="10"/>
        <v>1</v>
      </c>
      <c r="AC113" s="199" t="b">
        <f t="shared" si="10"/>
        <v>1</v>
      </c>
      <c r="AD113" s="199" t="b">
        <f t="shared" si="12"/>
        <v>1</v>
      </c>
      <c r="AE113" s="199" t="b">
        <f t="shared" si="12"/>
        <v>1</v>
      </c>
      <c r="AF113" s="200" t="b">
        <f t="shared" si="11"/>
        <v>1</v>
      </c>
      <c r="AG113" s="200" t="b">
        <f t="shared" si="11"/>
        <v>1</v>
      </c>
      <c r="AH113" s="201" t="b">
        <f t="shared" si="8"/>
        <v>1</v>
      </c>
      <c r="AI113" s="203">
        <f t="shared" si="9"/>
        <v>1</v>
      </c>
      <c r="AV113" s="51" t="s">
        <v>5</v>
      </c>
      <c r="AW113" s="30" t="s">
        <v>213</v>
      </c>
      <c r="AX113" s="51" t="s">
        <v>5</v>
      </c>
      <c r="AY113" s="51" t="s">
        <v>105</v>
      </c>
      <c r="AZ113" s="51" t="s">
        <v>106</v>
      </c>
      <c r="BA113" s="51" t="s">
        <v>106</v>
      </c>
      <c r="BB113" s="51" t="s">
        <v>2005</v>
      </c>
      <c r="BC113" s="1" t="s">
        <v>4</v>
      </c>
      <c r="BD113" s="1" t="s">
        <v>160</v>
      </c>
      <c r="BE113" s="33" t="s">
        <v>79</v>
      </c>
      <c r="BF113" s="51" t="s">
        <v>122</v>
      </c>
      <c r="BG113" s="51" t="s">
        <v>110</v>
      </c>
      <c r="BH113" s="73"/>
      <c r="BI113" s="73"/>
      <c r="BJ113" s="73" t="s">
        <v>35</v>
      </c>
      <c r="BK113" s="73"/>
      <c r="BL113" s="1" t="s">
        <v>791</v>
      </c>
      <c r="BM113" s="1" t="s">
        <v>644</v>
      </c>
      <c r="BN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426" t="s">
        <v>716</v>
      </c>
      <c r="C114" s="27" t="s">
        <v>3958</v>
      </c>
      <c r="D114" s="1">
        <v>2014</v>
      </c>
      <c r="E114" s="1">
        <v>1.5</v>
      </c>
      <c r="F114" s="1">
        <v>900</v>
      </c>
      <c r="H114" s="1"/>
      <c r="I114" s="174" t="s">
        <v>2572</v>
      </c>
      <c r="J114" s="448" t="s">
        <v>4240</v>
      </c>
      <c r="K114" s="448" t="s">
        <v>3438</v>
      </c>
      <c r="L114" s="448" t="s">
        <v>4030</v>
      </c>
      <c r="M114" s="447" t="s">
        <v>4058</v>
      </c>
      <c r="N114" s="174" t="s">
        <v>2730</v>
      </c>
      <c r="O114" s="217" t="s">
        <v>2731</v>
      </c>
      <c r="Q114" s="136" t="s">
        <v>2729</v>
      </c>
      <c r="S114" s="136"/>
      <c r="T114" s="124">
        <v>44657.34375</v>
      </c>
      <c r="U114" s="176" t="s">
        <v>2576</v>
      </c>
      <c r="V114" s="189" t="b">
        <v>1</v>
      </c>
      <c r="W114" s="134" t="b">
        <v>1</v>
      </c>
      <c r="X114" s="136"/>
      <c r="Y114" s="193" t="b">
        <v>0</v>
      </c>
      <c r="Z114" s="136"/>
      <c r="AA114" s="239"/>
      <c r="AB114" s="234" t="b">
        <f t="shared" si="10"/>
        <v>1</v>
      </c>
      <c r="AC114" s="199" t="b">
        <f t="shared" si="10"/>
        <v>1</v>
      </c>
      <c r="AD114" s="199" t="b">
        <f t="shared" si="12"/>
        <v>1</v>
      </c>
      <c r="AE114" s="199" t="b">
        <f t="shared" si="12"/>
        <v>0</v>
      </c>
      <c r="AF114" s="200" t="b">
        <f t="shared" si="11"/>
        <v>1</v>
      </c>
      <c r="AG114" s="200" t="b">
        <f t="shared" si="11"/>
        <v>1</v>
      </c>
      <c r="AH114" s="201" t="b">
        <f t="shared" si="8"/>
        <v>0</v>
      </c>
      <c r="AI114" s="203">
        <f t="shared" si="9"/>
        <v>0</v>
      </c>
      <c r="AV114" s="51" t="s">
        <v>5</v>
      </c>
      <c r="AW114" s="30" t="s">
        <v>213</v>
      </c>
      <c r="AX114" s="51" t="s">
        <v>5</v>
      </c>
      <c r="AY114" s="51" t="s">
        <v>105</v>
      </c>
      <c r="AZ114" s="51" t="s">
        <v>106</v>
      </c>
      <c r="BA114" s="51" t="s">
        <v>106</v>
      </c>
      <c r="BB114" s="51" t="s">
        <v>2005</v>
      </c>
      <c r="BC114" s="1" t="s">
        <v>529</v>
      </c>
      <c r="BD114" s="1" t="s">
        <v>797</v>
      </c>
      <c r="BE114" s="33" t="s">
        <v>795</v>
      </c>
      <c r="BF114" s="51" t="s">
        <v>122</v>
      </c>
      <c r="BG114" s="51" t="s">
        <v>110</v>
      </c>
      <c r="BH114" s="73"/>
      <c r="BI114" s="73"/>
      <c r="BJ114" s="73"/>
      <c r="BK114" s="73"/>
      <c r="BL114" s="1" t="s">
        <v>798</v>
      </c>
      <c r="BM114" s="1" t="s">
        <v>799</v>
      </c>
      <c r="BN114" s="1" t="s">
        <v>740</v>
      </c>
      <c r="BP114" s="51" t="s">
        <v>7</v>
      </c>
      <c r="BQ114" s="53">
        <v>42663</v>
      </c>
    </row>
    <row r="115" spans="1:70" ht="33.75" x14ac:dyDescent="0.6">
      <c r="A115" s="78">
        <v>114</v>
      </c>
      <c r="B115" s="426" t="s">
        <v>717</v>
      </c>
      <c r="C115" s="27" t="s">
        <v>3987</v>
      </c>
      <c r="D115" s="1">
        <v>2015</v>
      </c>
      <c r="E115" s="1">
        <v>2</v>
      </c>
      <c r="F115" s="1">
        <v>773</v>
      </c>
      <c r="H115" s="1"/>
      <c r="I115" s="132" t="s">
        <v>2572</v>
      </c>
      <c r="J115" s="448" t="s">
        <v>4239</v>
      </c>
      <c r="K115" s="448" t="s">
        <v>3457</v>
      </c>
      <c r="L115" s="448" t="s">
        <v>4066</v>
      </c>
      <c r="M115" s="447" t="s">
        <v>4241</v>
      </c>
      <c r="N115" s="183" t="s">
        <v>2733</v>
      </c>
      <c r="O115" s="220" t="s">
        <v>2734</v>
      </c>
      <c r="P115" s="144"/>
      <c r="Q115" s="144"/>
      <c r="R115" s="128" t="s">
        <v>2735</v>
      </c>
      <c r="S115" s="128"/>
      <c r="T115" s="130">
        <v>44657.432638888888</v>
      </c>
      <c r="U115" s="185"/>
      <c r="V115" s="190" t="b">
        <v>1</v>
      </c>
      <c r="W115" s="195" t="b">
        <v>0</v>
      </c>
      <c r="X115" s="144"/>
      <c r="Y115" s="136"/>
      <c r="Z115" s="136"/>
      <c r="AA115" s="239"/>
      <c r="AB115" s="234" t="b">
        <f t="shared" si="10"/>
        <v>1</v>
      </c>
      <c r="AC115" s="199" t="b">
        <f t="shared" si="10"/>
        <v>0</v>
      </c>
      <c r="AD115" s="199" t="b">
        <f t="shared" si="12"/>
        <v>1</v>
      </c>
      <c r="AE115" s="199" t="b">
        <f t="shared" si="12"/>
        <v>1</v>
      </c>
      <c r="AF115" s="200" t="b">
        <f t="shared" si="11"/>
        <v>1</v>
      </c>
      <c r="AG115" s="200" t="b">
        <f t="shared" si="11"/>
        <v>1</v>
      </c>
      <c r="AH115" s="201" t="b">
        <f t="shared" si="8"/>
        <v>0</v>
      </c>
      <c r="AI115" s="203">
        <f t="shared" si="9"/>
        <v>0</v>
      </c>
      <c r="AV115" s="51" t="s">
        <v>5</v>
      </c>
      <c r="AW115" s="30" t="s">
        <v>802</v>
      </c>
      <c r="AX115" s="51" t="s">
        <v>5</v>
      </c>
      <c r="AY115" s="51" t="s">
        <v>105</v>
      </c>
      <c r="AZ115" s="51" t="s">
        <v>106</v>
      </c>
      <c r="BA115" s="51" t="s">
        <v>106</v>
      </c>
      <c r="BB115" s="51" t="s">
        <v>2005</v>
      </c>
      <c r="BC115" s="1" t="s">
        <v>4</v>
      </c>
      <c r="BD115" s="1" t="s">
        <v>160</v>
      </c>
      <c r="BE115" s="33" t="s">
        <v>79</v>
      </c>
      <c r="BF115" s="51" t="s">
        <v>122</v>
      </c>
      <c r="BG115" s="51" t="s">
        <v>110</v>
      </c>
      <c r="BH115" s="73"/>
      <c r="BI115" s="73"/>
      <c r="BJ115" s="73" t="s">
        <v>35</v>
      </c>
      <c r="BK115" s="73"/>
      <c r="BL115" s="1" t="s">
        <v>801</v>
      </c>
      <c r="BM115" s="1" t="s">
        <v>800</v>
      </c>
      <c r="BN115" s="1" t="s">
        <v>740</v>
      </c>
      <c r="BP115" s="51" t="s">
        <v>7</v>
      </c>
      <c r="BQ115" s="53">
        <v>42664</v>
      </c>
    </row>
    <row r="116" spans="1:70" ht="52.5" x14ac:dyDescent="0.6">
      <c r="A116" s="78">
        <v>115</v>
      </c>
      <c r="B116" s="426" t="s">
        <v>718</v>
      </c>
      <c r="C116" s="27" t="s">
        <v>3952</v>
      </c>
      <c r="D116" s="1">
        <v>2014</v>
      </c>
      <c r="E116" s="1">
        <v>2.2000000000000002</v>
      </c>
      <c r="F116" s="1">
        <v>923</v>
      </c>
      <c r="H116" s="1">
        <v>2.19</v>
      </c>
      <c r="I116" s="174" t="s">
        <v>2572</v>
      </c>
      <c r="J116" s="448" t="s">
        <v>4242</v>
      </c>
      <c r="K116" s="448" t="s">
        <v>2740</v>
      </c>
      <c r="L116" s="448" t="s">
        <v>4195</v>
      </c>
      <c r="M116" s="447" t="s">
        <v>4196</v>
      </c>
      <c r="N116" s="174" t="s">
        <v>2738</v>
      </c>
      <c r="O116" s="217" t="s">
        <v>2739</v>
      </c>
      <c r="P116" s="136" t="s">
        <v>2737</v>
      </c>
      <c r="S116" s="136"/>
      <c r="T116" s="124">
        <v>44657.435416666667</v>
      </c>
      <c r="U116" s="176" t="s">
        <v>2576</v>
      </c>
      <c r="V116" s="189" t="b">
        <v>1</v>
      </c>
      <c r="W116" s="134" t="b">
        <v>1</v>
      </c>
      <c r="X116" s="136"/>
      <c r="Y116" s="136"/>
      <c r="Z116" s="136"/>
      <c r="AA116" s="239"/>
      <c r="AB116" s="234" t="b">
        <f t="shared" si="10"/>
        <v>1</v>
      </c>
      <c r="AC116" s="199" t="b">
        <f t="shared" si="10"/>
        <v>1</v>
      </c>
      <c r="AD116" s="199" t="b">
        <f t="shared" si="12"/>
        <v>1</v>
      </c>
      <c r="AE116" s="199" t="b">
        <f t="shared" si="12"/>
        <v>1</v>
      </c>
      <c r="AF116" s="200" t="b">
        <f t="shared" si="11"/>
        <v>1</v>
      </c>
      <c r="AG116" s="200" t="b">
        <f t="shared" si="11"/>
        <v>1</v>
      </c>
      <c r="AH116" s="201" t="b">
        <f t="shared" si="8"/>
        <v>1</v>
      </c>
      <c r="AI116" s="203">
        <f t="shared" si="9"/>
        <v>1</v>
      </c>
      <c r="AV116" s="51" t="s">
        <v>5</v>
      </c>
      <c r="AW116" s="30" t="s">
        <v>213</v>
      </c>
      <c r="AX116" s="51" t="s">
        <v>5</v>
      </c>
      <c r="AY116" s="51" t="s">
        <v>105</v>
      </c>
      <c r="AZ116" s="51" t="s">
        <v>106</v>
      </c>
      <c r="BA116" s="51" t="s">
        <v>106</v>
      </c>
      <c r="BB116" s="51" t="s">
        <v>2005</v>
      </c>
      <c r="BC116" s="1" t="s">
        <v>4</v>
      </c>
      <c r="BD116" s="1" t="s">
        <v>803</v>
      </c>
      <c r="BE116" s="32" t="s">
        <v>2010</v>
      </c>
      <c r="BF116" s="51" t="s">
        <v>122</v>
      </c>
      <c r="BG116" s="51" t="s">
        <v>110</v>
      </c>
      <c r="BH116" s="73"/>
      <c r="BI116" s="73"/>
      <c r="BJ116" s="73" t="s">
        <v>26</v>
      </c>
      <c r="BK116" s="73"/>
      <c r="BL116" s="1" t="s">
        <v>804</v>
      </c>
      <c r="BM116" s="1" t="s">
        <v>589</v>
      </c>
      <c r="BP116" s="51" t="s">
        <v>7</v>
      </c>
      <c r="BQ116" s="53">
        <v>42664</v>
      </c>
    </row>
    <row r="117" spans="1:70" ht="52.5" x14ac:dyDescent="0.6">
      <c r="A117" s="78">
        <v>116</v>
      </c>
      <c r="B117" s="426" t="s">
        <v>719</v>
      </c>
      <c r="C117" s="27" t="s">
        <v>3957</v>
      </c>
      <c r="D117" s="1">
        <v>2014</v>
      </c>
      <c r="E117" s="1">
        <v>0.5</v>
      </c>
      <c r="F117" s="1">
        <v>923</v>
      </c>
      <c r="H117" s="1"/>
      <c r="I117" s="174" t="s">
        <v>2572</v>
      </c>
      <c r="J117" s="448" t="s">
        <v>4242</v>
      </c>
      <c r="K117" s="448" t="s">
        <v>2740</v>
      </c>
      <c r="L117" s="448" t="s">
        <v>4195</v>
      </c>
      <c r="M117" s="447" t="s">
        <v>4196</v>
      </c>
      <c r="N117" s="174" t="s">
        <v>2741</v>
      </c>
      <c r="O117" s="217" t="s">
        <v>2742</v>
      </c>
      <c r="S117" s="136"/>
      <c r="T117" s="124">
        <v>44657.438888888886</v>
      </c>
      <c r="U117" s="176" t="s">
        <v>2576</v>
      </c>
      <c r="V117" s="189" t="b">
        <v>1</v>
      </c>
      <c r="W117" s="134" t="b">
        <v>1</v>
      </c>
      <c r="X117" s="136"/>
      <c r="Y117" s="136"/>
      <c r="Z117" s="136"/>
      <c r="AA117" s="239"/>
      <c r="AB117" s="234" t="b">
        <f t="shared" si="10"/>
        <v>1</v>
      </c>
      <c r="AC117" s="199" t="b">
        <f t="shared" si="10"/>
        <v>1</v>
      </c>
      <c r="AD117" s="199" t="b">
        <f t="shared" si="12"/>
        <v>1</v>
      </c>
      <c r="AE117" s="199" t="b">
        <f t="shared" si="12"/>
        <v>1</v>
      </c>
      <c r="AF117" s="200" t="b">
        <f t="shared" si="11"/>
        <v>1</v>
      </c>
      <c r="AG117" s="200" t="b">
        <f t="shared" si="11"/>
        <v>1</v>
      </c>
      <c r="AH117" s="201" t="b">
        <f t="shared" si="8"/>
        <v>1</v>
      </c>
      <c r="AI117" s="203">
        <f t="shared" si="9"/>
        <v>1</v>
      </c>
      <c r="AV117" s="38" t="s">
        <v>38</v>
      </c>
      <c r="AW117" s="30" t="s">
        <v>213</v>
      </c>
      <c r="AX117" s="49" t="s">
        <v>1470</v>
      </c>
      <c r="AY117" s="51" t="s">
        <v>105</v>
      </c>
      <c r="AZ117" s="51" t="s">
        <v>106</v>
      </c>
      <c r="BA117" s="51" t="s">
        <v>106</v>
      </c>
      <c r="BB117" s="51" t="s">
        <v>2005</v>
      </c>
      <c r="BC117" s="1" t="s">
        <v>86</v>
      </c>
      <c r="BD117" s="1" t="s">
        <v>86</v>
      </c>
      <c r="BE117" s="33" t="s">
        <v>808</v>
      </c>
      <c r="BF117" s="51" t="s">
        <v>122</v>
      </c>
      <c r="BG117" s="51" t="s">
        <v>110</v>
      </c>
      <c r="BH117" s="73"/>
      <c r="BI117" s="73"/>
      <c r="BJ117" s="73" t="s">
        <v>26</v>
      </c>
      <c r="BK117" s="73"/>
      <c r="BL117" s="1" t="s">
        <v>806</v>
      </c>
      <c r="BM117" s="1" t="s">
        <v>644</v>
      </c>
      <c r="BP117" s="51" t="s">
        <v>7</v>
      </c>
      <c r="BQ117" s="53">
        <v>42664</v>
      </c>
    </row>
    <row r="118" spans="1:70" ht="50.65" x14ac:dyDescent="0.6">
      <c r="A118" s="78">
        <v>117</v>
      </c>
      <c r="B118" s="426" t="s">
        <v>720</v>
      </c>
      <c r="C118" s="27" t="s">
        <v>3953</v>
      </c>
      <c r="D118" s="1">
        <v>2015</v>
      </c>
      <c r="E118" s="1">
        <v>2</v>
      </c>
      <c r="F118" s="1">
        <v>850</v>
      </c>
      <c r="H118" s="1"/>
      <c r="I118" s="174" t="s">
        <v>2572</v>
      </c>
      <c r="J118" s="448" t="s">
        <v>4243</v>
      </c>
      <c r="K118" s="448" t="s">
        <v>4243</v>
      </c>
      <c r="L118" s="448" t="s">
        <v>4244</v>
      </c>
      <c r="M118" s="447" t="s">
        <v>4471</v>
      </c>
      <c r="N118" s="174" t="s">
        <v>2752</v>
      </c>
      <c r="O118" s="217" t="s">
        <v>2753</v>
      </c>
      <c r="P118" s="136" t="s">
        <v>2754</v>
      </c>
      <c r="Q118" s="136" t="s">
        <v>2755</v>
      </c>
      <c r="S118" s="136"/>
      <c r="T118" s="124">
        <v>44657.473611111112</v>
      </c>
      <c r="U118" s="176" t="s">
        <v>2576</v>
      </c>
      <c r="V118" s="189" t="b">
        <v>1</v>
      </c>
      <c r="W118" s="134" t="b">
        <v>1</v>
      </c>
      <c r="X118" s="136"/>
      <c r="Y118" s="136"/>
      <c r="Z118" s="136"/>
      <c r="AA118" s="239"/>
      <c r="AB118" s="234" t="b">
        <f t="shared" si="10"/>
        <v>1</v>
      </c>
      <c r="AC118" s="199" t="b">
        <f t="shared" si="10"/>
        <v>1</v>
      </c>
      <c r="AD118" s="199" t="b">
        <f t="shared" si="12"/>
        <v>1</v>
      </c>
      <c r="AE118" s="199" t="b">
        <f t="shared" si="12"/>
        <v>1</v>
      </c>
      <c r="AF118" s="200" t="b">
        <f t="shared" si="11"/>
        <v>1</v>
      </c>
      <c r="AG118" s="200" t="b">
        <f t="shared" si="11"/>
        <v>1</v>
      </c>
      <c r="AH118" s="201" t="b">
        <f t="shared" si="8"/>
        <v>1</v>
      </c>
      <c r="AI118" s="203">
        <f t="shared" si="9"/>
        <v>1</v>
      </c>
      <c r="AV118" s="51" t="s">
        <v>5</v>
      </c>
      <c r="AW118" s="30" t="s">
        <v>213</v>
      </c>
      <c r="AX118" s="51" t="s">
        <v>5</v>
      </c>
      <c r="AY118" s="51" t="s">
        <v>105</v>
      </c>
      <c r="AZ118" s="51" t="s">
        <v>106</v>
      </c>
      <c r="BA118" s="51" t="s">
        <v>106</v>
      </c>
      <c r="BB118" s="51" t="s">
        <v>2005</v>
      </c>
      <c r="BC118" s="1" t="s">
        <v>4</v>
      </c>
      <c r="BD118" s="1" t="s">
        <v>811</v>
      </c>
      <c r="BE118" s="33" t="s">
        <v>810</v>
      </c>
      <c r="BF118" s="51" t="s">
        <v>122</v>
      </c>
      <c r="BG118" s="51" t="s">
        <v>110</v>
      </c>
      <c r="BH118" s="73"/>
      <c r="BI118" s="73"/>
      <c r="BJ118" s="73" t="s">
        <v>26</v>
      </c>
      <c r="BK118" s="73"/>
      <c r="BL118" s="1" t="s">
        <v>812</v>
      </c>
      <c r="BM118" s="1" t="s">
        <v>813</v>
      </c>
      <c r="BN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426" t="s">
        <v>721</v>
      </c>
      <c r="C119" s="27" t="s">
        <v>3974</v>
      </c>
      <c r="D119" s="1">
        <v>2015</v>
      </c>
      <c r="E119" s="1">
        <v>0.66</v>
      </c>
      <c r="F119" s="1">
        <v>390</v>
      </c>
      <c r="H119" s="1"/>
      <c r="I119" s="174" t="s">
        <v>2572</v>
      </c>
      <c r="J119" s="448" t="s">
        <v>4245</v>
      </c>
      <c r="K119" s="448" t="s">
        <v>3459</v>
      </c>
      <c r="L119" s="448" t="s">
        <v>4246</v>
      </c>
      <c r="M119" s="447" t="s">
        <v>4247</v>
      </c>
      <c r="N119" s="174" t="s">
        <v>2730</v>
      </c>
      <c r="O119" s="217" t="s">
        <v>2758</v>
      </c>
      <c r="S119" s="136"/>
      <c r="T119" s="124">
        <v>44657.477083333331</v>
      </c>
      <c r="U119" s="176" t="s">
        <v>2576</v>
      </c>
      <c r="V119" s="189" t="b">
        <v>1</v>
      </c>
      <c r="W119" s="134" t="b">
        <v>1</v>
      </c>
      <c r="X119" s="136"/>
      <c r="Y119" s="136"/>
      <c r="Z119" s="136"/>
      <c r="AA119" s="239"/>
      <c r="AB119" s="234" t="b">
        <f t="shared" si="10"/>
        <v>1</v>
      </c>
      <c r="AC119" s="199" t="b">
        <f t="shared" si="10"/>
        <v>1</v>
      </c>
      <c r="AD119" s="199" t="b">
        <f t="shared" si="12"/>
        <v>1</v>
      </c>
      <c r="AE119" s="199" t="b">
        <f t="shared" si="12"/>
        <v>1</v>
      </c>
      <c r="AF119" s="200" t="b">
        <f t="shared" si="11"/>
        <v>1</v>
      </c>
      <c r="AG119" s="200" t="b">
        <f t="shared" si="11"/>
        <v>1</v>
      </c>
      <c r="AH119" s="201" t="b">
        <f t="shared" si="8"/>
        <v>1</v>
      </c>
      <c r="AI119" s="203">
        <f t="shared" si="9"/>
        <v>1</v>
      </c>
      <c r="AV119" s="51" t="s">
        <v>5</v>
      </c>
      <c r="AW119" s="30" t="s">
        <v>213</v>
      </c>
      <c r="AX119" s="51" t="s">
        <v>5</v>
      </c>
      <c r="AY119" s="51" t="s">
        <v>105</v>
      </c>
      <c r="AZ119" s="51" t="s">
        <v>106</v>
      </c>
      <c r="BA119" s="51" t="s">
        <v>106</v>
      </c>
      <c r="BB119" s="51" t="s">
        <v>2005</v>
      </c>
      <c r="BC119" s="1" t="s">
        <v>4</v>
      </c>
      <c r="BD119" s="1" t="s">
        <v>819</v>
      </c>
      <c r="BE119" s="33" t="s">
        <v>818</v>
      </c>
      <c r="BF119" s="51" t="s">
        <v>122</v>
      </c>
      <c r="BG119" s="51" t="s">
        <v>110</v>
      </c>
      <c r="BH119" s="73"/>
      <c r="BI119" s="73"/>
      <c r="BJ119" s="73" t="s">
        <v>35</v>
      </c>
      <c r="BK119" s="73"/>
      <c r="BL119" s="1" t="s">
        <v>820</v>
      </c>
      <c r="BM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426" t="s">
        <v>722</v>
      </c>
      <c r="C120" s="27" t="s">
        <v>3974</v>
      </c>
      <c r="D120" s="1">
        <v>2011</v>
      </c>
      <c r="E120" s="1">
        <v>0.92</v>
      </c>
      <c r="F120" s="1">
        <v>1160</v>
      </c>
      <c r="H120" s="1"/>
      <c r="I120" s="174" t="s">
        <v>2572</v>
      </c>
      <c r="J120" s="448" t="s">
        <v>4248</v>
      </c>
      <c r="K120" s="448" t="s">
        <v>3362</v>
      </c>
      <c r="L120" s="448" t="s">
        <v>4053</v>
      </c>
      <c r="M120" s="447" t="s">
        <v>3363</v>
      </c>
      <c r="N120" s="174" t="s">
        <v>2759</v>
      </c>
      <c r="O120" s="217" t="s">
        <v>2763</v>
      </c>
      <c r="P120" s="136" t="s">
        <v>2761</v>
      </c>
      <c r="S120" s="136"/>
      <c r="T120" s="124">
        <v>44657.481944444444</v>
      </c>
      <c r="U120" s="176" t="s">
        <v>2576</v>
      </c>
      <c r="V120" s="189" t="b">
        <v>1</v>
      </c>
      <c r="W120" s="134" t="b">
        <v>1</v>
      </c>
      <c r="X120" s="136"/>
      <c r="Y120" s="136"/>
      <c r="Z120" s="136"/>
      <c r="AA120" s="239"/>
      <c r="AB120" s="234" t="b">
        <f t="shared" si="10"/>
        <v>1</v>
      </c>
      <c r="AC120" s="199" t="b">
        <f t="shared" si="10"/>
        <v>1</v>
      </c>
      <c r="AD120" s="199" t="b">
        <f t="shared" si="12"/>
        <v>1</v>
      </c>
      <c r="AE120" s="199" t="b">
        <f t="shared" si="12"/>
        <v>1</v>
      </c>
      <c r="AF120" s="200" t="b">
        <f t="shared" si="11"/>
        <v>1</v>
      </c>
      <c r="AG120" s="200" t="b">
        <f t="shared" si="11"/>
        <v>1</v>
      </c>
      <c r="AH120" s="201" t="b">
        <f t="shared" si="8"/>
        <v>1</v>
      </c>
      <c r="AI120" s="203">
        <f t="shared" si="9"/>
        <v>1</v>
      </c>
      <c r="AV120" s="51" t="s">
        <v>5</v>
      </c>
      <c r="AW120" s="30" t="s">
        <v>213</v>
      </c>
      <c r="AX120" s="51" t="s">
        <v>5</v>
      </c>
      <c r="AY120" s="51" t="s">
        <v>105</v>
      </c>
      <c r="AZ120" s="51" t="s">
        <v>106</v>
      </c>
      <c r="BA120" s="51" t="s">
        <v>106</v>
      </c>
      <c r="BB120" s="34" t="s">
        <v>97</v>
      </c>
      <c r="BC120" s="1" t="s">
        <v>825</v>
      </c>
      <c r="BD120" s="1" t="s">
        <v>826</v>
      </c>
      <c r="BE120" s="33" t="s">
        <v>827</v>
      </c>
      <c r="BF120" s="51" t="s">
        <v>122</v>
      </c>
      <c r="BH120" s="73"/>
      <c r="BI120" s="73"/>
      <c r="BJ120" s="73"/>
      <c r="BK120" s="73"/>
      <c r="BL120" s="1" t="s">
        <v>143</v>
      </c>
      <c r="BM120" s="1" t="s">
        <v>831</v>
      </c>
      <c r="BN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426" t="s">
        <v>722</v>
      </c>
      <c r="C121" s="27" t="s">
        <v>3974</v>
      </c>
      <c r="D121" s="1">
        <v>2011</v>
      </c>
      <c r="E121" s="1">
        <v>1.1399999999999999</v>
      </c>
      <c r="F121" s="1">
        <v>1170</v>
      </c>
      <c r="H121" s="1"/>
      <c r="I121" s="174" t="s">
        <v>2572</v>
      </c>
      <c r="J121" s="448" t="s">
        <v>4248</v>
      </c>
      <c r="K121" s="448" t="s">
        <v>3362</v>
      </c>
      <c r="L121" s="448" t="s">
        <v>4053</v>
      </c>
      <c r="M121" s="447" t="s">
        <v>3363</v>
      </c>
      <c r="N121" s="174" t="s">
        <v>2760</v>
      </c>
      <c r="O121" s="217" t="s">
        <v>2763</v>
      </c>
      <c r="P121" s="136" t="s">
        <v>2762</v>
      </c>
      <c r="S121" s="136"/>
      <c r="T121" s="124">
        <v>44657.481944444444</v>
      </c>
      <c r="U121" s="176" t="s">
        <v>2576</v>
      </c>
      <c r="V121" s="189" t="b">
        <v>1</v>
      </c>
      <c r="W121" s="134" t="b">
        <v>1</v>
      </c>
      <c r="X121" s="136"/>
      <c r="Y121" s="136"/>
      <c r="Z121" s="136"/>
      <c r="AA121" s="239"/>
      <c r="AB121" s="234" t="b">
        <f t="shared" si="10"/>
        <v>1</v>
      </c>
      <c r="AC121" s="199" t="b">
        <f t="shared" si="10"/>
        <v>1</v>
      </c>
      <c r="AD121" s="199" t="b">
        <f t="shared" si="12"/>
        <v>1</v>
      </c>
      <c r="AE121" s="199" t="b">
        <f t="shared" si="12"/>
        <v>1</v>
      </c>
      <c r="AF121" s="200" t="b">
        <f t="shared" si="11"/>
        <v>1</v>
      </c>
      <c r="AG121" s="200" t="b">
        <f t="shared" si="11"/>
        <v>1</v>
      </c>
      <c r="AH121" s="201" t="b">
        <f t="shared" si="8"/>
        <v>1</v>
      </c>
      <c r="AI121" s="203">
        <f t="shared" si="9"/>
        <v>1</v>
      </c>
      <c r="AV121" s="51" t="s">
        <v>38</v>
      </c>
      <c r="AW121" s="30" t="s">
        <v>213</v>
      </c>
      <c r="AX121" s="51" t="s">
        <v>38</v>
      </c>
      <c r="AY121" s="51" t="s">
        <v>105</v>
      </c>
      <c r="AZ121" s="51" t="s">
        <v>106</v>
      </c>
      <c r="BA121" s="51" t="s">
        <v>106</v>
      </c>
      <c r="BB121" s="51" t="s">
        <v>97</v>
      </c>
      <c r="BC121" s="1" t="s">
        <v>825</v>
      </c>
      <c r="BD121" s="1" t="s">
        <v>829</v>
      </c>
      <c r="BE121" s="33" t="s">
        <v>828</v>
      </c>
      <c r="BF121" s="51" t="s">
        <v>122</v>
      </c>
      <c r="BH121" s="73"/>
      <c r="BI121" s="73"/>
      <c r="BJ121" s="73"/>
      <c r="BK121" s="73"/>
      <c r="BL121" s="1" t="s">
        <v>143</v>
      </c>
      <c r="BM121" s="1" t="s">
        <v>831</v>
      </c>
      <c r="BN121" s="1" t="s">
        <v>862</v>
      </c>
      <c r="BP121" s="51" t="s">
        <v>7</v>
      </c>
      <c r="BQ121" s="53">
        <v>42667</v>
      </c>
      <c r="BR121" s="1" t="s">
        <v>833</v>
      </c>
    </row>
    <row r="122" spans="1:70" ht="50.65" x14ac:dyDescent="0.6">
      <c r="A122" s="78">
        <v>121</v>
      </c>
      <c r="B122" s="426" t="s">
        <v>724</v>
      </c>
      <c r="C122" s="27" t="s">
        <v>3958</v>
      </c>
      <c r="D122" s="1">
        <v>2012</v>
      </c>
      <c r="E122" s="1">
        <v>1.3</v>
      </c>
      <c r="F122" s="1">
        <v>850</v>
      </c>
      <c r="H122" s="1"/>
      <c r="I122" s="174" t="s">
        <v>2572</v>
      </c>
      <c r="J122" s="448" t="s">
        <v>4249</v>
      </c>
      <c r="K122" s="448" t="s">
        <v>3343</v>
      </c>
      <c r="L122" s="448" t="s">
        <v>4125</v>
      </c>
      <c r="M122" s="447" t="s">
        <v>4472</v>
      </c>
      <c r="N122" s="174" t="s">
        <v>2769</v>
      </c>
      <c r="O122" s="217" t="s">
        <v>2770</v>
      </c>
      <c r="P122" s="136" t="s">
        <v>2768</v>
      </c>
      <c r="S122" s="136"/>
      <c r="T122" s="124">
        <v>44657.490277777775</v>
      </c>
      <c r="U122" s="176" t="s">
        <v>2576</v>
      </c>
      <c r="V122" s="189" t="b">
        <v>1</v>
      </c>
      <c r="W122" s="134" t="b">
        <v>1</v>
      </c>
      <c r="X122" s="136"/>
      <c r="Y122" s="136"/>
      <c r="Z122" s="136"/>
      <c r="AA122" s="239"/>
      <c r="AB122" s="234" t="b">
        <f t="shared" si="10"/>
        <v>1</v>
      </c>
      <c r="AC122" s="199" t="b">
        <f t="shared" si="10"/>
        <v>1</v>
      </c>
      <c r="AD122" s="199" t="b">
        <f t="shared" si="12"/>
        <v>1</v>
      </c>
      <c r="AE122" s="199" t="b">
        <f t="shared" si="12"/>
        <v>1</v>
      </c>
      <c r="AF122" s="200" t="b">
        <f t="shared" si="11"/>
        <v>1</v>
      </c>
      <c r="AG122" s="200" t="b">
        <f t="shared" si="11"/>
        <v>1</v>
      </c>
      <c r="AH122" s="201" t="b">
        <f t="shared" si="8"/>
        <v>1</v>
      </c>
      <c r="AI122" s="203">
        <f t="shared" si="9"/>
        <v>1</v>
      </c>
      <c r="AV122" s="51" t="s">
        <v>38</v>
      </c>
      <c r="AW122" s="30" t="s">
        <v>213</v>
      </c>
      <c r="AX122" s="51" t="s">
        <v>38</v>
      </c>
      <c r="AY122" s="51" t="s">
        <v>105</v>
      </c>
      <c r="AZ122" s="51" t="s">
        <v>106</v>
      </c>
      <c r="BA122" s="51" t="s">
        <v>106</v>
      </c>
      <c r="BB122" s="51" t="s">
        <v>2005</v>
      </c>
      <c r="BC122" s="1" t="s">
        <v>529</v>
      </c>
      <c r="BD122" s="1" t="s">
        <v>840</v>
      </c>
      <c r="BE122" s="33" t="s">
        <v>842</v>
      </c>
      <c r="BF122" s="51" t="s">
        <v>122</v>
      </c>
      <c r="BG122" s="51" t="s">
        <v>110</v>
      </c>
      <c r="BH122" s="73"/>
      <c r="BI122" s="73"/>
      <c r="BJ122" s="73" t="s">
        <v>35</v>
      </c>
      <c r="BK122" s="73"/>
      <c r="BL122" s="1" t="s">
        <v>838</v>
      </c>
      <c r="BM122" s="1" t="s">
        <v>841</v>
      </c>
      <c r="BN122" s="1" t="s">
        <v>863</v>
      </c>
      <c r="BP122" s="51" t="s">
        <v>7</v>
      </c>
      <c r="BQ122" s="53">
        <v>42667</v>
      </c>
    </row>
    <row r="123" spans="1:70" ht="84.4" x14ac:dyDescent="0.6">
      <c r="A123" s="78">
        <v>122</v>
      </c>
      <c r="B123" s="426" t="s">
        <v>725</v>
      </c>
      <c r="C123" s="27" t="s">
        <v>3962</v>
      </c>
      <c r="D123" s="1">
        <v>2012</v>
      </c>
      <c r="E123" s="1">
        <v>1.7</v>
      </c>
      <c r="F123" s="1">
        <v>873</v>
      </c>
      <c r="H123" s="1"/>
      <c r="I123" s="174" t="s">
        <v>2572</v>
      </c>
      <c r="J123" s="448" t="s">
        <v>3489</v>
      </c>
      <c r="K123" s="448" t="s">
        <v>3343</v>
      </c>
      <c r="L123" s="448" t="s">
        <v>4125</v>
      </c>
      <c r="M123" s="447" t="s">
        <v>4472</v>
      </c>
      <c r="N123" s="205" t="s">
        <v>2771</v>
      </c>
      <c r="O123" s="230" t="s">
        <v>2773</v>
      </c>
      <c r="P123" s="136" t="s">
        <v>2772</v>
      </c>
      <c r="T123" s="124">
        <v>44657.496527777781</v>
      </c>
      <c r="U123" s="176" t="s">
        <v>2576</v>
      </c>
      <c r="V123" s="189" t="b">
        <v>1</v>
      </c>
      <c r="W123" s="134" t="b">
        <v>1</v>
      </c>
      <c r="AB123" s="234" t="b">
        <f t="shared" si="10"/>
        <v>1</v>
      </c>
      <c r="AC123" s="199" t="b">
        <f t="shared" si="10"/>
        <v>1</v>
      </c>
      <c r="AD123" s="199" t="b">
        <f t="shared" si="12"/>
        <v>1</v>
      </c>
      <c r="AE123" s="199" t="b">
        <f t="shared" si="12"/>
        <v>1</v>
      </c>
      <c r="AF123" s="200" t="b">
        <f t="shared" si="11"/>
        <v>1</v>
      </c>
      <c r="AG123" s="200" t="b">
        <f t="shared" si="11"/>
        <v>1</v>
      </c>
      <c r="AH123" s="201" t="b">
        <f t="shared" si="8"/>
        <v>1</v>
      </c>
      <c r="AI123" s="203">
        <f t="shared" si="9"/>
        <v>1</v>
      </c>
      <c r="AV123" s="51" t="s">
        <v>5</v>
      </c>
      <c r="AW123" s="30" t="s">
        <v>213</v>
      </c>
      <c r="AX123" s="51" t="s">
        <v>5</v>
      </c>
      <c r="AY123" s="51" t="s">
        <v>105</v>
      </c>
      <c r="AZ123" s="51" t="s">
        <v>106</v>
      </c>
      <c r="BA123" s="51" t="s">
        <v>106</v>
      </c>
      <c r="BB123" s="51" t="s">
        <v>2005</v>
      </c>
      <c r="BC123" s="1" t="s">
        <v>529</v>
      </c>
      <c r="BD123" s="1" t="s">
        <v>850</v>
      </c>
      <c r="BE123" s="33" t="s">
        <v>843</v>
      </c>
      <c r="BF123" s="51" t="s">
        <v>122</v>
      </c>
      <c r="BG123" s="51" t="s">
        <v>110</v>
      </c>
      <c r="BH123" s="73"/>
      <c r="BI123" s="73"/>
      <c r="BJ123" s="73"/>
      <c r="BK123" s="73"/>
      <c r="BL123" s="1" t="s">
        <v>844</v>
      </c>
      <c r="BM123" s="1" t="s">
        <v>845</v>
      </c>
      <c r="BN123" s="1">
        <v>0.18</v>
      </c>
      <c r="BP123" s="51" t="s">
        <v>7</v>
      </c>
      <c r="BQ123" s="53">
        <v>42667</v>
      </c>
    </row>
    <row r="124" spans="1:70" ht="33.75" x14ac:dyDescent="0.6">
      <c r="A124" s="78">
        <v>123</v>
      </c>
      <c r="B124" s="426" t="s">
        <v>726</v>
      </c>
      <c r="C124" s="27" t="s">
        <v>3981</v>
      </c>
      <c r="D124" s="1">
        <v>2013</v>
      </c>
      <c r="E124" s="1">
        <v>1.2</v>
      </c>
      <c r="F124" s="1">
        <v>770</v>
      </c>
      <c r="H124" s="1"/>
      <c r="I124" s="174" t="s">
        <v>2572</v>
      </c>
      <c r="J124" s="448" t="s">
        <v>4249</v>
      </c>
      <c r="K124" s="448" t="s">
        <v>3343</v>
      </c>
      <c r="L124" s="448" t="s">
        <v>4250</v>
      </c>
      <c r="M124" s="447" t="s">
        <v>4473</v>
      </c>
      <c r="N124" s="205" t="s">
        <v>2776</v>
      </c>
      <c r="O124" s="230" t="s">
        <v>2775</v>
      </c>
      <c r="P124" s="136" t="s">
        <v>2775</v>
      </c>
      <c r="T124" s="206">
        <v>44658.00277777778</v>
      </c>
      <c r="U124" s="176" t="s">
        <v>2576</v>
      </c>
      <c r="V124" s="189" t="b">
        <v>1</v>
      </c>
      <c r="W124" s="134" t="b">
        <v>1</v>
      </c>
      <c r="AB124" s="234" t="b">
        <f t="shared" si="10"/>
        <v>1</v>
      </c>
      <c r="AC124" s="199" t="b">
        <f t="shared" si="10"/>
        <v>1</v>
      </c>
      <c r="AD124" s="199" t="b">
        <f t="shared" si="12"/>
        <v>1</v>
      </c>
      <c r="AE124" s="199" t="b">
        <f t="shared" si="12"/>
        <v>1</v>
      </c>
      <c r="AF124" s="200" t="b">
        <f t="shared" si="11"/>
        <v>1</v>
      </c>
      <c r="AG124" s="200" t="b">
        <f t="shared" si="11"/>
        <v>1</v>
      </c>
      <c r="AH124" s="201" t="b">
        <f t="shared" si="8"/>
        <v>1</v>
      </c>
      <c r="AI124" s="203">
        <f t="shared" si="9"/>
        <v>1</v>
      </c>
      <c r="AV124" s="51" t="s">
        <v>38</v>
      </c>
      <c r="AW124" s="30" t="s">
        <v>213</v>
      </c>
      <c r="AX124" s="51" t="s">
        <v>38</v>
      </c>
      <c r="AY124" s="51" t="s">
        <v>105</v>
      </c>
      <c r="AZ124" s="51" t="s">
        <v>106</v>
      </c>
      <c r="BA124" s="51" t="s">
        <v>106</v>
      </c>
      <c r="BB124" s="51" t="s">
        <v>2005</v>
      </c>
      <c r="BC124" s="1" t="s">
        <v>4</v>
      </c>
      <c r="BD124" s="1" t="s">
        <v>853</v>
      </c>
      <c r="BE124" s="33" t="s">
        <v>852</v>
      </c>
      <c r="BF124" s="51" t="s">
        <v>122</v>
      </c>
      <c r="BG124" s="51" t="s">
        <v>110</v>
      </c>
      <c r="BH124" s="73"/>
      <c r="BI124" s="73"/>
      <c r="BJ124" s="73" t="s">
        <v>35</v>
      </c>
      <c r="BK124" s="73"/>
      <c r="BL124" s="1" t="s">
        <v>854</v>
      </c>
      <c r="BM124" s="1" t="s">
        <v>856</v>
      </c>
      <c r="BN124" s="1" t="s">
        <v>864</v>
      </c>
      <c r="BP124" s="51" t="s">
        <v>7</v>
      </c>
      <c r="BQ124" s="53">
        <v>42667</v>
      </c>
    </row>
    <row r="125" spans="1:70" ht="50.65" x14ac:dyDescent="0.6">
      <c r="A125" s="78">
        <v>124</v>
      </c>
      <c r="B125" s="426" t="s">
        <v>727</v>
      </c>
      <c r="C125" s="27" t="s">
        <v>3953</v>
      </c>
      <c r="D125" s="1">
        <v>2015</v>
      </c>
      <c r="E125" s="1">
        <v>1</v>
      </c>
      <c r="F125" s="1">
        <v>673</v>
      </c>
      <c r="H125" s="1"/>
      <c r="I125" s="174" t="s">
        <v>2572</v>
      </c>
      <c r="J125" s="448" t="s">
        <v>3489</v>
      </c>
      <c r="K125" s="448" t="s">
        <v>3343</v>
      </c>
      <c r="L125" s="448" t="s">
        <v>4250</v>
      </c>
      <c r="M125" s="447" t="s">
        <v>3003</v>
      </c>
      <c r="N125" s="205" t="s">
        <v>2780</v>
      </c>
      <c r="O125" s="230" t="s">
        <v>2778</v>
      </c>
      <c r="P125" s="136" t="s">
        <v>2779</v>
      </c>
      <c r="Q125" s="136" t="s">
        <v>2781</v>
      </c>
      <c r="T125" s="206">
        <v>44658.010416666664</v>
      </c>
      <c r="U125" s="176" t="s">
        <v>2576</v>
      </c>
      <c r="V125" s="189" t="b">
        <v>1</v>
      </c>
      <c r="W125" s="134" t="b">
        <v>1</v>
      </c>
      <c r="AB125" s="234" t="b">
        <f t="shared" si="10"/>
        <v>1</v>
      </c>
      <c r="AC125" s="199" t="b">
        <f t="shared" si="10"/>
        <v>1</v>
      </c>
      <c r="AD125" s="199" t="b">
        <f t="shared" si="12"/>
        <v>1</v>
      </c>
      <c r="AE125" s="199" t="b">
        <f t="shared" si="12"/>
        <v>1</v>
      </c>
      <c r="AF125" s="200" t="b">
        <f t="shared" si="11"/>
        <v>1</v>
      </c>
      <c r="AG125" s="200" t="b">
        <f t="shared" si="11"/>
        <v>1</v>
      </c>
      <c r="AH125" s="201" t="b">
        <f t="shared" si="8"/>
        <v>1</v>
      </c>
      <c r="AI125" s="203">
        <f t="shared" si="9"/>
        <v>1</v>
      </c>
      <c r="AV125" s="51" t="s">
        <v>38</v>
      </c>
      <c r="AW125" s="30" t="s">
        <v>213</v>
      </c>
      <c r="AX125" s="51" t="s">
        <v>38</v>
      </c>
      <c r="AY125" s="51" t="s">
        <v>105</v>
      </c>
      <c r="AZ125" s="51" t="s">
        <v>105</v>
      </c>
      <c r="BA125" s="51" t="s">
        <v>106</v>
      </c>
      <c r="BB125" s="51" t="s">
        <v>2005</v>
      </c>
      <c r="BC125" s="1" t="s">
        <v>529</v>
      </c>
      <c r="BD125" s="1" t="s">
        <v>858</v>
      </c>
      <c r="BE125" s="33" t="s">
        <v>857</v>
      </c>
      <c r="BF125" s="51" t="s">
        <v>122</v>
      </c>
      <c r="BG125" s="51" t="s">
        <v>110</v>
      </c>
      <c r="BH125" s="73"/>
      <c r="BI125" s="73"/>
      <c r="BJ125" s="73" t="s">
        <v>35</v>
      </c>
      <c r="BK125" s="73"/>
      <c r="BL125" s="1" t="s">
        <v>859</v>
      </c>
      <c r="BM125" s="1" t="s">
        <v>856</v>
      </c>
      <c r="BN125" s="1" t="s">
        <v>865</v>
      </c>
      <c r="BP125" s="51" t="s">
        <v>7</v>
      </c>
      <c r="BQ125" s="53">
        <v>42667</v>
      </c>
      <c r="BR125" s="1" t="s">
        <v>860</v>
      </c>
    </row>
    <row r="126" spans="1:70" ht="39.4" x14ac:dyDescent="0.6">
      <c r="A126" s="78">
        <v>125</v>
      </c>
      <c r="B126" s="426" t="s">
        <v>867</v>
      </c>
      <c r="C126" s="27" t="s">
        <v>3987</v>
      </c>
      <c r="D126" s="1">
        <v>2015</v>
      </c>
      <c r="E126" s="1">
        <v>1.35</v>
      </c>
      <c r="F126" s="1">
        <v>873</v>
      </c>
      <c r="H126" s="1"/>
      <c r="I126" s="204" t="s">
        <v>2572</v>
      </c>
      <c r="J126" s="448" t="s">
        <v>3460</v>
      </c>
      <c r="K126" s="448" t="s">
        <v>3460</v>
      </c>
      <c r="L126" s="448" t="s">
        <v>4251</v>
      </c>
      <c r="M126" s="447" t="s">
        <v>4474</v>
      </c>
      <c r="N126" s="204" t="s">
        <v>2782</v>
      </c>
      <c r="O126" s="218" t="s">
        <v>879</v>
      </c>
      <c r="P126" s="142"/>
      <c r="Q126" s="142" t="s">
        <v>3934</v>
      </c>
      <c r="R126" s="143" t="s">
        <v>2686</v>
      </c>
      <c r="S126" s="207"/>
      <c r="T126" s="141">
        <v>45028.632638888892</v>
      </c>
      <c r="U126" s="155" t="s">
        <v>2575</v>
      </c>
      <c r="V126" s="209" t="b">
        <v>1</v>
      </c>
      <c r="W126" s="210" t="b">
        <v>1</v>
      </c>
      <c r="X126" s="210"/>
      <c r="Y126" s="211" t="b">
        <v>0</v>
      </c>
      <c r="AB126" s="234" t="b">
        <f t="shared" si="10"/>
        <v>1</v>
      </c>
      <c r="AC126" s="199" t="b">
        <f t="shared" si="10"/>
        <v>1</v>
      </c>
      <c r="AD126" s="199" t="b">
        <f t="shared" si="12"/>
        <v>1</v>
      </c>
      <c r="AE126" s="199" t="b">
        <f t="shared" si="12"/>
        <v>0</v>
      </c>
      <c r="AF126" s="200" t="b">
        <f t="shared" si="11"/>
        <v>1</v>
      </c>
      <c r="AG126" s="200" t="b">
        <f t="shared" si="11"/>
        <v>1</v>
      </c>
      <c r="AH126" s="201" t="b">
        <f t="shared" si="8"/>
        <v>0</v>
      </c>
      <c r="AI126" s="203">
        <f t="shared" si="9"/>
        <v>0</v>
      </c>
      <c r="AV126" s="51" t="s">
        <v>5</v>
      </c>
      <c r="AW126" s="30" t="s">
        <v>213</v>
      </c>
      <c r="AX126" s="51" t="s">
        <v>5</v>
      </c>
      <c r="AY126" s="51" t="s">
        <v>105</v>
      </c>
      <c r="AZ126" s="51" t="s">
        <v>106</v>
      </c>
      <c r="BA126" s="51" t="s">
        <v>106</v>
      </c>
      <c r="BB126" s="51" t="s">
        <v>2005</v>
      </c>
      <c r="BC126" s="1" t="s">
        <v>874</v>
      </c>
      <c r="BD126" s="1" t="s">
        <v>880</v>
      </c>
      <c r="BE126" s="33" t="s">
        <v>879</v>
      </c>
      <c r="BF126" s="51" t="s">
        <v>122</v>
      </c>
      <c r="BG126" s="51" t="s">
        <v>110</v>
      </c>
      <c r="BH126" s="73"/>
      <c r="BI126" s="73"/>
      <c r="BJ126" s="73"/>
      <c r="BK126" s="73"/>
      <c r="BL126" s="1" t="s">
        <v>877</v>
      </c>
      <c r="BM126" s="1" t="s">
        <v>589</v>
      </c>
      <c r="BP126" s="51" t="s">
        <v>7</v>
      </c>
      <c r="BQ126" s="53">
        <v>42676</v>
      </c>
      <c r="BR126" s="1" t="s">
        <v>869</v>
      </c>
    </row>
    <row r="127" spans="1:70" ht="65.650000000000006" x14ac:dyDescent="0.6">
      <c r="A127" s="78">
        <v>126</v>
      </c>
      <c r="B127" s="426" t="s">
        <v>881</v>
      </c>
      <c r="C127" s="27" t="s">
        <v>3987</v>
      </c>
      <c r="D127" s="1">
        <v>2015</v>
      </c>
      <c r="E127" s="1">
        <v>1.2</v>
      </c>
      <c r="F127" s="1">
        <v>860</v>
      </c>
      <c r="H127" s="1"/>
      <c r="I127" s="174" t="s">
        <v>2572</v>
      </c>
      <c r="J127" s="448" t="s">
        <v>4252</v>
      </c>
      <c r="K127" s="448" t="s">
        <v>3436</v>
      </c>
      <c r="L127" s="448" t="s">
        <v>4253</v>
      </c>
      <c r="M127" s="447" t="s">
        <v>4475</v>
      </c>
      <c r="N127" s="205" t="s">
        <v>2787</v>
      </c>
      <c r="O127" s="230" t="s">
        <v>884</v>
      </c>
      <c r="T127" s="206">
        <v>44658.020833333336</v>
      </c>
      <c r="U127" s="176" t="s">
        <v>2576</v>
      </c>
      <c r="V127" s="189" t="b">
        <v>1</v>
      </c>
      <c r="W127" s="134" t="b">
        <v>1</v>
      </c>
      <c r="AB127" s="234" t="b">
        <f t="shared" ref="AB127:AC190" si="13">V127=TRUE</f>
        <v>1</v>
      </c>
      <c r="AC127" s="199" t="b">
        <f t="shared" si="13"/>
        <v>1</v>
      </c>
      <c r="AD127" s="199" t="b">
        <f t="shared" si="12"/>
        <v>1</v>
      </c>
      <c r="AE127" s="199" t="b">
        <f t="shared" si="12"/>
        <v>1</v>
      </c>
      <c r="AF127" s="200" t="b">
        <f t="shared" si="11"/>
        <v>1</v>
      </c>
      <c r="AG127" s="200" t="b">
        <f t="shared" si="11"/>
        <v>1</v>
      </c>
      <c r="AH127" s="201" t="b">
        <f t="shared" si="8"/>
        <v>1</v>
      </c>
      <c r="AI127" s="203">
        <f t="shared" si="9"/>
        <v>1</v>
      </c>
      <c r="AV127" s="51" t="s">
        <v>5</v>
      </c>
      <c r="AW127" s="30" t="s">
        <v>213</v>
      </c>
      <c r="AX127" s="51" t="s">
        <v>5</v>
      </c>
      <c r="AY127" s="51" t="s">
        <v>105</v>
      </c>
      <c r="AZ127" s="51" t="s">
        <v>106</v>
      </c>
      <c r="BA127" s="51" t="s">
        <v>106</v>
      </c>
      <c r="BB127" s="51" t="s">
        <v>2005</v>
      </c>
      <c r="BC127" s="1" t="s">
        <v>874</v>
      </c>
      <c r="BD127" s="1" t="s">
        <v>883</v>
      </c>
      <c r="BE127" s="33" t="s">
        <v>884</v>
      </c>
      <c r="BF127" s="51" t="s">
        <v>122</v>
      </c>
      <c r="BG127" s="51" t="s">
        <v>110</v>
      </c>
      <c r="BH127" s="73"/>
      <c r="BI127" s="73"/>
      <c r="BJ127" s="73"/>
      <c r="BK127" s="73"/>
      <c r="BL127" s="1" t="s">
        <v>107</v>
      </c>
      <c r="BM127" s="1" t="s">
        <v>589</v>
      </c>
      <c r="BP127" s="51" t="s">
        <v>7</v>
      </c>
      <c r="BQ127" s="53">
        <v>42676</v>
      </c>
    </row>
    <row r="128" spans="1:70" ht="84.4" x14ac:dyDescent="0.6">
      <c r="A128" s="78">
        <v>127</v>
      </c>
      <c r="B128" s="426" t="s">
        <v>886</v>
      </c>
      <c r="C128" s="27" t="s">
        <v>3962</v>
      </c>
      <c r="D128" s="1">
        <v>2016</v>
      </c>
      <c r="E128" s="1">
        <v>1</v>
      </c>
      <c r="F128" s="1">
        <v>856</v>
      </c>
      <c r="H128" s="1"/>
      <c r="I128" s="174" t="s">
        <v>2572</v>
      </c>
      <c r="J128" s="448" t="s">
        <v>4252</v>
      </c>
      <c r="K128" s="448" t="s">
        <v>3436</v>
      </c>
      <c r="L128" s="448" t="s">
        <v>4253</v>
      </c>
      <c r="M128" s="447" t="s">
        <v>4475</v>
      </c>
      <c r="N128" s="205" t="s">
        <v>2788</v>
      </c>
      <c r="O128" s="230" t="s">
        <v>887</v>
      </c>
      <c r="T128" s="206">
        <v>44658.254861111112</v>
      </c>
      <c r="U128" s="176" t="s">
        <v>2576</v>
      </c>
      <c r="V128" s="189" t="b">
        <v>1</v>
      </c>
      <c r="W128" s="134" t="b">
        <v>1</v>
      </c>
      <c r="AB128" s="234" t="b">
        <f t="shared" si="13"/>
        <v>1</v>
      </c>
      <c r="AC128" s="199" t="b">
        <f t="shared" si="13"/>
        <v>1</v>
      </c>
      <c r="AD128" s="199" t="b">
        <f t="shared" si="12"/>
        <v>1</v>
      </c>
      <c r="AE128" s="199" t="b">
        <f t="shared" si="12"/>
        <v>1</v>
      </c>
      <c r="AF128" s="200" t="b">
        <f t="shared" si="11"/>
        <v>1</v>
      </c>
      <c r="AG128" s="200" t="b">
        <f t="shared" si="11"/>
        <v>1</v>
      </c>
      <c r="AH128" s="201" t="b">
        <f t="shared" si="8"/>
        <v>1</v>
      </c>
      <c r="AI128" s="203">
        <f t="shared" si="9"/>
        <v>1</v>
      </c>
      <c r="AV128" s="51" t="s">
        <v>5</v>
      </c>
      <c r="AW128" s="30" t="s">
        <v>213</v>
      </c>
      <c r="AX128" s="51" t="s">
        <v>5</v>
      </c>
      <c r="AY128" s="51" t="s">
        <v>105</v>
      </c>
      <c r="AZ128" s="51" t="s">
        <v>106</v>
      </c>
      <c r="BA128" s="51" t="s">
        <v>106</v>
      </c>
      <c r="BB128" s="51" t="s">
        <v>2005</v>
      </c>
      <c r="BC128" s="1" t="s">
        <v>874</v>
      </c>
      <c r="BD128" s="1" t="s">
        <v>888</v>
      </c>
      <c r="BE128" s="33" t="s">
        <v>887</v>
      </c>
      <c r="BF128" s="51" t="s">
        <v>122</v>
      </c>
      <c r="BG128" s="51" t="s">
        <v>110</v>
      </c>
      <c r="BH128" s="73"/>
      <c r="BI128" s="73"/>
      <c r="BJ128" s="73"/>
      <c r="BK128" s="73"/>
      <c r="BL128" s="1" t="s">
        <v>107</v>
      </c>
      <c r="BM128" s="1" t="s">
        <v>589</v>
      </c>
      <c r="BP128" s="51" t="s">
        <v>7</v>
      </c>
      <c r="BQ128" s="53">
        <v>42676</v>
      </c>
    </row>
    <row r="129" spans="1:70" ht="65.650000000000006" x14ac:dyDescent="0.6">
      <c r="A129" s="78">
        <v>128</v>
      </c>
      <c r="B129" s="426" t="s">
        <v>890</v>
      </c>
      <c r="C129" s="27" t="s">
        <v>3964</v>
      </c>
      <c r="D129" s="1">
        <v>2015</v>
      </c>
      <c r="E129" s="1">
        <v>1.05</v>
      </c>
      <c r="F129" s="1">
        <v>860</v>
      </c>
      <c r="H129" s="1"/>
      <c r="I129" s="174" t="s">
        <v>2572</v>
      </c>
      <c r="J129" s="448" t="s">
        <v>4252</v>
      </c>
      <c r="K129" s="448" t="s">
        <v>3436</v>
      </c>
      <c r="L129" s="448" t="s">
        <v>4253</v>
      </c>
      <c r="M129" s="447" t="s">
        <v>4475</v>
      </c>
      <c r="N129" s="205" t="s">
        <v>2788</v>
      </c>
      <c r="O129" s="230" t="s">
        <v>891</v>
      </c>
      <c r="Q129" s="222" t="s">
        <v>2790</v>
      </c>
      <c r="T129" s="206">
        <v>44658.256944444445</v>
      </c>
      <c r="U129" s="176" t="s">
        <v>2576</v>
      </c>
      <c r="V129" s="223" t="s">
        <v>2791</v>
      </c>
      <c r="W129" s="134" t="b">
        <v>1</v>
      </c>
      <c r="AB129" s="234" t="b">
        <f t="shared" si="13"/>
        <v>0</v>
      </c>
      <c r="AC129" s="199" t="b">
        <f t="shared" si="13"/>
        <v>1</v>
      </c>
      <c r="AD129" s="199" t="b">
        <f t="shared" si="12"/>
        <v>1</v>
      </c>
      <c r="AE129" s="199" t="b">
        <f t="shared" si="12"/>
        <v>1</v>
      </c>
      <c r="AF129" s="200" t="b">
        <f t="shared" si="11"/>
        <v>1</v>
      </c>
      <c r="AG129" s="200" t="b">
        <f t="shared" si="11"/>
        <v>1</v>
      </c>
      <c r="AH129" s="201" t="b">
        <f t="shared" si="8"/>
        <v>0</v>
      </c>
      <c r="AI129" s="203">
        <f t="shared" si="9"/>
        <v>0</v>
      </c>
      <c r="AV129" s="51" t="s">
        <v>5</v>
      </c>
      <c r="AW129" s="30" t="s">
        <v>213</v>
      </c>
      <c r="AX129" s="51" t="s">
        <v>5</v>
      </c>
      <c r="AY129" s="51" t="s">
        <v>105</v>
      </c>
      <c r="AZ129" s="51" t="s">
        <v>106</v>
      </c>
      <c r="BA129" s="51" t="s">
        <v>106</v>
      </c>
      <c r="BB129" s="51" t="s">
        <v>2005</v>
      </c>
      <c r="BC129" s="1" t="s">
        <v>874</v>
      </c>
      <c r="BD129" s="1" t="s">
        <v>892</v>
      </c>
      <c r="BE129" s="33" t="s">
        <v>891</v>
      </c>
      <c r="BF129" s="51" t="s">
        <v>122</v>
      </c>
      <c r="BG129" s="51" t="s">
        <v>110</v>
      </c>
      <c r="BH129" s="73"/>
      <c r="BI129" s="73"/>
      <c r="BJ129" s="73"/>
      <c r="BK129" s="73"/>
      <c r="BL129" s="1" t="s">
        <v>107</v>
      </c>
      <c r="BM129" s="1" t="s">
        <v>589</v>
      </c>
      <c r="BN129" s="1" t="s">
        <v>893</v>
      </c>
      <c r="BP129" s="51" t="s">
        <v>7</v>
      </c>
      <c r="BQ129" s="53">
        <v>42677</v>
      </c>
    </row>
    <row r="130" spans="1:70" ht="50.65" x14ac:dyDescent="0.6">
      <c r="A130" s="78">
        <v>129</v>
      </c>
      <c r="B130" s="426" t="s">
        <v>895</v>
      </c>
      <c r="C130" s="27" t="s">
        <v>3970</v>
      </c>
      <c r="D130" s="1">
        <v>2014</v>
      </c>
      <c r="E130" s="1">
        <v>0.6</v>
      </c>
      <c r="F130" s="1">
        <v>750</v>
      </c>
      <c r="H130" s="1"/>
      <c r="I130" s="174" t="s">
        <v>2572</v>
      </c>
      <c r="J130" s="448" t="s">
        <v>4254</v>
      </c>
      <c r="K130" s="448" t="s">
        <v>3438</v>
      </c>
      <c r="L130" s="448" t="s">
        <v>4030</v>
      </c>
      <c r="M130" s="447" t="s">
        <v>4058</v>
      </c>
      <c r="N130" s="205" t="s">
        <v>2776</v>
      </c>
      <c r="O130" s="230" t="s">
        <v>2792</v>
      </c>
      <c r="Q130" s="222" t="s">
        <v>2793</v>
      </c>
      <c r="T130" s="206">
        <v>44658.261111111111</v>
      </c>
      <c r="V130" s="223" t="s">
        <v>2791</v>
      </c>
      <c r="AB130" s="234" t="b">
        <f t="shared" si="13"/>
        <v>0</v>
      </c>
      <c r="AC130" s="199" t="b">
        <f t="shared" si="13"/>
        <v>0</v>
      </c>
      <c r="AD130" s="199" t="b">
        <f t="shared" si="12"/>
        <v>1</v>
      </c>
      <c r="AE130" s="199" t="b">
        <f t="shared" si="12"/>
        <v>1</v>
      </c>
      <c r="AF130" s="200" t="b">
        <f t="shared" si="11"/>
        <v>1</v>
      </c>
      <c r="AG130" s="200" t="b">
        <f t="shared" si="11"/>
        <v>1</v>
      </c>
      <c r="AH130" s="201" t="b">
        <f t="shared" si="8"/>
        <v>0</v>
      </c>
      <c r="AI130" s="203">
        <f t="shared" si="9"/>
        <v>0</v>
      </c>
      <c r="AV130" s="51" t="s">
        <v>5</v>
      </c>
      <c r="AW130" s="30" t="s">
        <v>213</v>
      </c>
      <c r="AX130" s="51" t="s">
        <v>5</v>
      </c>
      <c r="AY130" s="51" t="s">
        <v>105</v>
      </c>
      <c r="AZ130" s="51" t="s">
        <v>106</v>
      </c>
      <c r="BA130" s="51" t="s">
        <v>106</v>
      </c>
      <c r="BB130" s="51" t="s">
        <v>2005</v>
      </c>
      <c r="BC130" s="1" t="s">
        <v>88</v>
      </c>
      <c r="BD130" s="1" t="s">
        <v>896</v>
      </c>
      <c r="BE130" s="33" t="s">
        <v>897</v>
      </c>
      <c r="BF130" s="51" t="s">
        <v>122</v>
      </c>
      <c r="BG130" s="51" t="s">
        <v>110</v>
      </c>
      <c r="BH130" s="73"/>
      <c r="BI130" s="73"/>
      <c r="BJ130" s="73" t="s">
        <v>35</v>
      </c>
      <c r="BK130" s="73"/>
      <c r="BL130" s="1" t="s">
        <v>898</v>
      </c>
      <c r="BM130" s="28" t="s">
        <v>899</v>
      </c>
      <c r="BO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426" t="s">
        <v>900</v>
      </c>
      <c r="C131" s="27" t="s">
        <v>3971</v>
      </c>
      <c r="D131" s="1">
        <v>2016</v>
      </c>
      <c r="E131" s="1">
        <v>1.1000000000000001</v>
      </c>
      <c r="F131" s="1">
        <v>773</v>
      </c>
      <c r="H131" s="1"/>
      <c r="I131" s="174" t="s">
        <v>2572</v>
      </c>
      <c r="J131" s="448" t="s">
        <v>4255</v>
      </c>
      <c r="K131" s="448" t="s">
        <v>2740</v>
      </c>
      <c r="L131" s="448" t="s">
        <v>4195</v>
      </c>
      <c r="M131" s="447" t="s">
        <v>4476</v>
      </c>
      <c r="N131" s="205" t="s">
        <v>2795</v>
      </c>
      <c r="O131" s="230" t="s">
        <v>2796</v>
      </c>
      <c r="R131" s="136" t="s">
        <v>2797</v>
      </c>
      <c r="T131" s="206">
        <v>44658.268750000003</v>
      </c>
      <c r="V131" s="209" t="b">
        <v>1</v>
      </c>
      <c r="W131" s="210" t="b">
        <v>1</v>
      </c>
      <c r="X131" s="210"/>
      <c r="Y131" s="211" t="b">
        <v>0</v>
      </c>
      <c r="AB131" s="234" t="b">
        <f t="shared" si="13"/>
        <v>1</v>
      </c>
      <c r="AC131" s="199" t="b">
        <f t="shared" si="13"/>
        <v>1</v>
      </c>
      <c r="AD131" s="199" t="b">
        <f t="shared" si="12"/>
        <v>1</v>
      </c>
      <c r="AE131" s="199" t="b">
        <f t="shared" si="12"/>
        <v>0</v>
      </c>
      <c r="AF131" s="200" t="b">
        <f t="shared" si="11"/>
        <v>1</v>
      </c>
      <c r="AG131" s="200" t="b">
        <f t="shared" si="11"/>
        <v>1</v>
      </c>
      <c r="AH131" s="201" t="b">
        <f t="shared" ref="AH131:AH194" si="14">AND(AB131,AC131,AD131,AE131,AF131,AG131)</f>
        <v>0</v>
      </c>
      <c r="AI131" s="203">
        <f t="shared" ref="AI131:AI194" si="15">IF(AH131,1,0)</f>
        <v>0</v>
      </c>
      <c r="AV131" s="51" t="s">
        <v>5</v>
      </c>
      <c r="AW131" s="30" t="s">
        <v>213</v>
      </c>
      <c r="AX131" s="51" t="s">
        <v>5</v>
      </c>
      <c r="AY131" s="51" t="s">
        <v>105</v>
      </c>
      <c r="AZ131" s="51" t="s">
        <v>106</v>
      </c>
      <c r="BA131" s="51" t="s">
        <v>106</v>
      </c>
      <c r="BB131" s="51" t="s">
        <v>2005</v>
      </c>
      <c r="BC131" s="1" t="s">
        <v>88</v>
      </c>
      <c r="BD131" s="1" t="s">
        <v>902</v>
      </c>
      <c r="BE131" s="33" t="s">
        <v>901</v>
      </c>
      <c r="BF131" s="51" t="s">
        <v>122</v>
      </c>
      <c r="BG131" s="51" t="s">
        <v>110</v>
      </c>
      <c r="BH131" s="73"/>
      <c r="BI131" s="73"/>
      <c r="BJ131" s="73" t="s">
        <v>26</v>
      </c>
      <c r="BK131" s="73"/>
      <c r="BL131" s="1" t="s">
        <v>903</v>
      </c>
      <c r="BM131" s="1" t="s">
        <v>589</v>
      </c>
      <c r="BO131" s="1" t="s">
        <v>182</v>
      </c>
      <c r="BP131" s="51" t="s">
        <v>7</v>
      </c>
      <c r="BQ131" s="53">
        <v>42677</v>
      </c>
    </row>
    <row r="132" spans="1:70" ht="52.5" x14ac:dyDescent="0.6">
      <c r="A132" s="78">
        <v>131</v>
      </c>
      <c r="B132" s="426" t="s">
        <v>910</v>
      </c>
      <c r="C132" s="27" t="s">
        <v>3967</v>
      </c>
      <c r="D132" s="1">
        <v>2016</v>
      </c>
      <c r="E132" s="1">
        <v>0.78</v>
      </c>
      <c r="F132" s="1">
        <v>823</v>
      </c>
      <c r="H132" s="1">
        <v>0.74</v>
      </c>
      <c r="I132" s="174" t="s">
        <v>2572</v>
      </c>
      <c r="J132" s="448" t="s">
        <v>4256</v>
      </c>
      <c r="K132" s="448" t="s">
        <v>3461</v>
      </c>
      <c r="L132" s="448" t="s">
        <v>4257</v>
      </c>
      <c r="M132" s="447" t="s">
        <v>4477</v>
      </c>
      <c r="N132" s="205" t="s">
        <v>2799</v>
      </c>
      <c r="O132" s="230" t="s">
        <v>2801</v>
      </c>
      <c r="P132" s="230" t="s">
        <v>2800</v>
      </c>
      <c r="Q132" s="136" t="s">
        <v>2802</v>
      </c>
      <c r="T132" s="124">
        <v>44658.275000000001</v>
      </c>
      <c r="U132" s="155" t="s">
        <v>2575</v>
      </c>
      <c r="V132" s="189" t="b">
        <v>1</v>
      </c>
      <c r="W132" s="134" t="b">
        <v>1</v>
      </c>
      <c r="AB132" s="234" t="b">
        <f t="shared" si="13"/>
        <v>1</v>
      </c>
      <c r="AC132" s="199" t="b">
        <f t="shared" si="13"/>
        <v>1</v>
      </c>
      <c r="AD132" s="199" t="b">
        <f t="shared" si="12"/>
        <v>1</v>
      </c>
      <c r="AE132" s="199" t="b">
        <f t="shared" si="12"/>
        <v>1</v>
      </c>
      <c r="AF132" s="200" t="b">
        <f t="shared" si="11"/>
        <v>1</v>
      </c>
      <c r="AG132" s="200" t="b">
        <f t="shared" si="11"/>
        <v>1</v>
      </c>
      <c r="AH132" s="201" t="b">
        <f t="shared" si="14"/>
        <v>1</v>
      </c>
      <c r="AI132" s="203">
        <f t="shared" si="15"/>
        <v>1</v>
      </c>
      <c r="AV132" s="51" t="s">
        <v>5</v>
      </c>
      <c r="AW132" s="30" t="s">
        <v>213</v>
      </c>
      <c r="AX132" s="51" t="s">
        <v>5</v>
      </c>
      <c r="AY132" s="51" t="s">
        <v>105</v>
      </c>
      <c r="AZ132" s="51" t="s">
        <v>106</v>
      </c>
      <c r="BA132" s="51" t="s">
        <v>106</v>
      </c>
      <c r="BB132" s="51" t="s">
        <v>2005</v>
      </c>
      <c r="BC132" s="1" t="s">
        <v>88</v>
      </c>
      <c r="BD132" s="1" t="s">
        <v>925</v>
      </c>
      <c r="BE132" s="33" t="s">
        <v>919</v>
      </c>
      <c r="BF132" s="51" t="s">
        <v>122</v>
      </c>
      <c r="BG132" s="51" t="s">
        <v>110</v>
      </c>
      <c r="BH132" s="73"/>
      <c r="BI132" s="73"/>
      <c r="BJ132" s="73" t="s">
        <v>26</v>
      </c>
      <c r="BK132" s="73"/>
      <c r="BL132" s="1" t="s">
        <v>922</v>
      </c>
      <c r="BM132" s="1" t="s">
        <v>923</v>
      </c>
      <c r="BO132" s="1" t="s">
        <v>924</v>
      </c>
      <c r="BP132" s="51" t="s">
        <v>7</v>
      </c>
      <c r="BQ132" s="53">
        <v>42681</v>
      </c>
    </row>
    <row r="133" spans="1:70" ht="50.65" x14ac:dyDescent="0.6">
      <c r="A133" s="78">
        <v>132</v>
      </c>
      <c r="B133" s="426" t="s">
        <v>911</v>
      </c>
      <c r="C133" s="27" t="s">
        <v>3990</v>
      </c>
      <c r="D133" s="1">
        <v>2016</v>
      </c>
      <c r="E133" s="1">
        <v>1</v>
      </c>
      <c r="F133" s="1">
        <v>850</v>
      </c>
      <c r="H133" s="1">
        <v>1.06</v>
      </c>
      <c r="I133" s="174" t="s">
        <v>2572</v>
      </c>
      <c r="J133" s="448" t="s">
        <v>2804</v>
      </c>
      <c r="K133" s="448" t="s">
        <v>2804</v>
      </c>
      <c r="L133" s="448" t="s">
        <v>4050</v>
      </c>
      <c r="M133" s="447" t="s">
        <v>3754</v>
      </c>
      <c r="N133" s="205" t="s">
        <v>2788</v>
      </c>
      <c r="O133" s="230" t="s">
        <v>2806</v>
      </c>
      <c r="P133" s="136" t="s">
        <v>2807</v>
      </c>
      <c r="Q133" s="136" t="s">
        <v>2599</v>
      </c>
      <c r="T133" s="206">
        <v>44658.280555555553</v>
      </c>
      <c r="U133" s="176" t="s">
        <v>2576</v>
      </c>
      <c r="V133" s="189" t="b">
        <v>1</v>
      </c>
      <c r="W133" s="134" t="b">
        <v>1</v>
      </c>
      <c r="AB133" s="234" t="b">
        <f t="shared" si="13"/>
        <v>1</v>
      </c>
      <c r="AC133" s="199" t="b">
        <f t="shared" si="13"/>
        <v>1</v>
      </c>
      <c r="AD133" s="199" t="b">
        <f t="shared" si="12"/>
        <v>1</v>
      </c>
      <c r="AE133" s="199" t="b">
        <f t="shared" si="12"/>
        <v>1</v>
      </c>
      <c r="AF133" s="200" t="b">
        <f t="shared" si="11"/>
        <v>1</v>
      </c>
      <c r="AG133" s="200" t="b">
        <f t="shared" si="11"/>
        <v>1</v>
      </c>
      <c r="AH133" s="201" t="b">
        <f t="shared" si="14"/>
        <v>1</v>
      </c>
      <c r="AI133" s="203">
        <f t="shared" si="15"/>
        <v>1</v>
      </c>
      <c r="AV133" s="51" t="s">
        <v>5</v>
      </c>
      <c r="AW133" s="30" t="s">
        <v>213</v>
      </c>
      <c r="AX133" s="51" t="s">
        <v>5</v>
      </c>
      <c r="AY133" s="51" t="s">
        <v>105</v>
      </c>
      <c r="AZ133" s="51" t="s">
        <v>106</v>
      </c>
      <c r="BA133" s="51" t="s">
        <v>106</v>
      </c>
      <c r="BB133" s="51" t="s">
        <v>2005</v>
      </c>
      <c r="BC133" s="1" t="s">
        <v>2789</v>
      </c>
      <c r="BD133" s="1" t="s">
        <v>932</v>
      </c>
      <c r="BE133" s="33" t="s">
        <v>930</v>
      </c>
      <c r="BF133" s="51" t="s">
        <v>122</v>
      </c>
      <c r="BG133" s="51" t="s">
        <v>110</v>
      </c>
      <c r="BH133" s="73"/>
      <c r="BI133" s="73"/>
      <c r="BJ133" s="73" t="s">
        <v>35</v>
      </c>
      <c r="BK133" s="73"/>
      <c r="BL133" s="1" t="s">
        <v>629</v>
      </c>
      <c r="BM133" s="1" t="s">
        <v>631</v>
      </c>
      <c r="BN133" s="1" t="s">
        <v>933</v>
      </c>
      <c r="BP133" s="51" t="s">
        <v>7</v>
      </c>
      <c r="BQ133" s="53">
        <v>42681</v>
      </c>
    </row>
    <row r="134" spans="1:70" ht="84.4" x14ac:dyDescent="0.6">
      <c r="A134" s="78">
        <v>133</v>
      </c>
      <c r="B134" s="426" t="s">
        <v>912</v>
      </c>
      <c r="C134" s="27" t="s">
        <v>3962</v>
      </c>
      <c r="D134" s="1">
        <v>2014</v>
      </c>
      <c r="E134" s="1">
        <v>1.3</v>
      </c>
      <c r="F134" s="1">
        <v>873</v>
      </c>
      <c r="H134" s="1">
        <v>1.28</v>
      </c>
      <c r="I134" s="174" t="s">
        <v>2572</v>
      </c>
      <c r="J134" s="448" t="s">
        <v>4258</v>
      </c>
      <c r="K134" s="448" t="s">
        <v>3437</v>
      </c>
      <c r="L134" s="448" t="s">
        <v>4027</v>
      </c>
      <c r="M134" s="447" t="s">
        <v>4072</v>
      </c>
      <c r="N134" s="205" t="s">
        <v>2810</v>
      </c>
      <c r="O134" s="230" t="s">
        <v>2809</v>
      </c>
      <c r="P134" s="136" t="s">
        <v>938</v>
      </c>
      <c r="Q134" s="136" t="s">
        <v>2811</v>
      </c>
      <c r="T134" s="206">
        <v>44658.283333333333</v>
      </c>
      <c r="U134" s="176" t="s">
        <v>2576</v>
      </c>
      <c r="V134" s="189" t="b">
        <v>1</v>
      </c>
      <c r="W134" s="134" t="b">
        <v>1</v>
      </c>
      <c r="AB134" s="234" t="b">
        <f t="shared" si="13"/>
        <v>1</v>
      </c>
      <c r="AC134" s="199" t="b">
        <f t="shared" si="13"/>
        <v>1</v>
      </c>
      <c r="AD134" s="199" t="b">
        <f t="shared" si="12"/>
        <v>1</v>
      </c>
      <c r="AE134" s="199" t="b">
        <f t="shared" si="12"/>
        <v>1</v>
      </c>
      <c r="AF134" s="200" t="b">
        <f t="shared" si="11"/>
        <v>1</v>
      </c>
      <c r="AG134" s="200" t="b">
        <f t="shared" si="11"/>
        <v>1</v>
      </c>
      <c r="AH134" s="201" t="b">
        <f t="shared" si="14"/>
        <v>1</v>
      </c>
      <c r="AI134" s="203">
        <f t="shared" si="15"/>
        <v>1</v>
      </c>
      <c r="AV134" s="51" t="s">
        <v>5</v>
      </c>
      <c r="AW134" s="30" t="s">
        <v>213</v>
      </c>
      <c r="AX134" s="51" t="s">
        <v>5</v>
      </c>
      <c r="AY134" s="51" t="s">
        <v>105</v>
      </c>
      <c r="AZ134" s="51" t="s">
        <v>106</v>
      </c>
      <c r="BA134" s="51" t="s">
        <v>106</v>
      </c>
      <c r="BB134" s="51" t="s">
        <v>2005</v>
      </c>
      <c r="BC134" s="1" t="s">
        <v>874</v>
      </c>
      <c r="BD134" s="1" t="s">
        <v>941</v>
      </c>
      <c r="BE134" s="33" t="s">
        <v>938</v>
      </c>
      <c r="BF134" s="51" t="s">
        <v>122</v>
      </c>
      <c r="BG134" s="51" t="s">
        <v>110</v>
      </c>
      <c r="BH134" s="73"/>
      <c r="BI134" s="73"/>
      <c r="BJ134" s="73" t="s">
        <v>26</v>
      </c>
      <c r="BK134" s="73"/>
      <c r="BL134" s="1" t="s">
        <v>936</v>
      </c>
      <c r="BM134" s="1" t="s">
        <v>589</v>
      </c>
      <c r="BP134" s="51" t="s">
        <v>7</v>
      </c>
      <c r="BQ134" s="53">
        <v>42681</v>
      </c>
      <c r="BR134" s="1" t="s">
        <v>939</v>
      </c>
    </row>
    <row r="135" spans="1:70" ht="84.4" x14ac:dyDescent="0.6">
      <c r="A135" s="78">
        <v>134</v>
      </c>
      <c r="B135" s="426" t="s">
        <v>913</v>
      </c>
      <c r="C135" s="27" t="s">
        <v>3962</v>
      </c>
      <c r="D135" s="1">
        <v>2015</v>
      </c>
      <c r="E135" s="1">
        <v>1.4</v>
      </c>
      <c r="F135" s="1">
        <v>923</v>
      </c>
      <c r="H135" s="1">
        <v>1.45</v>
      </c>
      <c r="I135" s="174" t="s">
        <v>2572</v>
      </c>
      <c r="J135" s="448" t="s">
        <v>4258</v>
      </c>
      <c r="K135" s="448" t="s">
        <v>3437</v>
      </c>
      <c r="L135" s="448" t="s">
        <v>4027</v>
      </c>
      <c r="M135" s="447" t="s">
        <v>4072</v>
      </c>
      <c r="N135" s="205" t="s">
        <v>2787</v>
      </c>
      <c r="O135" s="230" t="s">
        <v>2812</v>
      </c>
      <c r="P135" s="136" t="s">
        <v>2813</v>
      </c>
      <c r="T135" s="206">
        <v>44658.288194444445</v>
      </c>
      <c r="U135" s="176" t="s">
        <v>2576</v>
      </c>
      <c r="V135" s="189" t="b">
        <v>1</v>
      </c>
      <c r="W135" s="134" t="b">
        <v>1</v>
      </c>
      <c r="AB135" s="234" t="b">
        <f t="shared" si="13"/>
        <v>1</v>
      </c>
      <c r="AC135" s="199" t="b">
        <f t="shared" si="13"/>
        <v>1</v>
      </c>
      <c r="AD135" s="199" t="b">
        <f t="shared" si="12"/>
        <v>1</v>
      </c>
      <c r="AE135" s="199" t="b">
        <f t="shared" si="12"/>
        <v>1</v>
      </c>
      <c r="AF135" s="200" t="b">
        <f t="shared" si="11"/>
        <v>1</v>
      </c>
      <c r="AG135" s="200" t="b">
        <f t="shared" si="11"/>
        <v>1</v>
      </c>
      <c r="AH135" s="201" t="b">
        <f t="shared" si="14"/>
        <v>1</v>
      </c>
      <c r="AI135" s="203">
        <f t="shared" si="15"/>
        <v>1</v>
      </c>
      <c r="AV135" s="51" t="s">
        <v>5</v>
      </c>
      <c r="AW135" s="30" t="s">
        <v>213</v>
      </c>
      <c r="AX135" s="51" t="s">
        <v>5</v>
      </c>
      <c r="AY135" s="51" t="s">
        <v>105</v>
      </c>
      <c r="AZ135" s="51" t="s">
        <v>106</v>
      </c>
      <c r="BA135" s="51" t="s">
        <v>106</v>
      </c>
      <c r="BB135" s="51" t="s">
        <v>2005</v>
      </c>
      <c r="BC135" s="1" t="s">
        <v>874</v>
      </c>
      <c r="BD135" s="1" t="s">
        <v>942</v>
      </c>
      <c r="BE135" s="33" t="s">
        <v>940</v>
      </c>
      <c r="BF135" s="51" t="s">
        <v>122</v>
      </c>
      <c r="BG135" s="51" t="s">
        <v>110</v>
      </c>
      <c r="BH135" s="73"/>
      <c r="BI135" s="73"/>
      <c r="BJ135" s="73" t="s">
        <v>26</v>
      </c>
      <c r="BK135" s="73"/>
      <c r="BL135" s="1" t="s">
        <v>936</v>
      </c>
      <c r="BM135" s="1" t="s">
        <v>589</v>
      </c>
      <c r="BP135" s="51" t="s">
        <v>7</v>
      </c>
      <c r="BQ135" s="53">
        <v>42681</v>
      </c>
    </row>
    <row r="136" spans="1:70" ht="84.4" x14ac:dyDescent="0.6">
      <c r="A136" s="78">
        <v>135</v>
      </c>
      <c r="B136" s="426" t="s">
        <v>914</v>
      </c>
      <c r="C136" s="27" t="s">
        <v>3962</v>
      </c>
      <c r="D136" s="1">
        <v>2015</v>
      </c>
      <c r="E136" s="1">
        <v>1.3</v>
      </c>
      <c r="F136" s="1">
        <v>900</v>
      </c>
      <c r="H136" s="1"/>
      <c r="I136" s="174" t="s">
        <v>2572</v>
      </c>
      <c r="J136" s="448" t="s">
        <v>4258</v>
      </c>
      <c r="K136" s="448" t="s">
        <v>3437</v>
      </c>
      <c r="L136" s="448" t="s">
        <v>4027</v>
      </c>
      <c r="M136" s="447" t="s">
        <v>4072</v>
      </c>
      <c r="N136" s="205" t="s">
        <v>2814</v>
      </c>
      <c r="O136" s="230" t="s">
        <v>2815</v>
      </c>
      <c r="P136" s="136" t="s">
        <v>2816</v>
      </c>
      <c r="Q136" s="136" t="s">
        <v>2817</v>
      </c>
      <c r="T136" s="206">
        <v>44661.225694444445</v>
      </c>
      <c r="U136" s="176" t="s">
        <v>2576</v>
      </c>
      <c r="V136" s="209" t="b">
        <v>1</v>
      </c>
      <c r="W136" s="210" t="b">
        <v>1</v>
      </c>
      <c r="X136" s="210"/>
      <c r="Y136" s="211" t="b">
        <v>0</v>
      </c>
      <c r="AB136" s="234" t="b">
        <f t="shared" si="13"/>
        <v>1</v>
      </c>
      <c r="AC136" s="199" t="b">
        <f t="shared" si="13"/>
        <v>1</v>
      </c>
      <c r="AD136" s="199" t="b">
        <f t="shared" si="12"/>
        <v>1</v>
      </c>
      <c r="AE136" s="199" t="b">
        <f t="shared" si="12"/>
        <v>0</v>
      </c>
      <c r="AF136" s="200" t="b">
        <f t="shared" si="11"/>
        <v>1</v>
      </c>
      <c r="AG136" s="200" t="b">
        <f t="shared" si="11"/>
        <v>1</v>
      </c>
      <c r="AH136" s="201" t="b">
        <f t="shared" si="14"/>
        <v>0</v>
      </c>
      <c r="AI136" s="203">
        <f t="shared" si="15"/>
        <v>0</v>
      </c>
      <c r="AV136" s="51" t="s">
        <v>5</v>
      </c>
      <c r="AW136" s="30" t="s">
        <v>213</v>
      </c>
      <c r="AX136" s="51" t="s">
        <v>5</v>
      </c>
      <c r="AY136" s="51" t="s">
        <v>105</v>
      </c>
      <c r="AZ136" s="51" t="s">
        <v>106</v>
      </c>
      <c r="BA136" s="51" t="s">
        <v>106</v>
      </c>
      <c r="BB136" s="51" t="s">
        <v>2005</v>
      </c>
      <c r="BC136" s="1" t="s">
        <v>874</v>
      </c>
      <c r="BD136" s="1" t="s">
        <v>945</v>
      </c>
      <c r="BE136" s="33" t="s">
        <v>944</v>
      </c>
      <c r="BF136" s="51" t="s">
        <v>122</v>
      </c>
      <c r="BG136" s="51" t="s">
        <v>110</v>
      </c>
      <c r="BH136" s="73"/>
      <c r="BI136" s="73"/>
      <c r="BJ136" s="73" t="s">
        <v>26</v>
      </c>
      <c r="BK136" s="73"/>
      <c r="BL136" s="1" t="s">
        <v>943</v>
      </c>
      <c r="BM136" s="1" t="s">
        <v>589</v>
      </c>
      <c r="BP136" s="51" t="s">
        <v>7</v>
      </c>
      <c r="BQ136" s="53">
        <v>42681</v>
      </c>
    </row>
    <row r="137" spans="1:70" ht="84.4" x14ac:dyDescent="0.6">
      <c r="A137" s="78">
        <v>136</v>
      </c>
      <c r="B137" s="426" t="s">
        <v>915</v>
      </c>
      <c r="C137" s="27" t="s">
        <v>3962</v>
      </c>
      <c r="D137" s="1">
        <v>2016</v>
      </c>
      <c r="E137" s="1">
        <v>1.7</v>
      </c>
      <c r="F137" s="1">
        <v>873</v>
      </c>
      <c r="H137" s="1">
        <v>1.65</v>
      </c>
      <c r="I137" s="174" t="s">
        <v>2572</v>
      </c>
      <c r="J137" s="448" t="s">
        <v>3462</v>
      </c>
      <c r="K137" s="448" t="s">
        <v>3462</v>
      </c>
      <c r="L137" s="448" t="s">
        <v>4259</v>
      </c>
      <c r="M137" s="447" t="s">
        <v>4478</v>
      </c>
      <c r="N137" s="205" t="s">
        <v>2819</v>
      </c>
      <c r="O137" s="230" t="s">
        <v>2820</v>
      </c>
      <c r="P137" s="136" t="s">
        <v>2821</v>
      </c>
      <c r="T137" s="206">
        <v>44661.229166666664</v>
      </c>
      <c r="U137" s="176" t="s">
        <v>2576</v>
      </c>
      <c r="V137" s="189" t="b">
        <v>1</v>
      </c>
      <c r="W137" s="134" t="b">
        <v>1</v>
      </c>
      <c r="AB137" s="234" t="b">
        <f t="shared" si="13"/>
        <v>1</v>
      </c>
      <c r="AC137" s="199" t="b">
        <f t="shared" si="13"/>
        <v>1</v>
      </c>
      <c r="AD137" s="199" t="b">
        <f t="shared" si="12"/>
        <v>1</v>
      </c>
      <c r="AE137" s="199" t="b">
        <f t="shared" si="12"/>
        <v>1</v>
      </c>
      <c r="AF137" s="200" t="b">
        <f t="shared" si="11"/>
        <v>1</v>
      </c>
      <c r="AG137" s="200" t="b">
        <f t="shared" si="11"/>
        <v>1</v>
      </c>
      <c r="AH137" s="201" t="b">
        <f t="shared" si="14"/>
        <v>1</v>
      </c>
      <c r="AI137" s="203">
        <f t="shared" si="15"/>
        <v>1</v>
      </c>
      <c r="AV137" s="51" t="s">
        <v>5</v>
      </c>
      <c r="AW137" s="30" t="s">
        <v>213</v>
      </c>
      <c r="AX137" s="51" t="s">
        <v>5</v>
      </c>
      <c r="AY137" s="51" t="s">
        <v>105</v>
      </c>
      <c r="AZ137" s="51" t="s">
        <v>106</v>
      </c>
      <c r="BA137" s="51" t="s">
        <v>106</v>
      </c>
      <c r="BB137" s="51" t="s">
        <v>2005</v>
      </c>
      <c r="BC137" s="1" t="s">
        <v>88</v>
      </c>
      <c r="BD137" s="1" t="s">
        <v>948</v>
      </c>
      <c r="BE137" s="33" t="s">
        <v>947</v>
      </c>
      <c r="BF137" s="51" t="s">
        <v>122</v>
      </c>
      <c r="BG137" s="51" t="s">
        <v>110</v>
      </c>
      <c r="BH137" s="73"/>
      <c r="BI137" s="73"/>
      <c r="BJ137" s="73" t="s">
        <v>26</v>
      </c>
      <c r="BK137" s="73"/>
      <c r="BL137" s="1" t="s">
        <v>946</v>
      </c>
      <c r="BM137" s="1" t="s">
        <v>589</v>
      </c>
      <c r="BO137" s="1" t="s">
        <v>949</v>
      </c>
      <c r="BP137" s="51" t="s">
        <v>7</v>
      </c>
      <c r="BQ137" s="53">
        <v>42681</v>
      </c>
    </row>
    <row r="138" spans="1:70" ht="33.75" x14ac:dyDescent="0.6">
      <c r="A138" s="78">
        <v>137</v>
      </c>
      <c r="B138" s="426" t="s">
        <v>916</v>
      </c>
      <c r="C138" s="27" t="s">
        <v>3991</v>
      </c>
      <c r="D138" s="1">
        <v>2015</v>
      </c>
      <c r="E138" s="1">
        <v>0.63</v>
      </c>
      <c r="F138" s="1">
        <v>786</v>
      </c>
      <c r="H138" s="1">
        <v>0.62</v>
      </c>
      <c r="I138" s="174" t="s">
        <v>2572</v>
      </c>
      <c r="J138" s="448" t="s">
        <v>4260</v>
      </c>
      <c r="K138" s="448" t="s">
        <v>3463</v>
      </c>
      <c r="L138" s="448" t="s">
        <v>4261</v>
      </c>
      <c r="M138" s="447" t="s">
        <v>4479</v>
      </c>
      <c r="N138" s="205" t="s">
        <v>2705</v>
      </c>
      <c r="O138" s="230" t="s">
        <v>2823</v>
      </c>
      <c r="T138" s="206">
        <v>44661.234027777777</v>
      </c>
      <c r="U138" s="176" t="s">
        <v>2576</v>
      </c>
      <c r="V138" s="189" t="b">
        <v>1</v>
      </c>
      <c r="W138" s="134" t="b">
        <v>1</v>
      </c>
      <c r="AB138" s="234" t="b">
        <f t="shared" si="13"/>
        <v>1</v>
      </c>
      <c r="AC138" s="199" t="b">
        <f t="shared" si="13"/>
        <v>1</v>
      </c>
      <c r="AD138" s="199" t="b">
        <f t="shared" si="12"/>
        <v>1</v>
      </c>
      <c r="AE138" s="199" t="b">
        <f t="shared" si="12"/>
        <v>1</v>
      </c>
      <c r="AF138" s="200" t="b">
        <f t="shared" si="11"/>
        <v>1</v>
      </c>
      <c r="AG138" s="200" t="b">
        <f t="shared" si="11"/>
        <v>1</v>
      </c>
      <c r="AH138" s="201" t="b">
        <f t="shared" si="14"/>
        <v>1</v>
      </c>
      <c r="AI138" s="203">
        <f t="shared" si="15"/>
        <v>1</v>
      </c>
      <c r="AV138" s="51" t="s">
        <v>5</v>
      </c>
      <c r="AW138" s="30" t="s">
        <v>213</v>
      </c>
      <c r="AX138" s="51" t="s">
        <v>5</v>
      </c>
      <c r="AY138" s="51" t="s">
        <v>105</v>
      </c>
      <c r="AZ138" s="51" t="s">
        <v>106</v>
      </c>
      <c r="BA138" s="51" t="s">
        <v>106</v>
      </c>
      <c r="BB138" s="51" t="s">
        <v>2005</v>
      </c>
      <c r="BC138" s="1" t="s">
        <v>874</v>
      </c>
      <c r="BD138" s="1" t="s">
        <v>874</v>
      </c>
      <c r="BE138" s="33" t="s">
        <v>874</v>
      </c>
      <c r="BF138" s="51" t="s">
        <v>122</v>
      </c>
      <c r="BG138" s="51" t="s">
        <v>110</v>
      </c>
      <c r="BH138" s="73"/>
      <c r="BI138" s="73"/>
      <c r="BJ138" s="73" t="s">
        <v>26</v>
      </c>
      <c r="BK138" s="73"/>
      <c r="BL138" s="1" t="s">
        <v>950</v>
      </c>
      <c r="BM138" s="1" t="s">
        <v>589</v>
      </c>
      <c r="BP138" s="51" t="s">
        <v>7</v>
      </c>
      <c r="BQ138" s="53">
        <v>42681</v>
      </c>
    </row>
    <row r="139" spans="1:70" ht="84.4" x14ac:dyDescent="0.6">
      <c r="A139" s="78">
        <v>138</v>
      </c>
      <c r="B139" s="426" t="s">
        <v>917</v>
      </c>
      <c r="C139" s="27" t="s">
        <v>3961</v>
      </c>
      <c r="D139" s="1">
        <v>2013</v>
      </c>
      <c r="E139" s="1">
        <v>1.1000000000000001</v>
      </c>
      <c r="F139" s="1">
        <v>873</v>
      </c>
      <c r="H139" s="1">
        <v>1.1399999999999999</v>
      </c>
      <c r="I139" s="174" t="s">
        <v>2572</v>
      </c>
      <c r="J139" s="448" t="s">
        <v>3489</v>
      </c>
      <c r="K139" s="448" t="s">
        <v>3343</v>
      </c>
      <c r="L139" s="448" t="s">
        <v>4250</v>
      </c>
      <c r="M139" s="447" t="s">
        <v>3003</v>
      </c>
      <c r="N139" s="205" t="s">
        <v>2787</v>
      </c>
      <c r="O139" s="230" t="s">
        <v>2826</v>
      </c>
      <c r="T139" s="206">
        <v>44661.236805555556</v>
      </c>
      <c r="U139" s="176" t="s">
        <v>2576</v>
      </c>
      <c r="V139" s="189" t="b">
        <v>1</v>
      </c>
      <c r="W139" s="134" t="b">
        <v>1</v>
      </c>
      <c r="AB139" s="234" t="b">
        <f t="shared" si="13"/>
        <v>1</v>
      </c>
      <c r="AC139" s="199" t="b">
        <f t="shared" si="13"/>
        <v>1</v>
      </c>
      <c r="AD139" s="199" t="b">
        <f t="shared" si="12"/>
        <v>1</v>
      </c>
      <c r="AE139" s="199" t="b">
        <f t="shared" si="12"/>
        <v>1</v>
      </c>
      <c r="AF139" s="200" t="b">
        <f t="shared" si="11"/>
        <v>1</v>
      </c>
      <c r="AG139" s="200" t="b">
        <f t="shared" si="11"/>
        <v>1</v>
      </c>
      <c r="AH139" s="201" t="b">
        <f t="shared" si="14"/>
        <v>1</v>
      </c>
      <c r="AI139" s="203">
        <f t="shared" si="15"/>
        <v>1</v>
      </c>
      <c r="AV139" s="51" t="s">
        <v>5</v>
      </c>
      <c r="AW139" s="30" t="s">
        <v>213</v>
      </c>
      <c r="AX139" s="51" t="s">
        <v>5</v>
      </c>
      <c r="AY139" s="51" t="s">
        <v>105</v>
      </c>
      <c r="AZ139" s="51" t="s">
        <v>106</v>
      </c>
      <c r="BA139" s="51" t="s">
        <v>106</v>
      </c>
      <c r="BB139" s="51" t="s">
        <v>2005</v>
      </c>
      <c r="BC139" s="1" t="s">
        <v>874</v>
      </c>
      <c r="BD139" s="1" t="s">
        <v>954</v>
      </c>
      <c r="BE139" s="33" t="s">
        <v>953</v>
      </c>
      <c r="BF139" s="51" t="s">
        <v>122</v>
      </c>
      <c r="BG139" s="51" t="s">
        <v>110</v>
      </c>
      <c r="BH139" s="73"/>
      <c r="BI139" s="73"/>
      <c r="BJ139" s="73" t="s">
        <v>35</v>
      </c>
      <c r="BK139" s="73"/>
      <c r="BL139" s="1" t="s">
        <v>951</v>
      </c>
      <c r="BM139" s="1" t="s">
        <v>856</v>
      </c>
      <c r="BN139" s="1">
        <v>0.2</v>
      </c>
      <c r="BP139" s="51" t="s">
        <v>7</v>
      </c>
      <c r="BQ139" s="53">
        <v>42681</v>
      </c>
    </row>
    <row r="140" spans="1:70" ht="67.5" x14ac:dyDescent="0.6">
      <c r="A140" s="78">
        <v>139</v>
      </c>
      <c r="B140" s="426" t="s">
        <v>918</v>
      </c>
      <c r="C140" s="27" t="s">
        <v>3992</v>
      </c>
      <c r="D140" s="1">
        <v>2014</v>
      </c>
      <c r="E140" s="1">
        <v>0.6</v>
      </c>
      <c r="F140" s="1">
        <v>700</v>
      </c>
      <c r="H140" s="1"/>
      <c r="I140" s="174" t="s">
        <v>2572</v>
      </c>
      <c r="J140" s="448" t="s">
        <v>3461</v>
      </c>
      <c r="K140" s="448" t="s">
        <v>3464</v>
      </c>
      <c r="L140" s="448" t="s">
        <v>4257</v>
      </c>
      <c r="M140" s="447" t="s">
        <v>4480</v>
      </c>
      <c r="N140" s="205" t="s">
        <v>2733</v>
      </c>
      <c r="O140" s="230" t="s">
        <v>2829</v>
      </c>
      <c r="Q140" s="136" t="s">
        <v>2830</v>
      </c>
      <c r="T140" s="206">
        <v>44661.240972222222</v>
      </c>
      <c r="V140" s="209" t="b">
        <v>1</v>
      </c>
      <c r="W140" s="210" t="b">
        <v>1</v>
      </c>
      <c r="X140" s="210"/>
      <c r="Y140" s="211" t="b">
        <v>0</v>
      </c>
      <c r="AB140" s="234" t="b">
        <f t="shared" si="13"/>
        <v>1</v>
      </c>
      <c r="AC140" s="199" t="b">
        <f t="shared" si="13"/>
        <v>1</v>
      </c>
      <c r="AD140" s="199" t="b">
        <f t="shared" si="12"/>
        <v>1</v>
      </c>
      <c r="AE140" s="199" t="b">
        <f t="shared" si="12"/>
        <v>0</v>
      </c>
      <c r="AF140" s="200" t="b">
        <f t="shared" si="11"/>
        <v>1</v>
      </c>
      <c r="AG140" s="200" t="b">
        <f t="shared" si="11"/>
        <v>1</v>
      </c>
      <c r="AH140" s="201" t="b">
        <f t="shared" si="14"/>
        <v>0</v>
      </c>
      <c r="AI140" s="203">
        <f t="shared" si="15"/>
        <v>0</v>
      </c>
      <c r="AV140" s="51" t="s">
        <v>5</v>
      </c>
      <c r="AW140" s="30" t="s">
        <v>213</v>
      </c>
      <c r="AX140" s="51" t="s">
        <v>5</v>
      </c>
      <c r="AY140" s="51" t="s">
        <v>105</v>
      </c>
      <c r="AZ140" s="51" t="s">
        <v>106</v>
      </c>
      <c r="BA140" s="51" t="s">
        <v>106</v>
      </c>
      <c r="BB140" s="51" t="s">
        <v>2005</v>
      </c>
      <c r="BC140" s="1" t="s">
        <v>874</v>
      </c>
      <c r="BD140" s="1" t="s">
        <v>957</v>
      </c>
      <c r="BE140" s="33" t="s">
        <v>956</v>
      </c>
      <c r="BF140" s="51" t="s">
        <v>122</v>
      </c>
      <c r="BG140" s="51" t="s">
        <v>110</v>
      </c>
      <c r="BH140" s="73"/>
      <c r="BI140" s="73"/>
      <c r="BJ140" s="73" t="s">
        <v>35</v>
      </c>
      <c r="BK140" s="73"/>
      <c r="BL140" s="1" t="s">
        <v>958</v>
      </c>
      <c r="BM140" s="1" t="s">
        <v>959</v>
      </c>
      <c r="BP140" s="51" t="s">
        <v>7</v>
      </c>
      <c r="BQ140" s="53">
        <v>42681</v>
      </c>
    </row>
    <row r="141" spans="1:70" ht="65.650000000000006" x14ac:dyDescent="0.6">
      <c r="A141" s="78">
        <v>140</v>
      </c>
      <c r="B141" s="426" t="s">
        <v>960</v>
      </c>
      <c r="C141" s="27" t="s">
        <v>3965</v>
      </c>
      <c r="D141" s="1">
        <v>2015</v>
      </c>
      <c r="E141" s="1">
        <v>1.87</v>
      </c>
      <c r="F141" s="1">
        <v>800</v>
      </c>
      <c r="H141" s="1"/>
      <c r="I141" s="174" t="s">
        <v>2572</v>
      </c>
      <c r="J141" s="448" t="s">
        <v>4262</v>
      </c>
      <c r="K141" s="448" t="s">
        <v>4263</v>
      </c>
      <c r="L141" s="448" t="s">
        <v>4264</v>
      </c>
      <c r="M141" s="447" t="s">
        <v>4265</v>
      </c>
      <c r="Q141" s="136" t="s">
        <v>2596</v>
      </c>
      <c r="T141" s="206">
        <v>44661.326388888891</v>
      </c>
      <c r="V141" s="189" t="b">
        <v>1</v>
      </c>
      <c r="W141" s="134" t="b">
        <v>1</v>
      </c>
      <c r="AA141" s="211" t="b">
        <v>0</v>
      </c>
      <c r="AB141" s="234" t="b">
        <f t="shared" si="13"/>
        <v>1</v>
      </c>
      <c r="AC141" s="199" t="b">
        <f t="shared" si="13"/>
        <v>1</v>
      </c>
      <c r="AD141" s="199" t="b">
        <f t="shared" si="12"/>
        <v>1</v>
      </c>
      <c r="AE141" s="199" t="b">
        <f t="shared" si="12"/>
        <v>1</v>
      </c>
      <c r="AF141" s="200" t="b">
        <f t="shared" si="12"/>
        <v>1</v>
      </c>
      <c r="AG141" s="200" t="b">
        <f t="shared" si="12"/>
        <v>0</v>
      </c>
      <c r="AH141" s="201" t="b">
        <f t="shared" si="14"/>
        <v>0</v>
      </c>
      <c r="AI141" s="203">
        <f t="shared" si="15"/>
        <v>0</v>
      </c>
      <c r="AV141" s="51" t="s">
        <v>5</v>
      </c>
      <c r="AW141" s="30" t="s">
        <v>965</v>
      </c>
      <c r="AX141" s="51" t="s">
        <v>5</v>
      </c>
      <c r="AY141" s="51" t="s">
        <v>105</v>
      </c>
      <c r="AZ141" s="51" t="s">
        <v>106</v>
      </c>
      <c r="BA141" s="51" t="s">
        <v>106</v>
      </c>
      <c r="BB141" s="51" t="s">
        <v>2005</v>
      </c>
      <c r="BC141" s="1" t="s">
        <v>88</v>
      </c>
      <c r="BD141" s="1" t="s">
        <v>88</v>
      </c>
      <c r="BE141" s="33" t="s">
        <v>88</v>
      </c>
      <c r="BH141" s="73"/>
      <c r="BI141" s="73"/>
      <c r="BJ141" s="73"/>
      <c r="BK141" s="73"/>
      <c r="BO141" s="1" t="s">
        <v>963</v>
      </c>
      <c r="BP141" s="51" t="s">
        <v>7</v>
      </c>
      <c r="BQ141" s="53">
        <v>42681</v>
      </c>
      <c r="BR141" s="39" t="s">
        <v>962</v>
      </c>
    </row>
    <row r="142" spans="1:70" ht="67.5" x14ac:dyDescent="0.6">
      <c r="A142" s="78">
        <v>141</v>
      </c>
      <c r="B142" s="426" t="s">
        <v>969</v>
      </c>
      <c r="C142" s="27" t="s">
        <v>3992</v>
      </c>
      <c r="D142" s="1">
        <v>2015</v>
      </c>
      <c r="E142" s="1">
        <v>1.75</v>
      </c>
      <c r="F142" s="1">
        <v>750</v>
      </c>
      <c r="H142" s="1"/>
      <c r="I142" s="174" t="s">
        <v>2572</v>
      </c>
      <c r="J142" s="448" t="s">
        <v>4266</v>
      </c>
      <c r="K142" s="448" t="s">
        <v>4267</v>
      </c>
      <c r="L142" s="448" t="s">
        <v>4044</v>
      </c>
      <c r="M142" s="447" t="s">
        <v>4268</v>
      </c>
      <c r="Q142" s="136" t="s">
        <v>2833</v>
      </c>
      <c r="T142" s="206">
        <v>44661.326388888891</v>
      </c>
      <c r="V142" s="189" t="b">
        <v>1</v>
      </c>
      <c r="W142" s="211" t="b">
        <v>0</v>
      </c>
      <c r="AA142" s="211" t="b">
        <v>0</v>
      </c>
      <c r="AB142" s="234" t="b">
        <f t="shared" si="13"/>
        <v>1</v>
      </c>
      <c r="AC142" s="199" t="b">
        <f t="shared" si="13"/>
        <v>0</v>
      </c>
      <c r="AD142" s="199" t="b">
        <f t="shared" ref="AD142:AG205" si="16">OR((ISBLANK(X142)), NOT(X142=FALSE)    )</f>
        <v>1</v>
      </c>
      <c r="AE142" s="199" t="b">
        <f t="shared" si="16"/>
        <v>1</v>
      </c>
      <c r="AF142" s="200" t="b">
        <f t="shared" si="16"/>
        <v>1</v>
      </c>
      <c r="AG142" s="200" t="b">
        <f t="shared" si="16"/>
        <v>0</v>
      </c>
      <c r="AH142" s="201" t="b">
        <f t="shared" si="14"/>
        <v>0</v>
      </c>
      <c r="AI142" s="203">
        <f t="shared" si="15"/>
        <v>0</v>
      </c>
      <c r="AV142" s="51" t="s">
        <v>5</v>
      </c>
      <c r="AW142" s="35" t="s">
        <v>551</v>
      </c>
      <c r="AX142" s="51" t="s">
        <v>5</v>
      </c>
      <c r="AY142" s="51" t="s">
        <v>105</v>
      </c>
      <c r="AZ142" s="51" t="s">
        <v>106</v>
      </c>
      <c r="BA142" s="51" t="s">
        <v>106</v>
      </c>
      <c r="BB142" s="51" t="s">
        <v>2005</v>
      </c>
      <c r="BC142" s="1" t="s">
        <v>88</v>
      </c>
      <c r="BD142" s="1" t="s">
        <v>896</v>
      </c>
      <c r="BE142" s="33" t="s">
        <v>967</v>
      </c>
      <c r="BH142" s="73"/>
      <c r="BI142" s="73"/>
      <c r="BJ142" s="73"/>
      <c r="BK142" s="73"/>
      <c r="BO142" s="1" t="s">
        <v>968</v>
      </c>
      <c r="BP142" s="51" t="s">
        <v>7</v>
      </c>
      <c r="BQ142" s="53">
        <v>42681</v>
      </c>
      <c r="BR142" s="40" t="s">
        <v>962</v>
      </c>
    </row>
    <row r="143" spans="1:70" ht="84.4" x14ac:dyDescent="0.6">
      <c r="A143" s="78">
        <v>142</v>
      </c>
      <c r="B143" s="426" t="s">
        <v>973</v>
      </c>
      <c r="C143" s="27" t="s">
        <v>3962</v>
      </c>
      <c r="D143" s="1">
        <v>2015</v>
      </c>
      <c r="E143" s="1">
        <v>1.9</v>
      </c>
      <c r="F143" s="1">
        <v>723</v>
      </c>
      <c r="H143" s="1"/>
      <c r="I143" s="174" t="s">
        <v>2572</v>
      </c>
      <c r="J143" s="448" t="s">
        <v>4269</v>
      </c>
      <c r="K143" s="448" t="s">
        <v>3465</v>
      </c>
      <c r="L143" s="448" t="s">
        <v>4270</v>
      </c>
      <c r="M143" s="447" t="s">
        <v>4481</v>
      </c>
      <c r="N143" s="205" t="s">
        <v>2837</v>
      </c>
      <c r="O143" s="230" t="s">
        <v>2835</v>
      </c>
      <c r="P143" s="136" t="s">
        <v>2836</v>
      </c>
      <c r="T143" s="206">
        <v>44661.374305555553</v>
      </c>
      <c r="U143" s="176" t="s">
        <v>2576</v>
      </c>
      <c r="V143" s="189" t="b">
        <v>1</v>
      </c>
      <c r="W143" s="134" t="b">
        <v>1</v>
      </c>
      <c r="AB143" s="234" t="b">
        <f t="shared" si="13"/>
        <v>1</v>
      </c>
      <c r="AC143" s="199" t="b">
        <f t="shared" si="13"/>
        <v>1</v>
      </c>
      <c r="AD143" s="199" t="b">
        <f t="shared" si="16"/>
        <v>1</v>
      </c>
      <c r="AE143" s="199" t="b">
        <f t="shared" si="16"/>
        <v>1</v>
      </c>
      <c r="AF143" s="200" t="b">
        <f t="shared" si="16"/>
        <v>1</v>
      </c>
      <c r="AG143" s="200" t="b">
        <f t="shared" si="16"/>
        <v>1</v>
      </c>
      <c r="AH143" s="201" t="b">
        <f t="shared" si="14"/>
        <v>1</v>
      </c>
      <c r="AI143" s="203">
        <f t="shared" si="15"/>
        <v>1</v>
      </c>
      <c r="AV143" s="51" t="s">
        <v>5</v>
      </c>
      <c r="AW143" s="30" t="s">
        <v>213</v>
      </c>
      <c r="AX143" s="51" t="s">
        <v>5</v>
      </c>
      <c r="AY143" s="51" t="s">
        <v>105</v>
      </c>
      <c r="AZ143" s="51" t="s">
        <v>106</v>
      </c>
      <c r="BA143" s="51" t="s">
        <v>106</v>
      </c>
      <c r="BB143" s="51" t="s">
        <v>2005</v>
      </c>
      <c r="BC143" s="62" t="s">
        <v>28</v>
      </c>
      <c r="BD143" s="1" t="s">
        <v>1149</v>
      </c>
      <c r="BE143" s="33" t="s">
        <v>992</v>
      </c>
      <c r="BF143" s="51" t="s">
        <v>122</v>
      </c>
      <c r="BG143" s="51" t="s">
        <v>110</v>
      </c>
      <c r="BH143" s="73"/>
      <c r="BI143" s="73"/>
      <c r="BJ143" s="73"/>
      <c r="BK143" s="73"/>
      <c r="BL143" s="1" t="s">
        <v>621</v>
      </c>
      <c r="BM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426" t="s">
        <v>974</v>
      </c>
      <c r="C144" s="27" t="s">
        <v>3993</v>
      </c>
      <c r="D144" s="1">
        <v>2007</v>
      </c>
      <c r="E144" s="1">
        <v>0.5</v>
      </c>
      <c r="F144" s="1">
        <v>725</v>
      </c>
      <c r="H144" s="1">
        <v>0.52</v>
      </c>
      <c r="I144" s="174" t="s">
        <v>2572</v>
      </c>
      <c r="J144" s="448" t="s">
        <v>3452</v>
      </c>
      <c r="K144" s="448" t="s">
        <v>3452</v>
      </c>
      <c r="L144" s="448" t="s">
        <v>4271</v>
      </c>
      <c r="M144" s="447" t="s">
        <v>4036</v>
      </c>
      <c r="N144" s="205" t="s">
        <v>2842</v>
      </c>
      <c r="O144" s="230" t="s">
        <v>2839</v>
      </c>
      <c r="P144" s="136" t="s">
        <v>2843</v>
      </c>
      <c r="T144" s="206">
        <v>44661.37777777778</v>
      </c>
      <c r="U144" s="176" t="s">
        <v>2576</v>
      </c>
      <c r="V144" s="189" t="b">
        <v>1</v>
      </c>
      <c r="W144" s="134" t="b">
        <v>1</v>
      </c>
      <c r="X144" s="134" t="b">
        <v>1</v>
      </c>
      <c r="AB144" s="234" t="b">
        <f t="shared" si="13"/>
        <v>1</v>
      </c>
      <c r="AC144" s="199" t="b">
        <f t="shared" si="13"/>
        <v>1</v>
      </c>
      <c r="AD144" s="199" t="b">
        <f t="shared" si="16"/>
        <v>1</v>
      </c>
      <c r="AE144" s="199" t="b">
        <f t="shared" si="16"/>
        <v>1</v>
      </c>
      <c r="AF144" s="200" t="b">
        <f t="shared" si="16"/>
        <v>1</v>
      </c>
      <c r="AG144" s="200" t="b">
        <f t="shared" si="16"/>
        <v>1</v>
      </c>
      <c r="AH144" s="201" t="b">
        <f t="shared" si="14"/>
        <v>1</v>
      </c>
      <c r="AI144" s="203">
        <f t="shared" si="15"/>
        <v>1</v>
      </c>
      <c r="AV144" s="51" t="s">
        <v>5</v>
      </c>
      <c r="AW144" s="30" t="s">
        <v>213</v>
      </c>
      <c r="AX144" s="51" t="s">
        <v>5</v>
      </c>
      <c r="AY144" s="51" t="s">
        <v>105</v>
      </c>
      <c r="AZ144" s="51" t="s">
        <v>106</v>
      </c>
      <c r="BA144" s="51" t="s">
        <v>106</v>
      </c>
      <c r="BB144" s="51" t="s">
        <v>2005</v>
      </c>
      <c r="BC144" s="1" t="s">
        <v>4</v>
      </c>
      <c r="BD144" s="1" t="s">
        <v>997</v>
      </c>
      <c r="BE144" s="33" t="s">
        <v>996</v>
      </c>
      <c r="BF144" s="51" t="s">
        <v>122</v>
      </c>
      <c r="BG144" s="51" t="s">
        <v>110</v>
      </c>
      <c r="BH144" s="73"/>
      <c r="BI144" s="73"/>
      <c r="BJ144" s="73"/>
      <c r="BK144" s="73"/>
      <c r="BL144" s="1" t="s">
        <v>995</v>
      </c>
      <c r="BP144" s="51" t="s">
        <v>7</v>
      </c>
      <c r="BQ144" s="53">
        <v>42688</v>
      </c>
    </row>
    <row r="145" spans="1:69" ht="50.65" x14ac:dyDescent="0.6">
      <c r="A145" s="78">
        <v>144</v>
      </c>
      <c r="B145" s="426" t="s">
        <v>975</v>
      </c>
      <c r="C145" s="27" t="s">
        <v>3993</v>
      </c>
      <c r="D145" s="1">
        <v>2007</v>
      </c>
      <c r="E145" s="1">
        <v>0.52</v>
      </c>
      <c r="F145" s="1">
        <v>720</v>
      </c>
      <c r="H145" s="1">
        <v>0.48</v>
      </c>
      <c r="I145" s="174" t="s">
        <v>2572</v>
      </c>
      <c r="J145" s="448" t="s">
        <v>3452</v>
      </c>
      <c r="K145" s="448" t="s">
        <v>3452</v>
      </c>
      <c r="L145" s="448" t="s">
        <v>4271</v>
      </c>
      <c r="M145" s="447" t="s">
        <v>4036</v>
      </c>
      <c r="N145" s="205" t="s">
        <v>2846</v>
      </c>
      <c r="O145" s="230" t="s">
        <v>2845</v>
      </c>
      <c r="Q145" s="136" t="s">
        <v>2847</v>
      </c>
      <c r="T145" s="206">
        <v>44661.385416666664</v>
      </c>
      <c r="U145" s="176" t="s">
        <v>2576</v>
      </c>
      <c r="V145" s="209" t="b">
        <v>1</v>
      </c>
      <c r="W145" s="210" t="b">
        <v>1</v>
      </c>
      <c r="X145" s="210"/>
      <c r="Y145" s="211" t="b">
        <v>0</v>
      </c>
      <c r="AB145" s="234" t="b">
        <f t="shared" si="13"/>
        <v>1</v>
      </c>
      <c r="AC145" s="199" t="b">
        <f t="shared" si="13"/>
        <v>1</v>
      </c>
      <c r="AD145" s="199" t="b">
        <f t="shared" si="16"/>
        <v>1</v>
      </c>
      <c r="AE145" s="199" t="b">
        <f t="shared" si="16"/>
        <v>0</v>
      </c>
      <c r="AF145" s="200" t="b">
        <f t="shared" si="16"/>
        <v>1</v>
      </c>
      <c r="AG145" s="200" t="b">
        <f t="shared" si="16"/>
        <v>1</v>
      </c>
      <c r="AH145" s="201" t="b">
        <f t="shared" si="14"/>
        <v>0</v>
      </c>
      <c r="AI145" s="203">
        <f t="shared" si="15"/>
        <v>0</v>
      </c>
      <c r="AV145" s="51" t="s">
        <v>5</v>
      </c>
      <c r="AW145" s="30" t="s">
        <v>213</v>
      </c>
      <c r="AX145" s="51" t="s">
        <v>5</v>
      </c>
      <c r="AY145" s="51" t="s">
        <v>105</v>
      </c>
      <c r="AZ145" s="51" t="s">
        <v>106</v>
      </c>
      <c r="BA145" s="51" t="s">
        <v>106</v>
      </c>
      <c r="BB145" s="51" t="s">
        <v>2005</v>
      </c>
      <c r="BC145" s="1" t="s">
        <v>4</v>
      </c>
      <c r="BD145" s="1" t="s">
        <v>994</v>
      </c>
      <c r="BE145" s="33" t="s">
        <v>1003</v>
      </c>
      <c r="BF145" s="51" t="s">
        <v>122</v>
      </c>
      <c r="BG145" s="51" t="s">
        <v>110</v>
      </c>
      <c r="BH145" s="73"/>
      <c r="BI145" s="73"/>
      <c r="BJ145" s="73"/>
      <c r="BK145" s="73"/>
      <c r="BL145" s="39" t="s">
        <v>2844</v>
      </c>
      <c r="BP145" s="51" t="s">
        <v>7</v>
      </c>
      <c r="BQ145" s="53">
        <v>42688</v>
      </c>
    </row>
    <row r="146" spans="1:69" ht="50.65" x14ac:dyDescent="0.6">
      <c r="A146" s="78">
        <v>145</v>
      </c>
      <c r="B146" s="426" t="s">
        <v>976</v>
      </c>
      <c r="C146" s="27" t="s">
        <v>3994</v>
      </c>
      <c r="D146" s="1">
        <v>2010</v>
      </c>
      <c r="E146" s="1">
        <v>0.78</v>
      </c>
      <c r="F146" s="1">
        <v>720</v>
      </c>
      <c r="H146" s="1">
        <v>0.79</v>
      </c>
      <c r="I146" s="174" t="s">
        <v>2572</v>
      </c>
      <c r="J146" s="448" t="s">
        <v>3452</v>
      </c>
      <c r="K146" s="448" t="s">
        <v>3452</v>
      </c>
      <c r="L146" s="448" t="s">
        <v>4271</v>
      </c>
      <c r="M146" s="447" t="s">
        <v>4036</v>
      </c>
      <c r="N146" s="205" t="s">
        <v>2842</v>
      </c>
      <c r="O146" s="230" t="s">
        <v>2848</v>
      </c>
      <c r="T146" s="206">
        <v>44661.38958333333</v>
      </c>
      <c r="U146" s="176" t="s">
        <v>2576</v>
      </c>
      <c r="V146" s="189" t="b">
        <v>1</v>
      </c>
      <c r="W146" s="134" t="b">
        <v>1</v>
      </c>
      <c r="AB146" s="234" t="b">
        <f t="shared" si="13"/>
        <v>1</v>
      </c>
      <c r="AC146" s="199" t="b">
        <f t="shared" si="13"/>
        <v>1</v>
      </c>
      <c r="AD146" s="199" t="b">
        <f t="shared" si="16"/>
        <v>1</v>
      </c>
      <c r="AE146" s="199" t="b">
        <f t="shared" si="16"/>
        <v>1</v>
      </c>
      <c r="AF146" s="200" t="b">
        <f t="shared" si="16"/>
        <v>1</v>
      </c>
      <c r="AG146" s="200" t="b">
        <f t="shared" si="16"/>
        <v>1</v>
      </c>
      <c r="AH146" s="201" t="b">
        <f t="shared" si="14"/>
        <v>1</v>
      </c>
      <c r="AI146" s="203">
        <f t="shared" si="15"/>
        <v>1</v>
      </c>
      <c r="AV146" s="51" t="s">
        <v>5</v>
      </c>
      <c r="AW146" s="30" t="s">
        <v>213</v>
      </c>
      <c r="AX146" s="51" t="s">
        <v>5</v>
      </c>
      <c r="AY146" s="51" t="s">
        <v>105</v>
      </c>
      <c r="AZ146" s="51" t="s">
        <v>106</v>
      </c>
      <c r="BA146" s="51" t="s">
        <v>106</v>
      </c>
      <c r="BB146" s="51" t="s">
        <v>2005</v>
      </c>
      <c r="BC146" s="60" t="s">
        <v>28</v>
      </c>
      <c r="BD146" s="1" t="s">
        <v>999</v>
      </c>
      <c r="BE146" s="33" t="s">
        <v>998</v>
      </c>
      <c r="BF146" s="51" t="s">
        <v>122</v>
      </c>
      <c r="BG146" s="51" t="s">
        <v>110</v>
      </c>
      <c r="BH146" s="73"/>
      <c r="BI146" s="73"/>
      <c r="BJ146" s="73" t="s">
        <v>26</v>
      </c>
      <c r="BK146" s="73"/>
      <c r="BL146" s="1" t="s">
        <v>1000</v>
      </c>
      <c r="BM146" s="1" t="s">
        <v>1001</v>
      </c>
      <c r="BP146" s="51" t="s">
        <v>7</v>
      </c>
      <c r="BQ146" s="53">
        <v>42688</v>
      </c>
    </row>
    <row r="147" spans="1:69" ht="50.65" x14ac:dyDescent="0.6">
      <c r="A147" s="78">
        <v>146</v>
      </c>
      <c r="B147" s="426" t="s">
        <v>977</v>
      </c>
      <c r="C147" s="27" t="s">
        <v>3990</v>
      </c>
      <c r="D147" s="1">
        <v>2015</v>
      </c>
      <c r="E147" s="1">
        <v>1.65</v>
      </c>
      <c r="F147" s="1">
        <v>623</v>
      </c>
      <c r="H147" s="1">
        <v>1.61</v>
      </c>
      <c r="I147" s="174" t="s">
        <v>2572</v>
      </c>
      <c r="J147" s="448" t="s">
        <v>4272</v>
      </c>
      <c r="K147" s="448" t="s">
        <v>3452</v>
      </c>
      <c r="L147" s="448" t="s">
        <v>4271</v>
      </c>
      <c r="M147" s="447" t="s">
        <v>4036</v>
      </c>
      <c r="N147" s="205" t="s">
        <v>2705</v>
      </c>
      <c r="O147" s="230" t="s">
        <v>2849</v>
      </c>
      <c r="T147" s="206">
        <v>44661.393055555556</v>
      </c>
      <c r="U147" s="176" t="s">
        <v>2576</v>
      </c>
      <c r="V147" s="189" t="b">
        <v>1</v>
      </c>
      <c r="W147" s="134" t="b">
        <v>1</v>
      </c>
      <c r="AB147" s="234" t="b">
        <f t="shared" si="13"/>
        <v>1</v>
      </c>
      <c r="AC147" s="199" t="b">
        <f t="shared" si="13"/>
        <v>1</v>
      </c>
      <c r="AD147" s="199" t="b">
        <f t="shared" si="16"/>
        <v>1</v>
      </c>
      <c r="AE147" s="199" t="b">
        <f t="shared" si="16"/>
        <v>1</v>
      </c>
      <c r="AF147" s="200" t="b">
        <f t="shared" si="16"/>
        <v>1</v>
      </c>
      <c r="AG147" s="200" t="b">
        <f t="shared" si="16"/>
        <v>1</v>
      </c>
      <c r="AH147" s="201" t="b">
        <f t="shared" si="14"/>
        <v>1</v>
      </c>
      <c r="AI147" s="203">
        <f t="shared" si="15"/>
        <v>1</v>
      </c>
      <c r="AV147" s="51" t="s">
        <v>5</v>
      </c>
      <c r="AW147" s="30" t="s">
        <v>213</v>
      </c>
      <c r="AX147" s="51" t="s">
        <v>5</v>
      </c>
      <c r="AY147" s="51" t="s">
        <v>105</v>
      </c>
      <c r="AZ147" s="51" t="s">
        <v>106</v>
      </c>
      <c r="BA147" s="51" t="s">
        <v>106</v>
      </c>
      <c r="BB147" s="51" t="s">
        <v>2005</v>
      </c>
      <c r="BC147" s="1" t="s">
        <v>28</v>
      </c>
      <c r="BD147" s="1" t="s">
        <v>1009</v>
      </c>
      <c r="BE147" s="33" t="s">
        <v>1008</v>
      </c>
      <c r="BF147" s="51" t="s">
        <v>122</v>
      </c>
      <c r="BG147" s="51" t="s">
        <v>110</v>
      </c>
      <c r="BH147" s="73"/>
      <c r="BI147" s="73"/>
      <c r="BJ147" s="73" t="s">
        <v>35</v>
      </c>
      <c r="BK147" s="73"/>
      <c r="BL147" s="1" t="s">
        <v>199</v>
      </c>
      <c r="BM147" s="1" t="s">
        <v>1014</v>
      </c>
      <c r="BP147" s="51" t="s">
        <v>7</v>
      </c>
      <c r="BQ147" s="53">
        <v>42689</v>
      </c>
    </row>
    <row r="148" spans="1:69" ht="50.65" x14ac:dyDescent="0.6">
      <c r="A148" s="78">
        <v>147</v>
      </c>
      <c r="B148" s="426" t="s">
        <v>978</v>
      </c>
      <c r="C148" s="27" t="s">
        <v>3969</v>
      </c>
      <c r="D148" s="1">
        <v>2016</v>
      </c>
      <c r="E148" s="1">
        <v>1</v>
      </c>
      <c r="F148" s="1">
        <v>613</v>
      </c>
      <c r="H148" s="1">
        <v>0.9</v>
      </c>
      <c r="I148" s="174" t="s">
        <v>2572</v>
      </c>
      <c r="J148" s="448" t="s">
        <v>4273</v>
      </c>
      <c r="K148" s="448" t="s">
        <v>3466</v>
      </c>
      <c r="L148" s="448" t="s">
        <v>4274</v>
      </c>
      <c r="M148" s="447" t="s">
        <v>4275</v>
      </c>
      <c r="N148" s="205" t="s">
        <v>2855</v>
      </c>
      <c r="O148" s="230" t="s">
        <v>2852</v>
      </c>
      <c r="Q148" s="136" t="s">
        <v>2853</v>
      </c>
      <c r="T148" s="206">
        <v>44661.396527777775</v>
      </c>
      <c r="U148" s="176" t="s">
        <v>2576</v>
      </c>
      <c r="V148" s="189" t="b">
        <v>1</v>
      </c>
      <c r="W148" s="134" t="b">
        <v>1</v>
      </c>
      <c r="AB148" s="234" t="b">
        <f t="shared" si="13"/>
        <v>1</v>
      </c>
      <c r="AC148" s="199" t="b">
        <f t="shared" si="13"/>
        <v>1</v>
      </c>
      <c r="AD148" s="199" t="b">
        <f t="shared" si="16"/>
        <v>1</v>
      </c>
      <c r="AE148" s="199" t="b">
        <f t="shared" si="16"/>
        <v>1</v>
      </c>
      <c r="AF148" s="200" t="b">
        <f t="shared" si="16"/>
        <v>1</v>
      </c>
      <c r="AG148" s="200" t="b">
        <f t="shared" si="16"/>
        <v>1</v>
      </c>
      <c r="AH148" s="201" t="b">
        <f t="shared" si="14"/>
        <v>1</v>
      </c>
      <c r="AI148" s="203">
        <f t="shared" si="15"/>
        <v>1</v>
      </c>
      <c r="AV148" s="51" t="s">
        <v>5</v>
      </c>
      <c r="AW148" s="35" t="s">
        <v>551</v>
      </c>
      <c r="AX148" s="51" t="s">
        <v>5</v>
      </c>
      <c r="AY148" s="51" t="s">
        <v>105</v>
      </c>
      <c r="AZ148" s="51" t="s">
        <v>106</v>
      </c>
      <c r="BA148" s="51" t="s">
        <v>106</v>
      </c>
      <c r="BB148" s="51" t="s">
        <v>2005</v>
      </c>
      <c r="BC148" s="58" t="s">
        <v>28</v>
      </c>
      <c r="BD148" s="1" t="s">
        <v>1017</v>
      </c>
      <c r="BE148" s="33" t="s">
        <v>1016</v>
      </c>
      <c r="BF148" s="51" t="s">
        <v>122</v>
      </c>
      <c r="BG148" s="51" t="s">
        <v>110</v>
      </c>
      <c r="BH148" s="73"/>
      <c r="BI148" s="73"/>
      <c r="BJ148" s="73" t="s">
        <v>35</v>
      </c>
      <c r="BK148" s="73"/>
      <c r="BL148" s="1" t="s">
        <v>1019</v>
      </c>
      <c r="BM148" s="1" t="s">
        <v>143</v>
      </c>
      <c r="BP148" s="51" t="s">
        <v>7</v>
      </c>
      <c r="BQ148" s="53">
        <v>42690</v>
      </c>
    </row>
    <row r="149" spans="1:69" ht="50.65" x14ac:dyDescent="0.6">
      <c r="A149" s="78">
        <v>148</v>
      </c>
      <c r="B149" s="426" t="s">
        <v>979</v>
      </c>
      <c r="C149" s="27" t="s">
        <v>3972</v>
      </c>
      <c r="D149" s="1">
        <v>2014</v>
      </c>
      <c r="E149" s="1">
        <v>1.3</v>
      </c>
      <c r="F149" s="1">
        <v>773</v>
      </c>
      <c r="H149" s="1"/>
      <c r="I149" s="174" t="s">
        <v>2572</v>
      </c>
      <c r="J149" s="448" t="s">
        <v>4276</v>
      </c>
      <c r="K149" s="448" t="s">
        <v>3450</v>
      </c>
      <c r="L149" s="448" t="s">
        <v>4109</v>
      </c>
      <c r="M149" s="447" t="s">
        <v>4151</v>
      </c>
      <c r="N149" s="205" t="s">
        <v>2787</v>
      </c>
      <c r="O149" s="230" t="s">
        <v>2859</v>
      </c>
      <c r="P149" s="230" t="s">
        <v>1024</v>
      </c>
      <c r="T149" s="206">
        <v>44661.401388888888</v>
      </c>
      <c r="U149" s="176" t="s">
        <v>2576</v>
      </c>
      <c r="V149" s="189" t="b">
        <v>1</v>
      </c>
      <c r="W149" s="134" t="b">
        <v>1</v>
      </c>
      <c r="AB149" s="234" t="b">
        <f t="shared" si="13"/>
        <v>1</v>
      </c>
      <c r="AC149" s="199" t="b">
        <f t="shared" si="13"/>
        <v>1</v>
      </c>
      <c r="AD149" s="199" t="b">
        <f t="shared" si="16"/>
        <v>1</v>
      </c>
      <c r="AE149" s="199" t="b">
        <f t="shared" si="16"/>
        <v>1</v>
      </c>
      <c r="AF149" s="200" t="b">
        <f t="shared" si="16"/>
        <v>1</v>
      </c>
      <c r="AG149" s="200" t="b">
        <f t="shared" si="16"/>
        <v>1</v>
      </c>
      <c r="AH149" s="201" t="b">
        <f t="shared" si="14"/>
        <v>1</v>
      </c>
      <c r="AI149" s="203">
        <f t="shared" si="15"/>
        <v>1</v>
      </c>
      <c r="AV149" s="51" t="s">
        <v>5</v>
      </c>
      <c r="AW149" s="30" t="s">
        <v>213</v>
      </c>
      <c r="AX149" s="51" t="s">
        <v>5</v>
      </c>
      <c r="AY149" s="51" t="s">
        <v>105</v>
      </c>
      <c r="AZ149" s="51" t="s">
        <v>106</v>
      </c>
      <c r="BA149" s="51" t="s">
        <v>106</v>
      </c>
      <c r="BB149" s="51" t="s">
        <v>2005</v>
      </c>
      <c r="BC149" s="1" t="s">
        <v>28</v>
      </c>
      <c r="BD149" s="1" t="s">
        <v>1025</v>
      </c>
      <c r="BE149" s="33" t="s">
        <v>1024</v>
      </c>
      <c r="BF149" s="51" t="s">
        <v>122</v>
      </c>
      <c r="BG149" s="51" t="s">
        <v>110</v>
      </c>
      <c r="BH149" s="73"/>
      <c r="BI149" s="73"/>
      <c r="BJ149" s="73" t="s">
        <v>26</v>
      </c>
      <c r="BK149" s="73"/>
      <c r="BL149" s="1" t="s">
        <v>1029</v>
      </c>
      <c r="BM149" s="1" t="s">
        <v>1030</v>
      </c>
      <c r="BP149" s="51" t="s">
        <v>7</v>
      </c>
      <c r="BQ149" s="53">
        <v>42690</v>
      </c>
    </row>
    <row r="150" spans="1:69" ht="33.75" x14ac:dyDescent="0.6">
      <c r="A150" s="78">
        <v>149</v>
      </c>
      <c r="B150" s="426" t="s">
        <v>980</v>
      </c>
      <c r="C150" s="27" t="s">
        <v>3995</v>
      </c>
      <c r="D150" s="1">
        <v>2014</v>
      </c>
      <c r="E150" s="1">
        <v>1.6</v>
      </c>
      <c r="F150" s="1">
        <v>633</v>
      </c>
      <c r="H150" s="1">
        <v>1.75</v>
      </c>
      <c r="I150" s="174" t="s">
        <v>2572</v>
      </c>
      <c r="J150" s="448" t="s">
        <v>4277</v>
      </c>
      <c r="K150" s="448" t="s">
        <v>3465</v>
      </c>
      <c r="L150" s="448" t="s">
        <v>4270</v>
      </c>
      <c r="M150" s="447" t="s">
        <v>4481</v>
      </c>
      <c r="N150" s="205" t="s">
        <v>2861</v>
      </c>
      <c r="O150" s="230" t="s">
        <v>2862</v>
      </c>
      <c r="P150" s="230" t="s">
        <v>2860</v>
      </c>
      <c r="T150" s="124">
        <v>44661.409722222219</v>
      </c>
      <c r="U150" s="155" t="s">
        <v>2575</v>
      </c>
      <c r="V150" s="189" t="b">
        <v>1</v>
      </c>
      <c r="W150" s="134" t="b">
        <v>1</v>
      </c>
      <c r="AB150" s="234" t="b">
        <f t="shared" si="13"/>
        <v>1</v>
      </c>
      <c r="AC150" s="199" t="b">
        <f t="shared" si="13"/>
        <v>1</v>
      </c>
      <c r="AD150" s="199" t="b">
        <f t="shared" si="16"/>
        <v>1</v>
      </c>
      <c r="AE150" s="199" t="b">
        <f t="shared" si="16"/>
        <v>1</v>
      </c>
      <c r="AF150" s="200" t="b">
        <f t="shared" si="16"/>
        <v>1</v>
      </c>
      <c r="AG150" s="200" t="b">
        <f t="shared" si="16"/>
        <v>1</v>
      </c>
      <c r="AH150" s="201" t="b">
        <f t="shared" si="14"/>
        <v>1</v>
      </c>
      <c r="AI150" s="203">
        <f t="shared" si="15"/>
        <v>1</v>
      </c>
      <c r="AV150" s="51" t="s">
        <v>5</v>
      </c>
      <c r="AW150" s="30" t="s">
        <v>213</v>
      </c>
      <c r="AX150" s="51" t="s">
        <v>5</v>
      </c>
      <c r="AY150" s="51" t="s">
        <v>105</v>
      </c>
      <c r="AZ150" s="51" t="s">
        <v>106</v>
      </c>
      <c r="BA150" s="51" t="s">
        <v>106</v>
      </c>
      <c r="BB150" s="51" t="s">
        <v>2005</v>
      </c>
      <c r="BC150" s="58" t="s">
        <v>28</v>
      </c>
      <c r="BD150" s="1" t="s">
        <v>1017</v>
      </c>
      <c r="BE150" s="40" t="s">
        <v>1036</v>
      </c>
      <c r="BF150" s="51" t="s">
        <v>122</v>
      </c>
      <c r="BG150" s="51" t="s">
        <v>110</v>
      </c>
      <c r="BH150" s="73"/>
      <c r="BI150" s="73"/>
      <c r="BJ150" s="73"/>
      <c r="BK150" s="73"/>
      <c r="BL150" s="1" t="s">
        <v>477</v>
      </c>
      <c r="BM150" s="1" t="s">
        <v>1042</v>
      </c>
      <c r="BN150" s="1">
        <v>0.22600000000000001</v>
      </c>
      <c r="BP150" s="51" t="s">
        <v>7</v>
      </c>
      <c r="BQ150" s="53">
        <v>42692</v>
      </c>
    </row>
    <row r="151" spans="1:69" ht="50.65" x14ac:dyDescent="0.6">
      <c r="A151" s="78">
        <v>150</v>
      </c>
      <c r="B151" s="426" t="s">
        <v>981</v>
      </c>
      <c r="C151" s="27" t="s">
        <v>3970</v>
      </c>
      <c r="D151" s="1">
        <v>2014</v>
      </c>
      <c r="E151" s="1">
        <v>0.75</v>
      </c>
      <c r="F151" s="1">
        <v>573</v>
      </c>
      <c r="H151" s="1">
        <v>0.8</v>
      </c>
      <c r="I151" s="174" t="s">
        <v>2572</v>
      </c>
      <c r="J151" s="448" t="s">
        <v>4277</v>
      </c>
      <c r="K151" s="448" t="s">
        <v>3465</v>
      </c>
      <c r="L151" s="448" t="s">
        <v>4270</v>
      </c>
      <c r="M151" s="447" t="s">
        <v>4481</v>
      </c>
      <c r="N151" s="205" t="s">
        <v>2787</v>
      </c>
      <c r="O151" s="230" t="s">
        <v>2863</v>
      </c>
      <c r="P151" s="136" t="s">
        <v>2858</v>
      </c>
      <c r="T151" s="206">
        <v>44661.413888888892</v>
      </c>
      <c r="U151" s="176" t="s">
        <v>2576</v>
      </c>
      <c r="V151" s="189" t="b">
        <v>1</v>
      </c>
      <c r="W151" s="134" t="b">
        <v>1</v>
      </c>
      <c r="AB151" s="234" t="b">
        <f t="shared" si="13"/>
        <v>1</v>
      </c>
      <c r="AC151" s="199" t="b">
        <f t="shared" si="13"/>
        <v>1</v>
      </c>
      <c r="AD151" s="199" t="b">
        <f t="shared" si="16"/>
        <v>1</v>
      </c>
      <c r="AE151" s="199" t="b">
        <f t="shared" si="16"/>
        <v>1</v>
      </c>
      <c r="AF151" s="200" t="b">
        <f t="shared" si="16"/>
        <v>1</v>
      </c>
      <c r="AG151" s="200" t="b">
        <f t="shared" si="16"/>
        <v>1</v>
      </c>
      <c r="AH151" s="201" t="b">
        <f t="shared" si="14"/>
        <v>1</v>
      </c>
      <c r="AI151" s="203">
        <f t="shared" si="15"/>
        <v>1</v>
      </c>
      <c r="AV151" s="51" t="s">
        <v>5</v>
      </c>
      <c r="AW151" s="30" t="s">
        <v>213</v>
      </c>
      <c r="AX151" s="51" t="s">
        <v>5</v>
      </c>
      <c r="AY151" s="51" t="s">
        <v>105</v>
      </c>
      <c r="AZ151" s="51" t="s">
        <v>106</v>
      </c>
      <c r="BA151" s="51" t="s">
        <v>106</v>
      </c>
      <c r="BB151" s="51" t="s">
        <v>2005</v>
      </c>
      <c r="BC151" s="58" t="s">
        <v>28</v>
      </c>
      <c r="BD151" s="1" t="s">
        <v>1045</v>
      </c>
      <c r="BE151" s="33" t="s">
        <v>1044</v>
      </c>
      <c r="BF151" s="51" t="s">
        <v>122</v>
      </c>
      <c r="BG151" s="51" t="s">
        <v>110</v>
      </c>
      <c r="BH151" s="73"/>
      <c r="BI151" s="73"/>
      <c r="BJ151" s="73"/>
      <c r="BK151" s="73"/>
      <c r="BL151" s="1" t="s">
        <v>1041</v>
      </c>
      <c r="BM151" s="1" t="s">
        <v>1043</v>
      </c>
      <c r="BP151" s="51" t="s">
        <v>7</v>
      </c>
      <c r="BQ151" s="53">
        <v>42692</v>
      </c>
    </row>
    <row r="152" spans="1:69" ht="50.65" x14ac:dyDescent="0.6">
      <c r="A152" s="78">
        <v>151</v>
      </c>
      <c r="B152" s="431" t="s">
        <v>982</v>
      </c>
      <c r="C152" s="432" t="s">
        <v>3996</v>
      </c>
      <c r="D152" s="1">
        <v>2015</v>
      </c>
      <c r="E152" s="1">
        <v>1.5</v>
      </c>
      <c r="F152" s="1">
        <v>823</v>
      </c>
      <c r="H152" s="1"/>
      <c r="I152" s="174" t="s">
        <v>3254</v>
      </c>
      <c r="J152" s="448" t="s">
        <v>4278</v>
      </c>
      <c r="K152" s="448" t="s">
        <v>3441</v>
      </c>
      <c r="L152" s="448" t="s">
        <v>4041</v>
      </c>
      <c r="M152" s="447" t="s">
        <v>4482</v>
      </c>
      <c r="N152" s="205" t="s">
        <v>2855</v>
      </c>
      <c r="O152" s="136" t="s">
        <v>3382</v>
      </c>
      <c r="P152" s="136" t="s">
        <v>3382</v>
      </c>
      <c r="T152" s="124">
        <v>44664.678472222222</v>
      </c>
      <c r="U152" s="176" t="s">
        <v>2576</v>
      </c>
      <c r="V152" s="268" t="b">
        <v>1</v>
      </c>
      <c r="W152" s="269" t="b">
        <v>1</v>
      </c>
      <c r="AB152" s="234" t="b">
        <f t="shared" si="13"/>
        <v>1</v>
      </c>
      <c r="AC152" s="199" t="b">
        <f t="shared" si="13"/>
        <v>1</v>
      </c>
      <c r="AD152" s="199" t="b">
        <f t="shared" si="16"/>
        <v>1</v>
      </c>
      <c r="AE152" s="199" t="b">
        <f t="shared" si="16"/>
        <v>1</v>
      </c>
      <c r="AF152" s="200" t="b">
        <f t="shared" si="16"/>
        <v>1</v>
      </c>
      <c r="AG152" s="200" t="b">
        <f t="shared" si="16"/>
        <v>1</v>
      </c>
      <c r="AH152" s="201" t="b">
        <f t="shared" si="14"/>
        <v>1</v>
      </c>
      <c r="AI152" s="203">
        <f t="shared" si="15"/>
        <v>1</v>
      </c>
      <c r="AV152" s="51" t="s">
        <v>5</v>
      </c>
      <c r="AW152" s="30" t="s">
        <v>213</v>
      </c>
      <c r="AX152" s="51" t="s">
        <v>5</v>
      </c>
      <c r="AY152" s="51" t="s">
        <v>105</v>
      </c>
      <c r="AZ152" s="51" t="s">
        <v>106</v>
      </c>
      <c r="BA152" s="51" t="s">
        <v>106</v>
      </c>
      <c r="BB152" s="51" t="s">
        <v>2005</v>
      </c>
      <c r="BC152" s="1" t="s">
        <v>28</v>
      </c>
      <c r="BD152" s="1" t="s">
        <v>473</v>
      </c>
      <c r="BE152" s="33" t="s">
        <v>1049</v>
      </c>
      <c r="BF152" s="51" t="s">
        <v>122</v>
      </c>
      <c r="BG152" s="51" t="s">
        <v>110</v>
      </c>
      <c r="BH152" s="73"/>
      <c r="BI152" s="73"/>
      <c r="BJ152" s="73"/>
      <c r="BK152" s="73"/>
      <c r="BL152" s="1" t="s">
        <v>1046</v>
      </c>
      <c r="BM152" s="1" t="s">
        <v>1047</v>
      </c>
      <c r="BP152" s="51" t="s">
        <v>7</v>
      </c>
      <c r="BQ152" s="53">
        <v>42692</v>
      </c>
    </row>
    <row r="153" spans="1:69" ht="84.4" x14ac:dyDescent="0.6">
      <c r="A153" s="78">
        <v>152</v>
      </c>
      <c r="B153" s="426" t="s">
        <v>983</v>
      </c>
      <c r="C153" s="27" t="s">
        <v>3962</v>
      </c>
      <c r="D153" s="1">
        <v>2014</v>
      </c>
      <c r="E153" s="1">
        <v>1.9</v>
      </c>
      <c r="F153" s="1">
        <v>773</v>
      </c>
      <c r="H153" s="1"/>
      <c r="I153" s="174" t="s">
        <v>3254</v>
      </c>
      <c r="J153" s="448" t="s">
        <v>3498</v>
      </c>
      <c r="K153" s="448" t="s">
        <v>2740</v>
      </c>
      <c r="L153" s="448" t="s">
        <v>4195</v>
      </c>
      <c r="M153" s="447" t="s">
        <v>4196</v>
      </c>
      <c r="N153" s="205" t="s">
        <v>2738</v>
      </c>
      <c r="O153" s="205" t="s">
        <v>3383</v>
      </c>
      <c r="P153" s="205" t="s">
        <v>3383</v>
      </c>
      <c r="T153" s="124">
        <v>44664.689583333333</v>
      </c>
      <c r="U153" s="176" t="s">
        <v>2576</v>
      </c>
      <c r="V153" s="268" t="b">
        <v>1</v>
      </c>
      <c r="W153" s="269" t="b">
        <v>1</v>
      </c>
      <c r="AB153" s="234" t="b">
        <f t="shared" si="13"/>
        <v>1</v>
      </c>
      <c r="AC153" s="199" t="b">
        <f t="shared" si="13"/>
        <v>1</v>
      </c>
      <c r="AD153" s="199" t="b">
        <f t="shared" si="16"/>
        <v>1</v>
      </c>
      <c r="AE153" s="199" t="b">
        <f t="shared" si="16"/>
        <v>1</v>
      </c>
      <c r="AF153" s="200" t="b">
        <f t="shared" si="16"/>
        <v>1</v>
      </c>
      <c r="AG153" s="200" t="b">
        <f t="shared" si="16"/>
        <v>1</v>
      </c>
      <c r="AH153" s="201" t="b">
        <f t="shared" si="14"/>
        <v>1</v>
      </c>
      <c r="AI153" s="203">
        <f t="shared" si="15"/>
        <v>1</v>
      </c>
      <c r="AV153" s="51" t="s">
        <v>5</v>
      </c>
      <c r="AW153" s="30" t="s">
        <v>213</v>
      </c>
      <c r="AX153" s="51" t="s">
        <v>5</v>
      </c>
      <c r="AY153" s="51" t="s">
        <v>105</v>
      </c>
      <c r="AZ153" s="51" t="s">
        <v>106</v>
      </c>
      <c r="BA153" s="51" t="s">
        <v>106</v>
      </c>
      <c r="BB153" s="51" t="s">
        <v>2005</v>
      </c>
      <c r="BC153" s="1" t="s">
        <v>28</v>
      </c>
      <c r="BD153" s="1" t="s">
        <v>1150</v>
      </c>
      <c r="BE153" s="33" t="s">
        <v>1052</v>
      </c>
      <c r="BF153" s="51" t="s">
        <v>122</v>
      </c>
      <c r="BG153" s="51" t="s">
        <v>110</v>
      </c>
      <c r="BH153" s="73"/>
      <c r="BI153" s="73"/>
      <c r="BJ153" s="73" t="s">
        <v>35</v>
      </c>
      <c r="BK153" s="73"/>
      <c r="BL153" s="1" t="s">
        <v>199</v>
      </c>
      <c r="BM153" s="1" t="s">
        <v>1054</v>
      </c>
      <c r="BP153" s="51" t="s">
        <v>7</v>
      </c>
      <c r="BQ153" s="53">
        <v>42692</v>
      </c>
    </row>
    <row r="154" spans="1:69" ht="84.4" x14ac:dyDescent="0.6">
      <c r="A154" s="78">
        <v>153</v>
      </c>
      <c r="B154" s="426" t="s">
        <v>1055</v>
      </c>
      <c r="C154" s="27" t="s">
        <v>3997</v>
      </c>
      <c r="D154" s="1">
        <v>2010</v>
      </c>
      <c r="E154" s="1">
        <v>1</v>
      </c>
      <c r="F154" s="1">
        <v>650</v>
      </c>
      <c r="H154" s="1"/>
      <c r="I154" s="174" t="s">
        <v>3254</v>
      </c>
      <c r="J154" s="448" t="s">
        <v>4279</v>
      </c>
      <c r="K154" s="448" t="s">
        <v>3304</v>
      </c>
      <c r="L154" s="448" t="s">
        <v>4280</v>
      </c>
      <c r="M154" s="447" t="s">
        <v>4483</v>
      </c>
      <c r="N154" s="205" t="s">
        <v>2780</v>
      </c>
      <c r="O154" s="205" t="s">
        <v>2859</v>
      </c>
      <c r="P154" s="205" t="s">
        <v>2859</v>
      </c>
      <c r="T154" s="124">
        <v>44664.699305555558</v>
      </c>
      <c r="U154" s="176" t="s">
        <v>2576</v>
      </c>
      <c r="V154" s="268" t="b">
        <v>1</v>
      </c>
      <c r="W154" s="269" t="b">
        <v>1</v>
      </c>
      <c r="AB154" s="234" t="b">
        <f t="shared" si="13"/>
        <v>1</v>
      </c>
      <c r="AC154" s="199" t="b">
        <f t="shared" si="13"/>
        <v>1</v>
      </c>
      <c r="AD154" s="199" t="b">
        <f t="shared" si="16"/>
        <v>1</v>
      </c>
      <c r="AE154" s="199" t="b">
        <f t="shared" si="16"/>
        <v>1</v>
      </c>
      <c r="AF154" s="200" t="b">
        <f t="shared" si="16"/>
        <v>1</v>
      </c>
      <c r="AG154" s="200" t="b">
        <f t="shared" si="16"/>
        <v>1</v>
      </c>
      <c r="AH154" s="201" t="b">
        <f t="shared" si="14"/>
        <v>1</v>
      </c>
      <c r="AI154" s="203">
        <f t="shared" si="15"/>
        <v>1</v>
      </c>
      <c r="AV154" s="51" t="s">
        <v>5</v>
      </c>
      <c r="AW154" s="30" t="s">
        <v>213</v>
      </c>
      <c r="AX154" s="51" t="s">
        <v>5</v>
      </c>
      <c r="AY154" s="51" t="s">
        <v>105</v>
      </c>
      <c r="AZ154" s="51" t="s">
        <v>106</v>
      </c>
      <c r="BA154" s="51" t="s">
        <v>106</v>
      </c>
      <c r="BB154" s="51" t="s">
        <v>2005</v>
      </c>
      <c r="BC154" s="1" t="s">
        <v>2026</v>
      </c>
      <c r="BD154" s="1" t="s">
        <v>1071</v>
      </c>
      <c r="BE154" s="33" t="s">
        <v>1070</v>
      </c>
      <c r="BF154" s="51" t="s">
        <v>122</v>
      </c>
      <c r="BG154" s="51" t="s">
        <v>110</v>
      </c>
      <c r="BH154" s="73"/>
      <c r="BI154" s="73"/>
      <c r="BJ154" s="73"/>
      <c r="BK154" s="73"/>
      <c r="BL154" s="1" t="s">
        <v>35</v>
      </c>
      <c r="BM154" s="1" t="s">
        <v>1079</v>
      </c>
      <c r="BP154" s="51" t="s">
        <v>7</v>
      </c>
      <c r="BQ154" s="53">
        <v>42695</v>
      </c>
    </row>
    <row r="155" spans="1:69" ht="67.5" x14ac:dyDescent="0.6">
      <c r="A155" s="78">
        <v>154</v>
      </c>
      <c r="B155" s="426" t="s">
        <v>1056</v>
      </c>
      <c r="C155" s="27" t="s">
        <v>3998</v>
      </c>
      <c r="D155" s="1">
        <v>2012</v>
      </c>
      <c r="E155" s="1">
        <v>0.43</v>
      </c>
      <c r="F155" s="1">
        <v>600</v>
      </c>
      <c r="H155" s="1"/>
      <c r="I155" s="174" t="s">
        <v>3254</v>
      </c>
      <c r="J155" s="448" t="s">
        <v>4281</v>
      </c>
      <c r="K155" s="448" t="s">
        <v>3306</v>
      </c>
      <c r="L155" s="448" t="s">
        <v>4033</v>
      </c>
      <c r="M155" s="447" t="s">
        <v>3358</v>
      </c>
      <c r="N155" s="205" t="s">
        <v>2776</v>
      </c>
      <c r="O155" s="205" t="s">
        <v>3384</v>
      </c>
      <c r="P155" s="205" t="s">
        <v>3384</v>
      </c>
      <c r="T155" s="124">
        <v>44664.724999999999</v>
      </c>
      <c r="U155" s="176" t="s">
        <v>2576</v>
      </c>
      <c r="V155" s="268" t="b">
        <v>1</v>
      </c>
      <c r="W155" s="269" t="b">
        <v>1</v>
      </c>
      <c r="AB155" s="234" t="b">
        <f t="shared" si="13"/>
        <v>1</v>
      </c>
      <c r="AC155" s="199" t="b">
        <f t="shared" si="13"/>
        <v>1</v>
      </c>
      <c r="AD155" s="199" t="b">
        <f t="shared" si="16"/>
        <v>1</v>
      </c>
      <c r="AE155" s="199" t="b">
        <f t="shared" si="16"/>
        <v>1</v>
      </c>
      <c r="AF155" s="200" t="b">
        <f t="shared" si="16"/>
        <v>1</v>
      </c>
      <c r="AG155" s="200" t="b">
        <f t="shared" si="16"/>
        <v>1</v>
      </c>
      <c r="AH155" s="201" t="b">
        <f t="shared" si="14"/>
        <v>1</v>
      </c>
      <c r="AI155" s="203">
        <f t="shared" si="15"/>
        <v>1</v>
      </c>
      <c r="AV155" s="51" t="s">
        <v>5</v>
      </c>
      <c r="AW155" s="30" t="s">
        <v>213</v>
      </c>
      <c r="AX155" s="51" t="s">
        <v>5</v>
      </c>
      <c r="AY155" s="51" t="s">
        <v>105</v>
      </c>
      <c r="AZ155" s="51" t="s">
        <v>106</v>
      </c>
      <c r="BA155" s="51" t="s">
        <v>106</v>
      </c>
      <c r="BB155" s="51" t="s">
        <v>2005</v>
      </c>
      <c r="BC155" s="1" t="s">
        <v>2026</v>
      </c>
      <c r="BD155" s="1" t="s">
        <v>1083</v>
      </c>
      <c r="BE155" s="33" t="s">
        <v>1084</v>
      </c>
      <c r="BF155" s="51" t="s">
        <v>122</v>
      </c>
      <c r="BG155" s="51" t="s">
        <v>110</v>
      </c>
      <c r="BH155" s="73"/>
      <c r="BI155" s="73"/>
      <c r="BJ155" s="73"/>
      <c r="BK155" s="73"/>
      <c r="BL155" s="1" t="s">
        <v>477</v>
      </c>
      <c r="BM155" s="33" t="s">
        <v>1095</v>
      </c>
      <c r="BP155" s="51" t="s">
        <v>7</v>
      </c>
      <c r="BQ155" s="53">
        <v>42695</v>
      </c>
    </row>
    <row r="156" spans="1:69" ht="50.65" x14ac:dyDescent="0.6">
      <c r="A156" s="78">
        <v>155</v>
      </c>
      <c r="B156" s="426" t="s">
        <v>1057</v>
      </c>
      <c r="C156" s="27" t="s">
        <v>3975</v>
      </c>
      <c r="D156" s="1">
        <v>2009</v>
      </c>
      <c r="E156" s="1">
        <v>0.8</v>
      </c>
      <c r="F156" s="1">
        <v>773</v>
      </c>
      <c r="H156" s="1"/>
      <c r="I156" s="174" t="s">
        <v>3254</v>
      </c>
      <c r="J156" s="448" t="s">
        <v>4282</v>
      </c>
      <c r="K156" s="448" t="s">
        <v>3450</v>
      </c>
      <c r="L156" s="448" t="s">
        <v>4109</v>
      </c>
      <c r="M156" s="447" t="s">
        <v>4151</v>
      </c>
      <c r="N156" s="205" t="s">
        <v>2780</v>
      </c>
      <c r="O156" s="205" t="s">
        <v>3385</v>
      </c>
      <c r="P156" s="205" t="s">
        <v>3385</v>
      </c>
      <c r="T156" s="124">
        <v>44664.738194444442</v>
      </c>
      <c r="U156" s="176" t="s">
        <v>2576</v>
      </c>
      <c r="V156" s="268" t="b">
        <v>1</v>
      </c>
      <c r="W156" s="269" t="b">
        <v>1</v>
      </c>
      <c r="AB156" s="234" t="b">
        <f t="shared" si="13"/>
        <v>1</v>
      </c>
      <c r="AC156" s="199" t="b">
        <f t="shared" si="13"/>
        <v>1</v>
      </c>
      <c r="AD156" s="199" t="b">
        <f t="shared" si="16"/>
        <v>1</v>
      </c>
      <c r="AE156" s="199" t="b">
        <f t="shared" si="16"/>
        <v>1</v>
      </c>
      <c r="AF156" s="200" t="b">
        <f t="shared" si="16"/>
        <v>1</v>
      </c>
      <c r="AG156" s="200" t="b">
        <f t="shared" si="16"/>
        <v>1</v>
      </c>
      <c r="AH156" s="201" t="b">
        <f t="shared" si="14"/>
        <v>1</v>
      </c>
      <c r="AI156" s="203">
        <f t="shared" si="15"/>
        <v>1</v>
      </c>
      <c r="AV156" s="51" t="s">
        <v>38</v>
      </c>
      <c r="AW156" s="30" t="s">
        <v>213</v>
      </c>
      <c r="AX156" s="51" t="s">
        <v>38</v>
      </c>
      <c r="AY156" s="51" t="s">
        <v>105</v>
      </c>
      <c r="AZ156" s="51" t="s">
        <v>106</v>
      </c>
      <c r="BA156" s="51" t="s">
        <v>106</v>
      </c>
      <c r="BB156" s="51" t="s">
        <v>2005</v>
      </c>
      <c r="BC156" s="60" t="s">
        <v>4</v>
      </c>
      <c r="BD156" s="1" t="s">
        <v>150</v>
      </c>
      <c r="BE156" s="33" t="s">
        <v>37</v>
      </c>
      <c r="BF156" s="51" t="s">
        <v>122</v>
      </c>
      <c r="BG156" s="51" t="s">
        <v>110</v>
      </c>
      <c r="BH156" s="73"/>
      <c r="BI156" s="73"/>
      <c r="BJ156" s="73"/>
      <c r="BK156" s="73"/>
      <c r="BL156" s="1" t="s">
        <v>1088</v>
      </c>
      <c r="BM156" s="1" t="s">
        <v>589</v>
      </c>
      <c r="BP156" s="51" t="s">
        <v>7</v>
      </c>
      <c r="BQ156" s="53">
        <v>42695</v>
      </c>
    </row>
    <row r="157" spans="1:69" ht="50.65" x14ac:dyDescent="0.6">
      <c r="A157" s="78">
        <v>156</v>
      </c>
      <c r="B157" s="426" t="s">
        <v>2011</v>
      </c>
      <c r="C157" s="27" t="s">
        <v>3963</v>
      </c>
      <c r="D157" s="1">
        <v>2013</v>
      </c>
      <c r="E157" s="1">
        <v>1</v>
      </c>
      <c r="F157" s="1">
        <v>520</v>
      </c>
      <c r="H157" s="1"/>
      <c r="I157" s="174" t="s">
        <v>3254</v>
      </c>
      <c r="J157" s="448" t="s">
        <v>3310</v>
      </c>
      <c r="K157" s="448" t="s">
        <v>3310</v>
      </c>
      <c r="L157" s="448" t="s">
        <v>4030</v>
      </c>
      <c r="M157" s="447" t="s">
        <v>4484</v>
      </c>
      <c r="N157" s="205" t="s">
        <v>2730</v>
      </c>
      <c r="O157" s="205" t="s">
        <v>3386</v>
      </c>
      <c r="P157" s="205" t="s">
        <v>3386</v>
      </c>
      <c r="Q157" s="136" t="s">
        <v>3387</v>
      </c>
      <c r="T157" s="124">
        <v>44664.756249999999</v>
      </c>
      <c r="U157" s="176" t="s">
        <v>2576</v>
      </c>
      <c r="V157" s="268" t="b">
        <v>1</v>
      </c>
      <c r="W157" s="269" t="b">
        <v>1</v>
      </c>
      <c r="AB157" s="234" t="b">
        <f t="shared" si="13"/>
        <v>1</v>
      </c>
      <c r="AC157" s="199" t="b">
        <f t="shared" si="13"/>
        <v>1</v>
      </c>
      <c r="AD157" s="199" t="b">
        <f t="shared" si="16"/>
        <v>1</v>
      </c>
      <c r="AE157" s="199" t="b">
        <f t="shared" si="16"/>
        <v>1</v>
      </c>
      <c r="AF157" s="200" t="b">
        <f t="shared" si="16"/>
        <v>1</v>
      </c>
      <c r="AG157" s="200" t="b">
        <f t="shared" si="16"/>
        <v>1</v>
      </c>
      <c r="AH157" s="201" t="b">
        <f t="shared" si="14"/>
        <v>1</v>
      </c>
      <c r="AI157" s="203">
        <f t="shared" si="15"/>
        <v>1</v>
      </c>
      <c r="AV157" s="51" t="s">
        <v>38</v>
      </c>
      <c r="AW157" s="30" t="s">
        <v>213</v>
      </c>
      <c r="AX157" s="51" t="s">
        <v>38</v>
      </c>
      <c r="AY157" s="51" t="s">
        <v>105</v>
      </c>
      <c r="AZ157" s="51" t="s">
        <v>106</v>
      </c>
      <c r="BA157" s="51" t="s">
        <v>106</v>
      </c>
      <c r="BB157" s="51" t="s">
        <v>2005</v>
      </c>
      <c r="BC157" s="39" t="s">
        <v>2023</v>
      </c>
      <c r="BD157" s="1" t="s">
        <v>1091</v>
      </c>
      <c r="BE157" s="33" t="s">
        <v>1090</v>
      </c>
      <c r="BF157" s="51" t="s">
        <v>122</v>
      </c>
      <c r="BG157" s="51" t="s">
        <v>110</v>
      </c>
      <c r="BH157" s="73"/>
      <c r="BI157" s="73"/>
      <c r="BJ157" s="73"/>
      <c r="BK157" s="73"/>
      <c r="BL157" s="1" t="s">
        <v>107</v>
      </c>
      <c r="BM157" s="1" t="s">
        <v>1094</v>
      </c>
      <c r="BP157" s="51" t="s">
        <v>7</v>
      </c>
      <c r="BQ157" s="53">
        <v>42695</v>
      </c>
    </row>
    <row r="158" spans="1:69" ht="50.65" x14ac:dyDescent="0.6">
      <c r="A158" s="78">
        <v>157</v>
      </c>
      <c r="B158" s="426" t="s">
        <v>1058</v>
      </c>
      <c r="C158" s="27" t="s">
        <v>3969</v>
      </c>
      <c r="D158" s="1">
        <v>2014</v>
      </c>
      <c r="E158" s="1">
        <v>1.4</v>
      </c>
      <c r="F158" s="1">
        <v>550</v>
      </c>
      <c r="H158" s="1"/>
      <c r="I158" s="174" t="s">
        <v>3254</v>
      </c>
      <c r="J158" s="448" t="s">
        <v>4283</v>
      </c>
      <c r="K158" s="448" t="s">
        <v>3442</v>
      </c>
      <c r="L158" s="448" t="s">
        <v>4055</v>
      </c>
      <c r="M158" s="447" t="s">
        <v>3356</v>
      </c>
      <c r="N158" s="205" t="s">
        <v>2780</v>
      </c>
      <c r="O158" s="205" t="s">
        <v>3388</v>
      </c>
      <c r="P158" s="205" t="s">
        <v>3388</v>
      </c>
      <c r="T158" s="124">
        <v>44665.377083333333</v>
      </c>
      <c r="U158" s="176" t="s">
        <v>2576</v>
      </c>
      <c r="V158" s="268" t="b">
        <v>1</v>
      </c>
      <c r="W158" s="269" t="b">
        <v>1</v>
      </c>
      <c r="AB158" s="234" t="b">
        <f t="shared" si="13"/>
        <v>1</v>
      </c>
      <c r="AC158" s="199" t="b">
        <f t="shared" si="13"/>
        <v>1</v>
      </c>
      <c r="AD158" s="199" t="b">
        <f t="shared" si="16"/>
        <v>1</v>
      </c>
      <c r="AE158" s="199" t="b">
        <f t="shared" si="16"/>
        <v>1</v>
      </c>
      <c r="AF158" s="200" t="b">
        <f t="shared" si="16"/>
        <v>1</v>
      </c>
      <c r="AG158" s="200" t="b">
        <f t="shared" si="16"/>
        <v>1</v>
      </c>
      <c r="AH158" s="201" t="b">
        <f t="shared" si="14"/>
        <v>1</v>
      </c>
      <c r="AI158" s="203">
        <f t="shared" si="15"/>
        <v>1</v>
      </c>
      <c r="AV158" s="51" t="s">
        <v>5</v>
      </c>
      <c r="AW158" s="30" t="s">
        <v>213</v>
      </c>
      <c r="AX158" s="51" t="s">
        <v>5</v>
      </c>
      <c r="AY158" s="51" t="s">
        <v>105</v>
      </c>
      <c r="AZ158" s="51" t="s">
        <v>106</v>
      </c>
      <c r="BA158" s="51" t="s">
        <v>106</v>
      </c>
      <c r="BB158" s="51" t="s">
        <v>2005</v>
      </c>
      <c r="BC158" s="1" t="s">
        <v>2026</v>
      </c>
      <c r="BD158" s="1" t="s">
        <v>1151</v>
      </c>
      <c r="BE158" s="33" t="s">
        <v>1162</v>
      </c>
      <c r="BF158" s="51" t="s">
        <v>122</v>
      </c>
      <c r="BG158" s="51" t="s">
        <v>110</v>
      </c>
      <c r="BH158" s="73"/>
      <c r="BI158" s="73"/>
      <c r="BJ158" s="73" t="s">
        <v>26</v>
      </c>
      <c r="BK158" s="73"/>
      <c r="BL158" s="1" t="s">
        <v>1096</v>
      </c>
      <c r="BM158" s="1" t="s">
        <v>1099</v>
      </c>
      <c r="BP158" s="51" t="s">
        <v>7</v>
      </c>
      <c r="BQ158" s="53">
        <v>42696</v>
      </c>
    </row>
    <row r="159" spans="1:69" ht="50.65" x14ac:dyDescent="0.6">
      <c r="A159" s="78">
        <v>158</v>
      </c>
      <c r="B159" s="426" t="s">
        <v>1059</v>
      </c>
      <c r="C159" s="27" t="s">
        <v>3965</v>
      </c>
      <c r="D159" s="1">
        <v>2005</v>
      </c>
      <c r="E159" s="1">
        <v>0.27</v>
      </c>
      <c r="F159" s="1">
        <v>370</v>
      </c>
      <c r="H159" s="1"/>
      <c r="I159" s="132" t="s">
        <v>3254</v>
      </c>
      <c r="J159" s="448" t="s">
        <v>4284</v>
      </c>
      <c r="K159" s="448" t="s">
        <v>3314</v>
      </c>
      <c r="L159" s="448" t="s">
        <v>4280</v>
      </c>
      <c r="M159" s="447" t="s">
        <v>3901</v>
      </c>
      <c r="N159" s="267" t="s">
        <v>2730</v>
      </c>
      <c r="O159" s="267" t="s">
        <v>3389</v>
      </c>
      <c r="P159" s="267" t="s">
        <v>3389</v>
      </c>
      <c r="Q159" s="144" t="s">
        <v>3390</v>
      </c>
      <c r="R159" s="128"/>
      <c r="S159" s="129"/>
      <c r="T159" s="130">
        <v>44665.384027777778</v>
      </c>
      <c r="U159" s="157"/>
      <c r="V159" s="270" t="b">
        <v>1</v>
      </c>
      <c r="W159" s="271" t="b">
        <v>0</v>
      </c>
      <c r="AB159" s="234" t="b">
        <f t="shared" si="13"/>
        <v>1</v>
      </c>
      <c r="AC159" s="199" t="b">
        <f t="shared" si="13"/>
        <v>0</v>
      </c>
      <c r="AD159" s="199" t="b">
        <f t="shared" si="16"/>
        <v>1</v>
      </c>
      <c r="AE159" s="199" t="b">
        <f t="shared" si="16"/>
        <v>1</v>
      </c>
      <c r="AF159" s="200" t="b">
        <f t="shared" si="16"/>
        <v>1</v>
      </c>
      <c r="AG159" s="200" t="b">
        <f t="shared" si="16"/>
        <v>1</v>
      </c>
      <c r="AH159" s="201" t="b">
        <f t="shared" si="14"/>
        <v>0</v>
      </c>
      <c r="AI159" s="203">
        <f t="shared" si="15"/>
        <v>0</v>
      </c>
      <c r="AV159" s="51"/>
      <c r="AW159" s="35" t="s">
        <v>228</v>
      </c>
      <c r="AY159" s="51" t="s">
        <v>105</v>
      </c>
      <c r="AZ159" s="51" t="s">
        <v>106</v>
      </c>
      <c r="BA159" s="51" t="s">
        <v>106</v>
      </c>
      <c r="BB159" s="51" t="s">
        <v>2005</v>
      </c>
      <c r="BC159" s="39" t="s">
        <v>2023</v>
      </c>
      <c r="BD159" s="1" t="s">
        <v>1106</v>
      </c>
      <c r="BE159" s="33" t="s">
        <v>1105</v>
      </c>
      <c r="BF159" s="51" t="s">
        <v>122</v>
      </c>
      <c r="BG159" s="51" t="s">
        <v>110</v>
      </c>
      <c r="BH159" s="73"/>
      <c r="BI159" s="73"/>
      <c r="BJ159" s="73"/>
      <c r="BK159" s="73"/>
      <c r="BL159" s="1" t="s">
        <v>107</v>
      </c>
      <c r="BM159" s="1" t="s">
        <v>1108</v>
      </c>
      <c r="BP159" s="51" t="s">
        <v>7</v>
      </c>
      <c r="BQ159" s="53">
        <v>42696</v>
      </c>
    </row>
    <row r="160" spans="1:69" ht="65.650000000000006" x14ac:dyDescent="0.6">
      <c r="A160" s="78">
        <v>159</v>
      </c>
      <c r="B160" s="426" t="s">
        <v>1060</v>
      </c>
      <c r="C160" s="27" t="s">
        <v>3977</v>
      </c>
      <c r="D160" s="1">
        <v>2015</v>
      </c>
      <c r="E160" s="1">
        <v>1</v>
      </c>
      <c r="F160" s="1">
        <v>610</v>
      </c>
      <c r="H160" s="1"/>
      <c r="I160" s="174" t="s">
        <v>3254</v>
      </c>
      <c r="J160" s="448" t="s">
        <v>4285</v>
      </c>
      <c r="K160" s="448" t="s">
        <v>3436</v>
      </c>
      <c r="L160" s="448" t="s">
        <v>4253</v>
      </c>
      <c r="M160" s="447" t="s">
        <v>4475</v>
      </c>
      <c r="N160" s="205" t="s">
        <v>2730</v>
      </c>
      <c r="O160" s="136" t="s">
        <v>1114</v>
      </c>
      <c r="P160" s="136" t="s">
        <v>1114</v>
      </c>
      <c r="T160" s="124">
        <v>44665.392361111109</v>
      </c>
      <c r="U160" s="176" t="s">
        <v>2576</v>
      </c>
      <c r="V160" s="268" t="b">
        <v>1</v>
      </c>
      <c r="W160" s="269" t="b">
        <v>1</v>
      </c>
      <c r="AB160" s="234" t="b">
        <f t="shared" si="13"/>
        <v>1</v>
      </c>
      <c r="AC160" s="199" t="b">
        <f t="shared" si="13"/>
        <v>1</v>
      </c>
      <c r="AD160" s="199" t="b">
        <f t="shared" si="16"/>
        <v>1</v>
      </c>
      <c r="AE160" s="199" t="b">
        <f t="shared" si="16"/>
        <v>1</v>
      </c>
      <c r="AF160" s="200" t="b">
        <f t="shared" si="16"/>
        <v>1</v>
      </c>
      <c r="AG160" s="200" t="b">
        <f t="shared" si="16"/>
        <v>1</v>
      </c>
      <c r="AH160" s="201" t="b">
        <f t="shared" si="14"/>
        <v>1</v>
      </c>
      <c r="AI160" s="203">
        <f t="shared" si="15"/>
        <v>1</v>
      </c>
      <c r="AV160" s="51" t="s">
        <v>5</v>
      </c>
      <c r="AW160" s="30" t="s">
        <v>213</v>
      </c>
      <c r="AX160" s="51" t="s">
        <v>5</v>
      </c>
      <c r="AY160" s="51" t="s">
        <v>105</v>
      </c>
      <c r="AZ160" s="51" t="s">
        <v>106</v>
      </c>
      <c r="BA160" s="51" t="s">
        <v>106</v>
      </c>
      <c r="BB160" s="51" t="s">
        <v>2005</v>
      </c>
      <c r="BC160" s="1" t="s">
        <v>2026</v>
      </c>
      <c r="BD160" s="1" t="s">
        <v>1113</v>
      </c>
      <c r="BE160" s="1" t="s">
        <v>1114</v>
      </c>
      <c r="BF160" s="51" t="s">
        <v>122</v>
      </c>
      <c r="BG160" s="51" t="s">
        <v>110</v>
      </c>
      <c r="BH160" s="73"/>
      <c r="BI160" s="73"/>
      <c r="BJ160" s="73"/>
      <c r="BK160" s="73"/>
      <c r="BL160" s="1" t="s">
        <v>621</v>
      </c>
      <c r="BM160" s="1" t="s">
        <v>589</v>
      </c>
      <c r="BP160" s="51" t="s">
        <v>7</v>
      </c>
      <c r="BQ160" s="53">
        <v>42696</v>
      </c>
    </row>
    <row r="161" spans="1:69" ht="50.65" x14ac:dyDescent="0.6">
      <c r="A161" s="78">
        <v>160</v>
      </c>
      <c r="B161" s="426" t="s">
        <v>1061</v>
      </c>
      <c r="C161" s="27" t="s">
        <v>3953</v>
      </c>
      <c r="D161" s="1">
        <v>2012</v>
      </c>
      <c r="E161" s="1">
        <v>1</v>
      </c>
      <c r="F161" s="1">
        <v>710</v>
      </c>
      <c r="H161" s="1"/>
      <c r="I161" s="174" t="s">
        <v>3254</v>
      </c>
      <c r="J161" s="448" t="s">
        <v>4086</v>
      </c>
      <c r="K161" s="448" t="s">
        <v>3437</v>
      </c>
      <c r="L161" s="448" t="s">
        <v>4027</v>
      </c>
      <c r="M161" s="447" t="s">
        <v>4072</v>
      </c>
      <c r="N161" s="205" t="s">
        <v>2780</v>
      </c>
      <c r="O161" s="136" t="s">
        <v>3391</v>
      </c>
      <c r="P161" s="136" t="s">
        <v>3391</v>
      </c>
      <c r="T161" s="124">
        <v>44665.398611111108</v>
      </c>
      <c r="U161" s="176" t="s">
        <v>2576</v>
      </c>
      <c r="V161" s="268" t="b">
        <v>1</v>
      </c>
      <c r="W161" s="269" t="b">
        <v>1</v>
      </c>
      <c r="AB161" s="234" t="b">
        <f t="shared" si="13"/>
        <v>1</v>
      </c>
      <c r="AC161" s="199" t="b">
        <f t="shared" si="13"/>
        <v>1</v>
      </c>
      <c r="AD161" s="199" t="b">
        <f t="shared" si="16"/>
        <v>1</v>
      </c>
      <c r="AE161" s="199" t="b">
        <f t="shared" si="16"/>
        <v>1</v>
      </c>
      <c r="AF161" s="200" t="b">
        <f t="shared" si="16"/>
        <v>1</v>
      </c>
      <c r="AG161" s="200" t="b">
        <f t="shared" si="16"/>
        <v>1</v>
      </c>
      <c r="AH161" s="201" t="b">
        <f t="shared" si="14"/>
        <v>1</v>
      </c>
      <c r="AI161" s="203">
        <f t="shared" si="15"/>
        <v>1</v>
      </c>
      <c r="AV161" s="51" t="s">
        <v>5</v>
      </c>
      <c r="AW161" s="30" t="s">
        <v>213</v>
      </c>
      <c r="AX161" s="51" t="s">
        <v>5</v>
      </c>
      <c r="AY161" s="51" t="s">
        <v>105</v>
      </c>
      <c r="AZ161" s="51" t="s">
        <v>106</v>
      </c>
      <c r="BA161" s="51" t="s">
        <v>106</v>
      </c>
      <c r="BB161" s="51" t="s">
        <v>2005</v>
      </c>
      <c r="BC161" s="1" t="s">
        <v>2026</v>
      </c>
      <c r="BD161" s="1" t="s">
        <v>1112</v>
      </c>
      <c r="BE161" s="33" t="s">
        <v>1115</v>
      </c>
      <c r="BF161" s="51" t="s">
        <v>122</v>
      </c>
      <c r="BG161" s="51" t="s">
        <v>110</v>
      </c>
      <c r="BH161" s="73"/>
      <c r="BI161" s="73"/>
      <c r="BJ161" s="73"/>
      <c r="BK161" s="73"/>
      <c r="BL161" s="1" t="s">
        <v>621</v>
      </c>
      <c r="BM161" s="1" t="s">
        <v>703</v>
      </c>
      <c r="BN161" s="1" t="s">
        <v>1117</v>
      </c>
      <c r="BP161" s="51" t="s">
        <v>7</v>
      </c>
      <c r="BQ161" s="53">
        <v>42696</v>
      </c>
    </row>
    <row r="162" spans="1:69" ht="33.75" x14ac:dyDescent="0.6">
      <c r="A162" s="78">
        <v>161</v>
      </c>
      <c r="B162" s="426" t="s">
        <v>1062</v>
      </c>
      <c r="C162" s="27" t="s">
        <v>3999</v>
      </c>
      <c r="D162" s="1">
        <v>2012</v>
      </c>
      <c r="E162" s="1">
        <v>1.2</v>
      </c>
      <c r="F162" s="1">
        <v>573</v>
      </c>
      <c r="H162" s="1"/>
      <c r="I162" s="174" t="s">
        <v>3254</v>
      </c>
      <c r="J162" s="448" t="s">
        <v>4286</v>
      </c>
      <c r="K162" s="448" t="s">
        <v>3316</v>
      </c>
      <c r="L162" s="448" t="s">
        <v>4287</v>
      </c>
      <c r="M162" s="447" t="s">
        <v>4485</v>
      </c>
      <c r="N162" s="205" t="s">
        <v>2776</v>
      </c>
      <c r="O162" s="136" t="s">
        <v>3392</v>
      </c>
      <c r="P162" s="136" t="s">
        <v>3392</v>
      </c>
      <c r="T162" s="124">
        <v>44665.405555555553</v>
      </c>
      <c r="U162" s="176" t="s">
        <v>2576</v>
      </c>
      <c r="V162" s="268" t="b">
        <v>1</v>
      </c>
      <c r="W162" s="269" t="b">
        <v>1</v>
      </c>
      <c r="AB162" s="234" t="b">
        <f t="shared" si="13"/>
        <v>1</v>
      </c>
      <c r="AC162" s="199" t="b">
        <f t="shared" si="13"/>
        <v>1</v>
      </c>
      <c r="AD162" s="199" t="b">
        <f t="shared" si="16"/>
        <v>1</v>
      </c>
      <c r="AE162" s="199" t="b">
        <f t="shared" si="16"/>
        <v>1</v>
      </c>
      <c r="AF162" s="200" t="b">
        <f t="shared" si="16"/>
        <v>1</v>
      </c>
      <c r="AG162" s="200" t="b">
        <f t="shared" si="16"/>
        <v>1</v>
      </c>
      <c r="AH162" s="201" t="b">
        <f t="shared" si="14"/>
        <v>1</v>
      </c>
      <c r="AI162" s="203">
        <f t="shared" si="15"/>
        <v>1</v>
      </c>
      <c r="AV162" s="51" t="s">
        <v>5</v>
      </c>
      <c r="AW162" s="30" t="s">
        <v>213</v>
      </c>
      <c r="AX162" s="51" t="s">
        <v>5</v>
      </c>
      <c r="AY162" s="51" t="s">
        <v>105</v>
      </c>
      <c r="AZ162" s="51" t="s">
        <v>106</v>
      </c>
      <c r="BA162" s="51" t="s">
        <v>106</v>
      </c>
      <c r="BB162" s="51" t="s">
        <v>2005</v>
      </c>
      <c r="BC162" s="1" t="s">
        <v>2026</v>
      </c>
      <c r="BD162" s="1" t="s">
        <v>1119</v>
      </c>
      <c r="BE162" s="33" t="s">
        <v>1118</v>
      </c>
      <c r="BF162" s="51" t="s">
        <v>122</v>
      </c>
      <c r="BG162" s="51" t="s">
        <v>110</v>
      </c>
      <c r="BH162" s="73"/>
      <c r="BI162" s="73"/>
      <c r="BJ162" s="73" t="s">
        <v>26</v>
      </c>
      <c r="BK162" s="73"/>
      <c r="BL162" s="1" t="s">
        <v>943</v>
      </c>
      <c r="BM162" s="1" t="s">
        <v>1121</v>
      </c>
      <c r="BP162" s="51" t="s">
        <v>7</v>
      </c>
      <c r="BQ162" s="53">
        <v>42696</v>
      </c>
    </row>
    <row r="163" spans="1:69" ht="33.75" x14ac:dyDescent="0.6">
      <c r="A163" s="78">
        <v>162</v>
      </c>
      <c r="B163" s="426" t="s">
        <v>1063</v>
      </c>
      <c r="C163" s="27" t="s">
        <v>4000</v>
      </c>
      <c r="D163" s="1">
        <v>2014</v>
      </c>
      <c r="E163" s="1">
        <v>0.95</v>
      </c>
      <c r="F163" s="1">
        <v>623</v>
      </c>
      <c r="H163" s="1"/>
      <c r="I163" s="174" t="s">
        <v>3254</v>
      </c>
      <c r="J163" s="448" t="s">
        <v>4288</v>
      </c>
      <c r="K163" s="448" t="s">
        <v>3443</v>
      </c>
      <c r="L163" s="448" t="s">
        <v>4289</v>
      </c>
      <c r="M163" s="447" t="s">
        <v>4486</v>
      </c>
      <c r="N163" s="205" t="s">
        <v>2780</v>
      </c>
      <c r="O163" s="136"/>
      <c r="T163" s="124">
        <v>44665.413194444445</v>
      </c>
      <c r="U163" s="176" t="s">
        <v>2576</v>
      </c>
      <c r="V163" s="268" t="b">
        <v>1</v>
      </c>
      <c r="W163" s="269" t="b">
        <v>1</v>
      </c>
      <c r="AB163" s="234" t="b">
        <f t="shared" si="13"/>
        <v>1</v>
      </c>
      <c r="AC163" s="199" t="b">
        <f t="shared" si="13"/>
        <v>1</v>
      </c>
      <c r="AD163" s="199" t="b">
        <f t="shared" si="16"/>
        <v>1</v>
      </c>
      <c r="AE163" s="199" t="b">
        <f t="shared" si="16"/>
        <v>1</v>
      </c>
      <c r="AF163" s="200" t="b">
        <f t="shared" si="16"/>
        <v>1</v>
      </c>
      <c r="AG163" s="200" t="b">
        <f t="shared" si="16"/>
        <v>1</v>
      </c>
      <c r="AH163" s="201" t="b">
        <f t="shared" si="14"/>
        <v>1</v>
      </c>
      <c r="AI163" s="203">
        <f t="shared" si="15"/>
        <v>1</v>
      </c>
      <c r="AV163" s="59" t="s">
        <v>5</v>
      </c>
      <c r="AW163" s="30" t="s">
        <v>213</v>
      </c>
      <c r="AX163" s="61" t="s">
        <v>1471</v>
      </c>
      <c r="AY163" s="51" t="s">
        <v>105</v>
      </c>
      <c r="AZ163" s="51" t="s">
        <v>106</v>
      </c>
      <c r="BA163" s="51" t="s">
        <v>106</v>
      </c>
      <c r="BB163" s="51" t="s">
        <v>2005</v>
      </c>
      <c r="BC163" s="42" t="s">
        <v>2023</v>
      </c>
      <c r="BD163" s="1" t="s">
        <v>1122</v>
      </c>
      <c r="BE163" s="33" t="s">
        <v>1123</v>
      </c>
      <c r="BF163" s="51" t="s">
        <v>122</v>
      </c>
      <c r="BG163" s="51" t="s">
        <v>110</v>
      </c>
      <c r="BH163" s="73"/>
      <c r="BI163" s="73"/>
      <c r="BJ163" s="73" t="s">
        <v>35</v>
      </c>
      <c r="BK163" s="73"/>
      <c r="BL163" s="1" t="s">
        <v>578</v>
      </c>
      <c r="BM163" s="1" t="s">
        <v>644</v>
      </c>
      <c r="BN163" s="1" t="s">
        <v>1164</v>
      </c>
      <c r="BP163" s="51" t="s">
        <v>7</v>
      </c>
      <c r="BQ163" s="53">
        <v>42696</v>
      </c>
    </row>
    <row r="164" spans="1:69" ht="50.65" x14ac:dyDescent="0.6">
      <c r="A164" s="78">
        <v>163</v>
      </c>
      <c r="B164" s="426" t="s">
        <v>1064</v>
      </c>
      <c r="C164" s="27" t="s">
        <v>3963</v>
      </c>
      <c r="D164" s="1">
        <v>2016</v>
      </c>
      <c r="E164" s="1">
        <v>0.7</v>
      </c>
      <c r="F164" s="1">
        <v>773</v>
      </c>
      <c r="H164" s="1"/>
      <c r="I164" s="174" t="s">
        <v>3254</v>
      </c>
      <c r="J164" s="448" t="s">
        <v>4290</v>
      </c>
      <c r="K164" s="448" t="s">
        <v>3321</v>
      </c>
      <c r="L164" s="448" t="s">
        <v>4291</v>
      </c>
      <c r="M164" s="447" t="s">
        <v>4487</v>
      </c>
      <c r="N164" s="205" t="s">
        <v>2780</v>
      </c>
      <c r="O164" s="136" t="s">
        <v>3393</v>
      </c>
      <c r="P164" s="136" t="s">
        <v>3393</v>
      </c>
      <c r="T164" s="124">
        <v>44665.459722222222</v>
      </c>
      <c r="U164" s="176" t="s">
        <v>2576</v>
      </c>
      <c r="V164" s="268" t="b">
        <v>1</v>
      </c>
      <c r="W164" s="269" t="b">
        <v>1</v>
      </c>
      <c r="AB164" s="234" t="b">
        <f t="shared" si="13"/>
        <v>1</v>
      </c>
      <c r="AC164" s="199" t="b">
        <f t="shared" si="13"/>
        <v>1</v>
      </c>
      <c r="AD164" s="199" t="b">
        <f t="shared" si="16"/>
        <v>1</v>
      </c>
      <c r="AE164" s="199" t="b">
        <f t="shared" si="16"/>
        <v>1</v>
      </c>
      <c r="AF164" s="200" t="b">
        <f t="shared" si="16"/>
        <v>1</v>
      </c>
      <c r="AG164" s="200" t="b">
        <f t="shared" si="16"/>
        <v>1</v>
      </c>
      <c r="AH164" s="201" t="b">
        <f t="shared" si="14"/>
        <v>1</v>
      </c>
      <c r="AI164" s="203">
        <f t="shared" si="15"/>
        <v>1</v>
      </c>
      <c r="AV164" s="51" t="s">
        <v>38</v>
      </c>
      <c r="AW164" s="30" t="s">
        <v>213</v>
      </c>
      <c r="AX164" s="51" t="s">
        <v>38</v>
      </c>
      <c r="AY164" s="51" t="s">
        <v>105</v>
      </c>
      <c r="AZ164" s="51" t="s">
        <v>106</v>
      </c>
      <c r="BA164" s="51" t="s">
        <v>106</v>
      </c>
      <c r="BB164" s="51" t="s">
        <v>2005</v>
      </c>
      <c r="BC164" s="1" t="s">
        <v>2026</v>
      </c>
      <c r="BD164" s="1" t="s">
        <v>1127</v>
      </c>
      <c r="BE164" s="33" t="s">
        <v>1128</v>
      </c>
      <c r="BF164" s="51" t="s">
        <v>122</v>
      </c>
      <c r="BG164" s="51" t="s">
        <v>110</v>
      </c>
      <c r="BH164" s="73"/>
      <c r="BI164" s="73"/>
      <c r="BJ164" s="73"/>
      <c r="BK164" s="73"/>
      <c r="BL164" s="1" t="s">
        <v>26</v>
      </c>
      <c r="BM164" s="1" t="s">
        <v>1130</v>
      </c>
      <c r="BP164" s="51" t="s">
        <v>7</v>
      </c>
      <c r="BQ164" s="53">
        <v>42696</v>
      </c>
    </row>
    <row r="165" spans="1:69" ht="33.75" x14ac:dyDescent="0.6">
      <c r="A165" s="78">
        <v>164</v>
      </c>
      <c r="B165" s="426" t="s">
        <v>1065</v>
      </c>
      <c r="C165" s="27" t="s">
        <v>3985</v>
      </c>
      <c r="D165" s="1">
        <v>2014</v>
      </c>
      <c r="E165" s="1">
        <v>1.1000000000000001</v>
      </c>
      <c r="F165" s="1">
        <v>600</v>
      </c>
      <c r="H165" s="1"/>
      <c r="I165" s="174" t="s">
        <v>3254</v>
      </c>
      <c r="J165" s="448" t="s">
        <v>3323</v>
      </c>
      <c r="K165" s="448" t="s">
        <v>3323</v>
      </c>
      <c r="L165" s="448" t="s">
        <v>4292</v>
      </c>
      <c r="M165" s="447" t="s">
        <v>4488</v>
      </c>
      <c r="N165" s="205" t="s">
        <v>2776</v>
      </c>
      <c r="O165" s="136" t="s">
        <v>2873</v>
      </c>
      <c r="P165" s="136" t="s">
        <v>2873</v>
      </c>
      <c r="Q165" s="136" t="s">
        <v>3394</v>
      </c>
      <c r="T165" s="124">
        <v>44665.481249999997</v>
      </c>
      <c r="U165" s="155" t="s">
        <v>2575</v>
      </c>
      <c r="V165" s="268" t="b">
        <v>1</v>
      </c>
      <c r="W165" s="269" t="b">
        <v>1</v>
      </c>
      <c r="AB165" s="234" t="b">
        <f t="shared" si="13"/>
        <v>1</v>
      </c>
      <c r="AC165" s="199" t="b">
        <f t="shared" si="13"/>
        <v>1</v>
      </c>
      <c r="AD165" s="199" t="b">
        <f t="shared" si="16"/>
        <v>1</v>
      </c>
      <c r="AE165" s="199" t="b">
        <f t="shared" si="16"/>
        <v>1</v>
      </c>
      <c r="AF165" s="200" t="b">
        <f t="shared" si="16"/>
        <v>1</v>
      </c>
      <c r="AG165" s="200" t="b">
        <f t="shared" si="16"/>
        <v>1</v>
      </c>
      <c r="AH165" s="201" t="b">
        <f t="shared" si="14"/>
        <v>1</v>
      </c>
      <c r="AI165" s="203">
        <f t="shared" si="15"/>
        <v>1</v>
      </c>
      <c r="AV165" s="51" t="s">
        <v>5</v>
      </c>
      <c r="AW165" s="30" t="s">
        <v>213</v>
      </c>
      <c r="AX165" s="51" t="s">
        <v>5</v>
      </c>
      <c r="AY165" s="51" t="s">
        <v>105</v>
      </c>
      <c r="AZ165" s="51" t="s">
        <v>106</v>
      </c>
      <c r="BA165" s="51" t="s">
        <v>106</v>
      </c>
      <c r="BB165" s="51" t="s">
        <v>2005</v>
      </c>
      <c r="BC165" s="1" t="s">
        <v>2026</v>
      </c>
      <c r="BD165" s="1" t="s">
        <v>1134</v>
      </c>
      <c r="BE165" s="33" t="s">
        <v>1135</v>
      </c>
      <c r="BF165" s="51" t="s">
        <v>122</v>
      </c>
      <c r="BG165" s="51" t="s">
        <v>113</v>
      </c>
      <c r="BH165" s="73"/>
      <c r="BI165" s="73"/>
      <c r="BJ165" s="73"/>
      <c r="BK165" s="73"/>
      <c r="BL165" s="1" t="s">
        <v>1132</v>
      </c>
      <c r="BM165" s="1" t="s">
        <v>1131</v>
      </c>
      <c r="BP165" s="51" t="s">
        <v>7</v>
      </c>
      <c r="BQ165" s="53">
        <v>42696</v>
      </c>
    </row>
    <row r="166" spans="1:69" ht="50.65" x14ac:dyDescent="0.6">
      <c r="A166" s="78">
        <v>165</v>
      </c>
      <c r="B166" s="426" t="s">
        <v>1066</v>
      </c>
      <c r="C166" s="27" t="s">
        <v>4001</v>
      </c>
      <c r="D166" s="1">
        <v>2011</v>
      </c>
      <c r="E166" s="1">
        <v>1</v>
      </c>
      <c r="F166" s="1">
        <v>550</v>
      </c>
      <c r="H166" s="1"/>
      <c r="I166" s="174" t="s">
        <v>3254</v>
      </c>
      <c r="J166" s="448" t="s">
        <v>2804</v>
      </c>
      <c r="K166" s="448" t="s">
        <v>3438</v>
      </c>
      <c r="L166" s="448" t="s">
        <v>4030</v>
      </c>
      <c r="M166" s="447" t="s">
        <v>4058</v>
      </c>
      <c r="N166" s="205" t="s">
        <v>2776</v>
      </c>
      <c r="O166" s="136" t="s">
        <v>3395</v>
      </c>
      <c r="P166" s="136" t="s">
        <v>3395</v>
      </c>
      <c r="T166" s="124">
        <v>44665.490972222222</v>
      </c>
      <c r="U166" s="176" t="s">
        <v>2576</v>
      </c>
      <c r="V166" s="268" t="b">
        <v>1</v>
      </c>
      <c r="W166" s="269" t="b">
        <v>1</v>
      </c>
      <c r="AB166" s="234" t="b">
        <f t="shared" si="13"/>
        <v>1</v>
      </c>
      <c r="AC166" s="199" t="b">
        <f t="shared" si="13"/>
        <v>1</v>
      </c>
      <c r="AD166" s="199" t="b">
        <f t="shared" si="16"/>
        <v>1</v>
      </c>
      <c r="AE166" s="199" t="b">
        <f t="shared" si="16"/>
        <v>1</v>
      </c>
      <c r="AF166" s="200" t="b">
        <f t="shared" si="16"/>
        <v>1</v>
      </c>
      <c r="AG166" s="200" t="b">
        <f t="shared" si="16"/>
        <v>1</v>
      </c>
      <c r="AH166" s="201" t="b">
        <f t="shared" si="14"/>
        <v>1</v>
      </c>
      <c r="AI166" s="203">
        <f t="shared" si="15"/>
        <v>1</v>
      </c>
      <c r="AV166" s="51" t="s">
        <v>38</v>
      </c>
      <c r="AW166" s="30" t="s">
        <v>213</v>
      </c>
      <c r="AX166" s="51" t="s">
        <v>38</v>
      </c>
      <c r="AY166" s="51" t="s">
        <v>105</v>
      </c>
      <c r="AZ166" s="51" t="s">
        <v>106</v>
      </c>
      <c r="BA166" s="51" t="s">
        <v>106</v>
      </c>
      <c r="BB166" s="51" t="s">
        <v>2005</v>
      </c>
      <c r="BC166" s="42" t="s">
        <v>2023</v>
      </c>
      <c r="BD166" s="1" t="s">
        <v>1148</v>
      </c>
      <c r="BE166" s="33" t="s">
        <v>1138</v>
      </c>
      <c r="BF166" s="51" t="s">
        <v>122</v>
      </c>
      <c r="BG166" s="51" t="s">
        <v>110</v>
      </c>
      <c r="BH166" s="73"/>
      <c r="BI166" s="73"/>
      <c r="BJ166" s="73" t="s">
        <v>35</v>
      </c>
      <c r="BK166" s="73"/>
      <c r="BL166" s="1" t="s">
        <v>747</v>
      </c>
      <c r="BM166" s="1" t="s">
        <v>1137</v>
      </c>
      <c r="BP166" s="51" t="s">
        <v>7</v>
      </c>
      <c r="BQ166" s="53">
        <v>42697</v>
      </c>
    </row>
    <row r="167" spans="1:69" ht="50.65" x14ac:dyDescent="0.6">
      <c r="A167" s="78">
        <v>166</v>
      </c>
      <c r="B167" s="426" t="s">
        <v>1067</v>
      </c>
      <c r="C167" s="27" t="s">
        <v>3963</v>
      </c>
      <c r="D167" s="1">
        <v>2008</v>
      </c>
      <c r="E167" s="1">
        <v>1.59</v>
      </c>
      <c r="F167" s="1">
        <v>673</v>
      </c>
      <c r="H167" s="1"/>
      <c r="I167" s="174" t="s">
        <v>3254</v>
      </c>
      <c r="J167" s="448" t="s">
        <v>4240</v>
      </c>
      <c r="K167" s="448" t="s">
        <v>3325</v>
      </c>
      <c r="L167" s="448" t="s">
        <v>4057</v>
      </c>
      <c r="M167" s="447" t="s">
        <v>3542</v>
      </c>
      <c r="N167" s="205" t="s">
        <v>2937</v>
      </c>
      <c r="O167" s="136" t="s">
        <v>3396</v>
      </c>
      <c r="P167" s="136" t="s">
        <v>3396</v>
      </c>
      <c r="T167" s="124">
        <v>44665.496527777781</v>
      </c>
      <c r="U167" s="160" t="s">
        <v>3431</v>
      </c>
      <c r="V167" s="268" t="b">
        <v>1</v>
      </c>
      <c r="W167" s="269" t="b">
        <v>1</v>
      </c>
      <c r="AB167" s="234" t="b">
        <f t="shared" si="13"/>
        <v>1</v>
      </c>
      <c r="AC167" s="199" t="b">
        <f t="shared" si="13"/>
        <v>1</v>
      </c>
      <c r="AD167" s="199" t="b">
        <f t="shared" si="16"/>
        <v>1</v>
      </c>
      <c r="AE167" s="199" t="b">
        <f t="shared" si="16"/>
        <v>1</v>
      </c>
      <c r="AF167" s="200" t="b">
        <f t="shared" si="16"/>
        <v>1</v>
      </c>
      <c r="AG167" s="200" t="b">
        <f t="shared" si="16"/>
        <v>1</v>
      </c>
      <c r="AH167" s="201" t="b">
        <f t="shared" si="14"/>
        <v>1</v>
      </c>
      <c r="AI167" s="203">
        <f t="shared" si="15"/>
        <v>1</v>
      </c>
      <c r="AV167" s="51" t="s">
        <v>5</v>
      </c>
      <c r="AW167" s="30" t="s">
        <v>213</v>
      </c>
      <c r="AX167" s="51" t="s">
        <v>5</v>
      </c>
      <c r="AY167" s="51" t="s">
        <v>105</v>
      </c>
      <c r="AZ167" s="51" t="s">
        <v>106</v>
      </c>
      <c r="BA167" s="51" t="s">
        <v>106</v>
      </c>
      <c r="BB167" s="51" t="s">
        <v>2005</v>
      </c>
      <c r="BC167" s="1" t="s">
        <v>2026</v>
      </c>
      <c r="BD167" s="1" t="s">
        <v>1151</v>
      </c>
      <c r="BE167" s="33" t="s">
        <v>1145</v>
      </c>
      <c r="BF167" s="51" t="s">
        <v>122</v>
      </c>
      <c r="BG167" s="51" t="s">
        <v>110</v>
      </c>
      <c r="BH167" s="73"/>
      <c r="BI167" s="73"/>
      <c r="BJ167" s="73" t="s">
        <v>26</v>
      </c>
      <c r="BK167" s="73"/>
      <c r="BL167" s="1" t="s">
        <v>363</v>
      </c>
      <c r="BM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426" t="s">
        <v>1068</v>
      </c>
      <c r="C168" s="27" t="s">
        <v>4002</v>
      </c>
      <c r="D168" s="1">
        <v>2015</v>
      </c>
      <c r="E168" s="1">
        <v>1.4</v>
      </c>
      <c r="F168" s="1">
        <v>680</v>
      </c>
      <c r="H168" s="1"/>
      <c r="I168" s="174" t="s">
        <v>3254</v>
      </c>
      <c r="J168" s="448" t="s">
        <v>3438</v>
      </c>
      <c r="K168" s="448" t="s">
        <v>3327</v>
      </c>
      <c r="L168" s="448" t="s">
        <v>4293</v>
      </c>
      <c r="M168" s="447" t="s">
        <v>4294</v>
      </c>
      <c r="N168" s="205" t="s">
        <v>2881</v>
      </c>
      <c r="O168" s="136" t="s">
        <v>3397</v>
      </c>
      <c r="P168" s="136" t="s">
        <v>3397</v>
      </c>
      <c r="Q168" s="136" t="s">
        <v>3398</v>
      </c>
      <c r="T168" s="124">
        <v>44665.013888888891</v>
      </c>
      <c r="U168" s="176" t="s">
        <v>2576</v>
      </c>
      <c r="V168" s="268" t="b">
        <v>1</v>
      </c>
      <c r="W168" s="269" t="b">
        <v>1</v>
      </c>
      <c r="AB168" s="234" t="b">
        <f t="shared" si="13"/>
        <v>1</v>
      </c>
      <c r="AC168" s="199" t="b">
        <f t="shared" si="13"/>
        <v>1</v>
      </c>
      <c r="AD168" s="199" t="b">
        <f t="shared" si="16"/>
        <v>1</v>
      </c>
      <c r="AE168" s="199" t="b">
        <f t="shared" si="16"/>
        <v>1</v>
      </c>
      <c r="AF168" s="200" t="b">
        <f t="shared" si="16"/>
        <v>1</v>
      </c>
      <c r="AG168" s="200" t="b">
        <f t="shared" si="16"/>
        <v>1</v>
      </c>
      <c r="AH168" s="201" t="b">
        <f t="shared" si="14"/>
        <v>1</v>
      </c>
      <c r="AI168" s="203">
        <f t="shared" si="15"/>
        <v>1</v>
      </c>
      <c r="AV168" s="51" t="s">
        <v>5</v>
      </c>
      <c r="AW168" s="30" t="s">
        <v>213</v>
      </c>
      <c r="AX168" s="51" t="s">
        <v>5</v>
      </c>
      <c r="AY168" s="51" t="s">
        <v>105</v>
      </c>
      <c r="AZ168" s="51" t="s">
        <v>106</v>
      </c>
      <c r="BA168" s="51" t="s">
        <v>106</v>
      </c>
      <c r="BB168" s="51" t="s">
        <v>2005</v>
      </c>
      <c r="BC168" s="1" t="s">
        <v>2026</v>
      </c>
      <c r="BD168" s="1" t="s">
        <v>1156</v>
      </c>
      <c r="BE168" s="33" t="s">
        <v>1155</v>
      </c>
      <c r="BF168" s="51" t="s">
        <v>122</v>
      </c>
      <c r="BG168" s="51" t="s">
        <v>113</v>
      </c>
      <c r="BH168" s="73"/>
      <c r="BI168" s="73"/>
      <c r="BJ168" s="73"/>
      <c r="BK168" s="73"/>
      <c r="BL168" s="1" t="s">
        <v>1153</v>
      </c>
      <c r="BM168" s="1" t="s">
        <v>589</v>
      </c>
      <c r="BP168" s="51" t="s">
        <v>7</v>
      </c>
      <c r="BQ168" s="53">
        <v>42697</v>
      </c>
    </row>
    <row r="169" spans="1:69" ht="50.65" x14ac:dyDescent="0.6">
      <c r="A169" s="78">
        <v>168</v>
      </c>
      <c r="B169" s="426" t="s">
        <v>1069</v>
      </c>
      <c r="C169" s="27" t="s">
        <v>3965</v>
      </c>
      <c r="D169" s="1">
        <v>2010</v>
      </c>
      <c r="E169" s="1">
        <v>1.53</v>
      </c>
      <c r="F169" s="1">
        <v>500</v>
      </c>
      <c r="H169" s="1"/>
      <c r="I169" s="174" t="s">
        <v>3254</v>
      </c>
      <c r="J169" s="448" t="s">
        <v>4295</v>
      </c>
      <c r="K169" s="448" t="s">
        <v>3444</v>
      </c>
      <c r="L169" s="448" t="s">
        <v>4033</v>
      </c>
      <c r="M169" s="447" t="s">
        <v>3329</v>
      </c>
      <c r="N169" s="205" t="s">
        <v>3145</v>
      </c>
      <c r="O169" s="136" t="s">
        <v>3399</v>
      </c>
      <c r="P169" s="136" t="s">
        <v>3399</v>
      </c>
      <c r="T169" s="124">
        <v>44665.018055555556</v>
      </c>
      <c r="U169" s="160" t="s">
        <v>3431</v>
      </c>
      <c r="V169" s="268" t="b">
        <v>1</v>
      </c>
      <c r="W169" s="269" t="b">
        <v>1</v>
      </c>
      <c r="AB169" s="234" t="b">
        <f t="shared" si="13"/>
        <v>1</v>
      </c>
      <c r="AC169" s="199" t="b">
        <f t="shared" si="13"/>
        <v>1</v>
      </c>
      <c r="AD169" s="199" t="b">
        <f t="shared" si="16"/>
        <v>1</v>
      </c>
      <c r="AE169" s="199" t="b">
        <f t="shared" si="16"/>
        <v>1</v>
      </c>
      <c r="AF169" s="200" t="b">
        <f t="shared" si="16"/>
        <v>1</v>
      </c>
      <c r="AG169" s="200" t="b">
        <f t="shared" si="16"/>
        <v>1</v>
      </c>
      <c r="AH169" s="201" t="b">
        <f t="shared" si="14"/>
        <v>1</v>
      </c>
      <c r="AI169" s="203">
        <f t="shared" si="15"/>
        <v>1</v>
      </c>
      <c r="AV169" s="51" t="s">
        <v>5</v>
      </c>
      <c r="AW169" s="30" t="s">
        <v>213</v>
      </c>
      <c r="AX169" s="51" t="s">
        <v>5</v>
      </c>
      <c r="AY169" s="51" t="s">
        <v>105</v>
      </c>
      <c r="AZ169" s="51" t="s">
        <v>106</v>
      </c>
      <c r="BA169" s="51" t="s">
        <v>106</v>
      </c>
      <c r="BB169" s="51" t="s">
        <v>2005</v>
      </c>
      <c r="BC169" s="1" t="s">
        <v>2026</v>
      </c>
      <c r="BD169" s="1" t="s">
        <v>1151</v>
      </c>
      <c r="BE169" s="33" t="s">
        <v>1159</v>
      </c>
      <c r="BF169" s="51" t="s">
        <v>122</v>
      </c>
      <c r="BG169" s="51" t="s">
        <v>110</v>
      </c>
      <c r="BH169" s="73"/>
      <c r="BI169" s="73"/>
      <c r="BJ169" s="73" t="s">
        <v>35</v>
      </c>
      <c r="BK169" s="73"/>
      <c r="BL169" s="1" t="s">
        <v>1158</v>
      </c>
      <c r="BM169" s="1" t="s">
        <v>1160</v>
      </c>
      <c r="BP169" s="51" t="s">
        <v>7</v>
      </c>
      <c r="BQ169" s="53">
        <v>42697</v>
      </c>
    </row>
    <row r="170" spans="1:69" ht="50.65" x14ac:dyDescent="0.6">
      <c r="A170" s="78">
        <v>169</v>
      </c>
      <c r="B170" s="426" t="s">
        <v>1165</v>
      </c>
      <c r="C170" s="27" t="s">
        <v>4003</v>
      </c>
      <c r="D170" s="1">
        <v>2006</v>
      </c>
      <c r="E170" s="1">
        <v>0.13</v>
      </c>
      <c r="F170" s="1">
        <v>650</v>
      </c>
      <c r="H170" s="1"/>
      <c r="I170" s="174" t="s">
        <v>3254</v>
      </c>
      <c r="J170" s="448" t="s">
        <v>3330</v>
      </c>
      <c r="K170" s="448" t="s">
        <v>3330</v>
      </c>
      <c r="L170" s="448" t="s">
        <v>4296</v>
      </c>
      <c r="M170" s="447" t="s">
        <v>3331</v>
      </c>
      <c r="N170" s="205" t="s">
        <v>3375</v>
      </c>
      <c r="O170" s="136" t="s">
        <v>3400</v>
      </c>
      <c r="P170" s="136" t="s">
        <v>3400</v>
      </c>
      <c r="T170" s="124">
        <v>44665.027777777781</v>
      </c>
      <c r="U170" s="176" t="s">
        <v>2576</v>
      </c>
      <c r="V170" s="268" t="b">
        <v>1</v>
      </c>
      <c r="W170" s="269" t="b">
        <v>1</v>
      </c>
      <c r="AB170" s="234" t="b">
        <f t="shared" si="13"/>
        <v>1</v>
      </c>
      <c r="AC170" s="199" t="b">
        <f t="shared" si="13"/>
        <v>1</v>
      </c>
      <c r="AD170" s="199" t="b">
        <f t="shared" si="16"/>
        <v>1</v>
      </c>
      <c r="AE170" s="199" t="b">
        <f t="shared" si="16"/>
        <v>1</v>
      </c>
      <c r="AF170" s="200" t="b">
        <f t="shared" si="16"/>
        <v>1</v>
      </c>
      <c r="AG170" s="200" t="b">
        <f t="shared" si="16"/>
        <v>1</v>
      </c>
      <c r="AH170" s="201" t="b">
        <f t="shared" si="14"/>
        <v>1</v>
      </c>
      <c r="AI170" s="203">
        <f t="shared" si="15"/>
        <v>1</v>
      </c>
      <c r="AV170" s="51" t="s">
        <v>5</v>
      </c>
      <c r="AW170" s="30" t="s">
        <v>213</v>
      </c>
      <c r="AX170" s="51" t="s">
        <v>5</v>
      </c>
      <c r="AY170" s="51" t="s">
        <v>105</v>
      </c>
      <c r="AZ170" s="51" t="s">
        <v>106</v>
      </c>
      <c r="BA170" s="51" t="s">
        <v>106</v>
      </c>
      <c r="BB170" s="34" t="s">
        <v>2028</v>
      </c>
      <c r="BC170" s="1" t="s">
        <v>57</v>
      </c>
      <c r="BD170" s="1" t="s">
        <v>1179</v>
      </c>
      <c r="BE170" s="33" t="s">
        <v>1180</v>
      </c>
      <c r="BF170" s="51" t="s">
        <v>122</v>
      </c>
      <c r="BG170" s="51" t="s">
        <v>110</v>
      </c>
      <c r="BH170" s="73"/>
      <c r="BI170" s="73"/>
      <c r="BJ170" s="73" t="s">
        <v>35</v>
      </c>
      <c r="BK170" s="73"/>
      <c r="BL170" s="1" t="s">
        <v>1183</v>
      </c>
      <c r="BM170" s="1" t="s">
        <v>1184</v>
      </c>
      <c r="BP170" s="51" t="s">
        <v>7</v>
      </c>
      <c r="BQ170" s="53">
        <v>42704</v>
      </c>
    </row>
    <row r="171" spans="1:69" ht="39.4" x14ac:dyDescent="0.6">
      <c r="A171" s="78">
        <v>170</v>
      </c>
      <c r="B171" s="426" t="s">
        <v>1166</v>
      </c>
      <c r="C171" s="27" t="s">
        <v>4004</v>
      </c>
      <c r="D171" s="1">
        <v>2007</v>
      </c>
      <c r="E171" s="1">
        <v>0.67</v>
      </c>
      <c r="F171" s="1">
        <v>750</v>
      </c>
      <c r="H171" s="1"/>
      <c r="I171" s="132" t="s">
        <v>3254</v>
      </c>
      <c r="J171" s="448" t="s">
        <v>3332</v>
      </c>
      <c r="K171" s="448" t="s">
        <v>3332</v>
      </c>
      <c r="L171" s="448" t="s">
        <v>4297</v>
      </c>
      <c r="M171" s="447" t="s">
        <v>4489</v>
      </c>
      <c r="N171" s="267" t="s">
        <v>2788</v>
      </c>
      <c r="O171" s="267" t="s">
        <v>3401</v>
      </c>
      <c r="P171" s="267" t="s">
        <v>3401</v>
      </c>
      <c r="Q171" s="144" t="s">
        <v>3402</v>
      </c>
      <c r="R171" s="128"/>
      <c r="S171" s="129"/>
      <c r="T171" s="130">
        <v>44665.604861111111</v>
      </c>
      <c r="U171" s="157"/>
      <c r="V171" s="270" t="b">
        <v>1</v>
      </c>
      <c r="W171" s="271" t="b">
        <v>0</v>
      </c>
      <c r="AB171" s="234" t="b">
        <f t="shared" si="13"/>
        <v>1</v>
      </c>
      <c r="AC171" s="199" t="b">
        <f t="shared" si="13"/>
        <v>0</v>
      </c>
      <c r="AD171" s="199" t="b">
        <f t="shared" si="16"/>
        <v>1</v>
      </c>
      <c r="AE171" s="199" t="b">
        <f t="shared" si="16"/>
        <v>1</v>
      </c>
      <c r="AF171" s="200" t="b">
        <f t="shared" si="16"/>
        <v>1</v>
      </c>
      <c r="AG171" s="200" t="b">
        <f t="shared" si="16"/>
        <v>1</v>
      </c>
      <c r="AH171" s="201" t="b">
        <f t="shared" si="14"/>
        <v>0</v>
      </c>
      <c r="AI171" s="203">
        <f t="shared" si="15"/>
        <v>0</v>
      </c>
      <c r="AV171" s="51" t="s">
        <v>38</v>
      </c>
      <c r="AW171" s="30" t="s">
        <v>213</v>
      </c>
      <c r="AX171" s="51" t="s">
        <v>38</v>
      </c>
      <c r="AY171" s="51" t="s">
        <v>105</v>
      </c>
      <c r="AZ171" s="51" t="s">
        <v>106</v>
      </c>
      <c r="BA171" s="51" t="s">
        <v>106</v>
      </c>
      <c r="BB171" s="34" t="s">
        <v>2028</v>
      </c>
      <c r="BC171" s="1" t="s">
        <v>57</v>
      </c>
      <c r="BD171" s="1" t="s">
        <v>1186</v>
      </c>
      <c r="BE171" s="33" t="s">
        <v>1187</v>
      </c>
      <c r="BF171" s="51" t="s">
        <v>122</v>
      </c>
      <c r="BG171" s="51" t="s">
        <v>110</v>
      </c>
      <c r="BH171" s="73"/>
      <c r="BI171" s="73"/>
      <c r="BJ171" s="73" t="s">
        <v>26</v>
      </c>
      <c r="BK171" s="73"/>
      <c r="BL171" s="1" t="s">
        <v>1190</v>
      </c>
      <c r="BM171" s="1" t="s">
        <v>1197</v>
      </c>
      <c r="BP171" s="51" t="s">
        <v>7</v>
      </c>
      <c r="BQ171" s="53">
        <v>42704</v>
      </c>
    </row>
    <row r="172" spans="1:69" ht="50.65" x14ac:dyDescent="0.6">
      <c r="A172" s="78">
        <v>171</v>
      </c>
      <c r="B172" s="426" t="s">
        <v>1167</v>
      </c>
      <c r="C172" s="27" t="s">
        <v>4005</v>
      </c>
      <c r="D172" s="1">
        <v>2007</v>
      </c>
      <c r="E172" s="1">
        <v>0.17</v>
      </c>
      <c r="F172" s="1">
        <v>656</v>
      </c>
      <c r="H172" s="1"/>
      <c r="I172" s="174" t="s">
        <v>3254</v>
      </c>
      <c r="J172" s="448" t="s">
        <v>3332</v>
      </c>
      <c r="K172" s="448" t="s">
        <v>3332</v>
      </c>
      <c r="L172" s="448" t="s">
        <v>4297</v>
      </c>
      <c r="M172" s="447" t="s">
        <v>3334</v>
      </c>
      <c r="N172" s="205" t="s">
        <v>2855</v>
      </c>
      <c r="O172" s="136" t="s">
        <v>3403</v>
      </c>
      <c r="P172" s="136" t="s">
        <v>3403</v>
      </c>
      <c r="T172" s="124">
        <v>44665.617361111108</v>
      </c>
      <c r="U172" s="176" t="s">
        <v>2576</v>
      </c>
      <c r="V172" s="268" t="b">
        <v>1</v>
      </c>
      <c r="W172" s="269" t="b">
        <v>1</v>
      </c>
      <c r="AB172" s="234" t="b">
        <f t="shared" si="13"/>
        <v>1</v>
      </c>
      <c r="AC172" s="199" t="b">
        <f t="shared" si="13"/>
        <v>1</v>
      </c>
      <c r="AD172" s="199" t="b">
        <f t="shared" si="16"/>
        <v>1</v>
      </c>
      <c r="AE172" s="199" t="b">
        <f t="shared" si="16"/>
        <v>1</v>
      </c>
      <c r="AF172" s="200" t="b">
        <f t="shared" si="16"/>
        <v>1</v>
      </c>
      <c r="AG172" s="200" t="b">
        <f t="shared" si="16"/>
        <v>1</v>
      </c>
      <c r="AH172" s="201" t="b">
        <f t="shared" si="14"/>
        <v>1</v>
      </c>
      <c r="AI172" s="203">
        <f t="shared" si="15"/>
        <v>1</v>
      </c>
      <c r="AV172" s="51" t="s">
        <v>38</v>
      </c>
      <c r="AW172" s="30" t="s">
        <v>213</v>
      </c>
      <c r="AX172" s="51" t="s">
        <v>38</v>
      </c>
      <c r="AY172" s="51" t="s">
        <v>105</v>
      </c>
      <c r="AZ172" s="51" t="s">
        <v>106</v>
      </c>
      <c r="BA172" s="51" t="s">
        <v>106</v>
      </c>
      <c r="BB172" s="34" t="s">
        <v>2028</v>
      </c>
      <c r="BC172" s="1" t="s">
        <v>57</v>
      </c>
      <c r="BD172" s="1" t="s">
        <v>1194</v>
      </c>
      <c r="BE172" s="33" t="s">
        <v>57</v>
      </c>
      <c r="BF172" s="51" t="s">
        <v>122</v>
      </c>
      <c r="BG172" s="51" t="s">
        <v>113</v>
      </c>
      <c r="BH172" s="73"/>
      <c r="BI172" s="73"/>
      <c r="BJ172" s="73"/>
      <c r="BK172" s="73"/>
      <c r="BL172" s="1" t="s">
        <v>1192</v>
      </c>
      <c r="BM172" s="1" t="s">
        <v>1196</v>
      </c>
      <c r="BP172" s="51" t="s">
        <v>7</v>
      </c>
      <c r="BQ172" s="53">
        <v>42704</v>
      </c>
    </row>
    <row r="173" spans="1:69" ht="101.25" x14ac:dyDescent="0.6">
      <c r="A173" s="78">
        <v>172</v>
      </c>
      <c r="B173" s="426" t="s">
        <v>1168</v>
      </c>
      <c r="C173" s="27" t="s">
        <v>4006</v>
      </c>
      <c r="D173" s="1">
        <v>2016</v>
      </c>
      <c r="E173" s="1">
        <v>1.6</v>
      </c>
      <c r="F173" s="1">
        <v>615</v>
      </c>
      <c r="H173" s="1"/>
      <c r="I173" s="174" t="s">
        <v>3254</v>
      </c>
      <c r="J173" s="448" t="s">
        <v>4298</v>
      </c>
      <c r="K173" s="448" t="s">
        <v>3445</v>
      </c>
      <c r="L173" s="448" t="s">
        <v>4299</v>
      </c>
      <c r="M173" s="447" t="s">
        <v>3336</v>
      </c>
      <c r="N173" s="205" t="s">
        <v>3376</v>
      </c>
      <c r="O173" s="136" t="s">
        <v>3404</v>
      </c>
      <c r="P173" s="136" t="s">
        <v>3404</v>
      </c>
      <c r="T173" s="124">
        <v>44665.647222222222</v>
      </c>
      <c r="U173" s="176" t="s">
        <v>2576</v>
      </c>
      <c r="V173" s="268" t="b">
        <v>1</v>
      </c>
      <c r="W173" s="269" t="b">
        <v>1</v>
      </c>
      <c r="AB173" s="234" t="b">
        <f t="shared" si="13"/>
        <v>1</v>
      </c>
      <c r="AC173" s="199" t="b">
        <f t="shared" si="13"/>
        <v>1</v>
      </c>
      <c r="AD173" s="199" t="b">
        <f t="shared" si="16"/>
        <v>1</v>
      </c>
      <c r="AE173" s="199" t="b">
        <f t="shared" si="16"/>
        <v>1</v>
      </c>
      <c r="AF173" s="200" t="b">
        <f t="shared" si="16"/>
        <v>1</v>
      </c>
      <c r="AG173" s="200" t="b">
        <f t="shared" si="16"/>
        <v>1</v>
      </c>
      <c r="AH173" s="201" t="b">
        <f t="shared" si="14"/>
        <v>1</v>
      </c>
      <c r="AI173" s="203">
        <f t="shared" si="15"/>
        <v>1</v>
      </c>
      <c r="AV173" s="51" t="s">
        <v>38</v>
      </c>
      <c r="AW173" s="30" t="s">
        <v>213</v>
      </c>
      <c r="AX173" s="51" t="s">
        <v>38</v>
      </c>
      <c r="AY173" s="51" t="s">
        <v>105</v>
      </c>
      <c r="AZ173" s="51" t="s">
        <v>106</v>
      </c>
      <c r="BA173" s="51" t="s">
        <v>106</v>
      </c>
      <c r="BB173" s="34" t="s">
        <v>2028</v>
      </c>
      <c r="BC173" s="1" t="s">
        <v>57</v>
      </c>
      <c r="BD173" s="1" t="s">
        <v>1199</v>
      </c>
      <c r="BE173" s="33" t="s">
        <v>1198</v>
      </c>
      <c r="BF173" s="51" t="s">
        <v>122</v>
      </c>
      <c r="BG173" s="51" t="s">
        <v>110</v>
      </c>
      <c r="BH173" s="73"/>
      <c r="BI173" s="73"/>
      <c r="BJ173" s="73" t="s">
        <v>26</v>
      </c>
      <c r="BK173" s="73"/>
      <c r="BL173" s="1" t="s">
        <v>1200</v>
      </c>
      <c r="BM173" s="1" t="s">
        <v>143</v>
      </c>
      <c r="BP173" s="51" t="s">
        <v>7</v>
      </c>
      <c r="BQ173" s="53">
        <v>42704</v>
      </c>
    </row>
    <row r="174" spans="1:69" ht="50.65" x14ac:dyDescent="0.6">
      <c r="A174" s="78">
        <v>173</v>
      </c>
      <c r="B174" s="426" t="s">
        <v>1169</v>
      </c>
      <c r="C174" s="27" t="s">
        <v>3969</v>
      </c>
      <c r="D174" s="1">
        <v>2016</v>
      </c>
      <c r="E174" s="1">
        <v>0.16</v>
      </c>
      <c r="F174" s="1">
        <v>837</v>
      </c>
      <c r="H174" s="1"/>
      <c r="I174" s="174" t="s">
        <v>3254</v>
      </c>
      <c r="J174" s="448" t="s">
        <v>3337</v>
      </c>
      <c r="K174" s="448" t="s">
        <v>3337</v>
      </c>
      <c r="L174" s="448" t="s">
        <v>4300</v>
      </c>
      <c r="M174" s="447" t="s">
        <v>3338</v>
      </c>
      <c r="N174" s="205" t="s">
        <v>2780</v>
      </c>
      <c r="O174" s="136" t="s">
        <v>3405</v>
      </c>
      <c r="P174" s="136" t="s">
        <v>3405</v>
      </c>
      <c r="T174" s="124">
        <v>44665.76458333333</v>
      </c>
      <c r="U174" s="160" t="s">
        <v>3431</v>
      </c>
      <c r="V174" s="268" t="b">
        <v>1</v>
      </c>
      <c r="W174" s="269" t="b">
        <v>1</v>
      </c>
      <c r="AB174" s="234" t="b">
        <f t="shared" si="13"/>
        <v>1</v>
      </c>
      <c r="AC174" s="199" t="b">
        <f t="shared" si="13"/>
        <v>1</v>
      </c>
      <c r="AD174" s="199" t="b">
        <f t="shared" si="16"/>
        <v>1</v>
      </c>
      <c r="AE174" s="199" t="b">
        <f t="shared" si="16"/>
        <v>1</v>
      </c>
      <c r="AF174" s="200" t="b">
        <f t="shared" si="16"/>
        <v>1</v>
      </c>
      <c r="AG174" s="200" t="b">
        <f t="shared" si="16"/>
        <v>1</v>
      </c>
      <c r="AH174" s="201" t="b">
        <f t="shared" si="14"/>
        <v>1</v>
      </c>
      <c r="AI174" s="203">
        <f t="shared" si="15"/>
        <v>1</v>
      </c>
      <c r="AV174" s="51" t="s">
        <v>5</v>
      </c>
      <c r="AW174" s="30" t="s">
        <v>213</v>
      </c>
      <c r="AX174" s="51" t="s">
        <v>5</v>
      </c>
      <c r="AY174" s="51" t="s">
        <v>105</v>
      </c>
      <c r="AZ174" s="51" t="s">
        <v>106</v>
      </c>
      <c r="BA174" s="51" t="s">
        <v>106</v>
      </c>
      <c r="BB174" s="34" t="s">
        <v>2028</v>
      </c>
      <c r="BC174" s="58" t="s">
        <v>1208</v>
      </c>
      <c r="BD174" s="1" t="s">
        <v>1209</v>
      </c>
      <c r="BE174" s="33" t="s">
        <v>1205</v>
      </c>
      <c r="BF174" s="51" t="s">
        <v>122</v>
      </c>
      <c r="BG174" s="51" t="s">
        <v>110</v>
      </c>
      <c r="BH174" s="73"/>
      <c r="BI174" s="73"/>
      <c r="BJ174" s="73" t="s">
        <v>35</v>
      </c>
      <c r="BK174" s="73"/>
      <c r="BL174" s="1" t="s">
        <v>1203</v>
      </c>
      <c r="BM174" s="33" t="s">
        <v>1210</v>
      </c>
      <c r="BO174" s="1" t="s">
        <v>182</v>
      </c>
      <c r="BP174" s="51" t="s">
        <v>7</v>
      </c>
      <c r="BQ174" s="53">
        <v>42705</v>
      </c>
    </row>
    <row r="175" spans="1:69" ht="118.15" x14ac:dyDescent="0.6">
      <c r="A175" s="78">
        <v>174</v>
      </c>
      <c r="B175" s="433" t="s">
        <v>2013</v>
      </c>
      <c r="C175" s="434" t="s">
        <v>4007</v>
      </c>
      <c r="D175" s="1">
        <v>2006</v>
      </c>
      <c r="E175" s="1">
        <v>0.87</v>
      </c>
      <c r="F175" s="1">
        <v>630</v>
      </c>
      <c r="H175" s="1"/>
      <c r="I175" s="174" t="s">
        <v>3254</v>
      </c>
      <c r="J175" s="448" t="s">
        <v>3446</v>
      </c>
      <c r="K175" s="448" t="s">
        <v>3446</v>
      </c>
      <c r="L175" s="448" t="s">
        <v>4301</v>
      </c>
      <c r="M175" s="447" t="s">
        <v>3340</v>
      </c>
      <c r="N175" s="205" t="s">
        <v>2855</v>
      </c>
      <c r="O175" s="136" t="s">
        <v>3406</v>
      </c>
      <c r="P175" s="136" t="s">
        <v>3406</v>
      </c>
      <c r="Q175" s="142" t="s">
        <v>3407</v>
      </c>
      <c r="T175" s="124">
        <v>44667.84097222222</v>
      </c>
      <c r="U175" s="155" t="s">
        <v>2575</v>
      </c>
      <c r="V175" s="268" t="b">
        <v>1</v>
      </c>
      <c r="W175" s="269" t="b">
        <v>1</v>
      </c>
      <c r="AB175" s="234" t="b">
        <f t="shared" si="13"/>
        <v>1</v>
      </c>
      <c r="AC175" s="199" t="b">
        <f t="shared" si="13"/>
        <v>1</v>
      </c>
      <c r="AD175" s="199" t="b">
        <f t="shared" si="16"/>
        <v>1</v>
      </c>
      <c r="AE175" s="199" t="b">
        <f t="shared" si="16"/>
        <v>1</v>
      </c>
      <c r="AF175" s="200" t="b">
        <f t="shared" si="16"/>
        <v>1</v>
      </c>
      <c r="AG175" s="200" t="b">
        <f t="shared" si="16"/>
        <v>1</v>
      </c>
      <c r="AH175" s="201" t="b">
        <f t="shared" si="14"/>
        <v>1</v>
      </c>
      <c r="AI175" s="203">
        <f t="shared" si="15"/>
        <v>1</v>
      </c>
      <c r="AV175" s="51" t="s">
        <v>38</v>
      </c>
      <c r="AW175" s="30" t="s">
        <v>213</v>
      </c>
      <c r="AX175" s="51" t="s">
        <v>38</v>
      </c>
      <c r="AY175" s="51" t="s">
        <v>105</v>
      </c>
      <c r="AZ175" s="51" t="s">
        <v>106</v>
      </c>
      <c r="BA175" s="51" t="s">
        <v>106</v>
      </c>
      <c r="BB175" s="34" t="s">
        <v>2028</v>
      </c>
      <c r="BC175" s="1" t="s">
        <v>57</v>
      </c>
      <c r="BD175" s="1" t="s">
        <v>1217</v>
      </c>
      <c r="BE175" s="41" t="s">
        <v>2022</v>
      </c>
      <c r="BF175" s="51" t="s">
        <v>122</v>
      </c>
      <c r="BG175" s="51" t="s">
        <v>110</v>
      </c>
      <c r="BH175" s="73"/>
      <c r="BI175" s="73"/>
      <c r="BJ175" s="73" t="s">
        <v>35</v>
      </c>
      <c r="BK175" s="73"/>
      <c r="BL175" s="1" t="s">
        <v>1215</v>
      </c>
      <c r="BM175" s="40" t="s">
        <v>1218</v>
      </c>
      <c r="BP175" s="51" t="s">
        <v>7</v>
      </c>
      <c r="BQ175" s="53">
        <v>42705</v>
      </c>
    </row>
    <row r="176" spans="1:69" ht="118.15" x14ac:dyDescent="0.6">
      <c r="A176" s="78">
        <v>175</v>
      </c>
      <c r="B176" s="426" t="s">
        <v>1170</v>
      </c>
      <c r="C176" s="27" t="s">
        <v>4008</v>
      </c>
      <c r="D176" s="1">
        <v>1998</v>
      </c>
      <c r="E176" s="1">
        <v>0.67</v>
      </c>
      <c r="F176" s="1">
        <v>773</v>
      </c>
      <c r="H176" s="1"/>
      <c r="I176" s="204" t="s">
        <v>3254</v>
      </c>
      <c r="J176" s="448" t="s">
        <v>3467</v>
      </c>
      <c r="K176" s="448" t="s">
        <v>3467</v>
      </c>
      <c r="L176" s="448" t="s">
        <v>4302</v>
      </c>
      <c r="M176" s="447" t="s">
        <v>4490</v>
      </c>
      <c r="N176" s="248" t="s">
        <v>2855</v>
      </c>
      <c r="O176" s="142" t="s">
        <v>3408</v>
      </c>
      <c r="P176" s="142" t="s">
        <v>3408</v>
      </c>
      <c r="Q176" s="142" t="s">
        <v>3409</v>
      </c>
      <c r="R176" s="142"/>
      <c r="S176" s="139"/>
      <c r="T176" s="141">
        <v>44667.9</v>
      </c>
      <c r="U176" s="158" t="s">
        <v>2575</v>
      </c>
      <c r="V176" s="272" t="b">
        <v>1</v>
      </c>
      <c r="W176" s="273" t="b">
        <v>1</v>
      </c>
      <c r="X176" s="139"/>
      <c r="Y176" s="275" t="b">
        <v>0</v>
      </c>
      <c r="AB176" s="234" t="b">
        <f t="shared" si="13"/>
        <v>1</v>
      </c>
      <c r="AC176" s="199" t="b">
        <f t="shared" si="13"/>
        <v>1</v>
      </c>
      <c r="AD176" s="199" t="b">
        <f t="shared" si="16"/>
        <v>1</v>
      </c>
      <c r="AE176" s="199" t="b">
        <f t="shared" si="16"/>
        <v>0</v>
      </c>
      <c r="AF176" s="200" t="b">
        <f t="shared" si="16"/>
        <v>1</v>
      </c>
      <c r="AG176" s="200" t="b">
        <f t="shared" si="16"/>
        <v>1</v>
      </c>
      <c r="AH176" s="201" t="b">
        <f t="shared" si="14"/>
        <v>0</v>
      </c>
      <c r="AI176" s="203">
        <f t="shared" si="15"/>
        <v>0</v>
      </c>
      <c r="AV176" s="51" t="s">
        <v>38</v>
      </c>
      <c r="AW176" s="30" t="s">
        <v>213</v>
      </c>
      <c r="AX176" s="51" t="s">
        <v>38</v>
      </c>
      <c r="AY176" s="51" t="s">
        <v>105</v>
      </c>
      <c r="AZ176" s="51" t="s">
        <v>106</v>
      </c>
      <c r="BA176" s="51" t="s">
        <v>106</v>
      </c>
      <c r="BB176" s="34" t="s">
        <v>2028</v>
      </c>
      <c r="BC176" s="1" t="s">
        <v>57</v>
      </c>
      <c r="BD176" s="1" t="s">
        <v>1222</v>
      </c>
      <c r="BE176" s="33" t="s">
        <v>1221</v>
      </c>
      <c r="BF176" s="51" t="s">
        <v>122</v>
      </c>
      <c r="BG176" s="51" t="s">
        <v>110</v>
      </c>
      <c r="BH176" s="73"/>
      <c r="BI176" s="73"/>
      <c r="BJ176" s="73" t="s">
        <v>26</v>
      </c>
      <c r="BK176" s="73"/>
      <c r="BL176" s="1" t="s">
        <v>26</v>
      </c>
      <c r="BM176" s="40" t="s">
        <v>1225</v>
      </c>
      <c r="BP176" s="51" t="s">
        <v>7</v>
      </c>
      <c r="BQ176" s="53">
        <v>42705</v>
      </c>
    </row>
    <row r="177" spans="1:70" ht="84.4" x14ac:dyDescent="0.6">
      <c r="A177" s="78">
        <v>176</v>
      </c>
      <c r="B177" s="426" t="s">
        <v>1171</v>
      </c>
      <c r="C177" s="27" t="s">
        <v>3961</v>
      </c>
      <c r="D177" s="1">
        <v>2015</v>
      </c>
      <c r="E177" s="1">
        <v>1.4</v>
      </c>
      <c r="F177" s="1">
        <v>723</v>
      </c>
      <c r="H177" s="1"/>
      <c r="I177" s="174" t="s">
        <v>3254</v>
      </c>
      <c r="J177" s="448" t="s">
        <v>3503</v>
      </c>
      <c r="K177" s="448" t="s">
        <v>3343</v>
      </c>
      <c r="L177" s="448" t="s">
        <v>4250</v>
      </c>
      <c r="M177" s="447" t="s">
        <v>3003</v>
      </c>
      <c r="N177" s="205" t="s">
        <v>3377</v>
      </c>
      <c r="O177" s="136" t="s">
        <v>1231</v>
      </c>
      <c r="P177" s="136" t="s">
        <v>1231</v>
      </c>
      <c r="T177" s="124">
        <v>44668.625694444447</v>
      </c>
      <c r="U177" s="160" t="s">
        <v>3431</v>
      </c>
      <c r="V177" s="268" t="b">
        <v>1</v>
      </c>
      <c r="W177" s="269" t="b">
        <v>1</v>
      </c>
      <c r="AB177" s="234" t="b">
        <f t="shared" si="13"/>
        <v>1</v>
      </c>
      <c r="AC177" s="199" t="b">
        <f t="shared" si="13"/>
        <v>1</v>
      </c>
      <c r="AD177" s="199" t="b">
        <f t="shared" si="16"/>
        <v>1</v>
      </c>
      <c r="AE177" s="199" t="b">
        <f t="shared" si="16"/>
        <v>1</v>
      </c>
      <c r="AF177" s="200" t="b">
        <f t="shared" si="16"/>
        <v>1</v>
      </c>
      <c r="AG177" s="200" t="b">
        <f t="shared" si="16"/>
        <v>1</v>
      </c>
      <c r="AH177" s="201" t="b">
        <f t="shared" si="14"/>
        <v>1</v>
      </c>
      <c r="AI177" s="203">
        <f t="shared" si="15"/>
        <v>1</v>
      </c>
      <c r="AV177" s="51" t="s">
        <v>38</v>
      </c>
      <c r="AW177" s="30" t="s">
        <v>213</v>
      </c>
      <c r="AX177" s="51" t="s">
        <v>38</v>
      </c>
      <c r="AY177" s="51" t="s">
        <v>105</v>
      </c>
      <c r="AZ177" s="51" t="s">
        <v>106</v>
      </c>
      <c r="BA177" s="51" t="s">
        <v>106</v>
      </c>
      <c r="BB177" s="34" t="s">
        <v>2028</v>
      </c>
      <c r="BC177" s="1" t="s">
        <v>57</v>
      </c>
      <c r="BD177" s="1" t="s">
        <v>1232</v>
      </c>
      <c r="BE177" s="33" t="s">
        <v>1231</v>
      </c>
      <c r="BF177" s="51" t="s">
        <v>122</v>
      </c>
      <c r="BG177" s="51" t="s">
        <v>110</v>
      </c>
      <c r="BH177" s="73"/>
      <c r="BI177" s="73"/>
      <c r="BJ177" s="73"/>
      <c r="BK177" s="73"/>
      <c r="BL177" s="1" t="s">
        <v>1234</v>
      </c>
      <c r="BM177" s="1" t="s">
        <v>856</v>
      </c>
      <c r="BN177" s="1" t="s">
        <v>1238</v>
      </c>
      <c r="BP177" s="51" t="s">
        <v>7</v>
      </c>
      <c r="BQ177" s="53">
        <v>42709</v>
      </c>
    </row>
    <row r="178" spans="1:70" ht="67.5" x14ac:dyDescent="0.6">
      <c r="A178" s="78">
        <v>177</v>
      </c>
      <c r="B178" s="426" t="s">
        <v>1172</v>
      </c>
      <c r="C178" s="27" t="s">
        <v>4009</v>
      </c>
      <c r="D178" s="1">
        <v>2009</v>
      </c>
      <c r="E178" s="1">
        <v>0.1</v>
      </c>
      <c r="F178" s="1">
        <v>490</v>
      </c>
      <c r="H178" s="1"/>
      <c r="I178" s="174" t="s">
        <v>3254</v>
      </c>
      <c r="J178" s="448" t="s">
        <v>3344</v>
      </c>
      <c r="K178" s="448" t="s">
        <v>3344</v>
      </c>
      <c r="L178" s="448" t="s">
        <v>4055</v>
      </c>
      <c r="M178" s="447" t="s">
        <v>4491</v>
      </c>
      <c r="N178" s="205" t="s">
        <v>2787</v>
      </c>
      <c r="O178" s="136" t="s">
        <v>3410</v>
      </c>
      <c r="P178" s="136" t="s">
        <v>3410</v>
      </c>
      <c r="T178" s="124">
        <v>44668.631944444445</v>
      </c>
      <c r="U178" s="176" t="s">
        <v>2576</v>
      </c>
      <c r="V178" s="268" t="b">
        <v>1</v>
      </c>
      <c r="W178" s="269" t="b">
        <v>1</v>
      </c>
      <c r="AB178" s="234" t="b">
        <f t="shared" si="13"/>
        <v>1</v>
      </c>
      <c r="AC178" s="199" t="b">
        <f t="shared" si="13"/>
        <v>1</v>
      </c>
      <c r="AD178" s="199" t="b">
        <f t="shared" si="16"/>
        <v>1</v>
      </c>
      <c r="AE178" s="199" t="b">
        <f t="shared" si="16"/>
        <v>1</v>
      </c>
      <c r="AF178" s="200" t="b">
        <f t="shared" si="16"/>
        <v>1</v>
      </c>
      <c r="AG178" s="200" t="b">
        <f t="shared" si="16"/>
        <v>1</v>
      </c>
      <c r="AH178" s="201" t="b">
        <f t="shared" si="14"/>
        <v>1</v>
      </c>
      <c r="AI178" s="203">
        <f t="shared" si="15"/>
        <v>1</v>
      </c>
      <c r="AV178" s="51" t="s">
        <v>38</v>
      </c>
      <c r="AW178" s="30" t="s">
        <v>213</v>
      </c>
      <c r="AX178" s="51" t="s">
        <v>38</v>
      </c>
      <c r="AY178" s="51" t="s">
        <v>105</v>
      </c>
      <c r="AZ178" s="51" t="s">
        <v>106</v>
      </c>
      <c r="BA178" s="51" t="s">
        <v>106</v>
      </c>
      <c r="BB178" s="34" t="s">
        <v>2028</v>
      </c>
      <c r="BC178" s="1" t="s">
        <v>57</v>
      </c>
      <c r="BD178" s="1" t="s">
        <v>1179</v>
      </c>
      <c r="BE178" s="33" t="s">
        <v>1243</v>
      </c>
      <c r="BF178" s="51" t="s">
        <v>122</v>
      </c>
      <c r="BG178" s="51" t="s">
        <v>110</v>
      </c>
      <c r="BH178" s="73"/>
      <c r="BI178" s="73"/>
      <c r="BJ178" s="73" t="s">
        <v>26</v>
      </c>
      <c r="BK178" s="73"/>
      <c r="BL178" s="1" t="s">
        <v>1247</v>
      </c>
      <c r="BM178" s="1" t="s">
        <v>1248</v>
      </c>
      <c r="BP178" s="51" t="s">
        <v>1249</v>
      </c>
      <c r="BQ178" s="53">
        <v>42710</v>
      </c>
    </row>
    <row r="179" spans="1:70" ht="52.5" x14ac:dyDescent="0.6">
      <c r="A179" s="78">
        <v>178</v>
      </c>
      <c r="B179" s="426" t="s">
        <v>1173</v>
      </c>
      <c r="C179" s="27" t="s">
        <v>3969</v>
      </c>
      <c r="D179" s="1">
        <v>2009</v>
      </c>
      <c r="E179" s="1">
        <v>1</v>
      </c>
      <c r="F179" s="1">
        <v>800</v>
      </c>
      <c r="H179" s="1"/>
      <c r="I179" s="174" t="s">
        <v>3254</v>
      </c>
      <c r="J179" s="448" t="s">
        <v>3439</v>
      </c>
      <c r="K179" s="448" t="s">
        <v>3439</v>
      </c>
      <c r="L179" s="448" t="s">
        <v>4303</v>
      </c>
      <c r="M179" s="447" t="s">
        <v>3346</v>
      </c>
      <c r="N179" s="205" t="s">
        <v>2714</v>
      </c>
      <c r="O179" s="136" t="s">
        <v>1256</v>
      </c>
      <c r="P179" s="136" t="s">
        <v>1256</v>
      </c>
      <c r="T179" s="124">
        <v>44668.635416666664</v>
      </c>
      <c r="U179" s="160" t="s">
        <v>3431</v>
      </c>
      <c r="V179" s="268" t="b">
        <v>1</v>
      </c>
      <c r="W179" s="269" t="b">
        <v>1</v>
      </c>
      <c r="AB179" s="234" t="b">
        <f t="shared" si="13"/>
        <v>1</v>
      </c>
      <c r="AC179" s="199" t="b">
        <f t="shared" si="13"/>
        <v>1</v>
      </c>
      <c r="AD179" s="199" t="b">
        <f t="shared" si="16"/>
        <v>1</v>
      </c>
      <c r="AE179" s="199" t="b">
        <f t="shared" si="16"/>
        <v>1</v>
      </c>
      <c r="AF179" s="200" t="b">
        <f t="shared" si="16"/>
        <v>1</v>
      </c>
      <c r="AG179" s="200" t="b">
        <f t="shared" si="16"/>
        <v>1</v>
      </c>
      <c r="AH179" s="201" t="b">
        <f t="shared" si="14"/>
        <v>1</v>
      </c>
      <c r="AI179" s="203">
        <f t="shared" si="15"/>
        <v>1</v>
      </c>
      <c r="AV179" s="51" t="s">
        <v>38</v>
      </c>
      <c r="AW179" s="30" t="s">
        <v>213</v>
      </c>
      <c r="AX179" s="51" t="s">
        <v>38</v>
      </c>
      <c r="AY179" s="51" t="s">
        <v>105</v>
      </c>
      <c r="AZ179" s="51" t="s">
        <v>106</v>
      </c>
      <c r="BA179" s="51" t="s">
        <v>106</v>
      </c>
      <c r="BB179" s="34" t="s">
        <v>2028</v>
      </c>
      <c r="BC179" s="1" t="s">
        <v>57</v>
      </c>
      <c r="BD179" s="1" t="s">
        <v>1257</v>
      </c>
      <c r="BE179" s="33" t="s">
        <v>1256</v>
      </c>
      <c r="BF179" s="51" t="s">
        <v>122</v>
      </c>
      <c r="BG179" s="51" t="s">
        <v>110</v>
      </c>
      <c r="BH179" s="73"/>
      <c r="BI179" s="73"/>
      <c r="BJ179" s="73" t="s">
        <v>35</v>
      </c>
      <c r="BK179" s="73"/>
      <c r="BL179" s="1" t="s">
        <v>1260</v>
      </c>
      <c r="BM179" s="1" t="s">
        <v>1261</v>
      </c>
      <c r="BP179" s="51" t="s">
        <v>1249</v>
      </c>
      <c r="BQ179" s="53">
        <v>42711</v>
      </c>
    </row>
    <row r="180" spans="1:70" ht="52.5" x14ac:dyDescent="0.6">
      <c r="A180" s="78">
        <v>179</v>
      </c>
      <c r="B180" s="426" t="s">
        <v>1173</v>
      </c>
      <c r="C180" s="27" t="s">
        <v>3969</v>
      </c>
      <c r="D180" s="1">
        <v>2009</v>
      </c>
      <c r="E180" s="1">
        <v>0.26</v>
      </c>
      <c r="F180" s="1">
        <v>920</v>
      </c>
      <c r="H180" s="1"/>
      <c r="I180" s="174" t="s">
        <v>3254</v>
      </c>
      <c r="J180" s="448" t="s">
        <v>3439</v>
      </c>
      <c r="K180" s="448" t="s">
        <v>3439</v>
      </c>
      <c r="L180" s="448" t="s">
        <v>4303</v>
      </c>
      <c r="M180" s="447" t="s">
        <v>3346</v>
      </c>
      <c r="N180" s="205" t="s">
        <v>2795</v>
      </c>
      <c r="O180" s="136" t="s">
        <v>1264</v>
      </c>
      <c r="P180" s="136" t="s">
        <v>1264</v>
      </c>
      <c r="T180" s="124">
        <v>44668.644444444442</v>
      </c>
      <c r="U180" s="155" t="s">
        <v>2575</v>
      </c>
      <c r="V180" s="268" t="b">
        <v>1</v>
      </c>
      <c r="W180" s="269" t="b">
        <v>1</v>
      </c>
      <c r="AB180" s="234" t="b">
        <f t="shared" si="13"/>
        <v>1</v>
      </c>
      <c r="AC180" s="199" t="b">
        <f t="shared" si="13"/>
        <v>1</v>
      </c>
      <c r="AD180" s="199" t="b">
        <f t="shared" si="16"/>
        <v>1</v>
      </c>
      <c r="AE180" s="199" t="b">
        <f t="shared" si="16"/>
        <v>1</v>
      </c>
      <c r="AF180" s="200" t="b">
        <f t="shared" si="16"/>
        <v>1</v>
      </c>
      <c r="AG180" s="200" t="b">
        <f t="shared" si="16"/>
        <v>1</v>
      </c>
      <c r="AH180" s="201" t="b">
        <f t="shared" si="14"/>
        <v>1</v>
      </c>
      <c r="AI180" s="203">
        <f t="shared" si="15"/>
        <v>1</v>
      </c>
      <c r="AV180" s="51" t="s">
        <v>5</v>
      </c>
      <c r="AW180" s="30" t="s">
        <v>213</v>
      </c>
      <c r="AX180" s="51" t="s">
        <v>5</v>
      </c>
      <c r="AY180" s="51" t="s">
        <v>105</v>
      </c>
      <c r="AZ180" s="51" t="s">
        <v>106</v>
      </c>
      <c r="BA180" s="51" t="s">
        <v>106</v>
      </c>
      <c r="BB180" s="34" t="s">
        <v>2028</v>
      </c>
      <c r="BC180" s="1" t="s">
        <v>57</v>
      </c>
      <c r="BD180" s="1" t="s">
        <v>1263</v>
      </c>
      <c r="BE180" s="33" t="s">
        <v>1264</v>
      </c>
      <c r="BF180" s="51" t="s">
        <v>122</v>
      </c>
      <c r="BG180" s="51" t="s">
        <v>110</v>
      </c>
      <c r="BH180" s="73"/>
      <c r="BI180" s="73"/>
      <c r="BJ180" s="73" t="s">
        <v>35</v>
      </c>
      <c r="BK180" s="73"/>
      <c r="BL180" s="1" t="s">
        <v>1260</v>
      </c>
      <c r="BM180" s="1" t="s">
        <v>1261</v>
      </c>
      <c r="BP180" s="51" t="s">
        <v>1249</v>
      </c>
      <c r="BQ180" s="53">
        <v>42711</v>
      </c>
    </row>
    <row r="181" spans="1:70" ht="118.15" x14ac:dyDescent="0.6">
      <c r="A181" s="78">
        <v>180</v>
      </c>
      <c r="B181" s="426" t="s">
        <v>1333</v>
      </c>
      <c r="C181" s="27" t="s">
        <v>4010</v>
      </c>
      <c r="D181" s="1">
        <v>2006</v>
      </c>
      <c r="E181" s="1">
        <v>0.49</v>
      </c>
      <c r="F181" s="1">
        <v>873</v>
      </c>
      <c r="G181" s="1"/>
      <c r="H181" s="1"/>
      <c r="I181" s="183" t="s">
        <v>3254</v>
      </c>
      <c r="J181" s="448" t="s">
        <v>3447</v>
      </c>
      <c r="K181" s="448" t="s">
        <v>3447</v>
      </c>
      <c r="L181" s="448" t="s">
        <v>4304</v>
      </c>
      <c r="M181" s="447" t="s">
        <v>3349</v>
      </c>
      <c r="N181" s="267" t="s">
        <v>2780</v>
      </c>
      <c r="O181" s="144" t="s">
        <v>57</v>
      </c>
      <c r="P181" s="144" t="s">
        <v>57</v>
      </c>
      <c r="Q181" s="144"/>
      <c r="R181" s="144"/>
      <c r="S181" s="135"/>
      <c r="T181" s="130">
        <v>44668.647916666669</v>
      </c>
      <c r="U181" s="274"/>
      <c r="V181" s="270" t="b">
        <v>1</v>
      </c>
      <c r="W181" s="271" t="b">
        <v>0</v>
      </c>
      <c r="AB181" s="234" t="b">
        <f t="shared" si="13"/>
        <v>1</v>
      </c>
      <c r="AC181" s="199" t="b">
        <f t="shared" si="13"/>
        <v>0</v>
      </c>
      <c r="AD181" s="199" t="b">
        <f t="shared" si="16"/>
        <v>1</v>
      </c>
      <c r="AE181" s="199" t="b">
        <f t="shared" si="16"/>
        <v>1</v>
      </c>
      <c r="AF181" s="200" t="b">
        <f t="shared" si="16"/>
        <v>1</v>
      </c>
      <c r="AG181" s="200" t="b">
        <f t="shared" si="16"/>
        <v>1</v>
      </c>
      <c r="AH181" s="201" t="b">
        <f t="shared" si="14"/>
        <v>0</v>
      </c>
      <c r="AI181" s="203">
        <f t="shared" si="15"/>
        <v>0</v>
      </c>
      <c r="AV181" s="51" t="s">
        <v>38</v>
      </c>
      <c r="AW181" s="35" t="s">
        <v>228</v>
      </c>
      <c r="AX181" s="51" t="s">
        <v>38</v>
      </c>
      <c r="AY181" s="51" t="s">
        <v>105</v>
      </c>
      <c r="AZ181" s="51" t="s">
        <v>106</v>
      </c>
      <c r="BA181" s="51" t="s">
        <v>106</v>
      </c>
      <c r="BB181" s="34" t="s">
        <v>2028</v>
      </c>
      <c r="BC181" s="1" t="s">
        <v>1254</v>
      </c>
      <c r="BD181" s="1" t="s">
        <v>1268</v>
      </c>
      <c r="BE181" s="33" t="s">
        <v>57</v>
      </c>
      <c r="BF181" s="51" t="s">
        <v>122</v>
      </c>
      <c r="BG181" s="51" t="s">
        <v>110</v>
      </c>
      <c r="BH181" s="73"/>
      <c r="BI181" s="73"/>
      <c r="BJ181" s="73"/>
      <c r="BK181" s="73"/>
      <c r="BL181" s="28" t="s">
        <v>1265</v>
      </c>
      <c r="BM181" s="1" t="s">
        <v>1196</v>
      </c>
      <c r="BP181" s="51" t="s">
        <v>1249</v>
      </c>
      <c r="BQ181" s="53">
        <v>42712</v>
      </c>
    </row>
    <row r="182" spans="1:70" ht="50.65" x14ac:dyDescent="0.6">
      <c r="A182" s="78">
        <v>181</v>
      </c>
      <c r="B182" s="426" t="s">
        <v>1330</v>
      </c>
      <c r="C182" s="27" t="s">
        <v>4003</v>
      </c>
      <c r="D182" s="1">
        <v>1992</v>
      </c>
      <c r="E182" s="1">
        <v>1.07</v>
      </c>
      <c r="F182" s="1">
        <v>663</v>
      </c>
      <c r="G182" s="1"/>
      <c r="H182" s="1"/>
      <c r="I182" s="174" t="s">
        <v>2572</v>
      </c>
      <c r="J182" s="448" t="s">
        <v>3468</v>
      </c>
      <c r="K182" s="448" t="s">
        <v>3468</v>
      </c>
      <c r="L182" s="448" t="s">
        <v>4305</v>
      </c>
      <c r="M182" s="447" t="s">
        <v>4093</v>
      </c>
      <c r="N182" s="205" t="s">
        <v>2787</v>
      </c>
      <c r="O182" s="136" t="s">
        <v>3411</v>
      </c>
      <c r="P182" s="136" t="s">
        <v>3411</v>
      </c>
      <c r="Q182" s="142" t="s">
        <v>3412</v>
      </c>
      <c r="T182" s="124">
        <v>45016.048611111109</v>
      </c>
      <c r="U182" s="155" t="s">
        <v>2575</v>
      </c>
      <c r="V182" s="268" t="b">
        <v>1</v>
      </c>
      <c r="W182" s="269" t="b">
        <v>1</v>
      </c>
      <c r="AA182" s="275" t="b">
        <v>0</v>
      </c>
      <c r="AB182" s="234" t="b">
        <f t="shared" si="13"/>
        <v>1</v>
      </c>
      <c r="AC182" s="199" t="b">
        <f t="shared" si="13"/>
        <v>1</v>
      </c>
      <c r="AD182" s="199" t="b">
        <f t="shared" si="16"/>
        <v>1</v>
      </c>
      <c r="AE182" s="199" t="b">
        <f t="shared" si="16"/>
        <v>1</v>
      </c>
      <c r="AF182" s="200" t="b">
        <f t="shared" si="16"/>
        <v>1</v>
      </c>
      <c r="AG182" s="200" t="b">
        <f t="shared" si="16"/>
        <v>0</v>
      </c>
      <c r="AH182" s="201" t="b">
        <f t="shared" si="14"/>
        <v>0</v>
      </c>
      <c r="AI182" s="203">
        <f t="shared" si="15"/>
        <v>0</v>
      </c>
      <c r="AV182" s="51" t="s">
        <v>38</v>
      </c>
      <c r="AW182" s="30" t="s">
        <v>213</v>
      </c>
      <c r="AX182" s="51" t="s">
        <v>38</v>
      </c>
      <c r="AY182" s="51" t="s">
        <v>105</v>
      </c>
      <c r="AZ182" s="51" t="s">
        <v>106</v>
      </c>
      <c r="BA182" s="51" t="s">
        <v>106</v>
      </c>
      <c r="BB182" s="34" t="s">
        <v>2028</v>
      </c>
      <c r="BC182" s="1" t="s">
        <v>1254</v>
      </c>
      <c r="BD182" s="1" t="s">
        <v>1291</v>
      </c>
      <c r="BE182" s="33" t="s">
        <v>1297</v>
      </c>
      <c r="BF182" s="38" t="s">
        <v>143</v>
      </c>
      <c r="BG182" s="35" t="s">
        <v>143</v>
      </c>
      <c r="BH182" s="73"/>
      <c r="BI182" s="73"/>
      <c r="BJ182" s="73"/>
      <c r="BK182" s="73"/>
      <c r="BL182" s="1" t="s">
        <v>143</v>
      </c>
      <c r="BM182" s="1" t="s">
        <v>143</v>
      </c>
      <c r="BP182" s="51" t="s">
        <v>1249</v>
      </c>
      <c r="BQ182" s="53">
        <v>42718</v>
      </c>
    </row>
    <row r="183" spans="1:70" ht="110.25" x14ac:dyDescent="0.6">
      <c r="A183" s="78">
        <v>182</v>
      </c>
      <c r="B183" s="431" t="s">
        <v>4458</v>
      </c>
      <c r="C183" s="431" t="s">
        <v>4011</v>
      </c>
      <c r="D183" s="1">
        <v>2003</v>
      </c>
      <c r="E183" s="1">
        <v>0.97804482701000006</v>
      </c>
      <c r="F183" s="46">
        <v>717.37300000000005</v>
      </c>
      <c r="G183" s="1"/>
      <c r="H183" s="1"/>
      <c r="I183" s="120" t="s">
        <v>2572</v>
      </c>
      <c r="J183" s="448" t="s">
        <v>4306</v>
      </c>
      <c r="K183" s="448" t="s">
        <v>4307</v>
      </c>
      <c r="L183" s="448" t="s">
        <v>4308</v>
      </c>
      <c r="M183" s="447" t="s">
        <v>4093</v>
      </c>
      <c r="N183" s="205" t="s">
        <v>2780</v>
      </c>
      <c r="O183" s="136" t="s">
        <v>3433</v>
      </c>
      <c r="P183" s="136" t="s">
        <v>3434</v>
      </c>
      <c r="Q183" s="136" t="s">
        <v>3435</v>
      </c>
      <c r="T183" s="206">
        <v>44669.447916666664</v>
      </c>
      <c r="U183" s="155" t="s">
        <v>2575</v>
      </c>
      <c r="V183" s="270" t="b">
        <v>1</v>
      </c>
      <c r="W183" s="271" t="b">
        <v>0</v>
      </c>
      <c r="AB183" s="234" t="b">
        <f t="shared" si="13"/>
        <v>1</v>
      </c>
      <c r="AC183" s="199" t="b">
        <f t="shared" si="13"/>
        <v>0</v>
      </c>
      <c r="AD183" s="199" t="b">
        <f t="shared" si="16"/>
        <v>1</v>
      </c>
      <c r="AE183" s="199" t="b">
        <f t="shared" si="16"/>
        <v>1</v>
      </c>
      <c r="AF183" s="200" t="b">
        <f t="shared" si="16"/>
        <v>1</v>
      </c>
      <c r="AG183" s="200" t="b">
        <f t="shared" si="16"/>
        <v>1</v>
      </c>
      <c r="AH183" s="201" t="b">
        <f t="shared" si="14"/>
        <v>0</v>
      </c>
      <c r="AI183" s="203">
        <f t="shared" si="15"/>
        <v>0</v>
      </c>
      <c r="AJ183" s="163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51" t="s">
        <v>38</v>
      </c>
      <c r="AW183" s="30" t="s">
        <v>1269</v>
      </c>
      <c r="AX183" s="51" t="s">
        <v>38</v>
      </c>
      <c r="AY183" s="51" t="s">
        <v>105</v>
      </c>
      <c r="AZ183" s="38" t="s">
        <v>106</v>
      </c>
      <c r="BA183" s="35" t="s">
        <v>106</v>
      </c>
      <c r="BB183" s="34" t="s">
        <v>2028</v>
      </c>
      <c r="BC183" s="1" t="s">
        <v>57</v>
      </c>
      <c r="BD183" s="1" t="s">
        <v>1179</v>
      </c>
      <c r="BE183" s="40" t="s">
        <v>1301</v>
      </c>
      <c r="BF183" s="35" t="s">
        <v>122</v>
      </c>
      <c r="BG183" s="35" t="s">
        <v>143</v>
      </c>
      <c r="BH183" s="73"/>
      <c r="BI183" s="73"/>
      <c r="BJ183" s="73"/>
      <c r="BK183" s="73"/>
      <c r="BL183" s="39" t="s">
        <v>1300</v>
      </c>
      <c r="BM183" s="1" t="s">
        <v>143</v>
      </c>
      <c r="BP183" s="51" t="s">
        <v>1249</v>
      </c>
      <c r="BQ183" s="53">
        <v>42718</v>
      </c>
      <c r="BR183" s="1" t="s">
        <v>1299</v>
      </c>
    </row>
    <row r="184" spans="1:70" ht="52.5" x14ac:dyDescent="0.6">
      <c r="A184" s="78">
        <v>183</v>
      </c>
      <c r="B184" s="426" t="s">
        <v>1332</v>
      </c>
      <c r="C184" s="27" t="s">
        <v>3993</v>
      </c>
      <c r="D184" s="1">
        <v>2005</v>
      </c>
      <c r="E184" s="1">
        <v>0.86</v>
      </c>
      <c r="F184" s="1">
        <v>862</v>
      </c>
      <c r="H184" s="1"/>
      <c r="I184" s="174" t="s">
        <v>3254</v>
      </c>
      <c r="J184" s="448" t="s">
        <v>4309</v>
      </c>
      <c r="K184" s="448" t="s">
        <v>3351</v>
      </c>
      <c r="L184" s="448" t="s">
        <v>4310</v>
      </c>
      <c r="M184" s="447" t="s">
        <v>3352</v>
      </c>
      <c r="N184" s="205" t="s">
        <v>2780</v>
      </c>
      <c r="O184" s="136" t="s">
        <v>3413</v>
      </c>
      <c r="P184" s="136" t="s">
        <v>3413</v>
      </c>
      <c r="T184" s="124">
        <v>44668.851388888892</v>
      </c>
      <c r="U184" s="155" t="s">
        <v>2575</v>
      </c>
      <c r="V184" s="268" t="b">
        <v>1</v>
      </c>
      <c r="W184" s="269" t="b">
        <v>1</v>
      </c>
      <c r="AB184" s="234" t="b">
        <f t="shared" si="13"/>
        <v>1</v>
      </c>
      <c r="AC184" s="199" t="b">
        <f t="shared" si="13"/>
        <v>1</v>
      </c>
      <c r="AD184" s="199" t="b">
        <f t="shared" si="16"/>
        <v>1</v>
      </c>
      <c r="AE184" s="199" t="b">
        <f t="shared" si="16"/>
        <v>1</v>
      </c>
      <c r="AF184" s="200" t="b">
        <f t="shared" si="16"/>
        <v>1</v>
      </c>
      <c r="AG184" s="200" t="b">
        <f t="shared" si="16"/>
        <v>1</v>
      </c>
      <c r="AH184" s="201" t="b">
        <f t="shared" si="14"/>
        <v>1</v>
      </c>
      <c r="AI184" s="203">
        <f t="shared" si="15"/>
        <v>1</v>
      </c>
      <c r="AV184" s="51" t="s">
        <v>38</v>
      </c>
      <c r="AW184" s="30" t="s">
        <v>213</v>
      </c>
      <c r="AX184" s="51" t="s">
        <v>38</v>
      </c>
      <c r="AY184" s="51" t="s">
        <v>105</v>
      </c>
      <c r="AZ184" s="51" t="s">
        <v>106</v>
      </c>
      <c r="BA184" s="51" t="s">
        <v>106</v>
      </c>
      <c r="BB184" s="34" t="s">
        <v>2028</v>
      </c>
      <c r="BC184" s="1" t="s">
        <v>57</v>
      </c>
      <c r="BD184" s="1" t="s">
        <v>1271</v>
      </c>
      <c r="BE184" s="33" t="s">
        <v>1270</v>
      </c>
      <c r="BF184" s="51" t="s">
        <v>122</v>
      </c>
      <c r="BG184" s="51" t="s">
        <v>110</v>
      </c>
      <c r="BH184" s="73"/>
      <c r="BI184" s="73"/>
      <c r="BJ184" s="73" t="s">
        <v>26</v>
      </c>
      <c r="BK184" s="73"/>
      <c r="BL184" s="1" t="s">
        <v>1272</v>
      </c>
      <c r="BM184" s="1" t="s">
        <v>1273</v>
      </c>
      <c r="BP184" s="51" t="s">
        <v>1249</v>
      </c>
      <c r="BQ184" s="53">
        <v>42712</v>
      </c>
    </row>
    <row r="185" spans="1:70" ht="67.5" x14ac:dyDescent="0.6">
      <c r="A185" s="78">
        <v>184</v>
      </c>
      <c r="B185" s="426" t="s">
        <v>1331</v>
      </c>
      <c r="C185" s="27" t="s">
        <v>4012</v>
      </c>
      <c r="D185" s="1">
        <v>2007</v>
      </c>
      <c r="E185" s="1">
        <v>0.33</v>
      </c>
      <c r="F185" s="1">
        <v>865</v>
      </c>
      <c r="H185" s="1"/>
      <c r="I185" s="174" t="s">
        <v>3254</v>
      </c>
      <c r="J185" s="448" t="s">
        <v>3351</v>
      </c>
      <c r="K185" s="448" t="s">
        <v>3351</v>
      </c>
      <c r="L185" s="448" t="s">
        <v>4310</v>
      </c>
      <c r="M185" s="447" t="s">
        <v>3352</v>
      </c>
      <c r="N185" s="205" t="s">
        <v>2788</v>
      </c>
      <c r="O185" s="136" t="s">
        <v>2873</v>
      </c>
      <c r="P185" s="136" t="s">
        <v>2873</v>
      </c>
      <c r="T185" s="124">
        <v>44668.854861111111</v>
      </c>
      <c r="U185" s="160" t="s">
        <v>3431</v>
      </c>
      <c r="V185" s="268" t="b">
        <v>1</v>
      </c>
      <c r="W185" s="269" t="b">
        <v>1</v>
      </c>
      <c r="AB185" s="234" t="b">
        <f t="shared" si="13"/>
        <v>1</v>
      </c>
      <c r="AC185" s="199" t="b">
        <f t="shared" si="13"/>
        <v>1</v>
      </c>
      <c r="AD185" s="199" t="b">
        <f t="shared" si="16"/>
        <v>1</v>
      </c>
      <c r="AE185" s="199" t="b">
        <f t="shared" si="16"/>
        <v>1</v>
      </c>
      <c r="AF185" s="200" t="b">
        <f t="shared" si="16"/>
        <v>1</v>
      </c>
      <c r="AG185" s="200" t="b">
        <f t="shared" si="16"/>
        <v>1</v>
      </c>
      <c r="AH185" s="201" t="b">
        <f t="shared" si="14"/>
        <v>1</v>
      </c>
      <c r="AI185" s="203">
        <f t="shared" si="15"/>
        <v>1</v>
      </c>
      <c r="AV185" s="51" t="s">
        <v>38</v>
      </c>
      <c r="AW185" s="30" t="s">
        <v>213</v>
      </c>
      <c r="AX185" s="51" t="s">
        <v>38</v>
      </c>
      <c r="AY185" s="51" t="s">
        <v>105</v>
      </c>
      <c r="AZ185" s="51" t="s">
        <v>106</v>
      </c>
      <c r="BA185" s="51" t="s">
        <v>106</v>
      </c>
      <c r="BB185" s="34" t="s">
        <v>2028</v>
      </c>
      <c r="BC185" s="1" t="s">
        <v>57</v>
      </c>
      <c r="BD185" s="1" t="s">
        <v>57</v>
      </c>
      <c r="BE185" s="33" t="s">
        <v>1280</v>
      </c>
      <c r="BF185" s="51" t="s">
        <v>122</v>
      </c>
      <c r="BG185" s="51" t="s">
        <v>110</v>
      </c>
      <c r="BH185" s="73"/>
      <c r="BI185" s="73"/>
      <c r="BJ185" s="73" t="s">
        <v>26</v>
      </c>
      <c r="BK185" s="73"/>
      <c r="BL185" s="1" t="s">
        <v>1272</v>
      </c>
      <c r="BM185" s="1" t="s">
        <v>1281</v>
      </c>
      <c r="BP185" s="51" t="s">
        <v>1249</v>
      </c>
      <c r="BQ185" s="53">
        <v>42712</v>
      </c>
    </row>
    <row r="186" spans="1:70" ht="52.5" x14ac:dyDescent="0.6">
      <c r="A186" s="78">
        <v>185</v>
      </c>
      <c r="B186" s="426" t="s">
        <v>1426</v>
      </c>
      <c r="C186" s="27" t="s">
        <v>3988</v>
      </c>
      <c r="D186" s="1">
        <v>2007</v>
      </c>
      <c r="E186" s="1">
        <v>0.56000000000000005</v>
      </c>
      <c r="F186" s="1">
        <v>862</v>
      </c>
      <c r="H186" s="1"/>
      <c r="I186" s="174" t="s">
        <v>3254</v>
      </c>
      <c r="J186" s="448" t="s">
        <v>3351</v>
      </c>
      <c r="K186" s="448" t="s">
        <v>3351</v>
      </c>
      <c r="L186" s="448" t="s">
        <v>4310</v>
      </c>
      <c r="M186" s="447" t="s">
        <v>3352</v>
      </c>
      <c r="N186" s="205" t="s">
        <v>2780</v>
      </c>
      <c r="O186" s="136" t="s">
        <v>3144</v>
      </c>
      <c r="P186" s="136" t="s">
        <v>3144</v>
      </c>
      <c r="T186" s="124">
        <v>44668.871527777781</v>
      </c>
      <c r="U186" s="155" t="s">
        <v>2575</v>
      </c>
      <c r="V186" s="268" t="b">
        <v>1</v>
      </c>
      <c r="W186" s="269" t="b">
        <v>1</v>
      </c>
      <c r="AB186" s="234" t="b">
        <f t="shared" si="13"/>
        <v>1</v>
      </c>
      <c r="AC186" s="199" t="b">
        <f t="shared" si="13"/>
        <v>1</v>
      </c>
      <c r="AD186" s="199" t="b">
        <f t="shared" si="16"/>
        <v>1</v>
      </c>
      <c r="AE186" s="199" t="b">
        <f t="shared" si="16"/>
        <v>1</v>
      </c>
      <c r="AF186" s="200" t="b">
        <f t="shared" si="16"/>
        <v>1</v>
      </c>
      <c r="AG186" s="200" t="b">
        <f t="shared" si="16"/>
        <v>1</v>
      </c>
      <c r="AH186" s="201" t="b">
        <f t="shared" si="14"/>
        <v>1</v>
      </c>
      <c r="AI186" s="203">
        <f t="shared" si="15"/>
        <v>1</v>
      </c>
      <c r="AV186" s="51" t="s">
        <v>1428</v>
      </c>
      <c r="AW186" s="30" t="s">
        <v>1427</v>
      </c>
      <c r="AX186" s="51" t="s">
        <v>1428</v>
      </c>
      <c r="AY186" s="51" t="s">
        <v>1429</v>
      </c>
      <c r="AZ186" s="51" t="s">
        <v>1430</v>
      </c>
      <c r="BA186" s="51" t="s">
        <v>1430</v>
      </c>
      <c r="BB186" s="34" t="s">
        <v>2028</v>
      </c>
      <c r="BC186" s="1" t="s">
        <v>1254</v>
      </c>
      <c r="BD186" s="1" t="s">
        <v>1431</v>
      </c>
      <c r="BE186" s="33" t="s">
        <v>1432</v>
      </c>
      <c r="BF186" s="51" t="s">
        <v>1433</v>
      </c>
      <c r="BG186" s="51" t="s">
        <v>1434</v>
      </c>
      <c r="BH186" s="73"/>
      <c r="BI186" s="73"/>
      <c r="BJ186" s="73" t="s">
        <v>26</v>
      </c>
      <c r="BK186" s="73"/>
      <c r="BL186" s="1" t="s">
        <v>1435</v>
      </c>
      <c r="BM186" s="1" t="s">
        <v>1436</v>
      </c>
      <c r="BP186" s="51" t="s">
        <v>1437</v>
      </c>
      <c r="BQ186" s="53">
        <v>42710</v>
      </c>
    </row>
    <row r="187" spans="1:70" ht="50.65" x14ac:dyDescent="0.6">
      <c r="A187" s="78">
        <v>186</v>
      </c>
      <c r="B187" s="426" t="s">
        <v>1438</v>
      </c>
      <c r="C187" s="27" t="s">
        <v>4013</v>
      </c>
      <c r="D187" s="1">
        <v>2009</v>
      </c>
      <c r="E187" s="1">
        <v>0.8</v>
      </c>
      <c r="F187" s="1">
        <v>823</v>
      </c>
      <c r="H187" s="1"/>
      <c r="I187" s="174" t="s">
        <v>3254</v>
      </c>
      <c r="J187" s="448" t="s">
        <v>4311</v>
      </c>
      <c r="K187" s="448" t="s">
        <v>3354</v>
      </c>
      <c r="L187" s="448" t="s">
        <v>4055</v>
      </c>
      <c r="M187" s="447" t="s">
        <v>3355</v>
      </c>
      <c r="N187" s="205" t="s">
        <v>2730</v>
      </c>
      <c r="O187" s="136" t="s">
        <v>3414</v>
      </c>
      <c r="P187" s="136" t="s">
        <v>3414</v>
      </c>
      <c r="Q187" s="142" t="s">
        <v>3415</v>
      </c>
      <c r="T187" s="124">
        <v>44668.92083333333</v>
      </c>
      <c r="U187" s="155" t="s">
        <v>2575</v>
      </c>
      <c r="V187" s="268" t="b">
        <v>1</v>
      </c>
      <c r="W187" s="269" t="b">
        <v>1</v>
      </c>
      <c r="AB187" s="234" t="b">
        <f t="shared" si="13"/>
        <v>1</v>
      </c>
      <c r="AC187" s="199" t="b">
        <f t="shared" si="13"/>
        <v>1</v>
      </c>
      <c r="AD187" s="199" t="b">
        <f t="shared" si="16"/>
        <v>1</v>
      </c>
      <c r="AE187" s="199" t="b">
        <f t="shared" si="16"/>
        <v>1</v>
      </c>
      <c r="AF187" s="200" t="b">
        <f t="shared" si="16"/>
        <v>1</v>
      </c>
      <c r="AG187" s="200" t="b">
        <f t="shared" si="16"/>
        <v>1</v>
      </c>
      <c r="AH187" s="201" t="b">
        <f t="shared" si="14"/>
        <v>1</v>
      </c>
      <c r="AI187" s="203">
        <f t="shared" si="15"/>
        <v>1</v>
      </c>
      <c r="AV187" s="51" t="s">
        <v>1428</v>
      </c>
      <c r="AW187" s="30" t="s">
        <v>1427</v>
      </c>
      <c r="AX187" s="51" t="s">
        <v>1428</v>
      </c>
      <c r="AY187" s="51" t="s">
        <v>1429</v>
      </c>
      <c r="AZ187" s="51" t="s">
        <v>1430</v>
      </c>
      <c r="BA187" s="51" t="s">
        <v>1430</v>
      </c>
      <c r="BB187" s="34" t="s">
        <v>2028</v>
      </c>
      <c r="BC187" s="1" t="s">
        <v>1254</v>
      </c>
      <c r="BD187" s="1" t="s">
        <v>1439</v>
      </c>
      <c r="BE187" s="33" t="s">
        <v>1440</v>
      </c>
      <c r="BF187" s="51" t="s">
        <v>1433</v>
      </c>
      <c r="BG187" s="51" t="s">
        <v>1434</v>
      </c>
      <c r="BH187" s="73"/>
      <c r="BI187" s="73"/>
      <c r="BJ187" s="73" t="s">
        <v>26</v>
      </c>
      <c r="BK187" s="73"/>
      <c r="BL187" s="1" t="s">
        <v>1441</v>
      </c>
      <c r="BM187" s="1" t="s">
        <v>1442</v>
      </c>
      <c r="BP187" s="51" t="s">
        <v>1437</v>
      </c>
      <c r="BQ187" s="53">
        <v>42712</v>
      </c>
    </row>
    <row r="188" spans="1:70" ht="39.4" x14ac:dyDescent="0.6">
      <c r="A188" s="78">
        <v>187</v>
      </c>
      <c r="B188" s="426" t="s">
        <v>1443</v>
      </c>
      <c r="C188" s="27" t="s">
        <v>3987</v>
      </c>
      <c r="D188" s="1">
        <v>2016</v>
      </c>
      <c r="E188" s="1">
        <v>1.45</v>
      </c>
      <c r="F188" s="1">
        <v>750</v>
      </c>
      <c r="H188" s="1"/>
      <c r="I188" s="174" t="s">
        <v>3254</v>
      </c>
      <c r="J188" s="448" t="s">
        <v>4312</v>
      </c>
      <c r="K188" s="448" t="s">
        <v>3105</v>
      </c>
      <c r="L188" s="448" t="s">
        <v>4055</v>
      </c>
      <c r="M188" s="447" t="s">
        <v>3356</v>
      </c>
      <c r="N188" s="205" t="s">
        <v>3209</v>
      </c>
      <c r="O188" s="136" t="s">
        <v>3125</v>
      </c>
      <c r="P188" s="136" t="s">
        <v>3125</v>
      </c>
      <c r="T188" s="124">
        <v>44668.925694444442</v>
      </c>
      <c r="U188" s="160" t="s">
        <v>3431</v>
      </c>
      <c r="V188" s="268" t="b">
        <v>1</v>
      </c>
      <c r="W188" s="269" t="b">
        <v>1</v>
      </c>
      <c r="AB188" s="234" t="b">
        <f t="shared" si="13"/>
        <v>1</v>
      </c>
      <c r="AC188" s="199" t="b">
        <f t="shared" si="13"/>
        <v>1</v>
      </c>
      <c r="AD188" s="199" t="b">
        <f t="shared" si="16"/>
        <v>1</v>
      </c>
      <c r="AE188" s="199" t="b">
        <f t="shared" si="16"/>
        <v>1</v>
      </c>
      <c r="AF188" s="200" t="b">
        <f t="shared" si="16"/>
        <v>1</v>
      </c>
      <c r="AG188" s="200" t="b">
        <f t="shared" si="16"/>
        <v>1</v>
      </c>
      <c r="AH188" s="201" t="b">
        <f t="shared" si="14"/>
        <v>1</v>
      </c>
      <c r="AI188" s="203">
        <f t="shared" si="15"/>
        <v>1</v>
      </c>
      <c r="AV188" s="51" t="s">
        <v>1428</v>
      </c>
      <c r="AW188" s="30" t="s">
        <v>1427</v>
      </c>
      <c r="AX188" s="51" t="s">
        <v>1428</v>
      </c>
      <c r="AY188" s="51" t="s">
        <v>1429</v>
      </c>
      <c r="AZ188" s="51" t="s">
        <v>1430</v>
      </c>
      <c r="BA188" s="51" t="s">
        <v>1430</v>
      </c>
      <c r="BB188" s="34" t="s">
        <v>2028</v>
      </c>
      <c r="BC188" s="1" t="s">
        <v>1254</v>
      </c>
      <c r="BD188" s="1" t="s">
        <v>1444</v>
      </c>
      <c r="BE188" s="33" t="s">
        <v>1445</v>
      </c>
      <c r="BF188" s="51" t="s">
        <v>1433</v>
      </c>
      <c r="BG188" s="51" t="s">
        <v>1434</v>
      </c>
      <c r="BH188" s="73"/>
      <c r="BI188" s="73"/>
      <c r="BJ188" s="73" t="s">
        <v>26</v>
      </c>
      <c r="BK188" s="73"/>
      <c r="BL188" s="1" t="s">
        <v>1446</v>
      </c>
      <c r="BM188" s="1" t="s">
        <v>1447</v>
      </c>
      <c r="BP188" s="51" t="s">
        <v>1437</v>
      </c>
      <c r="BQ188" s="53">
        <v>42713</v>
      </c>
    </row>
    <row r="189" spans="1:70" ht="50.65" x14ac:dyDescent="0.6">
      <c r="A189" s="78">
        <v>188</v>
      </c>
      <c r="B189" s="426" t="s">
        <v>1448</v>
      </c>
      <c r="C189" s="27" t="s">
        <v>3963</v>
      </c>
      <c r="D189" s="1">
        <v>2008</v>
      </c>
      <c r="E189" s="1">
        <v>1.1000000000000001</v>
      </c>
      <c r="F189" s="1">
        <v>773</v>
      </c>
      <c r="H189" s="1"/>
      <c r="I189" s="174" t="s">
        <v>3254</v>
      </c>
      <c r="J189" s="448" t="s">
        <v>4313</v>
      </c>
      <c r="K189" s="448" t="s">
        <v>4107</v>
      </c>
      <c r="L189" s="448" t="s">
        <v>4033</v>
      </c>
      <c r="M189" s="447" t="s">
        <v>3358</v>
      </c>
      <c r="N189" s="205" t="s">
        <v>2920</v>
      </c>
      <c r="O189" s="136" t="s">
        <v>3416</v>
      </c>
      <c r="P189" s="136" t="s">
        <v>3416</v>
      </c>
      <c r="T189" s="124">
        <v>44668.929861111108</v>
      </c>
      <c r="U189" s="160" t="s">
        <v>3431</v>
      </c>
      <c r="V189" s="268" t="b">
        <v>1</v>
      </c>
      <c r="W189" s="269" t="b">
        <v>1</v>
      </c>
      <c r="AB189" s="234" t="b">
        <f t="shared" si="13"/>
        <v>1</v>
      </c>
      <c r="AC189" s="199" t="b">
        <f t="shared" si="13"/>
        <v>1</v>
      </c>
      <c r="AD189" s="199" t="b">
        <f t="shared" si="16"/>
        <v>1</v>
      </c>
      <c r="AE189" s="199" t="b">
        <f t="shared" si="16"/>
        <v>1</v>
      </c>
      <c r="AF189" s="200" t="b">
        <f t="shared" si="16"/>
        <v>1</v>
      </c>
      <c r="AG189" s="200" t="b">
        <f t="shared" si="16"/>
        <v>1</v>
      </c>
      <c r="AH189" s="201" t="b">
        <f t="shared" si="14"/>
        <v>1</v>
      </c>
      <c r="AI189" s="203">
        <f t="shared" si="15"/>
        <v>1</v>
      </c>
      <c r="AV189" s="51" t="s">
        <v>1428</v>
      </c>
      <c r="AW189" s="30" t="s">
        <v>1427</v>
      </c>
      <c r="AX189" s="51" t="s">
        <v>1428</v>
      </c>
      <c r="AY189" s="51" t="s">
        <v>1429</v>
      </c>
      <c r="AZ189" s="51" t="s">
        <v>1430</v>
      </c>
      <c r="BA189" s="51" t="s">
        <v>1430</v>
      </c>
      <c r="BB189" s="34" t="s">
        <v>2028</v>
      </c>
      <c r="BC189" s="58" t="s">
        <v>57</v>
      </c>
      <c r="BD189" s="1" t="s">
        <v>1449</v>
      </c>
      <c r="BE189" s="33" t="s">
        <v>1450</v>
      </c>
      <c r="BF189" s="51" t="s">
        <v>1433</v>
      </c>
      <c r="BG189" s="51" t="s">
        <v>1434</v>
      </c>
      <c r="BH189" s="73"/>
      <c r="BI189" s="73"/>
      <c r="BJ189" s="73" t="s">
        <v>35</v>
      </c>
      <c r="BK189" s="73"/>
      <c r="BL189" s="1" t="s">
        <v>1451</v>
      </c>
      <c r="BM189" s="1" t="s">
        <v>1452</v>
      </c>
      <c r="BP189" s="51" t="s">
        <v>1437</v>
      </c>
      <c r="BQ189" s="53">
        <v>42712</v>
      </c>
    </row>
    <row r="190" spans="1:70" ht="67.5" x14ac:dyDescent="0.6">
      <c r="A190" s="78">
        <v>189</v>
      </c>
      <c r="B190" s="426" t="s">
        <v>1453</v>
      </c>
      <c r="C190" s="27" t="s">
        <v>3998</v>
      </c>
      <c r="D190" s="1">
        <v>2008</v>
      </c>
      <c r="E190" s="1">
        <v>0.81</v>
      </c>
      <c r="F190" s="1">
        <v>810</v>
      </c>
      <c r="H190" s="1"/>
      <c r="I190" s="174" t="s">
        <v>3254</v>
      </c>
      <c r="J190" s="448" t="s">
        <v>4313</v>
      </c>
      <c r="K190" s="448" t="s">
        <v>4107</v>
      </c>
      <c r="L190" s="448" t="s">
        <v>4033</v>
      </c>
      <c r="M190" s="447" t="s">
        <v>3358</v>
      </c>
      <c r="N190" s="205" t="s">
        <v>3155</v>
      </c>
      <c r="O190" s="136" t="s">
        <v>3163</v>
      </c>
      <c r="P190" s="136" t="s">
        <v>3163</v>
      </c>
      <c r="T190" s="124">
        <v>44668.933333333334</v>
      </c>
      <c r="U190" s="160" t="s">
        <v>3431</v>
      </c>
      <c r="V190" s="268" t="b">
        <v>1</v>
      </c>
      <c r="W190" s="269" t="b">
        <v>1</v>
      </c>
      <c r="AB190" s="234" t="b">
        <f t="shared" si="13"/>
        <v>1</v>
      </c>
      <c r="AC190" s="199" t="b">
        <f t="shared" si="13"/>
        <v>1</v>
      </c>
      <c r="AD190" s="199" t="b">
        <f t="shared" si="16"/>
        <v>1</v>
      </c>
      <c r="AE190" s="199" t="b">
        <f t="shared" si="16"/>
        <v>1</v>
      </c>
      <c r="AF190" s="200" t="b">
        <f t="shared" si="16"/>
        <v>1</v>
      </c>
      <c r="AG190" s="200" t="b">
        <f t="shared" si="16"/>
        <v>1</v>
      </c>
      <c r="AH190" s="201" t="b">
        <f t="shared" si="14"/>
        <v>1</v>
      </c>
      <c r="AI190" s="203">
        <f t="shared" si="15"/>
        <v>1</v>
      </c>
      <c r="AV190" s="51" t="s">
        <v>1428</v>
      </c>
      <c r="AW190" s="30" t="s">
        <v>1427</v>
      </c>
      <c r="AX190" s="51" t="s">
        <v>1428</v>
      </c>
      <c r="AY190" s="51" t="s">
        <v>1429</v>
      </c>
      <c r="AZ190" s="51" t="s">
        <v>1430</v>
      </c>
      <c r="BA190" s="51" t="s">
        <v>1430</v>
      </c>
      <c r="BB190" s="34" t="s">
        <v>2028</v>
      </c>
      <c r="BC190" s="58" t="s">
        <v>57</v>
      </c>
      <c r="BD190" s="1" t="s">
        <v>1454</v>
      </c>
      <c r="BE190" s="33" t="s">
        <v>1455</v>
      </c>
      <c r="BF190" s="51" t="s">
        <v>1433</v>
      </c>
      <c r="BG190" s="51" t="s">
        <v>1434</v>
      </c>
      <c r="BH190" s="73"/>
      <c r="BI190" s="73"/>
      <c r="BJ190" s="73" t="s">
        <v>35</v>
      </c>
      <c r="BK190" s="73"/>
      <c r="BL190" s="1" t="s">
        <v>1456</v>
      </c>
      <c r="BM190" s="1" t="s">
        <v>1457</v>
      </c>
      <c r="BP190" s="51" t="s">
        <v>1437</v>
      </c>
      <c r="BQ190" s="53">
        <v>42712</v>
      </c>
    </row>
    <row r="191" spans="1:70" ht="50.65" x14ac:dyDescent="0.6">
      <c r="A191" s="78">
        <v>190</v>
      </c>
      <c r="B191" s="426" t="s">
        <v>1458</v>
      </c>
      <c r="C191" s="27" t="s">
        <v>3975</v>
      </c>
      <c r="D191" s="1">
        <v>2015</v>
      </c>
      <c r="E191" s="1">
        <v>1.1000000000000001</v>
      </c>
      <c r="F191" s="1">
        <v>800</v>
      </c>
      <c r="H191" s="1"/>
      <c r="I191" s="174" t="s">
        <v>3254</v>
      </c>
      <c r="J191" s="448" t="s">
        <v>3359</v>
      </c>
      <c r="K191" s="448" t="s">
        <v>3359</v>
      </c>
      <c r="L191" s="448" t="s">
        <v>4314</v>
      </c>
      <c r="M191" s="447" t="s">
        <v>3360</v>
      </c>
      <c r="N191" s="205" t="s">
        <v>2714</v>
      </c>
      <c r="O191" s="136" t="s">
        <v>3417</v>
      </c>
      <c r="P191" s="136" t="s">
        <v>3417</v>
      </c>
      <c r="T191" s="124">
        <v>44668.951388888891</v>
      </c>
      <c r="U191" s="155" t="s">
        <v>2575</v>
      </c>
      <c r="V191" s="268" t="b">
        <v>1</v>
      </c>
      <c r="W191" s="269" t="b">
        <v>1</v>
      </c>
      <c r="AB191" s="234" t="b">
        <f t="shared" ref="AB191:AC254" si="17">V191=TRUE</f>
        <v>1</v>
      </c>
      <c r="AC191" s="199" t="b">
        <f t="shared" si="17"/>
        <v>1</v>
      </c>
      <c r="AD191" s="199" t="b">
        <f t="shared" si="16"/>
        <v>1</v>
      </c>
      <c r="AE191" s="199" t="b">
        <f t="shared" si="16"/>
        <v>1</v>
      </c>
      <c r="AF191" s="200" t="b">
        <f t="shared" si="16"/>
        <v>1</v>
      </c>
      <c r="AG191" s="200" t="b">
        <f t="shared" si="16"/>
        <v>1</v>
      </c>
      <c r="AH191" s="201" t="b">
        <f t="shared" si="14"/>
        <v>1</v>
      </c>
      <c r="AI191" s="203">
        <f t="shared" si="15"/>
        <v>1</v>
      </c>
      <c r="AV191" s="51" t="s">
        <v>1428</v>
      </c>
      <c r="AW191" s="30" t="s">
        <v>1427</v>
      </c>
      <c r="AX191" s="51" t="s">
        <v>1428</v>
      </c>
      <c r="AY191" s="51" t="s">
        <v>1429</v>
      </c>
      <c r="AZ191" s="51" t="s">
        <v>1430</v>
      </c>
      <c r="BA191" s="51" t="s">
        <v>1430</v>
      </c>
      <c r="BB191" s="34" t="s">
        <v>2028</v>
      </c>
      <c r="BC191" s="58" t="s">
        <v>57</v>
      </c>
      <c r="BD191" s="1" t="s">
        <v>1459</v>
      </c>
      <c r="BE191" s="33" t="s">
        <v>1460</v>
      </c>
      <c r="BF191" s="51" t="s">
        <v>1433</v>
      </c>
      <c r="BG191" s="51" t="s">
        <v>1434</v>
      </c>
      <c r="BH191" s="73"/>
      <c r="BI191" s="73"/>
      <c r="BJ191" s="73" t="s">
        <v>26</v>
      </c>
      <c r="BK191" s="73"/>
      <c r="BL191" s="47" t="s">
        <v>1461</v>
      </c>
      <c r="BM191" s="33" t="s">
        <v>1462</v>
      </c>
      <c r="BP191" s="51" t="s">
        <v>1437</v>
      </c>
      <c r="BQ191" s="53">
        <v>42712</v>
      </c>
    </row>
    <row r="192" spans="1:70" ht="50.65" x14ac:dyDescent="0.6">
      <c r="A192" s="78">
        <v>191</v>
      </c>
      <c r="B192" s="426" t="s">
        <v>1463</v>
      </c>
      <c r="C192" s="27" t="s">
        <v>3969</v>
      </c>
      <c r="D192" s="1">
        <v>2009</v>
      </c>
      <c r="E192" s="1">
        <v>1.47</v>
      </c>
      <c r="F192" s="1">
        <v>443</v>
      </c>
      <c r="H192" s="1"/>
      <c r="I192" s="174" t="s">
        <v>3254</v>
      </c>
      <c r="J192" s="448" t="s">
        <v>4107</v>
      </c>
      <c r="K192" s="448" t="s">
        <v>3448</v>
      </c>
      <c r="L192" s="448" t="s">
        <v>4033</v>
      </c>
      <c r="M192" s="447" t="s">
        <v>3358</v>
      </c>
      <c r="N192" s="205" t="s">
        <v>2705</v>
      </c>
      <c r="O192" s="136" t="s">
        <v>3418</v>
      </c>
      <c r="P192" s="136" t="s">
        <v>3418</v>
      </c>
      <c r="T192" s="124">
        <v>44668.956250000003</v>
      </c>
      <c r="U192" s="176" t="s">
        <v>2576</v>
      </c>
      <c r="V192" s="268" t="b">
        <v>1</v>
      </c>
      <c r="W192" s="269" t="b">
        <v>1</v>
      </c>
      <c r="AB192" s="234" t="b">
        <f t="shared" si="17"/>
        <v>1</v>
      </c>
      <c r="AC192" s="199" t="b">
        <f t="shared" si="17"/>
        <v>1</v>
      </c>
      <c r="AD192" s="199" t="b">
        <f t="shared" si="16"/>
        <v>1</v>
      </c>
      <c r="AE192" s="199" t="b">
        <f t="shared" si="16"/>
        <v>1</v>
      </c>
      <c r="AF192" s="200" t="b">
        <f t="shared" si="16"/>
        <v>1</v>
      </c>
      <c r="AG192" s="200" t="b">
        <f t="shared" si="16"/>
        <v>1</v>
      </c>
      <c r="AH192" s="201" t="b">
        <f t="shared" si="14"/>
        <v>1</v>
      </c>
      <c r="AI192" s="203">
        <f t="shared" si="15"/>
        <v>1</v>
      </c>
      <c r="AV192" s="51" t="s">
        <v>1464</v>
      </c>
      <c r="AW192" s="30" t="s">
        <v>1427</v>
      </c>
      <c r="AX192" s="51" t="s">
        <v>1464</v>
      </c>
      <c r="AY192" s="51" t="s">
        <v>1429</v>
      </c>
      <c r="AZ192" s="51" t="s">
        <v>1430</v>
      </c>
      <c r="BA192" s="51" t="s">
        <v>1430</v>
      </c>
      <c r="BB192" s="51" t="s">
        <v>2005</v>
      </c>
      <c r="BC192" s="1" t="s">
        <v>1465</v>
      </c>
      <c r="BD192" s="1" t="s">
        <v>1466</v>
      </c>
      <c r="BE192" s="33" t="s">
        <v>1467</v>
      </c>
      <c r="BF192" s="54" t="s">
        <v>1433</v>
      </c>
      <c r="BG192" s="51" t="s">
        <v>1434</v>
      </c>
      <c r="BH192" s="73"/>
      <c r="BI192" s="73"/>
      <c r="BJ192" s="73" t="s">
        <v>35</v>
      </c>
      <c r="BK192" s="73"/>
      <c r="BL192" s="1" t="s">
        <v>1468</v>
      </c>
      <c r="BM192" s="33" t="s">
        <v>1469</v>
      </c>
      <c r="BP192" s="51" t="s">
        <v>1437</v>
      </c>
      <c r="BQ192" s="53">
        <v>42713</v>
      </c>
    </row>
    <row r="193" spans="1:69" ht="50.65" x14ac:dyDescent="0.6">
      <c r="A193" s="78">
        <v>192</v>
      </c>
      <c r="B193" s="426" t="s">
        <v>1330</v>
      </c>
      <c r="C193" s="27" t="s">
        <v>4003</v>
      </c>
      <c r="D193" s="1">
        <v>1992</v>
      </c>
      <c r="E193" s="1">
        <v>0.08</v>
      </c>
      <c r="F193" s="1">
        <v>503</v>
      </c>
      <c r="G193" s="1"/>
      <c r="H193" s="1"/>
      <c r="I193" s="204" t="s">
        <v>3254</v>
      </c>
      <c r="J193" s="448" t="s">
        <v>3468</v>
      </c>
      <c r="K193" s="448" t="s">
        <v>3468</v>
      </c>
      <c r="L193" s="448" t="s">
        <v>4305</v>
      </c>
      <c r="M193" s="447" t="s">
        <v>4093</v>
      </c>
      <c r="N193" s="248" t="s">
        <v>2855</v>
      </c>
      <c r="O193" s="142" t="s">
        <v>3419</v>
      </c>
      <c r="P193" s="142" t="s">
        <v>3419</v>
      </c>
      <c r="Q193" s="142" t="s">
        <v>3420</v>
      </c>
      <c r="R193" s="142"/>
      <c r="S193" s="139"/>
      <c r="T193" s="141">
        <v>44669.487500000003</v>
      </c>
      <c r="U193" s="158" t="s">
        <v>2575</v>
      </c>
      <c r="V193" s="272" t="b">
        <v>1</v>
      </c>
      <c r="W193" s="273" t="b">
        <v>1</v>
      </c>
      <c r="X193" s="139"/>
      <c r="Y193" s="275" t="b">
        <v>0</v>
      </c>
      <c r="AB193" s="234" t="b">
        <f t="shared" si="17"/>
        <v>1</v>
      </c>
      <c r="AC193" s="199" t="b">
        <f t="shared" si="17"/>
        <v>1</v>
      </c>
      <c r="AD193" s="199" t="b">
        <f t="shared" si="16"/>
        <v>1</v>
      </c>
      <c r="AE193" s="199" t="b">
        <f t="shared" si="16"/>
        <v>0</v>
      </c>
      <c r="AF193" s="200" t="b">
        <f t="shared" si="16"/>
        <v>1</v>
      </c>
      <c r="AG193" s="200" t="b">
        <f t="shared" si="16"/>
        <v>1</v>
      </c>
      <c r="AH193" s="201" t="b">
        <f t="shared" si="14"/>
        <v>0</v>
      </c>
      <c r="AI193" s="203">
        <f t="shared" si="15"/>
        <v>0</v>
      </c>
      <c r="AV193" s="45" t="s">
        <v>5</v>
      </c>
      <c r="AW193" s="30" t="s">
        <v>213</v>
      </c>
      <c r="AX193" s="48" t="s">
        <v>1470</v>
      </c>
      <c r="AY193" s="51" t="s">
        <v>105</v>
      </c>
      <c r="AZ193" s="51" t="s">
        <v>106</v>
      </c>
      <c r="BA193" s="51" t="s">
        <v>106</v>
      </c>
      <c r="BB193" s="34" t="s">
        <v>2028</v>
      </c>
      <c r="BC193" s="1" t="s">
        <v>1254</v>
      </c>
      <c r="BD193" s="1" t="s">
        <v>1263</v>
      </c>
      <c r="BE193" s="33" t="s">
        <v>1295</v>
      </c>
      <c r="BF193" s="51" t="s">
        <v>143</v>
      </c>
      <c r="BG193" s="51" t="s">
        <v>143</v>
      </c>
      <c r="BH193" s="73"/>
      <c r="BI193" s="73"/>
      <c r="BJ193" s="73"/>
      <c r="BK193" s="73"/>
      <c r="BL193" s="1" t="s">
        <v>143</v>
      </c>
      <c r="BM193" s="1" t="s">
        <v>143</v>
      </c>
      <c r="BP193" s="51" t="s">
        <v>1249</v>
      </c>
      <c r="BQ193" s="53">
        <v>42718</v>
      </c>
    </row>
    <row r="194" spans="1:69" ht="50.65" x14ac:dyDescent="0.6">
      <c r="A194" s="78">
        <v>193</v>
      </c>
      <c r="B194" s="426" t="s">
        <v>1330</v>
      </c>
      <c r="C194" s="27" t="s">
        <v>4003</v>
      </c>
      <c r="D194" s="1">
        <v>1992</v>
      </c>
      <c r="E194" s="1">
        <v>1.68</v>
      </c>
      <c r="F194" s="1">
        <v>629</v>
      </c>
      <c r="G194" s="1"/>
      <c r="H194" s="1"/>
      <c r="I194" s="174" t="s">
        <v>3254</v>
      </c>
      <c r="J194" s="448" t="s">
        <v>3468</v>
      </c>
      <c r="K194" s="448" t="s">
        <v>3468</v>
      </c>
      <c r="L194" s="448" t="s">
        <v>4305</v>
      </c>
      <c r="M194" s="447" t="s">
        <v>4093</v>
      </c>
      <c r="N194" s="205" t="s">
        <v>2855</v>
      </c>
      <c r="O194" s="136" t="s">
        <v>3421</v>
      </c>
      <c r="P194" s="136" t="s">
        <v>3421</v>
      </c>
      <c r="Q194" s="142" t="s">
        <v>3422</v>
      </c>
      <c r="T194" s="124">
        <v>44669.504166666666</v>
      </c>
      <c r="U194" s="155" t="s">
        <v>2575</v>
      </c>
      <c r="V194" s="268" t="b">
        <v>1</v>
      </c>
      <c r="W194" s="269" t="b">
        <v>1</v>
      </c>
      <c r="AA194" s="275" t="b">
        <v>0</v>
      </c>
      <c r="AB194" s="234" t="b">
        <f t="shared" si="17"/>
        <v>1</v>
      </c>
      <c r="AC194" s="199" t="b">
        <f t="shared" si="17"/>
        <v>1</v>
      </c>
      <c r="AD194" s="199" t="b">
        <f t="shared" si="16"/>
        <v>1</v>
      </c>
      <c r="AE194" s="199" t="b">
        <f t="shared" si="16"/>
        <v>1</v>
      </c>
      <c r="AF194" s="200" t="b">
        <f t="shared" si="16"/>
        <v>1</v>
      </c>
      <c r="AG194" s="200" t="b">
        <f t="shared" si="16"/>
        <v>0</v>
      </c>
      <c r="AH194" s="201" t="b">
        <f t="shared" si="14"/>
        <v>0</v>
      </c>
      <c r="AI194" s="203">
        <f t="shared" si="15"/>
        <v>0</v>
      </c>
      <c r="AV194" s="45" t="s">
        <v>5</v>
      </c>
      <c r="AW194" s="30" t="s">
        <v>213</v>
      </c>
      <c r="AX194" s="45" t="s">
        <v>5</v>
      </c>
      <c r="AY194" s="51" t="s">
        <v>105</v>
      </c>
      <c r="AZ194" s="51" t="s">
        <v>106</v>
      </c>
      <c r="BA194" s="51" t="s">
        <v>106</v>
      </c>
      <c r="BB194" s="34" t="s">
        <v>2028</v>
      </c>
      <c r="BC194" s="1" t="s">
        <v>1254</v>
      </c>
      <c r="BD194" s="1" t="s">
        <v>1263</v>
      </c>
      <c r="BE194" s="33" t="s">
        <v>1296</v>
      </c>
      <c r="BF194" s="51" t="s">
        <v>143</v>
      </c>
      <c r="BG194" s="51" t="s">
        <v>143</v>
      </c>
      <c r="BH194" s="73"/>
      <c r="BI194" s="73"/>
      <c r="BJ194" s="73"/>
      <c r="BK194" s="73"/>
      <c r="BL194" s="1" t="s">
        <v>143</v>
      </c>
      <c r="BM194" s="1" t="s">
        <v>143</v>
      </c>
      <c r="BP194" s="51" t="s">
        <v>1249</v>
      </c>
      <c r="BQ194" s="53">
        <v>42718</v>
      </c>
    </row>
    <row r="195" spans="1:69" ht="33.75" x14ac:dyDescent="0.6">
      <c r="A195" s="78">
        <v>194</v>
      </c>
      <c r="B195" s="426" t="s">
        <v>1329</v>
      </c>
      <c r="C195" s="27" t="s">
        <v>3974</v>
      </c>
      <c r="D195" s="1">
        <v>2008</v>
      </c>
      <c r="E195" s="1">
        <v>0.99</v>
      </c>
      <c r="F195" s="1">
        <v>792</v>
      </c>
      <c r="H195" s="1"/>
      <c r="I195" s="174" t="s">
        <v>3254</v>
      </c>
      <c r="J195" s="448" t="s">
        <v>4315</v>
      </c>
      <c r="K195" s="448" t="s">
        <v>3362</v>
      </c>
      <c r="L195" s="448" t="s">
        <v>4053</v>
      </c>
      <c r="M195" s="447" t="s">
        <v>3363</v>
      </c>
      <c r="N195" s="205" t="s">
        <v>3378</v>
      </c>
      <c r="O195" s="136" t="s">
        <v>3423</v>
      </c>
      <c r="P195" s="136" t="s">
        <v>3423</v>
      </c>
      <c r="T195" s="124">
        <v>44669.511805555558</v>
      </c>
      <c r="U195" s="160" t="s">
        <v>3431</v>
      </c>
      <c r="V195" s="268" t="b">
        <v>1</v>
      </c>
      <c r="W195" s="269" t="b">
        <v>1</v>
      </c>
      <c r="AB195" s="234" t="b">
        <f t="shared" si="17"/>
        <v>1</v>
      </c>
      <c r="AC195" s="199" t="b">
        <f t="shared" si="17"/>
        <v>1</v>
      </c>
      <c r="AD195" s="199" t="b">
        <f t="shared" si="16"/>
        <v>1</v>
      </c>
      <c r="AE195" s="199" t="b">
        <f t="shared" si="16"/>
        <v>1</v>
      </c>
      <c r="AF195" s="200" t="b">
        <f t="shared" si="16"/>
        <v>1</v>
      </c>
      <c r="AG195" s="200" t="b">
        <f t="shared" si="16"/>
        <v>1</v>
      </c>
      <c r="AH195" s="201" t="b">
        <f t="shared" ref="AH195:AH258" si="18">AND(AB195,AC195,AD195,AE195,AF195,AG195)</f>
        <v>1</v>
      </c>
      <c r="AI195" s="203">
        <f t="shared" ref="AI195:AI258" si="19">IF(AH195,1,0)</f>
        <v>1</v>
      </c>
      <c r="AV195" s="51" t="s">
        <v>5</v>
      </c>
      <c r="AW195" s="30" t="s">
        <v>213</v>
      </c>
      <c r="AX195" s="51" t="s">
        <v>5</v>
      </c>
      <c r="AY195" s="51" t="s">
        <v>105</v>
      </c>
      <c r="AZ195" s="51" t="s">
        <v>106</v>
      </c>
      <c r="BA195" s="51" t="s">
        <v>106</v>
      </c>
      <c r="BB195" s="34" t="s">
        <v>97</v>
      </c>
      <c r="BC195" s="1" t="s">
        <v>825</v>
      </c>
      <c r="BD195" s="1" t="s">
        <v>825</v>
      </c>
      <c r="BE195" s="33" t="s">
        <v>1305</v>
      </c>
      <c r="BF195" s="51" t="s">
        <v>122</v>
      </c>
      <c r="BG195" s="51" t="s">
        <v>110</v>
      </c>
      <c r="BH195" s="73"/>
      <c r="BI195" s="73"/>
      <c r="BJ195" s="73" t="s">
        <v>35</v>
      </c>
      <c r="BK195" s="73"/>
      <c r="BL195" s="1" t="s">
        <v>854</v>
      </c>
      <c r="BM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426" t="s">
        <v>1328</v>
      </c>
      <c r="C196" s="27" t="s">
        <v>3974</v>
      </c>
      <c r="D196" s="1">
        <v>2010</v>
      </c>
      <c r="E196" s="1">
        <v>0.4</v>
      </c>
      <c r="F196" s="1">
        <v>300</v>
      </c>
      <c r="G196" s="1"/>
      <c r="H196" s="1"/>
      <c r="I196" s="204" t="s">
        <v>3254</v>
      </c>
      <c r="J196" s="448" t="s">
        <v>4316</v>
      </c>
      <c r="K196" s="448" t="s">
        <v>3364</v>
      </c>
      <c r="L196" s="448" t="s">
        <v>4317</v>
      </c>
      <c r="M196" s="447" t="s">
        <v>3365</v>
      </c>
      <c r="N196" s="248" t="s">
        <v>3379</v>
      </c>
      <c r="O196" s="142" t="s">
        <v>3424</v>
      </c>
      <c r="P196" s="142" t="s">
        <v>3424</v>
      </c>
      <c r="Q196" s="142" t="s">
        <v>3425</v>
      </c>
      <c r="R196" s="142"/>
      <c r="S196" s="139"/>
      <c r="T196" s="141">
        <v>44669.51666666667</v>
      </c>
      <c r="U196" s="243"/>
      <c r="V196" s="272" t="b">
        <v>1</v>
      </c>
      <c r="W196" s="273" t="b">
        <v>1</v>
      </c>
      <c r="X196" s="139"/>
      <c r="Y196" s="275" t="b">
        <v>0</v>
      </c>
      <c r="AB196" s="234" t="b">
        <f t="shared" si="17"/>
        <v>1</v>
      </c>
      <c r="AC196" s="199" t="b">
        <f t="shared" si="17"/>
        <v>1</v>
      </c>
      <c r="AD196" s="199" t="b">
        <f t="shared" si="16"/>
        <v>1</v>
      </c>
      <c r="AE196" s="199" t="b">
        <f t="shared" si="16"/>
        <v>0</v>
      </c>
      <c r="AF196" s="200" t="b">
        <f t="shared" si="16"/>
        <v>1</v>
      </c>
      <c r="AG196" s="200" t="b">
        <f t="shared" si="16"/>
        <v>1</v>
      </c>
      <c r="AH196" s="201" t="b">
        <f t="shared" si="18"/>
        <v>0</v>
      </c>
      <c r="AI196" s="203">
        <f t="shared" si="19"/>
        <v>0</v>
      </c>
      <c r="AV196" s="51" t="s">
        <v>5</v>
      </c>
      <c r="AW196" s="30" t="s">
        <v>213</v>
      </c>
      <c r="AX196" s="51" t="s">
        <v>5</v>
      </c>
      <c r="AY196" s="51" t="s">
        <v>105</v>
      </c>
      <c r="AZ196" s="51" t="s">
        <v>106</v>
      </c>
      <c r="BA196" s="51" t="s">
        <v>106</v>
      </c>
      <c r="BB196" s="34" t="s">
        <v>97</v>
      </c>
      <c r="BC196" s="58" t="s">
        <v>825</v>
      </c>
      <c r="BD196" s="1" t="s">
        <v>97</v>
      </c>
      <c r="BE196" s="1" t="s">
        <v>97</v>
      </c>
      <c r="BF196" s="50" t="s">
        <v>1404</v>
      </c>
      <c r="BG196" s="51" t="s">
        <v>1405</v>
      </c>
      <c r="BH196" s="73"/>
      <c r="BI196" s="73"/>
      <c r="BJ196" s="73"/>
      <c r="BK196" s="73"/>
      <c r="BL196" s="1" t="s">
        <v>143</v>
      </c>
      <c r="BM196" s="1" t="s">
        <v>143</v>
      </c>
      <c r="BP196" s="51" t="s">
        <v>1249</v>
      </c>
      <c r="BQ196" s="53">
        <v>42733</v>
      </c>
    </row>
    <row r="197" spans="1:69" ht="50.65" x14ac:dyDescent="0.6">
      <c r="A197" s="78">
        <v>196</v>
      </c>
      <c r="B197" s="426" t="s">
        <v>1323</v>
      </c>
      <c r="C197" s="27" t="s">
        <v>3963</v>
      </c>
      <c r="D197" s="1">
        <v>2008</v>
      </c>
      <c r="E197" s="1">
        <v>1.3</v>
      </c>
      <c r="F197" s="1">
        <v>1173</v>
      </c>
      <c r="H197" s="1"/>
      <c r="I197" s="174" t="s">
        <v>3254</v>
      </c>
      <c r="J197" s="448" t="s">
        <v>4318</v>
      </c>
      <c r="K197" s="448" t="s">
        <v>3343</v>
      </c>
      <c r="L197" s="448" t="s">
        <v>4125</v>
      </c>
      <c r="M197" s="447" t="s">
        <v>4472</v>
      </c>
      <c r="N197" s="205" t="s">
        <v>2705</v>
      </c>
      <c r="O197" s="136" t="s">
        <v>3426</v>
      </c>
      <c r="P197" s="136" t="s">
        <v>3426</v>
      </c>
      <c r="T197" s="124">
        <v>44669.522222222222</v>
      </c>
      <c r="U197" s="160" t="s">
        <v>3431</v>
      </c>
      <c r="V197" s="268" t="b">
        <v>1</v>
      </c>
      <c r="W197" s="269" t="b">
        <v>1</v>
      </c>
      <c r="AB197" s="234" t="b">
        <f t="shared" si="17"/>
        <v>1</v>
      </c>
      <c r="AC197" s="199" t="b">
        <f t="shared" si="17"/>
        <v>1</v>
      </c>
      <c r="AD197" s="199" t="b">
        <f t="shared" si="16"/>
        <v>1</v>
      </c>
      <c r="AE197" s="199" t="b">
        <f t="shared" si="16"/>
        <v>1</v>
      </c>
      <c r="AF197" s="200" t="b">
        <f t="shared" si="16"/>
        <v>1</v>
      </c>
      <c r="AG197" s="200" t="b">
        <f t="shared" si="16"/>
        <v>1</v>
      </c>
      <c r="AH197" s="201" t="b">
        <f t="shared" si="18"/>
        <v>1</v>
      </c>
      <c r="AI197" s="203">
        <f t="shared" si="19"/>
        <v>1</v>
      </c>
      <c r="AV197" s="51" t="s">
        <v>38</v>
      </c>
      <c r="AW197" s="30" t="s">
        <v>213</v>
      </c>
      <c r="AX197" s="51" t="s">
        <v>38</v>
      </c>
      <c r="AY197" s="51" t="s">
        <v>105</v>
      </c>
      <c r="AZ197" s="51" t="s">
        <v>106</v>
      </c>
      <c r="BA197" s="51" t="s">
        <v>106</v>
      </c>
      <c r="BB197" s="34" t="s">
        <v>97</v>
      </c>
      <c r="BC197" s="1" t="s">
        <v>825</v>
      </c>
      <c r="BD197" s="1" t="s">
        <v>829</v>
      </c>
      <c r="BE197" s="33" t="s">
        <v>1316</v>
      </c>
      <c r="BF197" s="51" t="s">
        <v>122</v>
      </c>
      <c r="BG197" s="51" t="s">
        <v>110</v>
      </c>
      <c r="BH197" s="73"/>
      <c r="BI197" s="73"/>
      <c r="BJ197" s="73" t="s">
        <v>35</v>
      </c>
      <c r="BK197" s="73"/>
      <c r="BL197" s="1" t="s">
        <v>1315</v>
      </c>
      <c r="BM197" s="1" t="s">
        <v>1317</v>
      </c>
      <c r="BP197" s="51" t="s">
        <v>1249</v>
      </c>
      <c r="BQ197" s="53">
        <v>42724</v>
      </c>
    </row>
    <row r="198" spans="1:69" ht="50.65" x14ac:dyDescent="0.6">
      <c r="A198" s="78">
        <v>197</v>
      </c>
      <c r="B198" s="426" t="s">
        <v>1324</v>
      </c>
      <c r="C198" s="27" t="s">
        <v>4001</v>
      </c>
      <c r="D198" s="1">
        <v>2012</v>
      </c>
      <c r="E198" s="1">
        <v>1</v>
      </c>
      <c r="F198" s="1">
        <v>660</v>
      </c>
      <c r="H198" s="1"/>
      <c r="I198" s="174" t="s">
        <v>3254</v>
      </c>
      <c r="J198" s="448" t="s">
        <v>3368</v>
      </c>
      <c r="K198" s="448" t="s">
        <v>3368</v>
      </c>
      <c r="L198" s="448" t="s">
        <v>4046</v>
      </c>
      <c r="M198" s="447" t="s">
        <v>3369</v>
      </c>
      <c r="N198" s="205" t="s">
        <v>2776</v>
      </c>
      <c r="O198" s="136" t="s">
        <v>3427</v>
      </c>
      <c r="P198" s="136" t="s">
        <v>3427</v>
      </c>
      <c r="T198" s="124">
        <v>44669.539583333331</v>
      </c>
      <c r="U198" s="155" t="s">
        <v>2575</v>
      </c>
      <c r="V198" s="268" t="b">
        <v>1</v>
      </c>
      <c r="W198" s="269" t="b">
        <v>1</v>
      </c>
      <c r="AB198" s="234" t="b">
        <f t="shared" si="17"/>
        <v>1</v>
      </c>
      <c r="AC198" s="199" t="b">
        <f t="shared" si="17"/>
        <v>1</v>
      </c>
      <c r="AD198" s="199" t="b">
        <f t="shared" si="16"/>
        <v>1</v>
      </c>
      <c r="AE198" s="199" t="b">
        <f t="shared" si="16"/>
        <v>1</v>
      </c>
      <c r="AF198" s="200" t="b">
        <f t="shared" si="16"/>
        <v>1</v>
      </c>
      <c r="AG198" s="200" t="b">
        <f t="shared" si="16"/>
        <v>1</v>
      </c>
      <c r="AH198" s="201" t="b">
        <f t="shared" si="18"/>
        <v>1</v>
      </c>
      <c r="AI198" s="203">
        <f t="shared" si="19"/>
        <v>1</v>
      </c>
      <c r="AV198" s="51" t="s">
        <v>38</v>
      </c>
      <c r="AW198" s="30" t="s">
        <v>213</v>
      </c>
      <c r="AX198" s="51" t="s">
        <v>38</v>
      </c>
      <c r="AY198" s="51" t="s">
        <v>105</v>
      </c>
      <c r="AZ198" s="51" t="s">
        <v>106</v>
      </c>
      <c r="BA198" s="51" t="s">
        <v>106</v>
      </c>
      <c r="BB198" s="51" t="s">
        <v>2005</v>
      </c>
      <c r="BC198" s="1" t="s">
        <v>73</v>
      </c>
      <c r="BD198" s="1" t="s">
        <v>1342</v>
      </c>
      <c r="BE198" s="33" t="s">
        <v>1341</v>
      </c>
      <c r="BF198" s="51" t="s">
        <v>122</v>
      </c>
      <c r="BG198" s="51" t="s">
        <v>113</v>
      </c>
      <c r="BH198" s="73"/>
      <c r="BI198" s="73"/>
      <c r="BJ198" s="73"/>
      <c r="BK198" s="73"/>
      <c r="BL198" s="1" t="s">
        <v>1343</v>
      </c>
      <c r="BM198" s="1" t="s">
        <v>1345</v>
      </c>
      <c r="BP198" s="51" t="s">
        <v>1249</v>
      </c>
      <c r="BQ198" s="53">
        <v>42726</v>
      </c>
    </row>
    <row r="199" spans="1:69" ht="39.4" x14ac:dyDescent="0.6">
      <c r="A199" s="78">
        <v>198</v>
      </c>
      <c r="B199" s="426" t="s">
        <v>1325</v>
      </c>
      <c r="C199" s="27" t="s">
        <v>3983</v>
      </c>
      <c r="D199" s="1">
        <v>2015</v>
      </c>
      <c r="E199" s="1">
        <v>0.93</v>
      </c>
      <c r="F199" s="1">
        <v>2000</v>
      </c>
      <c r="H199" s="1"/>
      <c r="I199" s="183" t="s">
        <v>3254</v>
      </c>
      <c r="J199" s="448" t="s">
        <v>3370</v>
      </c>
      <c r="K199" s="448" t="s">
        <v>3370</v>
      </c>
      <c r="L199" s="448" t="s">
        <v>4319</v>
      </c>
      <c r="M199" s="447" t="s">
        <v>3371</v>
      </c>
      <c r="N199" s="267"/>
      <c r="O199" s="144"/>
      <c r="P199" s="144"/>
      <c r="Q199" s="144"/>
      <c r="R199" s="144"/>
      <c r="S199" s="135"/>
      <c r="T199" s="130">
        <v>44669.545138888891</v>
      </c>
      <c r="U199" s="274"/>
      <c r="V199" s="270" t="b">
        <v>1</v>
      </c>
      <c r="W199" s="271" t="b">
        <v>0</v>
      </c>
      <c r="AB199" s="234" t="b">
        <f t="shared" si="17"/>
        <v>1</v>
      </c>
      <c r="AC199" s="199" t="b">
        <f t="shared" si="17"/>
        <v>0</v>
      </c>
      <c r="AD199" s="199" t="b">
        <f t="shared" si="16"/>
        <v>1</v>
      </c>
      <c r="AE199" s="199" t="b">
        <f t="shared" si="16"/>
        <v>1</v>
      </c>
      <c r="AF199" s="200" t="b">
        <f t="shared" si="16"/>
        <v>1</v>
      </c>
      <c r="AG199" s="200" t="b">
        <f t="shared" si="16"/>
        <v>1</v>
      </c>
      <c r="AH199" s="201" t="b">
        <f t="shared" si="18"/>
        <v>0</v>
      </c>
      <c r="AI199" s="203">
        <f t="shared" si="19"/>
        <v>0</v>
      </c>
      <c r="AV199" s="51" t="s">
        <v>38</v>
      </c>
      <c r="AW199" s="45" t="s">
        <v>1347</v>
      </c>
      <c r="AX199" s="51" t="s">
        <v>38</v>
      </c>
      <c r="AY199" s="51" t="s">
        <v>105</v>
      </c>
      <c r="AZ199" s="51" t="s">
        <v>106</v>
      </c>
      <c r="BA199" s="51" t="s">
        <v>106</v>
      </c>
      <c r="BB199" s="51" t="s">
        <v>2007</v>
      </c>
      <c r="BC199" s="1" t="s">
        <v>1348</v>
      </c>
      <c r="BD199" s="1" t="s">
        <v>1349</v>
      </c>
      <c r="BE199" s="33" t="s">
        <v>1348</v>
      </c>
      <c r="BF199" s="51" t="s">
        <v>143</v>
      </c>
      <c r="BG199" s="51" t="s">
        <v>143</v>
      </c>
      <c r="BH199" s="73"/>
      <c r="BI199" s="73"/>
      <c r="BJ199" s="73"/>
      <c r="BK199" s="73"/>
      <c r="BL199" s="1" t="s">
        <v>143</v>
      </c>
      <c r="BM199" s="1" t="s">
        <v>1351</v>
      </c>
      <c r="BP199" s="51" t="s">
        <v>1249</v>
      </c>
      <c r="BQ199" s="53">
        <v>42726</v>
      </c>
    </row>
    <row r="200" spans="1:69" ht="67.5" x14ac:dyDescent="0.6">
      <c r="A200" s="78">
        <v>199</v>
      </c>
      <c r="B200" s="426" t="s">
        <v>1322</v>
      </c>
      <c r="C200" s="27" t="s">
        <v>4014</v>
      </c>
      <c r="D200" s="1">
        <v>2014</v>
      </c>
      <c r="E200" s="1">
        <v>0.08</v>
      </c>
      <c r="F200" s="1">
        <v>650</v>
      </c>
      <c r="H200" s="1"/>
      <c r="I200" s="174" t="s">
        <v>3254</v>
      </c>
      <c r="J200" s="448" t="s">
        <v>3372</v>
      </c>
      <c r="K200" s="448" t="s">
        <v>3372</v>
      </c>
      <c r="L200" s="448" t="s">
        <v>4320</v>
      </c>
      <c r="M200" s="447" t="s">
        <v>3373</v>
      </c>
      <c r="N200" s="205" t="s">
        <v>3380</v>
      </c>
      <c r="O200" s="136" t="s">
        <v>3428</v>
      </c>
      <c r="P200" s="136" t="s">
        <v>3428</v>
      </c>
      <c r="Q200" s="142" t="s">
        <v>3429</v>
      </c>
      <c r="T200" s="124">
        <v>44669.577777777777</v>
      </c>
      <c r="U200" s="155" t="s">
        <v>2575</v>
      </c>
      <c r="V200" s="268" t="b">
        <v>1</v>
      </c>
      <c r="W200" s="269" t="b">
        <v>1</v>
      </c>
      <c r="AB200" s="234" t="b">
        <f t="shared" si="17"/>
        <v>1</v>
      </c>
      <c r="AC200" s="199" t="b">
        <f t="shared" si="17"/>
        <v>1</v>
      </c>
      <c r="AD200" s="199" t="b">
        <f t="shared" si="16"/>
        <v>1</v>
      </c>
      <c r="AE200" s="199" t="b">
        <f t="shared" si="16"/>
        <v>1</v>
      </c>
      <c r="AF200" s="200" t="b">
        <f t="shared" si="16"/>
        <v>1</v>
      </c>
      <c r="AG200" s="200" t="b">
        <f t="shared" si="16"/>
        <v>1</v>
      </c>
      <c r="AH200" s="201" t="b">
        <f t="shared" si="18"/>
        <v>1</v>
      </c>
      <c r="AI200" s="203">
        <f t="shared" si="19"/>
        <v>1</v>
      </c>
      <c r="AV200" s="51" t="s">
        <v>5</v>
      </c>
      <c r="AW200" s="30" t="s">
        <v>213</v>
      </c>
      <c r="AX200" s="51" t="s">
        <v>5</v>
      </c>
      <c r="AY200" s="51" t="s">
        <v>105</v>
      </c>
      <c r="AZ200" s="51" t="s">
        <v>106</v>
      </c>
      <c r="BA200" s="51" t="s">
        <v>106</v>
      </c>
      <c r="BB200" s="51" t="s">
        <v>2005</v>
      </c>
      <c r="BC200" s="1" t="s">
        <v>1353</v>
      </c>
      <c r="BD200" s="1" t="s">
        <v>1359</v>
      </c>
      <c r="BE200" s="33" t="s">
        <v>1358</v>
      </c>
      <c r="BF200" s="51" t="s">
        <v>122</v>
      </c>
      <c r="BG200" s="51" t="s">
        <v>110</v>
      </c>
      <c r="BH200" s="73"/>
      <c r="BI200" s="73"/>
      <c r="BJ200" s="73" t="s">
        <v>35</v>
      </c>
      <c r="BK200" s="73"/>
      <c r="BL200" s="1" t="s">
        <v>1360</v>
      </c>
      <c r="BM200" s="1" t="s">
        <v>1363</v>
      </c>
      <c r="BP200" s="51" t="s">
        <v>1249</v>
      </c>
      <c r="BQ200" s="53">
        <v>42731</v>
      </c>
    </row>
    <row r="201" spans="1:69" ht="50.65" x14ac:dyDescent="0.6">
      <c r="A201" s="78">
        <v>200</v>
      </c>
      <c r="B201" s="426" t="s">
        <v>1326</v>
      </c>
      <c r="C201" s="27" t="s">
        <v>3958</v>
      </c>
      <c r="D201" s="1">
        <v>2015</v>
      </c>
      <c r="E201" s="1">
        <v>1.1000000000000001</v>
      </c>
      <c r="F201" s="1">
        <v>1100</v>
      </c>
      <c r="H201" s="1"/>
      <c r="I201" s="174" t="s">
        <v>3254</v>
      </c>
      <c r="J201" s="448" t="s">
        <v>4032</v>
      </c>
      <c r="K201" s="448" t="s">
        <v>3374</v>
      </c>
      <c r="L201" s="448" t="s">
        <v>4033</v>
      </c>
      <c r="M201" s="447" t="s">
        <v>3329</v>
      </c>
      <c r="N201" s="205" t="s">
        <v>3381</v>
      </c>
      <c r="O201" s="136" t="s">
        <v>3430</v>
      </c>
      <c r="P201" s="136" t="s">
        <v>3430</v>
      </c>
      <c r="T201" s="124">
        <v>44669.746527777781</v>
      </c>
      <c r="U201" s="155" t="s">
        <v>2575</v>
      </c>
      <c r="V201" s="268" t="b">
        <v>1</v>
      </c>
      <c r="W201" s="269" t="b">
        <v>1</v>
      </c>
      <c r="AB201" s="234" t="b">
        <f t="shared" si="17"/>
        <v>1</v>
      </c>
      <c r="AC201" s="199" t="b">
        <f t="shared" si="17"/>
        <v>1</v>
      </c>
      <c r="AD201" s="199" t="b">
        <f t="shared" si="16"/>
        <v>1</v>
      </c>
      <c r="AE201" s="199" t="b">
        <f t="shared" si="16"/>
        <v>1</v>
      </c>
      <c r="AF201" s="200" t="b">
        <f t="shared" si="16"/>
        <v>1</v>
      </c>
      <c r="AG201" s="200" t="b">
        <f t="shared" si="16"/>
        <v>1</v>
      </c>
      <c r="AH201" s="201" t="b">
        <f t="shared" si="18"/>
        <v>1</v>
      </c>
      <c r="AI201" s="203">
        <f t="shared" si="19"/>
        <v>1</v>
      </c>
      <c r="AV201" s="51" t="s">
        <v>5</v>
      </c>
      <c r="AW201" s="30" t="s">
        <v>213</v>
      </c>
      <c r="AX201" s="51" t="s">
        <v>5</v>
      </c>
      <c r="AY201" s="51" t="s">
        <v>105</v>
      </c>
      <c r="AZ201" s="51" t="s">
        <v>106</v>
      </c>
      <c r="BA201" s="51" t="s">
        <v>106</v>
      </c>
      <c r="BB201" s="51" t="s">
        <v>2033</v>
      </c>
      <c r="BC201" s="60" t="s">
        <v>2033</v>
      </c>
      <c r="BD201" s="1" t="s">
        <v>1367</v>
      </c>
      <c r="BE201" s="33" t="s">
        <v>1366</v>
      </c>
      <c r="BF201" s="51" t="s">
        <v>122</v>
      </c>
      <c r="BG201" s="51" t="s">
        <v>110</v>
      </c>
      <c r="BH201" s="73"/>
      <c r="BI201" s="73"/>
      <c r="BJ201" s="73" t="s">
        <v>26</v>
      </c>
      <c r="BK201" s="73"/>
      <c r="BL201" s="28" t="s">
        <v>1368</v>
      </c>
      <c r="BM201" s="1" t="s">
        <v>1370</v>
      </c>
      <c r="BP201" s="51" t="s">
        <v>1249</v>
      </c>
      <c r="BQ201" s="53">
        <v>42731</v>
      </c>
    </row>
    <row r="202" spans="1:69" ht="52.5" x14ac:dyDescent="0.6">
      <c r="A202" s="78">
        <v>201</v>
      </c>
      <c r="B202" s="426" t="s">
        <v>2014</v>
      </c>
      <c r="C202" s="27" t="s">
        <v>3958</v>
      </c>
      <c r="D202" s="1">
        <v>2015</v>
      </c>
      <c r="E202" s="1"/>
      <c r="F202" s="1">
        <v>510</v>
      </c>
      <c r="G202" s="312">
        <v>1.14608</v>
      </c>
      <c r="H202" s="313">
        <v>1.1539318752291687</v>
      </c>
      <c r="I202" s="319" t="s">
        <v>3515</v>
      </c>
      <c r="J202" s="448" t="s">
        <v>3516</v>
      </c>
      <c r="K202" s="448" t="s">
        <v>3517</v>
      </c>
      <c r="L202" s="448" t="s">
        <v>4053</v>
      </c>
      <c r="M202" s="447" t="s">
        <v>3363</v>
      </c>
      <c r="N202" s="320" t="s">
        <v>3518</v>
      </c>
      <c r="O202" s="321" t="s">
        <v>3519</v>
      </c>
      <c r="P202" s="322" t="s">
        <v>3520</v>
      </c>
      <c r="Q202" s="322" t="s">
        <v>3521</v>
      </c>
      <c r="R202" s="322"/>
      <c r="S202" s="175">
        <v>44663.840277777781</v>
      </c>
      <c r="T202" s="175">
        <v>44663.840277777781</v>
      </c>
      <c r="U202" s="324" t="s">
        <v>3522</v>
      </c>
      <c r="V202" s="335" t="b">
        <v>1</v>
      </c>
      <c r="W202" s="336" t="b">
        <v>1</v>
      </c>
      <c r="X202" s="337"/>
      <c r="Y202" s="337"/>
      <c r="Z202" s="338"/>
      <c r="AB202" s="234" t="b">
        <f t="shared" si="17"/>
        <v>1</v>
      </c>
      <c r="AC202" s="199" t="b">
        <f t="shared" si="17"/>
        <v>1</v>
      </c>
      <c r="AD202" s="199" t="b">
        <f t="shared" si="16"/>
        <v>1</v>
      </c>
      <c r="AE202" s="199" t="b">
        <f t="shared" si="16"/>
        <v>1</v>
      </c>
      <c r="AF202" s="200" t="b">
        <f t="shared" si="16"/>
        <v>1</v>
      </c>
      <c r="AG202" s="200" t="b">
        <f t="shared" si="16"/>
        <v>1</v>
      </c>
      <c r="AH202" s="201" t="b">
        <f t="shared" si="18"/>
        <v>1</v>
      </c>
      <c r="AI202" s="203">
        <f t="shared" si="19"/>
        <v>1</v>
      </c>
      <c r="AV202" s="51" t="s">
        <v>5</v>
      </c>
      <c r="AW202" s="30" t="s">
        <v>213</v>
      </c>
      <c r="AX202" s="51" t="s">
        <v>5</v>
      </c>
      <c r="AY202" s="51" t="s">
        <v>105</v>
      </c>
      <c r="AZ202" s="51" t="s">
        <v>105</v>
      </c>
      <c r="BA202" s="51" t="s">
        <v>106</v>
      </c>
      <c r="BB202" s="51" t="s">
        <v>2033</v>
      </c>
      <c r="BC202" s="60" t="s">
        <v>2033</v>
      </c>
      <c r="BD202" s="1" t="s">
        <v>1372</v>
      </c>
      <c r="BE202" s="1" t="s">
        <v>1371</v>
      </c>
      <c r="BF202" s="51" t="s">
        <v>122</v>
      </c>
      <c r="BG202" s="51" t="s">
        <v>110</v>
      </c>
      <c r="BH202" s="73"/>
      <c r="BI202" s="73"/>
      <c r="BJ202" s="73" t="s">
        <v>26</v>
      </c>
      <c r="BK202" s="73"/>
      <c r="BL202" s="1" t="s">
        <v>1373</v>
      </c>
      <c r="BM202" s="1" t="s">
        <v>143</v>
      </c>
      <c r="BP202" s="51" t="s">
        <v>1249</v>
      </c>
      <c r="BQ202" s="53">
        <v>42731</v>
      </c>
    </row>
    <row r="203" spans="1:69" ht="39.4" x14ac:dyDescent="0.6">
      <c r="A203" s="78">
        <v>202</v>
      </c>
      <c r="B203" s="426" t="s">
        <v>1365</v>
      </c>
      <c r="C203" s="27" t="s">
        <v>3951</v>
      </c>
      <c r="D203" s="1">
        <v>2009</v>
      </c>
      <c r="E203" s="1">
        <v>1.48</v>
      </c>
      <c r="F203" s="1">
        <v>705</v>
      </c>
      <c r="G203" s="1">
        <v>1.47674170067407</v>
      </c>
      <c r="H203" s="1">
        <v>1.5038706832298505</v>
      </c>
      <c r="I203" s="319" t="s">
        <v>3515</v>
      </c>
      <c r="J203" s="448" t="s">
        <v>3523</v>
      </c>
      <c r="K203" s="448" t="s">
        <v>3524</v>
      </c>
      <c r="L203" s="448" t="s">
        <v>4046</v>
      </c>
      <c r="M203" s="447" t="s">
        <v>3525</v>
      </c>
      <c r="N203" s="320" t="s">
        <v>3526</v>
      </c>
      <c r="O203" s="321" t="s">
        <v>3527</v>
      </c>
      <c r="P203" s="322" t="s">
        <v>3528</v>
      </c>
      <c r="Q203" s="322" t="s">
        <v>3529</v>
      </c>
      <c r="R203" s="322" t="s">
        <v>3530</v>
      </c>
      <c r="S203" s="175">
        <v>44657.81527777778</v>
      </c>
      <c r="T203" s="175">
        <v>44657.81527777778</v>
      </c>
      <c r="U203" s="346" t="s">
        <v>2575</v>
      </c>
      <c r="V203" s="335" t="b">
        <v>1</v>
      </c>
      <c r="W203" s="336" t="b">
        <v>1</v>
      </c>
      <c r="X203" s="337"/>
      <c r="Y203" s="337" t="b">
        <v>1</v>
      </c>
      <c r="Z203" s="338"/>
      <c r="AB203" s="234" t="b">
        <f t="shared" si="17"/>
        <v>1</v>
      </c>
      <c r="AC203" s="199" t="b">
        <f t="shared" si="17"/>
        <v>1</v>
      </c>
      <c r="AD203" s="199" t="b">
        <f t="shared" si="16"/>
        <v>1</v>
      </c>
      <c r="AE203" s="199" t="b">
        <f t="shared" si="16"/>
        <v>1</v>
      </c>
      <c r="AF203" s="200" t="b">
        <f t="shared" si="16"/>
        <v>1</v>
      </c>
      <c r="AG203" s="200" t="b">
        <f t="shared" si="16"/>
        <v>1</v>
      </c>
      <c r="AH203" s="201" t="b">
        <f t="shared" si="18"/>
        <v>1</v>
      </c>
      <c r="AI203" s="203">
        <f t="shared" si="19"/>
        <v>1</v>
      </c>
      <c r="AV203" s="51" t="s">
        <v>38</v>
      </c>
      <c r="AW203" s="30" t="s">
        <v>213</v>
      </c>
      <c r="AX203" s="51" t="s">
        <v>38</v>
      </c>
      <c r="AY203" s="51" t="s">
        <v>105</v>
      </c>
      <c r="AZ203" s="51" t="s">
        <v>106</v>
      </c>
      <c r="BA203" s="51" t="s">
        <v>106</v>
      </c>
      <c r="BB203" s="51" t="s">
        <v>2005</v>
      </c>
      <c r="BC203" s="1" t="s">
        <v>1382</v>
      </c>
      <c r="BD203" s="1" t="s">
        <v>157</v>
      </c>
      <c r="BE203" s="33" t="s">
        <v>1386</v>
      </c>
      <c r="BF203" s="51" t="s">
        <v>122</v>
      </c>
      <c r="BG203" s="51" t="s">
        <v>113</v>
      </c>
      <c r="BH203" s="73"/>
      <c r="BI203" s="73"/>
      <c r="BJ203" s="73"/>
      <c r="BK203" s="73"/>
      <c r="BL203" s="1" t="s">
        <v>2090</v>
      </c>
      <c r="BM203" s="28" t="s">
        <v>1384</v>
      </c>
      <c r="BP203" s="51" t="s">
        <v>1249</v>
      </c>
      <c r="BQ203" s="53">
        <v>42732</v>
      </c>
    </row>
    <row r="204" spans="1:69" s="33" customFormat="1" ht="78.75" x14ac:dyDescent="0.6">
      <c r="A204" s="78">
        <v>203</v>
      </c>
      <c r="B204" s="435" t="s">
        <v>1327</v>
      </c>
      <c r="C204" s="436" t="s">
        <v>3992</v>
      </c>
      <c r="D204" s="33">
        <v>2015</v>
      </c>
      <c r="E204" s="1"/>
      <c r="F204" s="1">
        <v>876</v>
      </c>
      <c r="G204" s="312">
        <v>0.66511500000000001</v>
      </c>
      <c r="H204" s="312">
        <v>0.65736733068294662</v>
      </c>
      <c r="I204" s="319" t="s">
        <v>3515</v>
      </c>
      <c r="J204" s="448" t="s">
        <v>3532</v>
      </c>
      <c r="K204" s="448" t="s">
        <v>3533</v>
      </c>
      <c r="L204" s="448" t="s">
        <v>4321</v>
      </c>
      <c r="M204" s="447" t="s">
        <v>3534</v>
      </c>
      <c r="N204" s="321" t="s">
        <v>3535</v>
      </c>
      <c r="O204" s="322" t="s">
        <v>3536</v>
      </c>
      <c r="P204" s="322" t="s">
        <v>3537</v>
      </c>
      <c r="Q204" s="323" t="s">
        <v>3538</v>
      </c>
      <c r="R204" s="323" t="s">
        <v>3539</v>
      </c>
      <c r="S204" s="175">
        <v>44658.599537037036</v>
      </c>
      <c r="T204" s="175">
        <v>44658.599537037036</v>
      </c>
      <c r="U204" s="346" t="s">
        <v>2575</v>
      </c>
      <c r="V204" s="335" t="b">
        <v>1</v>
      </c>
      <c r="W204" s="336" t="b">
        <v>1</v>
      </c>
      <c r="X204" s="122"/>
      <c r="Y204" s="122" t="b">
        <v>1</v>
      </c>
      <c r="Z204" s="237"/>
      <c r="AA204" s="237"/>
      <c r="AB204" s="234" t="b">
        <f t="shared" si="17"/>
        <v>1</v>
      </c>
      <c r="AC204" s="199" t="b">
        <f t="shared" si="17"/>
        <v>1</v>
      </c>
      <c r="AD204" s="199" t="b">
        <f t="shared" si="16"/>
        <v>1</v>
      </c>
      <c r="AE204" s="199" t="b">
        <f t="shared" si="16"/>
        <v>1</v>
      </c>
      <c r="AF204" s="200" t="b">
        <f t="shared" si="16"/>
        <v>1</v>
      </c>
      <c r="AG204" s="200" t="b">
        <f t="shared" si="16"/>
        <v>1</v>
      </c>
      <c r="AH204" s="201" t="b">
        <f t="shared" si="18"/>
        <v>1</v>
      </c>
      <c r="AI204" s="203">
        <f t="shared" si="19"/>
        <v>1</v>
      </c>
      <c r="AJ204" s="162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30" t="s">
        <v>38</v>
      </c>
      <c r="AW204" s="30" t="s">
        <v>213</v>
      </c>
      <c r="AX204" s="30" t="s">
        <v>38</v>
      </c>
      <c r="AY204" s="30" t="s">
        <v>105</v>
      </c>
      <c r="AZ204" s="30" t="s">
        <v>106</v>
      </c>
      <c r="BA204" s="30" t="s">
        <v>106</v>
      </c>
      <c r="BB204" s="51" t="s">
        <v>2033</v>
      </c>
      <c r="BC204" s="60" t="s">
        <v>2033</v>
      </c>
      <c r="BD204" s="33" t="s">
        <v>1392</v>
      </c>
      <c r="BE204" s="33" t="s">
        <v>1388</v>
      </c>
      <c r="BF204" s="30" t="s">
        <v>122</v>
      </c>
      <c r="BG204" s="30" t="s">
        <v>110</v>
      </c>
      <c r="BH204" s="73"/>
      <c r="BI204" s="73"/>
      <c r="BJ204" s="73"/>
      <c r="BK204" s="73"/>
      <c r="BL204" s="33" t="s">
        <v>1394</v>
      </c>
      <c r="BM204" s="33" t="s">
        <v>1370</v>
      </c>
      <c r="BP204" s="51" t="s">
        <v>1249</v>
      </c>
      <c r="BQ204" s="53">
        <v>42732</v>
      </c>
    </row>
    <row r="205" spans="1:69" ht="67.5" x14ac:dyDescent="0.6">
      <c r="A205" s="78">
        <v>204</v>
      </c>
      <c r="B205" s="426" t="s">
        <v>1335</v>
      </c>
      <c r="C205" s="27" t="s">
        <v>3998</v>
      </c>
      <c r="D205" s="1">
        <v>2007</v>
      </c>
      <c r="E205" s="1">
        <v>5.1999999999999998E-2</v>
      </c>
      <c r="F205" s="1">
        <v>676</v>
      </c>
      <c r="G205" s="1">
        <v>5.2190031978418101E-2</v>
      </c>
      <c r="H205" s="1">
        <v>5.3106629413014236E-2</v>
      </c>
      <c r="I205" s="319" t="s">
        <v>3515</v>
      </c>
      <c r="J205" s="448" t="s">
        <v>3540</v>
      </c>
      <c r="K205" s="448" t="s">
        <v>3541</v>
      </c>
      <c r="L205" s="448" t="s">
        <v>4057</v>
      </c>
      <c r="M205" s="447" t="s">
        <v>3542</v>
      </c>
      <c r="N205" s="320" t="s">
        <v>3543</v>
      </c>
      <c r="O205" s="321" t="s">
        <v>3544</v>
      </c>
      <c r="P205" s="322" t="s">
        <v>3545</v>
      </c>
      <c r="Q205" s="322"/>
      <c r="R205" s="322" t="s">
        <v>3546</v>
      </c>
      <c r="S205" s="175">
        <v>44658.665277777778</v>
      </c>
      <c r="T205" s="175">
        <v>44658.665277777778</v>
      </c>
      <c r="U205" s="346" t="s">
        <v>2575</v>
      </c>
      <c r="V205" s="335" t="b">
        <v>1</v>
      </c>
      <c r="W205" s="336" t="b">
        <v>1</v>
      </c>
      <c r="Y205" s="122" t="b">
        <v>1</v>
      </c>
      <c r="Z205" s="237"/>
      <c r="AB205" s="234" t="b">
        <f t="shared" si="17"/>
        <v>1</v>
      </c>
      <c r="AC205" s="199" t="b">
        <f t="shared" si="17"/>
        <v>1</v>
      </c>
      <c r="AD205" s="199" t="b">
        <f t="shared" si="16"/>
        <v>1</v>
      </c>
      <c r="AE205" s="199" t="b">
        <f t="shared" si="16"/>
        <v>1</v>
      </c>
      <c r="AF205" s="200" t="b">
        <f t="shared" si="16"/>
        <v>1</v>
      </c>
      <c r="AG205" s="200" t="b">
        <f t="shared" ref="AF205:AG268" si="20">OR((ISBLANK(AA205)), NOT(AA205=FALSE)    )</f>
        <v>1</v>
      </c>
      <c r="AH205" s="201" t="b">
        <f t="shared" si="18"/>
        <v>1</v>
      </c>
      <c r="AI205" s="203">
        <f t="shared" si="19"/>
        <v>1</v>
      </c>
      <c r="AV205" s="51" t="s">
        <v>5</v>
      </c>
      <c r="AW205" s="30" t="s">
        <v>213</v>
      </c>
      <c r="AX205" s="51" t="s">
        <v>5</v>
      </c>
      <c r="AY205" s="51" t="s">
        <v>105</v>
      </c>
      <c r="AZ205" s="51" t="s">
        <v>106</v>
      </c>
      <c r="BA205" s="51" t="s">
        <v>106</v>
      </c>
      <c r="BB205" s="51" t="s">
        <v>2002</v>
      </c>
      <c r="BC205" s="58" t="s">
        <v>2002</v>
      </c>
      <c r="BD205" s="1" t="s">
        <v>1401</v>
      </c>
      <c r="BE205" s="1" t="s">
        <v>1400</v>
      </c>
      <c r="BF205" s="51" t="s">
        <v>122</v>
      </c>
      <c r="BG205" s="51" t="s">
        <v>110</v>
      </c>
      <c r="BH205" s="73"/>
      <c r="BI205" s="73"/>
      <c r="BJ205" s="73" t="s">
        <v>26</v>
      </c>
      <c r="BK205" s="73"/>
      <c r="BL205" s="1" t="s">
        <v>1399</v>
      </c>
      <c r="BM205" s="1" t="s">
        <v>1402</v>
      </c>
      <c r="BP205" s="51" t="s">
        <v>1249</v>
      </c>
      <c r="BQ205" s="53">
        <v>42732</v>
      </c>
    </row>
    <row r="206" spans="1:69" ht="67.5" x14ac:dyDescent="0.6">
      <c r="A206" s="78">
        <v>205</v>
      </c>
      <c r="B206" s="426" t="s">
        <v>1336</v>
      </c>
      <c r="C206" s="27" t="s">
        <v>4014</v>
      </c>
      <c r="D206" s="1">
        <v>2002</v>
      </c>
      <c r="E206" s="1"/>
      <c r="F206" s="1">
        <v>284</v>
      </c>
      <c r="G206" s="1">
        <v>1.2749999999999999E-2</v>
      </c>
      <c r="H206" s="1">
        <v>1.2692276240302114E-2</v>
      </c>
      <c r="I206" s="319" t="s">
        <v>3515</v>
      </c>
      <c r="J206" s="448" t="s">
        <v>3547</v>
      </c>
      <c r="K206" s="448" t="s">
        <v>3548</v>
      </c>
      <c r="L206" s="448" t="s">
        <v>4322</v>
      </c>
      <c r="M206" s="447" t="s">
        <v>4093</v>
      </c>
      <c r="N206" s="320" t="s">
        <v>3550</v>
      </c>
      <c r="O206" s="321" t="s">
        <v>3551</v>
      </c>
      <c r="P206" s="322" t="s">
        <v>3552</v>
      </c>
      <c r="Q206" s="322"/>
      <c r="R206" s="322"/>
      <c r="S206" s="323"/>
      <c r="T206" s="175">
        <v>44658.723611111112</v>
      </c>
      <c r="U206" s="324" t="s">
        <v>3522</v>
      </c>
      <c r="V206" s="335" t="b">
        <v>1</v>
      </c>
      <c r="W206" s="336" t="b">
        <v>1</v>
      </c>
      <c r="Y206" s="122" t="b">
        <v>1</v>
      </c>
      <c r="Z206" s="237"/>
      <c r="AB206" s="234" t="b">
        <f t="shared" si="17"/>
        <v>1</v>
      </c>
      <c r="AC206" s="199" t="b">
        <f t="shared" si="17"/>
        <v>1</v>
      </c>
      <c r="AD206" s="199" t="b">
        <f t="shared" ref="AD206:AG269" si="21">OR((ISBLANK(X206)), NOT(X206=FALSE)    )</f>
        <v>1</v>
      </c>
      <c r="AE206" s="199" t="b">
        <f t="shared" si="21"/>
        <v>1</v>
      </c>
      <c r="AF206" s="200" t="b">
        <f t="shared" si="20"/>
        <v>1</v>
      </c>
      <c r="AG206" s="200" t="b">
        <f t="shared" si="20"/>
        <v>1</v>
      </c>
      <c r="AH206" s="201" t="b">
        <f t="shared" si="18"/>
        <v>1</v>
      </c>
      <c r="AI206" s="203">
        <f t="shared" si="19"/>
        <v>1</v>
      </c>
      <c r="AV206" s="51" t="s">
        <v>38</v>
      </c>
      <c r="AW206" s="30" t="s">
        <v>213</v>
      </c>
      <c r="AX206" s="51" t="s">
        <v>38</v>
      </c>
      <c r="AY206" s="51" t="s">
        <v>105</v>
      </c>
      <c r="AZ206" s="51" t="s">
        <v>106</v>
      </c>
      <c r="BA206" s="51" t="s">
        <v>106</v>
      </c>
      <c r="BB206" s="63" t="s">
        <v>2001</v>
      </c>
      <c r="BC206" s="63" t="s">
        <v>2001</v>
      </c>
      <c r="BD206" s="1" t="s">
        <v>1410</v>
      </c>
      <c r="BE206" s="33" t="s">
        <v>1409</v>
      </c>
      <c r="BF206" s="51" t="s">
        <v>122</v>
      </c>
      <c r="BG206" s="51" t="s">
        <v>110</v>
      </c>
      <c r="BH206" s="73"/>
      <c r="BI206" s="73"/>
      <c r="BJ206" s="73"/>
      <c r="BK206" s="73"/>
      <c r="BL206" s="1" t="s">
        <v>1394</v>
      </c>
      <c r="BM206" s="1" t="s">
        <v>143</v>
      </c>
      <c r="BP206" s="51" t="s">
        <v>1249</v>
      </c>
      <c r="BQ206" s="53">
        <v>42748</v>
      </c>
    </row>
    <row r="207" spans="1:69" s="33" customFormat="1" ht="183.75" x14ac:dyDescent="0.6">
      <c r="A207" s="78">
        <v>206</v>
      </c>
      <c r="B207" s="435" t="s">
        <v>1327</v>
      </c>
      <c r="C207" s="436" t="s">
        <v>3992</v>
      </c>
      <c r="D207" s="33">
        <v>2015</v>
      </c>
      <c r="E207" s="1"/>
      <c r="F207" s="1">
        <v>680</v>
      </c>
      <c r="G207" s="1">
        <v>0.38431399999999999</v>
      </c>
      <c r="H207" s="1">
        <v>0.37463263837713756</v>
      </c>
      <c r="I207" s="319" t="s">
        <v>3515</v>
      </c>
      <c r="J207" s="448" t="s">
        <v>3532</v>
      </c>
      <c r="K207" s="448" t="s">
        <v>3533</v>
      </c>
      <c r="L207" s="448" t="s">
        <v>4321</v>
      </c>
      <c r="M207" s="447" t="s">
        <v>3534</v>
      </c>
      <c r="N207" s="321" t="s">
        <v>3553</v>
      </c>
      <c r="O207" s="322" t="s">
        <v>3945</v>
      </c>
      <c r="P207" s="322" t="s">
        <v>3554</v>
      </c>
      <c r="Q207" s="323" t="s">
        <v>3555</v>
      </c>
      <c r="R207" s="323" t="s">
        <v>3539</v>
      </c>
      <c r="S207" s="323">
        <v>44658.692418981482</v>
      </c>
      <c r="T207" s="175">
        <v>44658.692418981482</v>
      </c>
      <c r="U207" s="346" t="s">
        <v>2575</v>
      </c>
      <c r="V207" s="335" t="b">
        <v>1</v>
      </c>
      <c r="W207" s="336" t="b">
        <v>1</v>
      </c>
      <c r="X207" s="122"/>
      <c r="Y207" s="122" t="b">
        <v>1</v>
      </c>
      <c r="Z207" s="237"/>
      <c r="AA207" s="237"/>
      <c r="AB207" s="234" t="b">
        <f t="shared" si="17"/>
        <v>1</v>
      </c>
      <c r="AC207" s="199" t="b">
        <f t="shared" si="17"/>
        <v>1</v>
      </c>
      <c r="AD207" s="199" t="b">
        <f t="shared" si="21"/>
        <v>1</v>
      </c>
      <c r="AE207" s="199" t="b">
        <f t="shared" si="21"/>
        <v>1</v>
      </c>
      <c r="AF207" s="200" t="b">
        <f t="shared" si="20"/>
        <v>1</v>
      </c>
      <c r="AG207" s="200" t="b">
        <f t="shared" si="20"/>
        <v>1</v>
      </c>
      <c r="AH207" s="201" t="b">
        <f t="shared" si="18"/>
        <v>1</v>
      </c>
      <c r="AI207" s="203">
        <f t="shared" si="19"/>
        <v>1</v>
      </c>
      <c r="AJ207" s="162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30" t="s">
        <v>5</v>
      </c>
      <c r="AW207" s="30" t="s">
        <v>213</v>
      </c>
      <c r="AX207" s="30" t="s">
        <v>5</v>
      </c>
      <c r="AY207" s="30" t="s">
        <v>105</v>
      </c>
      <c r="AZ207" s="30" t="s">
        <v>106</v>
      </c>
      <c r="BA207" s="30" t="s">
        <v>106</v>
      </c>
      <c r="BB207" s="51" t="s">
        <v>2033</v>
      </c>
      <c r="BC207" s="60" t="s">
        <v>2033</v>
      </c>
      <c r="BD207" s="33" t="s">
        <v>1391</v>
      </c>
      <c r="BE207" s="33" t="s">
        <v>1390</v>
      </c>
      <c r="BF207" s="30" t="s">
        <v>122</v>
      </c>
      <c r="BG207" s="30" t="s">
        <v>110</v>
      </c>
      <c r="BH207" s="73"/>
      <c r="BI207" s="73"/>
      <c r="BJ207" s="73"/>
      <c r="BK207" s="73"/>
      <c r="BL207" s="33" t="s">
        <v>1393</v>
      </c>
      <c r="BM207" s="33" t="s">
        <v>1396</v>
      </c>
      <c r="BP207" s="51" t="s">
        <v>1249</v>
      </c>
      <c r="BQ207" s="53">
        <v>42732</v>
      </c>
    </row>
    <row r="208" spans="1:69" ht="65.650000000000006" x14ac:dyDescent="0.6">
      <c r="A208" s="78">
        <v>207</v>
      </c>
      <c r="B208" s="426" t="s">
        <v>1418</v>
      </c>
      <c r="C208" s="27" t="s">
        <v>3963</v>
      </c>
      <c r="D208" s="1">
        <v>2008</v>
      </c>
      <c r="E208" s="1">
        <v>1.36</v>
      </c>
      <c r="F208" s="1">
        <v>800</v>
      </c>
      <c r="G208" s="312">
        <v>1.34962962962962</v>
      </c>
      <c r="H208" s="312">
        <v>1.3389628868842294</v>
      </c>
      <c r="I208" s="319" t="s">
        <v>3515</v>
      </c>
      <c r="J208" s="448" t="s">
        <v>3556</v>
      </c>
      <c r="K208" s="448" t="s">
        <v>3556</v>
      </c>
      <c r="L208" s="448" t="s">
        <v>4319</v>
      </c>
      <c r="M208" s="447" t="s">
        <v>3557</v>
      </c>
      <c r="N208" s="320" t="s">
        <v>3558</v>
      </c>
      <c r="O208" s="321" t="s">
        <v>3559</v>
      </c>
      <c r="P208" s="322" t="s">
        <v>3560</v>
      </c>
      <c r="Q208" s="322" t="s">
        <v>3561</v>
      </c>
      <c r="R208" s="322" t="s">
        <v>3562</v>
      </c>
      <c r="S208" s="323">
        <v>44658.751643518517</v>
      </c>
      <c r="T208" s="323">
        <v>44658.751643518517</v>
      </c>
      <c r="U208" s="346" t="s">
        <v>2575</v>
      </c>
      <c r="V208" s="335" t="b">
        <v>1</v>
      </c>
      <c r="W208" s="336" t="b">
        <v>1</v>
      </c>
      <c r="Y208" s="122" t="b">
        <v>1</v>
      </c>
      <c r="Z208" s="237"/>
      <c r="AB208" s="234" t="b">
        <f t="shared" si="17"/>
        <v>1</v>
      </c>
      <c r="AC208" s="199" t="b">
        <f t="shared" si="17"/>
        <v>1</v>
      </c>
      <c r="AD208" s="199" t="b">
        <f t="shared" si="21"/>
        <v>1</v>
      </c>
      <c r="AE208" s="199" t="b">
        <f t="shared" si="21"/>
        <v>1</v>
      </c>
      <c r="AF208" s="200" t="b">
        <f t="shared" si="20"/>
        <v>1</v>
      </c>
      <c r="AG208" s="200" t="b">
        <f t="shared" si="20"/>
        <v>1</v>
      </c>
      <c r="AH208" s="201" t="b">
        <f t="shared" si="18"/>
        <v>1</v>
      </c>
      <c r="AI208" s="203">
        <f t="shared" si="19"/>
        <v>1</v>
      </c>
      <c r="AV208" s="51" t="s">
        <v>38</v>
      </c>
      <c r="AW208" s="30" t="s">
        <v>213</v>
      </c>
      <c r="AX208" s="51" t="s">
        <v>38</v>
      </c>
      <c r="AY208" s="51" t="s">
        <v>105</v>
      </c>
      <c r="AZ208" s="51" t="s">
        <v>106</v>
      </c>
      <c r="BA208" s="51" t="s">
        <v>106</v>
      </c>
      <c r="BB208" s="51" t="s">
        <v>2002</v>
      </c>
      <c r="BC208" s="58" t="s">
        <v>2002</v>
      </c>
      <c r="BD208" s="1" t="s">
        <v>1422</v>
      </c>
      <c r="BE208" s="33" t="s">
        <v>1423</v>
      </c>
      <c r="BF208" s="51" t="s">
        <v>122</v>
      </c>
      <c r="BG208" s="51" t="s">
        <v>110</v>
      </c>
      <c r="BH208" s="73"/>
      <c r="BI208" s="73"/>
      <c r="BJ208" s="73"/>
      <c r="BK208" s="73"/>
      <c r="BL208" s="1" t="s">
        <v>143</v>
      </c>
      <c r="BM208" s="1" t="s">
        <v>143</v>
      </c>
      <c r="BP208" s="51" t="s">
        <v>1249</v>
      </c>
      <c r="BQ208" s="53">
        <v>42748</v>
      </c>
    </row>
    <row r="209" spans="1:69" ht="52.5" x14ac:dyDescent="0.6">
      <c r="A209" s="78">
        <v>208</v>
      </c>
      <c r="B209" s="426" t="s">
        <v>1578</v>
      </c>
      <c r="C209" s="27" t="s">
        <v>4002</v>
      </c>
      <c r="D209" s="1">
        <v>2009</v>
      </c>
      <c r="E209" s="1">
        <v>1.26</v>
      </c>
      <c r="F209" s="1">
        <v>850</v>
      </c>
      <c r="G209" s="312">
        <v>1.26095</v>
      </c>
      <c r="H209" s="312">
        <v>1.1585384752650676</v>
      </c>
      <c r="I209" s="319" t="s">
        <v>3515</v>
      </c>
      <c r="J209" s="448" t="s">
        <v>3563</v>
      </c>
      <c r="K209" s="448" t="s">
        <v>3564</v>
      </c>
      <c r="L209" s="448" t="s">
        <v>4038</v>
      </c>
      <c r="M209" s="447" t="s">
        <v>3565</v>
      </c>
      <c r="N209" s="320" t="s">
        <v>3566</v>
      </c>
      <c r="O209" s="321" t="s">
        <v>1598</v>
      </c>
      <c r="P209" s="322"/>
      <c r="Q209" s="322" t="s">
        <v>3567</v>
      </c>
      <c r="R209" s="322"/>
      <c r="S209" s="323">
        <v>44663.847349537034</v>
      </c>
      <c r="T209" s="323">
        <v>44663.847349537034</v>
      </c>
      <c r="U209" s="346" t="s">
        <v>2575</v>
      </c>
      <c r="V209" s="335" t="b">
        <v>1</v>
      </c>
      <c r="W209" s="336" t="b">
        <v>1</v>
      </c>
      <c r="Z209" s="237"/>
      <c r="AB209" s="234" t="b">
        <f t="shared" si="17"/>
        <v>1</v>
      </c>
      <c r="AC209" s="199" t="b">
        <f t="shared" si="17"/>
        <v>1</v>
      </c>
      <c r="AD209" s="199" t="b">
        <f t="shared" si="21"/>
        <v>1</v>
      </c>
      <c r="AE209" s="199" t="b">
        <f t="shared" si="21"/>
        <v>1</v>
      </c>
      <c r="AF209" s="200" t="b">
        <f t="shared" si="20"/>
        <v>1</v>
      </c>
      <c r="AG209" s="200" t="b">
        <f t="shared" si="20"/>
        <v>1</v>
      </c>
      <c r="AH209" s="201" t="b">
        <f t="shared" si="18"/>
        <v>1</v>
      </c>
      <c r="AI209" s="203">
        <f t="shared" si="19"/>
        <v>1</v>
      </c>
      <c r="AV209" s="51" t="s">
        <v>38</v>
      </c>
      <c r="AW209" s="30" t="s">
        <v>213</v>
      </c>
      <c r="AX209" s="51" t="s">
        <v>38</v>
      </c>
      <c r="AY209" s="51" t="s">
        <v>105</v>
      </c>
      <c r="AZ209" s="51" t="s">
        <v>106</v>
      </c>
      <c r="BA209" s="51" t="s">
        <v>106</v>
      </c>
      <c r="BB209" s="51" t="s">
        <v>2002</v>
      </c>
      <c r="BC209" s="58" t="s">
        <v>2002</v>
      </c>
      <c r="BD209" s="1" t="s">
        <v>1422</v>
      </c>
      <c r="BE209" s="33" t="s">
        <v>1598</v>
      </c>
      <c r="BF209" s="51" t="s">
        <v>122</v>
      </c>
      <c r="BG209" s="51" t="s">
        <v>110</v>
      </c>
      <c r="BH209" s="73"/>
      <c r="BI209" s="73"/>
      <c r="BJ209" s="73" t="s">
        <v>26</v>
      </c>
      <c r="BK209" s="73"/>
      <c r="BL209" s="1" t="s">
        <v>1599</v>
      </c>
      <c r="BM209" s="1" t="s">
        <v>1600</v>
      </c>
      <c r="BP209" s="51" t="s">
        <v>1249</v>
      </c>
      <c r="BQ209" s="53">
        <v>42782</v>
      </c>
    </row>
    <row r="210" spans="1:69" ht="52.5" x14ac:dyDescent="0.6">
      <c r="A210" s="78">
        <v>209</v>
      </c>
      <c r="B210" s="426" t="s">
        <v>1579</v>
      </c>
      <c r="C210" s="27" t="s">
        <v>3965</v>
      </c>
      <c r="D210" s="1">
        <v>2009</v>
      </c>
      <c r="E210" s="1">
        <v>0.39</v>
      </c>
      <c r="F210" s="1">
        <v>750</v>
      </c>
      <c r="G210" s="312">
        <v>0.388235</v>
      </c>
      <c r="H210" s="312">
        <v>0.38740708960757236</v>
      </c>
      <c r="I210" s="319" t="s">
        <v>3515</v>
      </c>
      <c r="J210" s="448" t="s">
        <v>3568</v>
      </c>
      <c r="K210" s="448" t="s">
        <v>3569</v>
      </c>
      <c r="L210" s="448" t="s">
        <v>4323</v>
      </c>
      <c r="M210" s="447" t="s">
        <v>3570</v>
      </c>
      <c r="N210" s="320" t="s">
        <v>3571</v>
      </c>
      <c r="O210" s="321" t="s">
        <v>3572</v>
      </c>
      <c r="P210" s="322" t="s">
        <v>3573</v>
      </c>
      <c r="Q210" s="322"/>
      <c r="R210" s="322"/>
      <c r="S210" s="323"/>
      <c r="T210" s="323">
        <v>44658.771527777775</v>
      </c>
      <c r="U210" s="324" t="s">
        <v>3522</v>
      </c>
      <c r="V210" s="335" t="b">
        <v>1</v>
      </c>
      <c r="W210" s="336" t="b">
        <v>1</v>
      </c>
      <c r="Y210" s="122" t="b">
        <v>1</v>
      </c>
      <c r="Z210" s="237"/>
      <c r="AB210" s="234" t="b">
        <f t="shared" si="17"/>
        <v>1</v>
      </c>
      <c r="AC210" s="199" t="b">
        <f t="shared" si="17"/>
        <v>1</v>
      </c>
      <c r="AD210" s="199" t="b">
        <f t="shared" si="21"/>
        <v>1</v>
      </c>
      <c r="AE210" s="199" t="b">
        <f t="shared" si="21"/>
        <v>1</v>
      </c>
      <c r="AF210" s="200" t="b">
        <f t="shared" si="20"/>
        <v>1</v>
      </c>
      <c r="AG210" s="200" t="b">
        <f t="shared" si="20"/>
        <v>1</v>
      </c>
      <c r="AH210" s="201" t="b">
        <f t="shared" si="18"/>
        <v>1</v>
      </c>
      <c r="AI210" s="203">
        <f t="shared" si="19"/>
        <v>1</v>
      </c>
      <c r="AV210" s="51" t="s">
        <v>5</v>
      </c>
      <c r="AW210" s="30" t="s">
        <v>213</v>
      </c>
      <c r="AX210" s="51" t="s">
        <v>5</v>
      </c>
      <c r="AY210" s="51" t="s">
        <v>105</v>
      </c>
      <c r="AZ210" s="51" t="s">
        <v>106</v>
      </c>
      <c r="BA210" s="51" t="s">
        <v>106</v>
      </c>
      <c r="BB210" s="51" t="s">
        <v>2002</v>
      </c>
      <c r="BC210" s="58" t="s">
        <v>2002</v>
      </c>
      <c r="BD210" s="1" t="s">
        <v>1601</v>
      </c>
      <c r="BE210" s="33" t="s">
        <v>1602</v>
      </c>
      <c r="BF210" s="51" t="s">
        <v>122</v>
      </c>
      <c r="BG210" s="51" t="s">
        <v>110</v>
      </c>
      <c r="BH210" s="73"/>
      <c r="BI210" s="73"/>
      <c r="BJ210" s="73" t="s">
        <v>35</v>
      </c>
      <c r="BK210" s="73"/>
      <c r="BL210" s="1" t="s">
        <v>1603</v>
      </c>
      <c r="BM210" s="1" t="s">
        <v>143</v>
      </c>
      <c r="BP210" s="51" t="s">
        <v>1249</v>
      </c>
      <c r="BQ210" s="53">
        <v>42782</v>
      </c>
    </row>
    <row r="211" spans="1:69" ht="131.25" x14ac:dyDescent="0.6">
      <c r="A211" s="78">
        <v>210</v>
      </c>
      <c r="B211" s="426" t="s">
        <v>1580</v>
      </c>
      <c r="C211" s="27" t="s">
        <v>3965</v>
      </c>
      <c r="D211" s="1">
        <v>2009</v>
      </c>
      <c r="E211" s="1">
        <v>0.95</v>
      </c>
      <c r="F211" s="1">
        <v>873</v>
      </c>
      <c r="G211" s="1">
        <v>0.94892500000000002</v>
      </c>
      <c r="H211" s="1">
        <v>0.98230780436774279</v>
      </c>
      <c r="I211" s="319" t="s">
        <v>3515</v>
      </c>
      <c r="J211" s="448" t="s">
        <v>3574</v>
      </c>
      <c r="K211" s="448" t="s">
        <v>3574</v>
      </c>
      <c r="L211" s="448" t="s">
        <v>4324</v>
      </c>
      <c r="M211" s="447" t="s">
        <v>3575</v>
      </c>
      <c r="N211" s="320" t="s">
        <v>3576</v>
      </c>
      <c r="O211" s="321" t="s">
        <v>3551</v>
      </c>
      <c r="P211" s="322" t="s">
        <v>3577</v>
      </c>
      <c r="Q211" s="322" t="s">
        <v>3578</v>
      </c>
      <c r="R211" s="322" t="s">
        <v>3579</v>
      </c>
      <c r="S211" s="323">
        <v>44658.809155092589</v>
      </c>
      <c r="T211" s="323">
        <v>44658.809155092589</v>
      </c>
      <c r="U211" s="346" t="s">
        <v>2575</v>
      </c>
      <c r="V211" s="335" t="b">
        <v>1</v>
      </c>
      <c r="W211" s="336" t="b">
        <v>1</v>
      </c>
      <c r="Z211" s="237"/>
      <c r="AB211" s="234" t="b">
        <f t="shared" si="17"/>
        <v>1</v>
      </c>
      <c r="AC211" s="199" t="b">
        <f t="shared" si="17"/>
        <v>1</v>
      </c>
      <c r="AD211" s="199" t="b">
        <f t="shared" si="21"/>
        <v>1</v>
      </c>
      <c r="AE211" s="199" t="b">
        <f t="shared" si="21"/>
        <v>1</v>
      </c>
      <c r="AF211" s="200" t="b">
        <f t="shared" si="20"/>
        <v>1</v>
      </c>
      <c r="AG211" s="200" t="b">
        <f t="shared" si="20"/>
        <v>1</v>
      </c>
      <c r="AH211" s="201" t="b">
        <f t="shared" si="18"/>
        <v>1</v>
      </c>
      <c r="AI211" s="203">
        <f t="shared" si="19"/>
        <v>1</v>
      </c>
      <c r="AV211" s="51" t="s">
        <v>38</v>
      </c>
      <c r="AW211" s="30" t="s">
        <v>213</v>
      </c>
      <c r="AX211" s="51" t="s">
        <v>38</v>
      </c>
      <c r="AY211" s="51" t="s">
        <v>105</v>
      </c>
      <c r="AZ211" s="51" t="s">
        <v>106</v>
      </c>
      <c r="BA211" s="51" t="s">
        <v>106</v>
      </c>
      <c r="BB211" s="51" t="s">
        <v>2002</v>
      </c>
      <c r="BC211" s="58" t="s">
        <v>2002</v>
      </c>
      <c r="BD211" s="1" t="s">
        <v>1610</v>
      </c>
      <c r="BE211" s="33" t="s">
        <v>1609</v>
      </c>
      <c r="BF211" s="51" t="s">
        <v>122</v>
      </c>
      <c r="BG211" s="51" t="s">
        <v>110</v>
      </c>
      <c r="BH211" s="73"/>
      <c r="BI211" s="73"/>
      <c r="BJ211" s="73" t="s">
        <v>2062</v>
      </c>
      <c r="BK211" s="73"/>
      <c r="BL211" s="1" t="s">
        <v>1612</v>
      </c>
      <c r="BM211" s="39" t="s">
        <v>1613</v>
      </c>
      <c r="BP211" s="51" t="s">
        <v>1249</v>
      </c>
      <c r="BQ211" s="53">
        <v>42787</v>
      </c>
    </row>
    <row r="212" spans="1:69" ht="131.25" x14ac:dyDescent="0.6">
      <c r="A212" s="78">
        <v>211</v>
      </c>
      <c r="B212" s="426" t="s">
        <v>1581</v>
      </c>
      <c r="C212" s="27" t="s">
        <v>3965</v>
      </c>
      <c r="D212" s="1">
        <v>2009</v>
      </c>
      <c r="E212" s="1">
        <v>0.17</v>
      </c>
      <c r="F212" s="1">
        <v>550</v>
      </c>
      <c r="G212" s="1">
        <v>0.17037613488975301</v>
      </c>
      <c r="H212" s="1">
        <v>0.19817754690354239</v>
      </c>
      <c r="I212" s="319" t="s">
        <v>3515</v>
      </c>
      <c r="J212" s="448" t="s">
        <v>3580</v>
      </c>
      <c r="K212" s="448" t="s">
        <v>3581</v>
      </c>
      <c r="L212" s="448" t="s">
        <v>4325</v>
      </c>
      <c r="M212" s="447" t="s">
        <v>3582</v>
      </c>
      <c r="N212" s="320" t="s">
        <v>3583</v>
      </c>
      <c r="O212" s="321" t="s">
        <v>1398</v>
      </c>
      <c r="P212" s="322"/>
      <c r="Q212" s="322" t="s">
        <v>3584</v>
      </c>
      <c r="R212" s="322" t="s">
        <v>3585</v>
      </c>
      <c r="S212" s="323">
        <v>44658.862268518518</v>
      </c>
      <c r="T212" s="323">
        <v>44658.862268518518</v>
      </c>
      <c r="U212" s="346" t="s">
        <v>2575</v>
      </c>
      <c r="V212" s="335" t="b">
        <v>1</v>
      </c>
      <c r="W212" s="336" t="b">
        <v>1</v>
      </c>
      <c r="Z212" s="237"/>
      <c r="AB212" s="234" t="b">
        <f t="shared" si="17"/>
        <v>1</v>
      </c>
      <c r="AC212" s="199" t="b">
        <f t="shared" si="17"/>
        <v>1</v>
      </c>
      <c r="AD212" s="199" t="b">
        <f t="shared" si="21"/>
        <v>1</v>
      </c>
      <c r="AE212" s="199" t="b">
        <f t="shared" si="21"/>
        <v>1</v>
      </c>
      <c r="AF212" s="200" t="b">
        <f t="shared" si="20"/>
        <v>1</v>
      </c>
      <c r="AG212" s="200" t="b">
        <f t="shared" si="20"/>
        <v>1</v>
      </c>
      <c r="AH212" s="201" t="b">
        <f t="shared" si="18"/>
        <v>1</v>
      </c>
      <c r="AI212" s="203">
        <f t="shared" si="19"/>
        <v>1</v>
      </c>
      <c r="AV212" s="51" t="s">
        <v>5</v>
      </c>
      <c r="AW212" s="30" t="s">
        <v>213</v>
      </c>
      <c r="AX212" s="51" t="s">
        <v>5</v>
      </c>
      <c r="AY212" s="51" t="s">
        <v>105</v>
      </c>
      <c r="AZ212" s="51" t="s">
        <v>106</v>
      </c>
      <c r="BA212" s="51" t="s">
        <v>106</v>
      </c>
      <c r="BB212" s="51" t="s">
        <v>2002</v>
      </c>
      <c r="BC212" s="58" t="s">
        <v>2002</v>
      </c>
      <c r="BD212" s="1" t="s">
        <v>1401</v>
      </c>
      <c r="BE212" s="33" t="s">
        <v>1616</v>
      </c>
      <c r="BF212" s="51" t="s">
        <v>122</v>
      </c>
      <c r="BG212" s="51" t="s">
        <v>110</v>
      </c>
      <c r="BH212" s="73"/>
      <c r="BI212" s="73"/>
      <c r="BJ212" s="73"/>
      <c r="BK212" s="73"/>
      <c r="BL212" s="1" t="s">
        <v>1618</v>
      </c>
      <c r="BM212" s="1" t="s">
        <v>1622</v>
      </c>
      <c r="BP212" s="51" t="s">
        <v>1249</v>
      </c>
      <c r="BQ212" s="53">
        <v>42787</v>
      </c>
    </row>
    <row r="213" spans="1:69" ht="105" x14ac:dyDescent="0.6">
      <c r="A213" s="78">
        <v>212</v>
      </c>
      <c r="B213" s="426" t="s">
        <v>1582</v>
      </c>
      <c r="C213" s="27" t="s">
        <v>4015</v>
      </c>
      <c r="D213" s="1">
        <v>2012</v>
      </c>
      <c r="E213" s="1">
        <v>0.95</v>
      </c>
      <c r="F213" s="1">
        <v>800</v>
      </c>
      <c r="G213" s="1">
        <v>0.95097719869706798</v>
      </c>
      <c r="H213" s="1">
        <v>0.95362146562100436</v>
      </c>
      <c r="I213" s="319" t="s">
        <v>3515</v>
      </c>
      <c r="J213" s="448" t="s">
        <v>3586</v>
      </c>
      <c r="K213" s="448" t="s">
        <v>3587</v>
      </c>
      <c r="L213" s="448" t="s">
        <v>4055</v>
      </c>
      <c r="M213" s="447" t="s">
        <v>3588</v>
      </c>
      <c r="N213" s="320" t="s">
        <v>3583</v>
      </c>
      <c r="O213" s="321" t="s">
        <v>3589</v>
      </c>
      <c r="P213" s="322" t="s">
        <v>1619</v>
      </c>
      <c r="Q213" s="322" t="s">
        <v>3590</v>
      </c>
      <c r="R213" s="322"/>
      <c r="S213" s="323">
        <v>44664.899143518516</v>
      </c>
      <c r="T213" s="323">
        <v>44664.899143518516</v>
      </c>
      <c r="U213" s="346" t="s">
        <v>2575</v>
      </c>
      <c r="V213" s="335" t="b">
        <v>1</v>
      </c>
      <c r="W213" s="336" t="b">
        <v>1</v>
      </c>
      <c r="Y213" s="122" t="b">
        <v>1</v>
      </c>
      <c r="Z213" s="237"/>
      <c r="AB213" s="234" t="b">
        <f t="shared" si="17"/>
        <v>1</v>
      </c>
      <c r="AC213" s="199" t="b">
        <f t="shared" si="17"/>
        <v>1</v>
      </c>
      <c r="AD213" s="199" t="b">
        <f t="shared" si="21"/>
        <v>1</v>
      </c>
      <c r="AE213" s="199" t="b">
        <f t="shared" si="21"/>
        <v>1</v>
      </c>
      <c r="AF213" s="200" t="b">
        <f t="shared" si="20"/>
        <v>1</v>
      </c>
      <c r="AG213" s="200" t="b">
        <f t="shared" si="20"/>
        <v>1</v>
      </c>
      <c r="AH213" s="201" t="b">
        <f t="shared" si="18"/>
        <v>1</v>
      </c>
      <c r="AI213" s="203">
        <f t="shared" si="19"/>
        <v>1</v>
      </c>
      <c r="AV213" s="51" t="s">
        <v>38</v>
      </c>
      <c r="AW213" s="30" t="s">
        <v>213</v>
      </c>
      <c r="AX213" s="51" t="s">
        <v>38</v>
      </c>
      <c r="AY213" s="51" t="s">
        <v>105</v>
      </c>
      <c r="AZ213" s="51" t="s">
        <v>106</v>
      </c>
      <c r="BA213" s="51" t="s">
        <v>106</v>
      </c>
      <c r="BB213" s="51" t="s">
        <v>2002</v>
      </c>
      <c r="BC213" s="58" t="s">
        <v>2002</v>
      </c>
      <c r="BD213" s="1" t="s">
        <v>1620</v>
      </c>
      <c r="BE213" s="33" t="s">
        <v>1619</v>
      </c>
      <c r="BF213" s="51" t="s">
        <v>122</v>
      </c>
      <c r="BG213" s="51" t="s">
        <v>110</v>
      </c>
      <c r="BH213" s="73"/>
      <c r="BI213" s="73"/>
      <c r="BJ213" s="73" t="s">
        <v>26</v>
      </c>
      <c r="BK213" s="73"/>
      <c r="BL213" s="1" t="s">
        <v>1621</v>
      </c>
      <c r="BM213" s="1" t="s">
        <v>1623</v>
      </c>
      <c r="BP213" s="51" t="s">
        <v>1249</v>
      </c>
      <c r="BQ213" s="53">
        <v>42787</v>
      </c>
    </row>
    <row r="214" spans="1:69" ht="50.65" x14ac:dyDescent="0.6">
      <c r="A214" s="78">
        <v>213</v>
      </c>
      <c r="B214" s="426" t="s">
        <v>1583</v>
      </c>
      <c r="C214" s="27" t="s">
        <v>3975</v>
      </c>
      <c r="D214" s="1">
        <v>2002</v>
      </c>
      <c r="E214" s="1">
        <v>1.2</v>
      </c>
      <c r="F214" s="1">
        <v>800</v>
      </c>
      <c r="G214" s="1">
        <v>1.17469</v>
      </c>
      <c r="H214" s="1">
        <v>1.1609111369151024</v>
      </c>
      <c r="I214" s="319" t="s">
        <v>3515</v>
      </c>
      <c r="J214" s="448" t="s">
        <v>3591</v>
      </c>
      <c r="K214" s="448" t="s">
        <v>3591</v>
      </c>
      <c r="L214" s="448" t="s">
        <v>4319</v>
      </c>
      <c r="M214" s="447" t="s">
        <v>3592</v>
      </c>
      <c r="N214" s="320" t="s">
        <v>3593</v>
      </c>
      <c r="O214" s="321" t="s">
        <v>3594</v>
      </c>
      <c r="P214" s="322" t="s">
        <v>3595</v>
      </c>
      <c r="Q214" s="322"/>
      <c r="R214" s="322"/>
      <c r="S214" s="323"/>
      <c r="T214" s="323">
        <v>44662.827777777777</v>
      </c>
      <c r="U214" s="324" t="s">
        <v>3522</v>
      </c>
      <c r="V214" s="335" t="b">
        <v>1</v>
      </c>
      <c r="W214" s="336" t="b">
        <v>1</v>
      </c>
      <c r="Y214" s="122" t="b">
        <v>1</v>
      </c>
      <c r="Z214" s="237"/>
      <c r="AB214" s="234" t="b">
        <f t="shared" si="17"/>
        <v>1</v>
      </c>
      <c r="AC214" s="199" t="b">
        <f t="shared" si="17"/>
        <v>1</v>
      </c>
      <c r="AD214" s="199" t="b">
        <f t="shared" si="21"/>
        <v>1</v>
      </c>
      <c r="AE214" s="199" t="b">
        <f t="shared" si="21"/>
        <v>1</v>
      </c>
      <c r="AF214" s="200" t="b">
        <f t="shared" si="20"/>
        <v>1</v>
      </c>
      <c r="AG214" s="200" t="b">
        <f t="shared" si="20"/>
        <v>1</v>
      </c>
      <c r="AH214" s="201" t="b">
        <f t="shared" si="18"/>
        <v>1</v>
      </c>
      <c r="AI214" s="203">
        <f t="shared" si="19"/>
        <v>1</v>
      </c>
      <c r="AV214" s="51" t="s">
        <v>38</v>
      </c>
      <c r="AW214" s="30" t="s">
        <v>213</v>
      </c>
      <c r="AX214" s="51" t="s">
        <v>38</v>
      </c>
      <c r="AY214" s="51" t="s">
        <v>105</v>
      </c>
      <c r="AZ214" s="51" t="s">
        <v>106</v>
      </c>
      <c r="BA214" s="51" t="s">
        <v>106</v>
      </c>
      <c r="BB214" s="51" t="s">
        <v>2002</v>
      </c>
      <c r="BC214" s="58" t="s">
        <v>2002</v>
      </c>
      <c r="BD214" s="1" t="s">
        <v>1625</v>
      </c>
      <c r="BE214" s="33" t="s">
        <v>1624</v>
      </c>
      <c r="BF214" s="51" t="s">
        <v>122</v>
      </c>
      <c r="BG214" s="51" t="s">
        <v>110</v>
      </c>
      <c r="BH214" s="73"/>
      <c r="BI214" s="73"/>
      <c r="BJ214" s="73"/>
      <c r="BK214" s="73"/>
      <c r="BL214" s="1" t="s">
        <v>1626</v>
      </c>
      <c r="BM214" s="1" t="s">
        <v>143</v>
      </c>
      <c r="BP214" s="51" t="s">
        <v>1249</v>
      </c>
      <c r="BQ214" s="53">
        <v>42788</v>
      </c>
    </row>
    <row r="215" spans="1:69" ht="65.650000000000006" x14ac:dyDescent="0.6">
      <c r="A215" s="78">
        <v>214</v>
      </c>
      <c r="B215" s="426" t="s">
        <v>1584</v>
      </c>
      <c r="C215" s="27" t="s">
        <v>3975</v>
      </c>
      <c r="D215" s="1">
        <v>2007</v>
      </c>
      <c r="E215" s="1">
        <v>0.11</v>
      </c>
      <c r="F215" s="1">
        <v>773</v>
      </c>
      <c r="G215" s="1">
        <v>0.113439</v>
      </c>
      <c r="H215" s="1">
        <v>0.11491431011606847</v>
      </c>
      <c r="I215" s="319" t="s">
        <v>3515</v>
      </c>
      <c r="J215" s="448" t="s">
        <v>3596</v>
      </c>
      <c r="K215" s="448" t="s">
        <v>3596</v>
      </c>
      <c r="L215" s="448" t="s">
        <v>4326</v>
      </c>
      <c r="M215" s="447" t="s">
        <v>3597</v>
      </c>
      <c r="N215" s="320" t="s">
        <v>3598</v>
      </c>
      <c r="O215" s="321" t="s">
        <v>3599</v>
      </c>
      <c r="P215" s="322"/>
      <c r="Q215" s="322" t="s">
        <v>3600</v>
      </c>
      <c r="R215" s="322"/>
      <c r="S215" s="323">
        <v>44662.854537037034</v>
      </c>
      <c r="T215" s="323">
        <v>44662.854537037034</v>
      </c>
      <c r="U215" s="346" t="s">
        <v>2575</v>
      </c>
      <c r="V215" s="335" t="b">
        <v>1</v>
      </c>
      <c r="W215" s="336" t="b">
        <v>1</v>
      </c>
      <c r="Y215" s="122" t="b">
        <v>1</v>
      </c>
      <c r="Z215" s="237"/>
      <c r="AB215" s="234" t="b">
        <f t="shared" si="17"/>
        <v>1</v>
      </c>
      <c r="AC215" s="199" t="b">
        <f t="shared" si="17"/>
        <v>1</v>
      </c>
      <c r="AD215" s="199" t="b">
        <f t="shared" si="21"/>
        <v>1</v>
      </c>
      <c r="AE215" s="199" t="b">
        <f t="shared" si="21"/>
        <v>1</v>
      </c>
      <c r="AF215" s="200" t="b">
        <f t="shared" si="20"/>
        <v>1</v>
      </c>
      <c r="AG215" s="200" t="b">
        <f t="shared" si="20"/>
        <v>1</v>
      </c>
      <c r="AH215" s="201" t="b">
        <f t="shared" si="18"/>
        <v>1</v>
      </c>
      <c r="AI215" s="203">
        <f t="shared" si="19"/>
        <v>1</v>
      </c>
      <c r="AV215" s="51" t="s">
        <v>5</v>
      </c>
      <c r="AW215" s="30" t="s">
        <v>213</v>
      </c>
      <c r="AX215" s="51" t="s">
        <v>5</v>
      </c>
      <c r="AY215" s="51" t="s">
        <v>105</v>
      </c>
      <c r="AZ215" s="51" t="s">
        <v>106</v>
      </c>
      <c r="BA215" s="51" t="s">
        <v>106</v>
      </c>
      <c r="BB215" s="51" t="s">
        <v>2002</v>
      </c>
      <c r="BC215" s="58" t="s">
        <v>2002</v>
      </c>
      <c r="BD215" s="1" t="s">
        <v>1401</v>
      </c>
      <c r="BE215" s="1" t="s">
        <v>1398</v>
      </c>
      <c r="BF215" s="51" t="s">
        <v>122</v>
      </c>
      <c r="BG215" s="51" t="s">
        <v>110</v>
      </c>
      <c r="BH215" s="73"/>
      <c r="BI215" s="73"/>
      <c r="BJ215" s="73" t="s">
        <v>35</v>
      </c>
      <c r="BK215" s="73"/>
      <c r="BL215" s="1" t="s">
        <v>1633</v>
      </c>
      <c r="BM215" s="1" t="s">
        <v>1634</v>
      </c>
      <c r="BP215" s="51" t="s">
        <v>1249</v>
      </c>
      <c r="BQ215" s="53">
        <v>42788</v>
      </c>
    </row>
    <row r="216" spans="1:69" ht="50.65" x14ac:dyDescent="0.6">
      <c r="A216" s="78">
        <v>215</v>
      </c>
      <c r="B216" s="426" t="s">
        <v>1585</v>
      </c>
      <c r="C216" s="27" t="s">
        <v>3963</v>
      </c>
      <c r="D216" s="1">
        <v>2008</v>
      </c>
      <c r="E216" s="1"/>
      <c r="F216" s="1">
        <v>775</v>
      </c>
      <c r="G216" s="1">
        <v>0.68437499999999996</v>
      </c>
      <c r="H216" s="1">
        <v>0.69139037058918917</v>
      </c>
      <c r="I216" s="319" t="s">
        <v>3515</v>
      </c>
      <c r="J216" s="448" t="s">
        <v>3601</v>
      </c>
      <c r="K216" s="448" t="s">
        <v>3601</v>
      </c>
      <c r="L216" s="448" t="s">
        <v>4327</v>
      </c>
      <c r="M216" s="447" t="s">
        <v>3602</v>
      </c>
      <c r="N216" s="320" t="s">
        <v>3603</v>
      </c>
      <c r="O216" s="321" t="s">
        <v>3604</v>
      </c>
      <c r="P216" s="322"/>
      <c r="Q216" s="322"/>
      <c r="R216" s="322"/>
      <c r="S216" s="323"/>
      <c r="T216" s="323">
        <v>44662.877025462964</v>
      </c>
      <c r="U216" s="324" t="s">
        <v>3522</v>
      </c>
      <c r="V216" s="335" t="b">
        <v>1</v>
      </c>
      <c r="W216" s="336" t="b">
        <v>1</v>
      </c>
      <c r="Y216" s="122" t="b">
        <v>1</v>
      </c>
      <c r="Z216" s="237"/>
      <c r="AB216" s="234" t="b">
        <f t="shared" si="17"/>
        <v>1</v>
      </c>
      <c r="AC216" s="199" t="b">
        <f t="shared" si="17"/>
        <v>1</v>
      </c>
      <c r="AD216" s="199" t="b">
        <f t="shared" si="21"/>
        <v>1</v>
      </c>
      <c r="AE216" s="199" t="b">
        <f t="shared" si="21"/>
        <v>1</v>
      </c>
      <c r="AF216" s="200" t="b">
        <f t="shared" si="20"/>
        <v>1</v>
      </c>
      <c r="AG216" s="200" t="b">
        <f t="shared" si="20"/>
        <v>1</v>
      </c>
      <c r="AH216" s="201" t="b">
        <f t="shared" si="18"/>
        <v>1</v>
      </c>
      <c r="AI216" s="203">
        <f t="shared" si="19"/>
        <v>1</v>
      </c>
      <c r="AV216" s="51" t="s">
        <v>38</v>
      </c>
      <c r="AW216" s="30" t="s">
        <v>213</v>
      </c>
      <c r="AX216" s="51" t="s">
        <v>38</v>
      </c>
      <c r="AY216" s="51" t="s">
        <v>105</v>
      </c>
      <c r="AZ216" s="51" t="s">
        <v>106</v>
      </c>
      <c r="BA216" s="51" t="s">
        <v>106</v>
      </c>
      <c r="BB216" s="51" t="s">
        <v>2002</v>
      </c>
      <c r="BC216" s="58" t="s">
        <v>2002</v>
      </c>
      <c r="BD216" s="1" t="s">
        <v>1635</v>
      </c>
      <c r="BE216" s="33" t="s">
        <v>1636</v>
      </c>
      <c r="BF216" s="51" t="s">
        <v>122</v>
      </c>
      <c r="BG216" s="51" t="s">
        <v>110</v>
      </c>
      <c r="BH216" s="73"/>
      <c r="BI216" s="73"/>
      <c r="BJ216" s="73"/>
      <c r="BK216" s="73"/>
      <c r="BL216" s="1" t="s">
        <v>1638</v>
      </c>
      <c r="BM216" s="28" t="s">
        <v>1639</v>
      </c>
      <c r="BP216" s="51" t="s">
        <v>1249</v>
      </c>
      <c r="BQ216" s="53">
        <v>42788</v>
      </c>
    </row>
    <row r="217" spans="1:69" ht="65.650000000000006" x14ac:dyDescent="0.6">
      <c r="A217" s="78">
        <v>216</v>
      </c>
      <c r="B217" s="426" t="s">
        <v>1586</v>
      </c>
      <c r="C217" s="27" t="s">
        <v>3965</v>
      </c>
      <c r="D217" s="1">
        <v>2009</v>
      </c>
      <c r="E217" s="1">
        <v>0.1</v>
      </c>
      <c r="F217" s="1">
        <v>600</v>
      </c>
      <c r="G217" s="1">
        <v>0.10078706957132801</v>
      </c>
      <c r="H217" s="1">
        <v>0.10080044003138471</v>
      </c>
      <c r="I217" s="319" t="s">
        <v>3515</v>
      </c>
      <c r="J217" s="448" t="s">
        <v>3605</v>
      </c>
      <c r="K217" s="448" t="s">
        <v>3605</v>
      </c>
      <c r="L217" s="448" t="s">
        <v>4328</v>
      </c>
      <c r="M217" s="447" t="s">
        <v>3606</v>
      </c>
      <c r="N217" s="320" t="s">
        <v>3553</v>
      </c>
      <c r="O217" s="321" t="s">
        <v>3607</v>
      </c>
      <c r="P217" s="322" t="s">
        <v>1641</v>
      </c>
      <c r="Q217" s="322" t="s">
        <v>3608</v>
      </c>
      <c r="R217" s="322"/>
      <c r="S217" s="323">
        <v>44665.679201388892</v>
      </c>
      <c r="T217" s="323">
        <v>44665.679201388892</v>
      </c>
      <c r="U217" s="346" t="s">
        <v>2575</v>
      </c>
      <c r="V217" s="335" t="b">
        <v>1</v>
      </c>
      <c r="W217" s="336" t="b">
        <v>1</v>
      </c>
      <c r="Y217" s="122" t="b">
        <v>1</v>
      </c>
      <c r="Z217" s="237"/>
      <c r="AB217" s="234" t="b">
        <f t="shared" si="17"/>
        <v>1</v>
      </c>
      <c r="AC217" s="199" t="b">
        <f t="shared" si="17"/>
        <v>1</v>
      </c>
      <c r="AD217" s="199" t="b">
        <f t="shared" si="21"/>
        <v>1</v>
      </c>
      <c r="AE217" s="199" t="b">
        <f t="shared" si="21"/>
        <v>1</v>
      </c>
      <c r="AF217" s="200" t="b">
        <f t="shared" si="20"/>
        <v>1</v>
      </c>
      <c r="AG217" s="200" t="b">
        <f t="shared" si="20"/>
        <v>1</v>
      </c>
      <c r="AH217" s="201" t="b">
        <f t="shared" si="18"/>
        <v>1</v>
      </c>
      <c r="AI217" s="203">
        <f t="shared" si="19"/>
        <v>1</v>
      </c>
      <c r="AV217" s="51" t="s">
        <v>5</v>
      </c>
      <c r="AW217" s="30" t="s">
        <v>213</v>
      </c>
      <c r="AX217" s="51" t="s">
        <v>5</v>
      </c>
      <c r="AY217" s="51" t="s">
        <v>105</v>
      </c>
      <c r="AZ217" s="51" t="s">
        <v>106</v>
      </c>
      <c r="BA217" s="51" t="s">
        <v>106</v>
      </c>
      <c r="BB217" s="51" t="s">
        <v>2002</v>
      </c>
      <c r="BC217" s="58" t="s">
        <v>2002</v>
      </c>
      <c r="BD217" s="1" t="s">
        <v>1642</v>
      </c>
      <c r="BE217" s="33" t="s">
        <v>1641</v>
      </c>
      <c r="BF217" s="51" t="s">
        <v>122</v>
      </c>
      <c r="BG217" s="51" t="s">
        <v>110</v>
      </c>
      <c r="BH217" s="73"/>
      <c r="BI217" s="73"/>
      <c r="BJ217" s="73"/>
      <c r="BK217" s="73"/>
      <c r="BL217" s="1" t="s">
        <v>1644</v>
      </c>
      <c r="BM217" s="1" t="s">
        <v>1643</v>
      </c>
      <c r="BP217" s="51" t="s">
        <v>1249</v>
      </c>
      <c r="BQ217" s="53">
        <v>42789</v>
      </c>
    </row>
    <row r="218" spans="1:69" ht="144.4" x14ac:dyDescent="0.6">
      <c r="A218" s="78">
        <v>217</v>
      </c>
      <c r="B218" s="426" t="s">
        <v>1587</v>
      </c>
      <c r="C218" s="27" t="s">
        <v>3965</v>
      </c>
      <c r="D218" s="1">
        <v>2005</v>
      </c>
      <c r="E218" s="1">
        <v>0.72</v>
      </c>
      <c r="F218" s="1">
        <v>850</v>
      </c>
      <c r="G218" s="1">
        <v>0.72430668841761803</v>
      </c>
      <c r="H218" s="1">
        <v>0.70570690586887264</v>
      </c>
      <c r="I218" s="319" t="s">
        <v>3515</v>
      </c>
      <c r="J218" s="448" t="s">
        <v>3609</v>
      </c>
      <c r="K218" s="448" t="s">
        <v>3564</v>
      </c>
      <c r="L218" s="448" t="s">
        <v>4038</v>
      </c>
      <c r="M218" s="447" t="s">
        <v>3565</v>
      </c>
      <c r="N218" s="320" t="s">
        <v>3610</v>
      </c>
      <c r="O218" s="321" t="s">
        <v>3611</v>
      </c>
      <c r="P218" s="322" t="s">
        <v>1646</v>
      </c>
      <c r="Q218" s="322" t="s">
        <v>3612</v>
      </c>
      <c r="R218" s="322"/>
      <c r="S218" s="323">
        <v>44665.73165509259</v>
      </c>
      <c r="T218" s="323">
        <v>44665.73165509259</v>
      </c>
      <c r="U218" s="346" t="s">
        <v>2575</v>
      </c>
      <c r="V218" s="335" t="b">
        <v>1</v>
      </c>
      <c r="W218" s="336" t="b">
        <v>1</v>
      </c>
      <c r="Y218" s="122" t="b">
        <v>1</v>
      </c>
      <c r="Z218" s="237"/>
      <c r="AB218" s="234" t="b">
        <f t="shared" si="17"/>
        <v>1</v>
      </c>
      <c r="AC218" s="199" t="b">
        <f t="shared" si="17"/>
        <v>1</v>
      </c>
      <c r="AD218" s="199" t="b">
        <f t="shared" si="21"/>
        <v>1</v>
      </c>
      <c r="AE218" s="199" t="b">
        <f t="shared" si="21"/>
        <v>1</v>
      </c>
      <c r="AF218" s="200" t="b">
        <f t="shared" si="20"/>
        <v>1</v>
      </c>
      <c r="AG218" s="200" t="b">
        <f t="shared" si="20"/>
        <v>1</v>
      </c>
      <c r="AH218" s="201" t="b">
        <f t="shared" si="18"/>
        <v>1</v>
      </c>
      <c r="AI218" s="203">
        <f t="shared" si="19"/>
        <v>1</v>
      </c>
      <c r="AV218" s="51" t="s">
        <v>38</v>
      </c>
      <c r="AW218" s="30" t="s">
        <v>213</v>
      </c>
      <c r="AX218" s="51" t="s">
        <v>38</v>
      </c>
      <c r="AY218" s="51" t="s">
        <v>105</v>
      </c>
      <c r="AZ218" s="51" t="s">
        <v>106</v>
      </c>
      <c r="BA218" s="51" t="s">
        <v>106</v>
      </c>
      <c r="BB218" s="51" t="s">
        <v>2002</v>
      </c>
      <c r="BC218" s="58" t="s">
        <v>2002</v>
      </c>
      <c r="BD218" s="1" t="s">
        <v>1620</v>
      </c>
      <c r="BE218" s="33" t="s">
        <v>1646</v>
      </c>
      <c r="BF218" s="51" t="s">
        <v>122</v>
      </c>
      <c r="BG218" s="51" t="s">
        <v>110</v>
      </c>
      <c r="BH218" s="73"/>
      <c r="BI218" s="73"/>
      <c r="BJ218" s="73" t="s">
        <v>26</v>
      </c>
      <c r="BK218" s="73"/>
      <c r="BL218" s="1" t="s">
        <v>1647</v>
      </c>
      <c r="BM218" s="1" t="s">
        <v>143</v>
      </c>
      <c r="BP218" s="51" t="s">
        <v>1249</v>
      </c>
      <c r="BQ218" s="53">
        <v>42789</v>
      </c>
    </row>
    <row r="219" spans="1:69" ht="131.25" x14ac:dyDescent="0.6">
      <c r="A219" s="78">
        <v>218</v>
      </c>
      <c r="B219" s="426" t="s">
        <v>1588</v>
      </c>
      <c r="C219" s="27" t="s">
        <v>3970</v>
      </c>
      <c r="D219" s="1">
        <v>2014</v>
      </c>
      <c r="E219" s="1">
        <v>0.98</v>
      </c>
      <c r="F219" s="1">
        <v>820</v>
      </c>
      <c r="G219" s="1">
        <v>0.97318435754189903</v>
      </c>
      <c r="H219" s="1">
        <v>0.96475088362449102</v>
      </c>
      <c r="I219" s="319" t="s">
        <v>3515</v>
      </c>
      <c r="J219" s="448" t="s">
        <v>3613</v>
      </c>
      <c r="K219" s="448" t="s">
        <v>3614</v>
      </c>
      <c r="L219" s="448" t="s">
        <v>4055</v>
      </c>
      <c r="M219" s="447" t="s">
        <v>3356</v>
      </c>
      <c r="N219" s="320" t="s">
        <v>3615</v>
      </c>
      <c r="O219" s="321" t="s">
        <v>3616</v>
      </c>
      <c r="P219" s="322" t="s">
        <v>3617</v>
      </c>
      <c r="Q219" s="322" t="s">
        <v>3618</v>
      </c>
      <c r="R219" s="322"/>
      <c r="S219" s="323">
        <v>44665.776469907411</v>
      </c>
      <c r="T219" s="323">
        <v>44665.776469907411</v>
      </c>
      <c r="U219" s="346" t="s">
        <v>2575</v>
      </c>
      <c r="V219" s="335" t="b">
        <v>1</v>
      </c>
      <c r="W219" s="336" t="b">
        <v>1</v>
      </c>
      <c r="Y219" s="122" t="b">
        <v>1</v>
      </c>
      <c r="Z219" s="237"/>
      <c r="AB219" s="234" t="b">
        <f t="shared" si="17"/>
        <v>1</v>
      </c>
      <c r="AC219" s="199" t="b">
        <f t="shared" si="17"/>
        <v>1</v>
      </c>
      <c r="AD219" s="199" t="b">
        <f t="shared" si="21"/>
        <v>1</v>
      </c>
      <c r="AE219" s="199" t="b">
        <f t="shared" si="21"/>
        <v>1</v>
      </c>
      <c r="AF219" s="200" t="b">
        <f t="shared" si="20"/>
        <v>1</v>
      </c>
      <c r="AG219" s="200" t="b">
        <f t="shared" si="20"/>
        <v>1</v>
      </c>
      <c r="AH219" s="201" t="b">
        <f t="shared" si="18"/>
        <v>1</v>
      </c>
      <c r="AI219" s="203">
        <f t="shared" si="19"/>
        <v>1</v>
      </c>
      <c r="AV219" s="51" t="s">
        <v>38</v>
      </c>
      <c r="AW219" s="30" t="s">
        <v>213</v>
      </c>
      <c r="AX219" s="51" t="s">
        <v>38</v>
      </c>
      <c r="AY219" s="51" t="s">
        <v>105</v>
      </c>
      <c r="AZ219" s="51" t="s">
        <v>106</v>
      </c>
      <c r="BA219" s="51" t="s">
        <v>106</v>
      </c>
      <c r="BB219" s="51" t="s">
        <v>2002</v>
      </c>
      <c r="BC219" s="58" t="s">
        <v>2002</v>
      </c>
      <c r="BD219" s="33" t="s">
        <v>1620</v>
      </c>
      <c r="BE219" s="33" t="s">
        <v>1649</v>
      </c>
      <c r="BF219" s="51" t="s">
        <v>122</v>
      </c>
      <c r="BG219" s="51" t="s">
        <v>110</v>
      </c>
      <c r="BH219" s="73"/>
      <c r="BI219" s="73"/>
      <c r="BJ219" s="73" t="s">
        <v>2054</v>
      </c>
      <c r="BK219" s="73"/>
      <c r="BL219" s="28" t="s">
        <v>1651</v>
      </c>
      <c r="BM219" s="1" t="s">
        <v>1650</v>
      </c>
      <c r="BP219" s="51" t="s">
        <v>1249</v>
      </c>
      <c r="BQ219" s="53">
        <v>42790</v>
      </c>
    </row>
    <row r="220" spans="1:69" ht="52.5" x14ac:dyDescent="0.6">
      <c r="A220" s="78">
        <v>219</v>
      </c>
      <c r="B220" s="426" t="s">
        <v>1589</v>
      </c>
      <c r="C220" s="27" t="s">
        <v>3975</v>
      </c>
      <c r="D220" s="1">
        <v>2007</v>
      </c>
      <c r="E220" s="1">
        <v>0.93</v>
      </c>
      <c r="F220" s="1">
        <v>820</v>
      </c>
      <c r="G220" s="1">
        <v>0.91858799999999996</v>
      </c>
      <c r="H220" s="1">
        <v>0.92502198615726994</v>
      </c>
      <c r="I220" s="319" t="s">
        <v>3515</v>
      </c>
      <c r="J220" s="448" t="s">
        <v>3540</v>
      </c>
      <c r="K220" s="448" t="s">
        <v>3619</v>
      </c>
      <c r="L220" s="448" t="s">
        <v>4329</v>
      </c>
      <c r="M220" s="447" t="s">
        <v>3620</v>
      </c>
      <c r="N220" s="320" t="s">
        <v>3621</v>
      </c>
      <c r="O220" s="321" t="s">
        <v>3616</v>
      </c>
      <c r="P220" s="322" t="s">
        <v>3617</v>
      </c>
      <c r="Q220" s="322" t="s">
        <v>3622</v>
      </c>
      <c r="R220" s="322"/>
      <c r="S220" s="323"/>
      <c r="T220" s="323">
        <v>44665.795648148145</v>
      </c>
      <c r="U220" s="324" t="s">
        <v>3522</v>
      </c>
      <c r="V220" s="335" t="b">
        <v>1</v>
      </c>
      <c r="W220" s="336" t="b">
        <v>1</v>
      </c>
      <c r="Y220" s="122" t="b">
        <v>1</v>
      </c>
      <c r="Z220" s="237"/>
      <c r="AB220" s="234" t="b">
        <f t="shared" si="17"/>
        <v>1</v>
      </c>
      <c r="AC220" s="199" t="b">
        <f t="shared" si="17"/>
        <v>1</v>
      </c>
      <c r="AD220" s="199" t="b">
        <f t="shared" si="21"/>
        <v>1</v>
      </c>
      <c r="AE220" s="199" t="b">
        <f t="shared" si="21"/>
        <v>1</v>
      </c>
      <c r="AF220" s="200" t="b">
        <f t="shared" si="20"/>
        <v>1</v>
      </c>
      <c r="AG220" s="200" t="b">
        <f t="shared" si="20"/>
        <v>1</v>
      </c>
      <c r="AH220" s="201" t="b">
        <f t="shared" si="18"/>
        <v>1</v>
      </c>
      <c r="AI220" s="203">
        <f t="shared" si="19"/>
        <v>1</v>
      </c>
      <c r="AV220" s="51" t="s">
        <v>38</v>
      </c>
      <c r="AW220" s="30" t="s">
        <v>213</v>
      </c>
      <c r="AX220" s="51" t="s">
        <v>38</v>
      </c>
      <c r="AY220" s="51" t="s">
        <v>105</v>
      </c>
      <c r="AZ220" s="51" t="s">
        <v>106</v>
      </c>
      <c r="BA220" s="51" t="s">
        <v>106</v>
      </c>
      <c r="BB220" s="51" t="s">
        <v>2002</v>
      </c>
      <c r="BC220" s="58" t="s">
        <v>2002</v>
      </c>
      <c r="BD220" s="1" t="s">
        <v>1620</v>
      </c>
      <c r="BE220" s="33" t="s">
        <v>1652</v>
      </c>
      <c r="BF220" s="51" t="s">
        <v>122</v>
      </c>
      <c r="BG220" s="51" t="s">
        <v>110</v>
      </c>
      <c r="BH220" s="73"/>
      <c r="BI220" s="73"/>
      <c r="BJ220" s="73" t="s">
        <v>26</v>
      </c>
      <c r="BK220" s="73"/>
      <c r="BL220" s="1" t="s">
        <v>1654</v>
      </c>
      <c r="BM220" s="1" t="s">
        <v>1653</v>
      </c>
      <c r="BP220" s="51" t="s">
        <v>1249</v>
      </c>
      <c r="BQ220" s="53">
        <v>42790</v>
      </c>
    </row>
    <row r="221" spans="1:69" ht="131.25" x14ac:dyDescent="0.6">
      <c r="A221" s="78">
        <v>220</v>
      </c>
      <c r="B221" s="426" t="s">
        <v>1590</v>
      </c>
      <c r="C221" s="27" t="s">
        <v>4016</v>
      </c>
      <c r="D221" s="1">
        <v>2008</v>
      </c>
      <c r="E221" s="39">
        <v>0.78</v>
      </c>
      <c r="F221" s="1">
        <v>698</v>
      </c>
      <c r="G221" s="1">
        <v>0.78107526881720402</v>
      </c>
      <c r="H221" s="1">
        <v>0.77912462533852433</v>
      </c>
      <c r="I221" s="319" t="s">
        <v>3515</v>
      </c>
      <c r="J221" s="448" t="s">
        <v>3623</v>
      </c>
      <c r="K221" s="448" t="s">
        <v>3624</v>
      </c>
      <c r="L221" s="448" t="s">
        <v>4330</v>
      </c>
      <c r="M221" s="447" t="s">
        <v>3625</v>
      </c>
      <c r="N221" s="320" t="s">
        <v>3535</v>
      </c>
      <c r="O221" s="321" t="s">
        <v>3626</v>
      </c>
      <c r="P221" s="322" t="s">
        <v>3627</v>
      </c>
      <c r="Q221" s="322" t="s">
        <v>3628</v>
      </c>
      <c r="R221" s="322" t="s">
        <v>3629</v>
      </c>
      <c r="S221" s="323">
        <v>44665.83048611111</v>
      </c>
      <c r="T221" s="323">
        <v>44665.83048611111</v>
      </c>
      <c r="U221" s="346" t="s">
        <v>2575</v>
      </c>
      <c r="V221" s="335" t="b">
        <v>1</v>
      </c>
      <c r="W221" s="336" t="b">
        <v>1</v>
      </c>
      <c r="Z221" s="237"/>
      <c r="AB221" s="234" t="b">
        <f t="shared" si="17"/>
        <v>1</v>
      </c>
      <c r="AC221" s="199" t="b">
        <f t="shared" si="17"/>
        <v>1</v>
      </c>
      <c r="AD221" s="199" t="b">
        <f t="shared" si="21"/>
        <v>1</v>
      </c>
      <c r="AE221" s="199" t="b">
        <f t="shared" si="21"/>
        <v>1</v>
      </c>
      <c r="AF221" s="200" t="b">
        <f t="shared" si="20"/>
        <v>1</v>
      </c>
      <c r="AG221" s="200" t="b">
        <f t="shared" si="20"/>
        <v>1</v>
      </c>
      <c r="AH221" s="201" t="b">
        <f t="shared" si="18"/>
        <v>1</v>
      </c>
      <c r="AI221" s="203">
        <f t="shared" si="19"/>
        <v>1</v>
      </c>
      <c r="AV221" s="51" t="s">
        <v>38</v>
      </c>
      <c r="AW221" s="30" t="s">
        <v>213</v>
      </c>
      <c r="AX221" s="51" t="s">
        <v>38</v>
      </c>
      <c r="AY221" s="51" t="s">
        <v>105</v>
      </c>
      <c r="AZ221" s="51" t="s">
        <v>106</v>
      </c>
      <c r="BA221" s="51" t="s">
        <v>106</v>
      </c>
      <c r="BB221" s="51" t="s">
        <v>2002</v>
      </c>
      <c r="BC221" s="58" t="s">
        <v>2002</v>
      </c>
      <c r="BD221" s="1" t="s">
        <v>1658</v>
      </c>
      <c r="BE221" s="33" t="s">
        <v>1657</v>
      </c>
      <c r="BF221" s="51" t="s">
        <v>122</v>
      </c>
      <c r="BG221" s="51" t="s">
        <v>110</v>
      </c>
      <c r="BH221" s="73"/>
      <c r="BI221" s="73"/>
      <c r="BJ221" s="73"/>
      <c r="BK221" s="73"/>
      <c r="BL221" s="33" t="s">
        <v>1656</v>
      </c>
      <c r="BM221" s="1" t="s">
        <v>1655</v>
      </c>
      <c r="BP221" s="51" t="s">
        <v>1249</v>
      </c>
      <c r="BQ221" s="53">
        <v>42790</v>
      </c>
    </row>
    <row r="222" spans="1:69" ht="210" x14ac:dyDescent="0.6">
      <c r="A222" s="78">
        <v>221</v>
      </c>
      <c r="B222" s="426" t="s">
        <v>1591</v>
      </c>
      <c r="C222" s="27" t="s">
        <v>4002</v>
      </c>
      <c r="D222" s="1">
        <v>2013</v>
      </c>
      <c r="E222" s="1">
        <v>1.3</v>
      </c>
      <c r="F222" s="1">
        <v>820</v>
      </c>
      <c r="G222" s="1">
        <v>1.30209318028359</v>
      </c>
      <c r="H222" s="1">
        <v>1.308090555537085</v>
      </c>
      <c r="I222" s="319" t="s">
        <v>3515</v>
      </c>
      <c r="J222" s="448" t="s">
        <v>3623</v>
      </c>
      <c r="K222" s="448" t="s">
        <v>3623</v>
      </c>
      <c r="L222" s="448" t="s">
        <v>4193</v>
      </c>
      <c r="M222" s="447" t="s">
        <v>3630</v>
      </c>
      <c r="N222" s="320" t="s">
        <v>3631</v>
      </c>
      <c r="O222" s="321" t="s">
        <v>3632</v>
      </c>
      <c r="P222" s="322" t="s">
        <v>3633</v>
      </c>
      <c r="Q222" s="322" t="s">
        <v>3634</v>
      </c>
      <c r="R222" s="322"/>
      <c r="S222" s="323">
        <v>44666.446458333332</v>
      </c>
      <c r="T222" s="323">
        <v>44666.446458333332</v>
      </c>
      <c r="U222" s="346" t="s">
        <v>2575</v>
      </c>
      <c r="V222" s="335" t="b">
        <v>1</v>
      </c>
      <c r="W222" s="335" t="b">
        <v>1</v>
      </c>
      <c r="Y222" s="335" t="b">
        <v>1</v>
      </c>
      <c r="Z222" s="237"/>
      <c r="AB222" s="234" t="b">
        <f t="shared" si="17"/>
        <v>1</v>
      </c>
      <c r="AC222" s="199" t="b">
        <f t="shared" si="17"/>
        <v>1</v>
      </c>
      <c r="AD222" s="199" t="b">
        <f t="shared" si="21"/>
        <v>1</v>
      </c>
      <c r="AE222" s="199" t="b">
        <f t="shared" si="21"/>
        <v>1</v>
      </c>
      <c r="AF222" s="200" t="b">
        <f t="shared" si="20"/>
        <v>1</v>
      </c>
      <c r="AG222" s="200" t="b">
        <f t="shared" si="20"/>
        <v>1</v>
      </c>
      <c r="AH222" s="201" t="b">
        <f t="shared" si="18"/>
        <v>1</v>
      </c>
      <c r="AI222" s="203">
        <f t="shared" si="19"/>
        <v>1</v>
      </c>
      <c r="AV222" s="51" t="s">
        <v>38</v>
      </c>
      <c r="AW222" s="30" t="s">
        <v>213</v>
      </c>
      <c r="AX222" s="51" t="s">
        <v>38</v>
      </c>
      <c r="AY222" s="51" t="s">
        <v>105</v>
      </c>
      <c r="AZ222" s="51" t="s">
        <v>106</v>
      </c>
      <c r="BA222" s="51" t="s">
        <v>106</v>
      </c>
      <c r="BB222" s="51" t="s">
        <v>2002</v>
      </c>
      <c r="BC222" s="58" t="s">
        <v>2002</v>
      </c>
      <c r="BD222" s="1" t="s">
        <v>1737</v>
      </c>
      <c r="BE222" s="33" t="s">
        <v>1736</v>
      </c>
      <c r="BF222" s="51" t="s">
        <v>122</v>
      </c>
      <c r="BG222" s="51" t="s">
        <v>110</v>
      </c>
      <c r="BH222" s="73"/>
      <c r="BI222" s="73"/>
      <c r="BJ222" s="73" t="s">
        <v>35</v>
      </c>
      <c r="BK222" s="73"/>
      <c r="BL222" s="1" t="s">
        <v>1740</v>
      </c>
      <c r="BM222" s="1" t="s">
        <v>1741</v>
      </c>
      <c r="BP222" s="51" t="s">
        <v>1662</v>
      </c>
      <c r="BQ222" s="53">
        <v>42809</v>
      </c>
    </row>
    <row r="223" spans="1:69" ht="67.5" x14ac:dyDescent="0.6">
      <c r="A223" s="78">
        <v>222</v>
      </c>
      <c r="B223" s="426" t="s">
        <v>1592</v>
      </c>
      <c r="C223" s="27" t="s">
        <v>3998</v>
      </c>
      <c r="D223" s="1">
        <v>2008</v>
      </c>
      <c r="E223" s="1">
        <v>0.95</v>
      </c>
      <c r="F223" s="1">
        <v>700</v>
      </c>
      <c r="G223" s="1">
        <v>0.95618141916605703</v>
      </c>
      <c r="H223" s="1">
        <v>0.96856780081749194</v>
      </c>
      <c r="I223" s="319" t="s">
        <v>3515</v>
      </c>
      <c r="J223" s="448" t="s">
        <v>3635</v>
      </c>
      <c r="K223" s="448" t="s">
        <v>3636</v>
      </c>
      <c r="L223" s="448" t="s">
        <v>4033</v>
      </c>
      <c r="M223" s="447" t="s">
        <v>3358</v>
      </c>
      <c r="N223" s="320" t="s">
        <v>3637</v>
      </c>
      <c r="O223" s="321" t="s">
        <v>3638</v>
      </c>
      <c r="P223" s="322" t="s">
        <v>3639</v>
      </c>
      <c r="Q223" s="322" t="s">
        <v>3640</v>
      </c>
      <c r="R223" s="322"/>
      <c r="S223" s="323">
        <v>44666.483935185184</v>
      </c>
      <c r="T223" s="323">
        <v>44666.483935185184</v>
      </c>
      <c r="U223" s="346" t="s">
        <v>2575</v>
      </c>
      <c r="V223" s="335" t="b">
        <v>1</v>
      </c>
      <c r="W223" s="335" t="b">
        <v>1</v>
      </c>
      <c r="Y223" s="335" t="b">
        <v>1</v>
      </c>
      <c r="Z223" s="237"/>
      <c r="AB223" s="234" t="b">
        <f t="shared" si="17"/>
        <v>1</v>
      </c>
      <c r="AC223" s="199" t="b">
        <f t="shared" si="17"/>
        <v>1</v>
      </c>
      <c r="AD223" s="199" t="b">
        <f t="shared" si="21"/>
        <v>1</v>
      </c>
      <c r="AE223" s="199" t="b">
        <f t="shared" si="21"/>
        <v>1</v>
      </c>
      <c r="AF223" s="200" t="b">
        <f t="shared" si="20"/>
        <v>1</v>
      </c>
      <c r="AG223" s="200" t="b">
        <f t="shared" si="20"/>
        <v>1</v>
      </c>
      <c r="AH223" s="201" t="b">
        <f t="shared" si="18"/>
        <v>1</v>
      </c>
      <c r="AI223" s="203">
        <f t="shared" si="19"/>
        <v>1</v>
      </c>
      <c r="AV223" s="51" t="s">
        <v>38</v>
      </c>
      <c r="AW223" s="30" t="s">
        <v>213</v>
      </c>
      <c r="AX223" s="51" t="s">
        <v>38</v>
      </c>
      <c r="AY223" s="51" t="s">
        <v>105</v>
      </c>
      <c r="AZ223" s="51" t="s">
        <v>106</v>
      </c>
      <c r="BA223" s="51" t="s">
        <v>106</v>
      </c>
      <c r="BB223" s="51" t="s">
        <v>2002</v>
      </c>
      <c r="BC223" s="58" t="s">
        <v>2002</v>
      </c>
      <c r="BD223" s="1" t="s">
        <v>1729</v>
      </c>
      <c r="BE223" s="33" t="s">
        <v>1728</v>
      </c>
      <c r="BF223" s="51" t="s">
        <v>122</v>
      </c>
      <c r="BG223" s="51" t="s">
        <v>110</v>
      </c>
      <c r="BH223" s="73"/>
      <c r="BI223" s="73"/>
      <c r="BJ223" s="73" t="s">
        <v>26</v>
      </c>
      <c r="BK223" s="73"/>
      <c r="BL223" s="1" t="s">
        <v>943</v>
      </c>
      <c r="BM223" s="1" t="s">
        <v>1730</v>
      </c>
      <c r="BP223" s="51" t="s">
        <v>1662</v>
      </c>
      <c r="BQ223" s="53">
        <v>42809</v>
      </c>
    </row>
    <row r="224" spans="1:69" ht="65.650000000000006" x14ac:dyDescent="0.6">
      <c r="A224" s="78">
        <v>223</v>
      </c>
      <c r="B224" s="426" t="s">
        <v>1593</v>
      </c>
      <c r="C224" s="27" t="s">
        <v>4017</v>
      </c>
      <c r="D224" s="1">
        <v>2008</v>
      </c>
      <c r="E224" s="1">
        <v>0.9</v>
      </c>
      <c r="F224" s="1">
        <v>850</v>
      </c>
      <c r="G224" s="1">
        <v>0.90242699999999998</v>
      </c>
      <c r="H224" s="1">
        <v>0.90474574553453857</v>
      </c>
      <c r="I224" s="319" t="s">
        <v>3515</v>
      </c>
      <c r="J224" s="448" t="s">
        <v>3641</v>
      </c>
      <c r="K224" s="448" t="s">
        <v>3564</v>
      </c>
      <c r="L224" s="448" t="s">
        <v>4038</v>
      </c>
      <c r="M224" s="447" t="s">
        <v>3565</v>
      </c>
      <c r="N224" s="320" t="s">
        <v>3642</v>
      </c>
      <c r="O224" s="321" t="s">
        <v>3643</v>
      </c>
      <c r="P224" s="322" t="s">
        <v>3644</v>
      </c>
      <c r="Q224" s="322" t="s">
        <v>3645</v>
      </c>
      <c r="R224" s="322"/>
      <c r="S224" s="323">
        <v>44666.826666666668</v>
      </c>
      <c r="T224" s="323">
        <v>44666.826666666668</v>
      </c>
      <c r="U224" s="346" t="s">
        <v>2575</v>
      </c>
      <c r="V224" s="335" t="b">
        <v>1</v>
      </c>
      <c r="W224" s="335" t="b">
        <v>1</v>
      </c>
      <c r="Y224" s="335" t="b">
        <v>1</v>
      </c>
      <c r="Z224" s="237"/>
      <c r="AB224" s="234" t="b">
        <f t="shared" si="17"/>
        <v>1</v>
      </c>
      <c r="AC224" s="199" t="b">
        <f t="shared" si="17"/>
        <v>1</v>
      </c>
      <c r="AD224" s="199" t="b">
        <f t="shared" si="21"/>
        <v>1</v>
      </c>
      <c r="AE224" s="199" t="b">
        <f t="shared" si="21"/>
        <v>1</v>
      </c>
      <c r="AF224" s="200" t="b">
        <f t="shared" si="20"/>
        <v>1</v>
      </c>
      <c r="AG224" s="200" t="b">
        <f t="shared" si="20"/>
        <v>1</v>
      </c>
      <c r="AH224" s="201" t="b">
        <f t="shared" si="18"/>
        <v>1</v>
      </c>
      <c r="AI224" s="203">
        <f t="shared" si="19"/>
        <v>1</v>
      </c>
      <c r="AV224" s="51" t="s">
        <v>38</v>
      </c>
      <c r="AW224" s="30" t="s">
        <v>213</v>
      </c>
      <c r="AX224" s="51" t="s">
        <v>38</v>
      </c>
      <c r="AY224" s="51" t="s">
        <v>105</v>
      </c>
      <c r="AZ224" s="51" t="s">
        <v>105</v>
      </c>
      <c r="BA224" s="51" t="s">
        <v>106</v>
      </c>
      <c r="BB224" s="51" t="s">
        <v>2002</v>
      </c>
      <c r="BC224" s="58" t="s">
        <v>2002</v>
      </c>
      <c r="BD224" s="1" t="s">
        <v>1727</v>
      </c>
      <c r="BE224" s="33" t="s">
        <v>1726</v>
      </c>
      <c r="BF224" s="51" t="s">
        <v>122</v>
      </c>
      <c r="BG224" s="51" t="s">
        <v>110</v>
      </c>
      <c r="BH224" s="73"/>
      <c r="BI224" s="73"/>
      <c r="BJ224" s="73" t="s">
        <v>26</v>
      </c>
      <c r="BK224" s="73"/>
      <c r="BL224" s="1" t="s">
        <v>1725</v>
      </c>
      <c r="BM224" s="1" t="s">
        <v>1723</v>
      </c>
      <c r="BP224" s="51" t="s">
        <v>1662</v>
      </c>
      <c r="BQ224" s="53">
        <v>42809</v>
      </c>
    </row>
    <row r="225" spans="1:69" ht="105" x14ac:dyDescent="0.6">
      <c r="A225" s="78">
        <v>224</v>
      </c>
      <c r="B225" s="426" t="s">
        <v>1594</v>
      </c>
      <c r="C225" s="27" t="s">
        <v>3975</v>
      </c>
      <c r="D225" s="1">
        <v>2011</v>
      </c>
      <c r="E225" s="1">
        <v>0.87</v>
      </c>
      <c r="F225" s="39">
        <v>775</v>
      </c>
      <c r="G225" s="1">
        <v>0.87849462365591402</v>
      </c>
      <c r="H225" s="1">
        <v>0.87836854788878727</v>
      </c>
      <c r="I225" s="319" t="s">
        <v>3515</v>
      </c>
      <c r="J225" s="448" t="s">
        <v>3646</v>
      </c>
      <c r="K225" s="448" t="s">
        <v>3556</v>
      </c>
      <c r="L225" s="448" t="s">
        <v>4038</v>
      </c>
      <c r="M225" s="447" t="s">
        <v>3647</v>
      </c>
      <c r="N225" s="320" t="s">
        <v>3621</v>
      </c>
      <c r="O225" s="321" t="s">
        <v>3648</v>
      </c>
      <c r="P225" s="321" t="s">
        <v>3648</v>
      </c>
      <c r="Q225" s="322" t="s">
        <v>3649</v>
      </c>
      <c r="R225" s="322" t="s">
        <v>3650</v>
      </c>
      <c r="S225" s="323">
        <v>44669.586597222224</v>
      </c>
      <c r="T225" s="323">
        <v>44669.586597222224</v>
      </c>
      <c r="U225" s="346" t="s">
        <v>2575</v>
      </c>
      <c r="V225" s="335" t="b">
        <v>1</v>
      </c>
      <c r="W225" s="335" t="b">
        <v>1</v>
      </c>
      <c r="Y225" s="335" t="b">
        <v>1</v>
      </c>
      <c r="Z225" s="237"/>
      <c r="AB225" s="234" t="b">
        <f t="shared" si="17"/>
        <v>1</v>
      </c>
      <c r="AC225" s="199" t="b">
        <f t="shared" si="17"/>
        <v>1</v>
      </c>
      <c r="AD225" s="199" t="b">
        <f t="shared" si="21"/>
        <v>1</v>
      </c>
      <c r="AE225" s="199" t="b">
        <f t="shared" si="21"/>
        <v>1</v>
      </c>
      <c r="AF225" s="200" t="b">
        <f t="shared" si="20"/>
        <v>1</v>
      </c>
      <c r="AG225" s="200" t="b">
        <f t="shared" si="20"/>
        <v>1</v>
      </c>
      <c r="AH225" s="201" t="b">
        <f t="shared" si="18"/>
        <v>1</v>
      </c>
      <c r="AI225" s="203">
        <f t="shared" si="19"/>
        <v>1</v>
      </c>
      <c r="AV225" s="51" t="s">
        <v>5</v>
      </c>
      <c r="AW225" s="30" t="s">
        <v>213</v>
      </c>
      <c r="AX225" s="51" t="s">
        <v>5</v>
      </c>
      <c r="AY225" s="51" t="s">
        <v>105</v>
      </c>
      <c r="AZ225" s="51" t="s">
        <v>106</v>
      </c>
      <c r="BA225" s="51" t="s">
        <v>106</v>
      </c>
      <c r="BB225" s="51" t="s">
        <v>2002</v>
      </c>
      <c r="BC225" s="58" t="s">
        <v>2002</v>
      </c>
      <c r="BD225" s="1" t="s">
        <v>1715</v>
      </c>
      <c r="BE225" s="33" t="s">
        <v>1716</v>
      </c>
      <c r="BF225" s="51" t="s">
        <v>122</v>
      </c>
      <c r="BG225" s="51" t="s">
        <v>110</v>
      </c>
      <c r="BH225" s="73"/>
      <c r="BI225" s="73"/>
      <c r="BJ225" s="73" t="s">
        <v>26</v>
      </c>
      <c r="BK225" s="73"/>
      <c r="BL225" s="1" t="s">
        <v>1724</v>
      </c>
      <c r="BM225" s="1" t="s">
        <v>1720</v>
      </c>
      <c r="BP225" s="51" t="s">
        <v>1662</v>
      </c>
      <c r="BQ225" s="53">
        <v>42809</v>
      </c>
    </row>
    <row r="226" spans="1:69" ht="118.15" x14ac:dyDescent="0.6">
      <c r="A226" s="78">
        <v>225</v>
      </c>
      <c r="B226" s="426" t="s">
        <v>1595</v>
      </c>
      <c r="C226" s="27" t="s">
        <v>3988</v>
      </c>
      <c r="D226" s="1">
        <v>2010</v>
      </c>
      <c r="E226" s="60">
        <v>1</v>
      </c>
      <c r="F226" s="39">
        <v>798</v>
      </c>
      <c r="G226" s="314">
        <v>1.04963600264725</v>
      </c>
      <c r="H226" s="1">
        <v>1.1360849269529838</v>
      </c>
      <c r="I226" s="319" t="s">
        <v>3515</v>
      </c>
      <c r="J226" s="448" t="s">
        <v>3651</v>
      </c>
      <c r="K226" s="448" t="s">
        <v>3652</v>
      </c>
      <c r="L226" s="448" t="s">
        <v>4331</v>
      </c>
      <c r="M226" s="447" t="s">
        <v>3653</v>
      </c>
      <c r="N226" s="320" t="s">
        <v>3654</v>
      </c>
      <c r="O226" s="321" t="s">
        <v>3655</v>
      </c>
      <c r="P226" s="321" t="s">
        <v>3655</v>
      </c>
      <c r="Q226" s="322" t="s">
        <v>3656</v>
      </c>
      <c r="R226" s="322"/>
      <c r="S226" s="323">
        <v>44669.652465277781</v>
      </c>
      <c r="T226" s="323">
        <v>44669.652465277781</v>
      </c>
      <c r="U226" s="346" t="s">
        <v>2575</v>
      </c>
      <c r="V226" s="335" t="b">
        <v>1</v>
      </c>
      <c r="W226" s="335" t="b">
        <v>0</v>
      </c>
      <c r="Y226" s="335"/>
      <c r="Z226" s="237"/>
      <c r="AB226" s="234" t="b">
        <f t="shared" si="17"/>
        <v>1</v>
      </c>
      <c r="AC226" s="199" t="b">
        <f t="shared" si="17"/>
        <v>0</v>
      </c>
      <c r="AD226" s="199" t="b">
        <f t="shared" si="21"/>
        <v>1</v>
      </c>
      <c r="AE226" s="199" t="b">
        <f t="shared" si="21"/>
        <v>1</v>
      </c>
      <c r="AF226" s="200" t="b">
        <f t="shared" si="20"/>
        <v>1</v>
      </c>
      <c r="AG226" s="200" t="b">
        <f t="shared" si="20"/>
        <v>1</v>
      </c>
      <c r="AH226" s="201" t="b">
        <f t="shared" si="18"/>
        <v>0</v>
      </c>
      <c r="AI226" s="203">
        <f t="shared" si="19"/>
        <v>0</v>
      </c>
      <c r="AV226" s="51" t="s">
        <v>5</v>
      </c>
      <c r="AW226" s="30" t="s">
        <v>213</v>
      </c>
      <c r="AX226" s="51" t="s">
        <v>5</v>
      </c>
      <c r="AY226" s="51" t="s">
        <v>105</v>
      </c>
      <c r="AZ226" s="51" t="s">
        <v>106</v>
      </c>
      <c r="BA226" s="51" t="s">
        <v>106</v>
      </c>
      <c r="BB226" s="51" t="s">
        <v>2002</v>
      </c>
      <c r="BC226" s="58" t="s">
        <v>2002</v>
      </c>
      <c r="BD226" s="1" t="s">
        <v>1748</v>
      </c>
      <c r="BE226" s="33" t="s">
        <v>1744</v>
      </c>
      <c r="BF226" s="51" t="s">
        <v>122</v>
      </c>
      <c r="BG226" s="51" t="s">
        <v>110</v>
      </c>
      <c r="BH226" s="73"/>
      <c r="BI226" s="73"/>
      <c r="BJ226" s="73" t="s">
        <v>35</v>
      </c>
      <c r="BK226" s="73"/>
      <c r="BL226" s="1" t="s">
        <v>1751</v>
      </c>
      <c r="BM226" s="1" t="s">
        <v>1752</v>
      </c>
      <c r="BP226" s="51" t="s">
        <v>1662</v>
      </c>
      <c r="BQ226" s="53">
        <v>42814</v>
      </c>
    </row>
    <row r="227" spans="1:69" ht="288.75" x14ac:dyDescent="0.6">
      <c r="A227" s="78">
        <v>226</v>
      </c>
      <c r="B227" s="426" t="s">
        <v>1596</v>
      </c>
      <c r="C227" s="27" t="s">
        <v>3988</v>
      </c>
      <c r="D227" s="1">
        <v>2011</v>
      </c>
      <c r="E227" s="39">
        <v>1.22</v>
      </c>
      <c r="F227" s="1">
        <v>800</v>
      </c>
      <c r="G227" s="1">
        <v>1.21598667776852</v>
      </c>
      <c r="H227" s="1">
        <v>1.2677091645277887</v>
      </c>
      <c r="I227" s="319" t="s">
        <v>3515</v>
      </c>
      <c r="J227" s="448" t="s">
        <v>3651</v>
      </c>
      <c r="K227" s="448" t="s">
        <v>3652</v>
      </c>
      <c r="L227" s="448" t="s">
        <v>4331</v>
      </c>
      <c r="M227" s="447" t="s">
        <v>3653</v>
      </c>
      <c r="N227" s="320" t="s">
        <v>3657</v>
      </c>
      <c r="O227" s="321" t="s">
        <v>3658</v>
      </c>
      <c r="P227" s="321" t="s">
        <v>3658</v>
      </c>
      <c r="Q227" s="322" t="s">
        <v>3659</v>
      </c>
      <c r="R227" s="322" t="s">
        <v>3660</v>
      </c>
      <c r="S227" s="323">
        <v>44670.805138888885</v>
      </c>
      <c r="T227" s="323">
        <v>44670.805138888885</v>
      </c>
      <c r="U227" s="346" t="s">
        <v>2575</v>
      </c>
      <c r="V227" s="335" t="b">
        <v>1</v>
      </c>
      <c r="W227" s="335" t="b">
        <v>0</v>
      </c>
      <c r="Y227" s="335"/>
      <c r="Z227" s="237"/>
      <c r="AB227" s="234" t="b">
        <f t="shared" si="17"/>
        <v>1</v>
      </c>
      <c r="AC227" s="199" t="b">
        <f t="shared" si="17"/>
        <v>0</v>
      </c>
      <c r="AD227" s="199" t="b">
        <f t="shared" si="21"/>
        <v>1</v>
      </c>
      <c r="AE227" s="199" t="b">
        <f t="shared" si="21"/>
        <v>1</v>
      </c>
      <c r="AF227" s="200" t="b">
        <f t="shared" si="20"/>
        <v>1</v>
      </c>
      <c r="AG227" s="200" t="b">
        <f t="shared" si="20"/>
        <v>1</v>
      </c>
      <c r="AH227" s="201" t="b">
        <f t="shared" si="18"/>
        <v>0</v>
      </c>
      <c r="AI227" s="203">
        <f t="shared" si="19"/>
        <v>0</v>
      </c>
      <c r="AV227" s="51" t="s">
        <v>5</v>
      </c>
      <c r="AW227" s="30" t="s">
        <v>213</v>
      </c>
      <c r="AX227" s="51" t="s">
        <v>5</v>
      </c>
      <c r="AY227" s="51" t="s">
        <v>105</v>
      </c>
      <c r="AZ227" s="51" t="s">
        <v>106</v>
      </c>
      <c r="BA227" s="51" t="s">
        <v>106</v>
      </c>
      <c r="BB227" s="51" t="s">
        <v>2002</v>
      </c>
      <c r="BC227" s="58" t="s">
        <v>2002</v>
      </c>
      <c r="BD227" s="1" t="s">
        <v>1754</v>
      </c>
      <c r="BE227" s="33" t="s">
        <v>1731</v>
      </c>
      <c r="BF227" s="51" t="s">
        <v>122</v>
      </c>
      <c r="BG227" s="51" t="s">
        <v>110</v>
      </c>
      <c r="BH227" s="73"/>
      <c r="BI227" s="73"/>
      <c r="BJ227" s="73" t="s">
        <v>35</v>
      </c>
      <c r="BK227" s="73"/>
      <c r="BL227" s="1" t="s">
        <v>1755</v>
      </c>
      <c r="BM227" s="1" t="s">
        <v>143</v>
      </c>
      <c r="BP227" s="51" t="s">
        <v>1662</v>
      </c>
      <c r="BQ227" s="53">
        <v>42814</v>
      </c>
    </row>
    <row r="228" spans="1:69" ht="223.15" x14ac:dyDescent="0.6">
      <c r="A228" s="78">
        <v>227</v>
      </c>
      <c r="B228" s="426" t="s">
        <v>1597</v>
      </c>
      <c r="C228" s="27" t="s">
        <v>4002</v>
      </c>
      <c r="D228" s="1">
        <v>2014</v>
      </c>
      <c r="E228" s="1">
        <v>1.9</v>
      </c>
      <c r="F228" s="1">
        <v>835</v>
      </c>
      <c r="G228" s="1">
        <v>1.90275590551181</v>
      </c>
      <c r="H228" s="1">
        <v>1.796897273476399</v>
      </c>
      <c r="I228" s="319" t="s">
        <v>3515</v>
      </c>
      <c r="J228" s="448" t="s">
        <v>3651</v>
      </c>
      <c r="K228" s="448" t="s">
        <v>3651</v>
      </c>
      <c r="L228" s="448" t="s">
        <v>4331</v>
      </c>
      <c r="M228" s="447" t="s">
        <v>3661</v>
      </c>
      <c r="N228" s="320" t="s">
        <v>3662</v>
      </c>
      <c r="O228" s="321" t="s">
        <v>3663</v>
      </c>
      <c r="P228" s="322" t="s">
        <v>3664</v>
      </c>
      <c r="Q228" s="322" t="s">
        <v>3665</v>
      </c>
      <c r="R228" s="322" t="s">
        <v>3666</v>
      </c>
      <c r="S228" s="323">
        <v>44670.858275462961</v>
      </c>
      <c r="T228" s="323">
        <v>44670.858275462961</v>
      </c>
      <c r="U228" s="346" t="s">
        <v>2575</v>
      </c>
      <c r="V228" s="335" t="b">
        <v>1</v>
      </c>
      <c r="W228" s="335" t="b">
        <v>0</v>
      </c>
      <c r="Y228" s="335"/>
      <c r="Z228" s="237"/>
      <c r="AB228" s="234" t="b">
        <f t="shared" si="17"/>
        <v>1</v>
      </c>
      <c r="AC228" s="199" t="b">
        <f t="shared" si="17"/>
        <v>0</v>
      </c>
      <c r="AD228" s="199" t="b">
        <f t="shared" si="21"/>
        <v>1</v>
      </c>
      <c r="AE228" s="199" t="b">
        <f t="shared" si="21"/>
        <v>1</v>
      </c>
      <c r="AF228" s="200" t="b">
        <f t="shared" si="20"/>
        <v>1</v>
      </c>
      <c r="AG228" s="200" t="b">
        <f t="shared" si="20"/>
        <v>1</v>
      </c>
      <c r="AH228" s="201" t="b">
        <f t="shared" si="18"/>
        <v>0</v>
      </c>
      <c r="AI228" s="203">
        <f t="shared" si="19"/>
        <v>0</v>
      </c>
      <c r="AV228" s="51" t="s">
        <v>38</v>
      </c>
      <c r="AW228" s="30" t="s">
        <v>213</v>
      </c>
      <c r="AX228" s="51" t="s">
        <v>38</v>
      </c>
      <c r="AY228" s="51" t="s">
        <v>105</v>
      </c>
      <c r="AZ228" s="51" t="s">
        <v>106</v>
      </c>
      <c r="BA228" s="51" t="s">
        <v>106</v>
      </c>
      <c r="BB228" s="51" t="s">
        <v>2002</v>
      </c>
      <c r="BC228" s="58" t="s">
        <v>2002</v>
      </c>
      <c r="BD228" s="1" t="s">
        <v>1758</v>
      </c>
      <c r="BE228" s="33" t="s">
        <v>1757</v>
      </c>
      <c r="BF228" s="51" t="s">
        <v>122</v>
      </c>
      <c r="BG228" s="51" t="s">
        <v>110</v>
      </c>
      <c r="BH228" s="73"/>
      <c r="BI228" s="73"/>
      <c r="BJ228" s="73" t="s">
        <v>35</v>
      </c>
      <c r="BK228" s="73"/>
      <c r="BL228" s="1" t="s">
        <v>1759</v>
      </c>
      <c r="BM228" s="1" t="s">
        <v>570</v>
      </c>
      <c r="BP228" s="51" t="s">
        <v>1662</v>
      </c>
      <c r="BQ228" s="53">
        <v>42814</v>
      </c>
    </row>
    <row r="229" spans="1:69" ht="65.650000000000006" x14ac:dyDescent="0.6">
      <c r="A229" s="78">
        <v>228</v>
      </c>
      <c r="B229" s="426" t="s">
        <v>1785</v>
      </c>
      <c r="C229" s="27" t="s">
        <v>4002</v>
      </c>
      <c r="D229" s="1">
        <v>2015</v>
      </c>
      <c r="E229" s="1">
        <v>1.45</v>
      </c>
      <c r="F229" s="39">
        <v>850</v>
      </c>
      <c r="G229" s="1">
        <v>1.45</v>
      </c>
      <c r="H229" s="1">
        <v>1.4282267666221031</v>
      </c>
      <c r="I229" s="319" t="s">
        <v>3515</v>
      </c>
      <c r="J229" s="448" t="s">
        <v>3651</v>
      </c>
      <c r="K229" s="448" t="s">
        <v>3651</v>
      </c>
      <c r="L229" s="448" t="s">
        <v>4331</v>
      </c>
      <c r="M229" s="447" t="s">
        <v>3661</v>
      </c>
      <c r="N229" s="320" t="s">
        <v>3667</v>
      </c>
      <c r="O229" s="321" t="s">
        <v>3668</v>
      </c>
      <c r="P229" s="322" t="s">
        <v>3669</v>
      </c>
      <c r="Q229" s="322" t="s">
        <v>3670</v>
      </c>
      <c r="R229" s="322" t="s">
        <v>3671</v>
      </c>
      <c r="S229" s="323">
        <v>44671.642708333333</v>
      </c>
      <c r="T229" s="323">
        <v>44671.642708333333</v>
      </c>
      <c r="U229" s="346" t="s">
        <v>2575</v>
      </c>
      <c r="V229" s="335" t="b">
        <v>1</v>
      </c>
      <c r="W229" s="335" t="b">
        <v>0</v>
      </c>
      <c r="Y229" s="335" t="b">
        <v>1</v>
      </c>
      <c r="Z229" s="237"/>
      <c r="AB229" s="234" t="b">
        <f t="shared" si="17"/>
        <v>1</v>
      </c>
      <c r="AC229" s="199" t="b">
        <f t="shared" si="17"/>
        <v>0</v>
      </c>
      <c r="AD229" s="199" t="b">
        <f t="shared" si="21"/>
        <v>1</v>
      </c>
      <c r="AE229" s="199" t="b">
        <f t="shared" si="21"/>
        <v>1</v>
      </c>
      <c r="AF229" s="200" t="b">
        <f t="shared" si="20"/>
        <v>1</v>
      </c>
      <c r="AG229" s="200" t="b">
        <f t="shared" si="20"/>
        <v>1</v>
      </c>
      <c r="AH229" s="201" t="b">
        <f t="shared" si="18"/>
        <v>0</v>
      </c>
      <c r="AI229" s="203">
        <f t="shared" si="19"/>
        <v>0</v>
      </c>
      <c r="AV229" s="51" t="s">
        <v>5</v>
      </c>
      <c r="AW229" s="30" t="s">
        <v>213</v>
      </c>
      <c r="AX229" s="51" t="s">
        <v>5</v>
      </c>
      <c r="AY229" s="51" t="s">
        <v>105</v>
      </c>
      <c r="AZ229" s="51" t="s">
        <v>106</v>
      </c>
      <c r="BA229" s="51" t="s">
        <v>106</v>
      </c>
      <c r="BB229" s="51" t="s">
        <v>2002</v>
      </c>
      <c r="BC229" s="58" t="s">
        <v>2002</v>
      </c>
      <c r="BD229" s="1" t="s">
        <v>1786</v>
      </c>
      <c r="BE229" s="33" t="s">
        <v>1787</v>
      </c>
      <c r="BF229" s="51" t="s">
        <v>122</v>
      </c>
      <c r="BG229" s="51" t="s">
        <v>110</v>
      </c>
      <c r="BH229" s="73" t="s">
        <v>2068</v>
      </c>
      <c r="BI229" s="73"/>
      <c r="BJ229" s="73" t="s">
        <v>35</v>
      </c>
      <c r="BK229" s="73"/>
      <c r="BL229" s="1" t="s">
        <v>1788</v>
      </c>
      <c r="BM229" s="1" t="s">
        <v>1789</v>
      </c>
      <c r="BP229" s="51" t="s">
        <v>1249</v>
      </c>
      <c r="BQ229" s="53">
        <v>42814</v>
      </c>
    </row>
    <row r="230" spans="1:69" ht="144.4" x14ac:dyDescent="0.6">
      <c r="A230" s="78">
        <v>229</v>
      </c>
      <c r="B230" s="426" t="s">
        <v>1790</v>
      </c>
      <c r="C230" s="27" t="s">
        <v>3955</v>
      </c>
      <c r="D230" s="1">
        <v>1996</v>
      </c>
      <c r="E230" s="39">
        <v>0.9</v>
      </c>
      <c r="F230" s="39">
        <v>800</v>
      </c>
      <c r="G230" s="1">
        <v>0.86711409395973105</v>
      </c>
      <c r="H230" s="1">
        <v>0.84754056419941926</v>
      </c>
      <c r="I230" s="319" t="s">
        <v>3515</v>
      </c>
      <c r="J230" s="448" t="s">
        <v>3672</v>
      </c>
      <c r="K230" s="448" t="s">
        <v>3672</v>
      </c>
      <c r="L230" s="448" t="s">
        <v>4215</v>
      </c>
      <c r="M230" s="447" t="s">
        <v>3673</v>
      </c>
      <c r="N230" s="320" t="s">
        <v>3674</v>
      </c>
      <c r="O230" s="321" t="s">
        <v>3551</v>
      </c>
      <c r="P230" s="322" t="s">
        <v>1791</v>
      </c>
      <c r="Q230" s="322" t="s">
        <v>3675</v>
      </c>
      <c r="R230" s="322" t="s">
        <v>3676</v>
      </c>
      <c r="S230" s="323">
        <v>44671.759976851848</v>
      </c>
      <c r="T230" s="323">
        <v>44671.759976851848</v>
      </c>
      <c r="U230" s="346" t="s">
        <v>2575</v>
      </c>
      <c r="V230" s="335" t="b">
        <v>1</v>
      </c>
      <c r="W230" s="335" t="b">
        <v>0</v>
      </c>
      <c r="Z230" s="237"/>
      <c r="AB230" s="234" t="b">
        <f t="shared" si="17"/>
        <v>1</v>
      </c>
      <c r="AC230" s="199" t="b">
        <f t="shared" si="17"/>
        <v>0</v>
      </c>
      <c r="AD230" s="199" t="b">
        <f t="shared" si="21"/>
        <v>1</v>
      </c>
      <c r="AE230" s="199" t="b">
        <f t="shared" si="21"/>
        <v>1</v>
      </c>
      <c r="AF230" s="200" t="b">
        <f t="shared" si="20"/>
        <v>1</v>
      </c>
      <c r="AG230" s="200" t="b">
        <f t="shared" si="20"/>
        <v>1</v>
      </c>
      <c r="AH230" s="201" t="b">
        <f t="shared" si="18"/>
        <v>0</v>
      </c>
      <c r="AI230" s="203">
        <f t="shared" si="19"/>
        <v>0</v>
      </c>
      <c r="AV230" s="51" t="s">
        <v>5</v>
      </c>
      <c r="AW230" s="30" t="s">
        <v>213</v>
      </c>
      <c r="AX230" s="51" t="s">
        <v>5</v>
      </c>
      <c r="AY230" s="51" t="s">
        <v>105</v>
      </c>
      <c r="AZ230" s="51" t="s">
        <v>106</v>
      </c>
      <c r="BA230" s="51" t="s">
        <v>106</v>
      </c>
      <c r="BB230" s="51" t="s">
        <v>2002</v>
      </c>
      <c r="BC230" s="58" t="s">
        <v>2002</v>
      </c>
      <c r="BD230" s="1" t="s">
        <v>1601</v>
      </c>
      <c r="BE230" s="33" t="s">
        <v>1791</v>
      </c>
      <c r="BF230" s="51" t="s">
        <v>122</v>
      </c>
      <c r="BG230" s="51" t="s">
        <v>110</v>
      </c>
      <c r="BH230" s="73"/>
      <c r="BI230" s="73"/>
      <c r="BJ230" s="73"/>
      <c r="BK230" s="73"/>
      <c r="BL230" s="1" t="s">
        <v>1792</v>
      </c>
      <c r="BM230" s="1" t="s">
        <v>143</v>
      </c>
      <c r="BP230" s="51" t="s">
        <v>1249</v>
      </c>
      <c r="BQ230" s="53">
        <v>42814</v>
      </c>
    </row>
    <row r="231" spans="1:69" ht="52.5" x14ac:dyDescent="0.6">
      <c r="A231" s="78">
        <v>230</v>
      </c>
      <c r="B231" s="426" t="s">
        <v>1793</v>
      </c>
      <c r="C231" s="27" t="s">
        <v>3963</v>
      </c>
      <c r="D231" s="1">
        <v>2008</v>
      </c>
      <c r="E231" s="1">
        <v>1.36</v>
      </c>
      <c r="F231" s="1">
        <v>800</v>
      </c>
      <c r="G231" s="1">
        <v>1.35147058823529</v>
      </c>
      <c r="H231" s="1">
        <v>1.3668320555371642</v>
      </c>
      <c r="I231" s="319" t="s">
        <v>3515</v>
      </c>
      <c r="J231" s="448" t="s">
        <v>3556</v>
      </c>
      <c r="K231" s="448" t="s">
        <v>3556</v>
      </c>
      <c r="L231" s="448" t="s">
        <v>4332</v>
      </c>
      <c r="M231" s="447" t="s">
        <v>3557</v>
      </c>
      <c r="N231" s="320" t="s">
        <v>3558</v>
      </c>
      <c r="O231" s="321" t="s">
        <v>3559</v>
      </c>
      <c r="P231" s="321" t="s">
        <v>3559</v>
      </c>
      <c r="Q231" s="322" t="s">
        <v>3677</v>
      </c>
      <c r="R231" s="322"/>
      <c r="S231" s="323">
        <v>44671.799710648149</v>
      </c>
      <c r="T231" s="323">
        <v>44671.799710648149</v>
      </c>
      <c r="U231" s="346" t="s">
        <v>2575</v>
      </c>
      <c r="V231" s="335" t="b">
        <v>1</v>
      </c>
      <c r="W231" s="335" t="b">
        <v>1</v>
      </c>
      <c r="Y231" s="335" t="b">
        <v>1</v>
      </c>
      <c r="Z231" s="237"/>
      <c r="AB231" s="234" t="b">
        <f t="shared" si="17"/>
        <v>1</v>
      </c>
      <c r="AC231" s="199" t="b">
        <f t="shared" si="17"/>
        <v>1</v>
      </c>
      <c r="AD231" s="199" t="b">
        <f t="shared" si="21"/>
        <v>1</v>
      </c>
      <c r="AE231" s="199" t="b">
        <f t="shared" si="21"/>
        <v>1</v>
      </c>
      <c r="AF231" s="200" t="b">
        <f t="shared" si="20"/>
        <v>1</v>
      </c>
      <c r="AG231" s="200" t="b">
        <f t="shared" si="20"/>
        <v>1</v>
      </c>
      <c r="AH231" s="201" t="b">
        <f t="shared" si="18"/>
        <v>1</v>
      </c>
      <c r="AI231" s="203">
        <f t="shared" si="19"/>
        <v>1</v>
      </c>
      <c r="AV231" s="51" t="s">
        <v>38</v>
      </c>
      <c r="AW231" s="30" t="s">
        <v>213</v>
      </c>
      <c r="AX231" s="51" t="s">
        <v>38</v>
      </c>
      <c r="AY231" s="51" t="s">
        <v>105</v>
      </c>
      <c r="AZ231" s="51" t="s">
        <v>106</v>
      </c>
      <c r="BA231" s="51" t="s">
        <v>106</v>
      </c>
      <c r="BB231" s="51" t="s">
        <v>2002</v>
      </c>
      <c r="BC231" s="58" t="s">
        <v>2002</v>
      </c>
      <c r="BD231" s="1" t="s">
        <v>1794</v>
      </c>
      <c r="BE231" s="33" t="s">
        <v>1795</v>
      </c>
      <c r="BF231" s="51" t="s">
        <v>122</v>
      </c>
      <c r="BG231" s="51" t="s">
        <v>110</v>
      </c>
      <c r="BH231" s="73"/>
      <c r="BI231" s="73"/>
      <c r="BJ231" s="73"/>
      <c r="BK231" s="73"/>
      <c r="BL231" s="1" t="s">
        <v>143</v>
      </c>
      <c r="BM231" s="1" t="s">
        <v>143</v>
      </c>
      <c r="BP231" s="51" t="s">
        <v>1249</v>
      </c>
      <c r="BQ231" s="53">
        <v>42814</v>
      </c>
    </row>
    <row r="232" spans="1:69" ht="157.5" x14ac:dyDescent="0.6">
      <c r="A232" s="78">
        <v>231</v>
      </c>
      <c r="B232" s="426" t="s">
        <v>1796</v>
      </c>
      <c r="C232" s="27" t="s">
        <v>3962</v>
      </c>
      <c r="D232" s="1">
        <v>2011</v>
      </c>
      <c r="E232" s="1">
        <v>1.7</v>
      </c>
      <c r="F232" s="1">
        <v>850</v>
      </c>
      <c r="G232" s="1">
        <v>1.6453899999999999</v>
      </c>
      <c r="H232" s="1">
        <v>1.6542092500762726</v>
      </c>
      <c r="I232" s="319" t="s">
        <v>3515</v>
      </c>
      <c r="J232" s="448" t="s">
        <v>3556</v>
      </c>
      <c r="K232" s="448" t="s">
        <v>3569</v>
      </c>
      <c r="L232" s="448" t="s">
        <v>4333</v>
      </c>
      <c r="M232" s="447" t="s">
        <v>3678</v>
      </c>
      <c r="N232" s="320" t="s">
        <v>3679</v>
      </c>
      <c r="O232" s="321" t="s">
        <v>3680</v>
      </c>
      <c r="P232" s="321" t="s">
        <v>3680</v>
      </c>
      <c r="Q232" s="322" t="s">
        <v>3681</v>
      </c>
      <c r="R232" s="322"/>
      <c r="S232" s="323">
        <v>44671.812141203707</v>
      </c>
      <c r="T232" s="323">
        <v>44671.812141203707</v>
      </c>
      <c r="U232" s="346" t="s">
        <v>2575</v>
      </c>
      <c r="V232" s="335" t="b">
        <v>1</v>
      </c>
      <c r="W232" s="335" t="b">
        <v>1</v>
      </c>
      <c r="Z232" s="237"/>
      <c r="AB232" s="234" t="b">
        <f t="shared" si="17"/>
        <v>1</v>
      </c>
      <c r="AC232" s="199" t="b">
        <f t="shared" si="17"/>
        <v>1</v>
      </c>
      <c r="AD232" s="199" t="b">
        <f t="shared" si="21"/>
        <v>1</v>
      </c>
      <c r="AE232" s="199" t="b">
        <f t="shared" si="21"/>
        <v>1</v>
      </c>
      <c r="AF232" s="200" t="b">
        <f t="shared" si="20"/>
        <v>1</v>
      </c>
      <c r="AG232" s="200" t="b">
        <f t="shared" si="20"/>
        <v>1</v>
      </c>
      <c r="AH232" s="201" t="b">
        <f t="shared" si="18"/>
        <v>1</v>
      </c>
      <c r="AI232" s="203">
        <f t="shared" si="19"/>
        <v>1</v>
      </c>
      <c r="AV232" s="51" t="s">
        <v>38</v>
      </c>
      <c r="AW232" s="30" t="s">
        <v>213</v>
      </c>
      <c r="AX232" s="51" t="s">
        <v>38</v>
      </c>
      <c r="AY232" s="51" t="s">
        <v>105</v>
      </c>
      <c r="AZ232" s="51" t="s">
        <v>106</v>
      </c>
      <c r="BA232" s="51" t="s">
        <v>106</v>
      </c>
      <c r="BB232" s="51" t="s">
        <v>2002</v>
      </c>
      <c r="BC232" s="58" t="s">
        <v>2002</v>
      </c>
      <c r="BD232" s="1" t="s">
        <v>1797</v>
      </c>
      <c r="BE232" s="33" t="s">
        <v>1798</v>
      </c>
      <c r="BF232" s="51" t="s">
        <v>122</v>
      </c>
      <c r="BG232" s="51" t="s">
        <v>110</v>
      </c>
      <c r="BH232" s="73"/>
      <c r="BI232" s="73"/>
      <c r="BJ232" s="73"/>
      <c r="BK232" s="73"/>
      <c r="BL232" s="1" t="s">
        <v>1799</v>
      </c>
      <c r="BM232" s="1" t="s">
        <v>1800</v>
      </c>
      <c r="BP232" s="51" t="s">
        <v>1249</v>
      </c>
      <c r="BQ232" s="53">
        <v>42814</v>
      </c>
    </row>
    <row r="233" spans="1:69" ht="52.5" x14ac:dyDescent="0.6">
      <c r="A233" s="78">
        <v>232</v>
      </c>
      <c r="B233" s="426" t="s">
        <v>1801</v>
      </c>
      <c r="C233" s="27" t="s">
        <v>3975</v>
      </c>
      <c r="D233" s="1">
        <v>2005</v>
      </c>
      <c r="E233" s="1">
        <v>0.65</v>
      </c>
      <c r="F233" s="1">
        <v>680</v>
      </c>
      <c r="G233" s="1">
        <v>0.63293413173652602</v>
      </c>
      <c r="H233" s="1">
        <v>0.63078240189685642</v>
      </c>
      <c r="I233" s="319" t="s">
        <v>3515</v>
      </c>
      <c r="J233" s="448" t="s">
        <v>3682</v>
      </c>
      <c r="K233" s="448" t="s">
        <v>3682</v>
      </c>
      <c r="L233" s="448" t="s">
        <v>4326</v>
      </c>
      <c r="M233" s="447" t="s">
        <v>3683</v>
      </c>
      <c r="N233" s="320" t="s">
        <v>3684</v>
      </c>
      <c r="O233" s="321" t="s">
        <v>3685</v>
      </c>
      <c r="P233" s="322" t="s">
        <v>3686</v>
      </c>
      <c r="Q233" s="322" t="s">
        <v>3687</v>
      </c>
      <c r="R233" s="322" t="s">
        <v>3688</v>
      </c>
      <c r="S233" s="323">
        <v>44672.499363425923</v>
      </c>
      <c r="T233" s="323">
        <v>44672.499363425923</v>
      </c>
      <c r="U233" s="346" t="s">
        <v>2575</v>
      </c>
      <c r="V233" s="335" t="b">
        <v>1</v>
      </c>
      <c r="W233" s="335" t="b">
        <v>1</v>
      </c>
      <c r="Z233" s="237"/>
      <c r="AB233" s="234" t="b">
        <f t="shared" si="17"/>
        <v>1</v>
      </c>
      <c r="AC233" s="199" t="b">
        <f t="shared" si="17"/>
        <v>1</v>
      </c>
      <c r="AD233" s="199" t="b">
        <f t="shared" si="21"/>
        <v>1</v>
      </c>
      <c r="AE233" s="199" t="b">
        <f t="shared" si="21"/>
        <v>1</v>
      </c>
      <c r="AF233" s="200" t="b">
        <f t="shared" si="20"/>
        <v>1</v>
      </c>
      <c r="AG233" s="200" t="b">
        <f t="shared" si="20"/>
        <v>1</v>
      </c>
      <c r="AH233" s="201" t="b">
        <f t="shared" si="18"/>
        <v>1</v>
      </c>
      <c r="AI233" s="203">
        <f t="shared" si="19"/>
        <v>1</v>
      </c>
      <c r="AV233" s="51" t="s">
        <v>38</v>
      </c>
      <c r="AW233" s="30" t="s">
        <v>213</v>
      </c>
      <c r="AX233" s="51" t="s">
        <v>38</v>
      </c>
      <c r="AY233" s="51" t="s">
        <v>105</v>
      </c>
      <c r="AZ233" s="51" t="s">
        <v>106</v>
      </c>
      <c r="BA233" s="51" t="s">
        <v>106</v>
      </c>
      <c r="BB233" s="51" t="s">
        <v>2002</v>
      </c>
      <c r="BC233" s="58" t="s">
        <v>2002</v>
      </c>
      <c r="BD233" s="1" t="s">
        <v>1802</v>
      </c>
      <c r="BE233" s="33" t="s">
        <v>1803</v>
      </c>
      <c r="BF233" s="51" t="s">
        <v>122</v>
      </c>
      <c r="BG233" s="51" t="s">
        <v>110</v>
      </c>
      <c r="BH233" s="73"/>
      <c r="BI233" s="73"/>
      <c r="BJ233" s="73"/>
      <c r="BK233" s="73"/>
      <c r="BL233" s="1" t="s">
        <v>1804</v>
      </c>
      <c r="BM233" s="33" t="s">
        <v>1805</v>
      </c>
      <c r="BP233" s="51" t="s">
        <v>1249</v>
      </c>
      <c r="BQ233" s="53">
        <v>42814</v>
      </c>
    </row>
    <row r="234" spans="1:69" ht="105" x14ac:dyDescent="0.6">
      <c r="A234" s="78">
        <v>233</v>
      </c>
      <c r="B234" s="426" t="s">
        <v>1806</v>
      </c>
      <c r="C234" s="27" t="s">
        <v>3987</v>
      </c>
      <c r="D234" s="1">
        <v>2011</v>
      </c>
      <c r="E234" s="1">
        <v>1.1000000000000001</v>
      </c>
      <c r="F234" s="1">
        <v>800</v>
      </c>
      <c r="G234" s="1">
        <v>1.1093969144460001</v>
      </c>
      <c r="H234" s="1">
        <v>1.1074738872261403</v>
      </c>
      <c r="I234" s="319" t="s">
        <v>3515</v>
      </c>
      <c r="J234" s="448" t="s">
        <v>3689</v>
      </c>
      <c r="K234" s="448" t="s">
        <v>3614</v>
      </c>
      <c r="L234" s="448" t="s">
        <v>4055</v>
      </c>
      <c r="M234" s="447" t="s">
        <v>3356</v>
      </c>
      <c r="N234" s="320" t="s">
        <v>3690</v>
      </c>
      <c r="O234" s="321" t="s">
        <v>3691</v>
      </c>
      <c r="P234" s="322" t="s">
        <v>3692</v>
      </c>
      <c r="Q234" s="322" t="s">
        <v>3693</v>
      </c>
      <c r="R234" s="322"/>
      <c r="S234" s="323">
        <v>44672.603831018518</v>
      </c>
      <c r="T234" s="323">
        <v>44672.603831018518</v>
      </c>
      <c r="U234" s="346" t="s">
        <v>2575</v>
      </c>
      <c r="V234" s="335" t="b">
        <v>1</v>
      </c>
      <c r="W234" s="335" t="b">
        <v>1</v>
      </c>
      <c r="Y234" s="335" t="b">
        <v>1</v>
      </c>
      <c r="Z234" s="237"/>
      <c r="AB234" s="234" t="b">
        <f t="shared" si="17"/>
        <v>1</v>
      </c>
      <c r="AC234" s="199" t="b">
        <f t="shared" si="17"/>
        <v>1</v>
      </c>
      <c r="AD234" s="199" t="b">
        <f t="shared" si="21"/>
        <v>1</v>
      </c>
      <c r="AE234" s="199" t="b">
        <f t="shared" si="21"/>
        <v>1</v>
      </c>
      <c r="AF234" s="200" t="b">
        <f t="shared" si="20"/>
        <v>1</v>
      </c>
      <c r="AG234" s="200" t="b">
        <f t="shared" si="20"/>
        <v>1</v>
      </c>
      <c r="AH234" s="201" t="b">
        <f t="shared" si="18"/>
        <v>1</v>
      </c>
      <c r="AI234" s="203">
        <f t="shared" si="19"/>
        <v>1</v>
      </c>
      <c r="AV234" s="51" t="s">
        <v>38</v>
      </c>
      <c r="AW234" s="30" t="s">
        <v>213</v>
      </c>
      <c r="AX234" s="51" t="s">
        <v>38</v>
      </c>
      <c r="AY234" s="51" t="s">
        <v>105</v>
      </c>
      <c r="AZ234" s="51" t="s">
        <v>106</v>
      </c>
      <c r="BA234" s="51" t="s">
        <v>106</v>
      </c>
      <c r="BB234" s="51" t="s">
        <v>2002</v>
      </c>
      <c r="BC234" s="58" t="s">
        <v>2002</v>
      </c>
      <c r="BD234" s="1" t="s">
        <v>1807</v>
      </c>
      <c r="BE234" s="33" t="s">
        <v>1808</v>
      </c>
      <c r="BF234" s="51" t="s">
        <v>122</v>
      </c>
      <c r="BG234" s="51" t="s">
        <v>110</v>
      </c>
      <c r="BH234" s="73"/>
      <c r="BI234" s="73"/>
      <c r="BJ234" s="73"/>
      <c r="BK234" s="73"/>
      <c r="BL234" s="1" t="s">
        <v>1809</v>
      </c>
      <c r="BM234" s="1" t="s">
        <v>1810</v>
      </c>
      <c r="BP234" s="51" t="s">
        <v>1249</v>
      </c>
      <c r="BQ234" s="53">
        <v>42814</v>
      </c>
    </row>
    <row r="235" spans="1:69" ht="223.15" x14ac:dyDescent="0.6">
      <c r="A235" s="78">
        <v>234</v>
      </c>
      <c r="B235" s="426" t="s">
        <v>1811</v>
      </c>
      <c r="C235" s="27" t="s">
        <v>4018</v>
      </c>
      <c r="D235" s="1">
        <v>2001</v>
      </c>
      <c r="E235" s="1">
        <v>0.8</v>
      </c>
      <c r="F235" s="1">
        <v>750</v>
      </c>
      <c r="G235" s="1">
        <v>0.8</v>
      </c>
      <c r="H235" s="1">
        <v>0.84310378655236018</v>
      </c>
      <c r="I235" s="319" t="s">
        <v>3515</v>
      </c>
      <c r="J235" s="448" t="s">
        <v>3614</v>
      </c>
      <c r="K235" s="448" t="s">
        <v>3614</v>
      </c>
      <c r="L235" s="448" t="s">
        <v>4305</v>
      </c>
      <c r="M235" s="447" t="s">
        <v>3694</v>
      </c>
      <c r="N235" s="320" t="s">
        <v>3695</v>
      </c>
      <c r="O235" s="321" t="s">
        <v>3696</v>
      </c>
      <c r="P235" s="322" t="s">
        <v>3697</v>
      </c>
      <c r="Q235" s="322" t="s">
        <v>3698</v>
      </c>
      <c r="R235" s="322"/>
      <c r="S235" s="323">
        <v>44672.835543981484</v>
      </c>
      <c r="T235" s="323">
        <v>44672.835543981484</v>
      </c>
      <c r="U235" s="346" t="s">
        <v>2575</v>
      </c>
      <c r="V235" s="335" t="b">
        <v>1</v>
      </c>
      <c r="W235" s="335" t="b">
        <v>1</v>
      </c>
      <c r="Z235" s="237"/>
      <c r="AB235" s="234" t="b">
        <f t="shared" si="17"/>
        <v>1</v>
      </c>
      <c r="AC235" s="199" t="b">
        <f t="shared" si="17"/>
        <v>1</v>
      </c>
      <c r="AD235" s="199" t="b">
        <f t="shared" si="21"/>
        <v>1</v>
      </c>
      <c r="AE235" s="199" t="b">
        <f t="shared" si="21"/>
        <v>1</v>
      </c>
      <c r="AF235" s="200" t="b">
        <f t="shared" si="20"/>
        <v>1</v>
      </c>
      <c r="AG235" s="200" t="b">
        <f t="shared" si="20"/>
        <v>1</v>
      </c>
      <c r="AH235" s="201" t="b">
        <f t="shared" si="18"/>
        <v>1</v>
      </c>
      <c r="AI235" s="203">
        <f t="shared" si="19"/>
        <v>1</v>
      </c>
      <c r="AV235" s="51" t="s">
        <v>5</v>
      </c>
      <c r="AW235" s="30" t="s">
        <v>213</v>
      </c>
      <c r="AX235" s="51" t="s">
        <v>5</v>
      </c>
      <c r="AY235" s="51" t="s">
        <v>105</v>
      </c>
      <c r="AZ235" s="51" t="s">
        <v>106</v>
      </c>
      <c r="BA235" s="51" t="s">
        <v>106</v>
      </c>
      <c r="BB235" s="51" t="s">
        <v>2002</v>
      </c>
      <c r="BC235" s="58" t="s">
        <v>2002</v>
      </c>
      <c r="BD235" s="1" t="s">
        <v>1812</v>
      </c>
      <c r="BE235" s="33" t="s">
        <v>1813</v>
      </c>
      <c r="BF235" s="51" t="s">
        <v>122</v>
      </c>
      <c r="BG235" s="51" t="s">
        <v>110</v>
      </c>
      <c r="BH235" s="73"/>
      <c r="BI235" s="73"/>
      <c r="BJ235" s="73"/>
      <c r="BK235" s="73"/>
      <c r="BL235" s="1" t="s">
        <v>1814</v>
      </c>
      <c r="BM235" s="1" t="s">
        <v>1815</v>
      </c>
      <c r="BP235" s="51" t="s">
        <v>1249</v>
      </c>
      <c r="BQ235" s="53">
        <v>42810</v>
      </c>
    </row>
    <row r="236" spans="1:69" ht="157.5" x14ac:dyDescent="0.6">
      <c r="A236" s="78">
        <v>235</v>
      </c>
      <c r="B236" s="426" t="s">
        <v>1816</v>
      </c>
      <c r="C236" s="27" t="s">
        <v>3975</v>
      </c>
      <c r="D236" s="1">
        <v>2005</v>
      </c>
      <c r="E236" s="375">
        <v>1.25</v>
      </c>
      <c r="F236" s="375">
        <v>900</v>
      </c>
      <c r="G236" s="375">
        <v>1.2949125596184401</v>
      </c>
      <c r="H236" s="375"/>
      <c r="I236" s="376" t="s">
        <v>3515</v>
      </c>
      <c r="J236" s="445" t="s">
        <v>3614</v>
      </c>
      <c r="K236" s="445" t="s">
        <v>3614</v>
      </c>
      <c r="L236" s="445" t="s">
        <v>4055</v>
      </c>
      <c r="M236" s="447" t="s">
        <v>3699</v>
      </c>
      <c r="N236" s="377" t="s">
        <v>3700</v>
      </c>
      <c r="O236" s="378" t="s">
        <v>3701</v>
      </c>
      <c r="P236" s="378" t="s">
        <v>3701</v>
      </c>
      <c r="Q236" s="379" t="s">
        <v>3702</v>
      </c>
      <c r="R236" s="379" t="s">
        <v>3703</v>
      </c>
      <c r="S236" s="380">
        <v>44672.900312500002</v>
      </c>
      <c r="T236" s="380">
        <v>44672.900312500002</v>
      </c>
      <c r="U236" s="381" t="s">
        <v>2575</v>
      </c>
      <c r="V236" s="382" t="b">
        <v>1</v>
      </c>
      <c r="W236" s="383" t="b">
        <v>0</v>
      </c>
      <c r="X236" s="384"/>
      <c r="Y236" s="384" t="b">
        <v>0</v>
      </c>
      <c r="Z236" s="385"/>
      <c r="AB236" s="234" t="b">
        <f t="shared" si="17"/>
        <v>1</v>
      </c>
      <c r="AC236" s="199" t="b">
        <f t="shared" si="17"/>
        <v>0</v>
      </c>
      <c r="AD236" s="199" t="b">
        <f t="shared" si="21"/>
        <v>1</v>
      </c>
      <c r="AE236" s="199" t="b">
        <f t="shared" si="21"/>
        <v>0</v>
      </c>
      <c r="AF236" s="200" t="b">
        <f t="shared" si="20"/>
        <v>1</v>
      </c>
      <c r="AG236" s="200" t="b">
        <f t="shared" si="20"/>
        <v>1</v>
      </c>
      <c r="AH236" s="201" t="b">
        <f t="shared" si="18"/>
        <v>0</v>
      </c>
      <c r="AI236" s="203">
        <f t="shared" si="19"/>
        <v>0</v>
      </c>
      <c r="AV236" s="51" t="s">
        <v>38</v>
      </c>
      <c r="AW236" s="30" t="s">
        <v>213</v>
      </c>
      <c r="AX236" s="51" t="s">
        <v>38</v>
      </c>
      <c r="AY236" s="51" t="s">
        <v>105</v>
      </c>
      <c r="AZ236" s="51" t="s">
        <v>106</v>
      </c>
      <c r="BA236" s="51" t="s">
        <v>106</v>
      </c>
      <c r="BB236" s="51" t="s">
        <v>2002</v>
      </c>
      <c r="BC236" s="58" t="s">
        <v>2002</v>
      </c>
      <c r="BD236" s="1" t="s">
        <v>1625</v>
      </c>
      <c r="BE236" s="33" t="s">
        <v>1817</v>
      </c>
      <c r="BF236" s="51" t="s">
        <v>122</v>
      </c>
      <c r="BG236" s="51" t="s">
        <v>110</v>
      </c>
      <c r="BH236" s="73"/>
      <c r="BI236" s="73"/>
      <c r="BJ236" s="73"/>
      <c r="BK236" s="73"/>
      <c r="BL236" s="28" t="s">
        <v>1818</v>
      </c>
      <c r="BM236" s="1" t="s">
        <v>1819</v>
      </c>
      <c r="BP236" s="51" t="s">
        <v>1249</v>
      </c>
      <c r="BQ236" s="53">
        <v>42810</v>
      </c>
    </row>
    <row r="237" spans="1:69" ht="52.5" x14ac:dyDescent="0.6">
      <c r="A237" s="78">
        <v>236</v>
      </c>
      <c r="B237" s="426" t="s">
        <v>1820</v>
      </c>
      <c r="C237" s="27" t="s">
        <v>3969</v>
      </c>
      <c r="D237" s="1">
        <v>2014</v>
      </c>
      <c r="E237" s="1">
        <v>1.1200000000000001</v>
      </c>
      <c r="F237" s="1">
        <v>800</v>
      </c>
      <c r="G237" s="316">
        <v>1.1210174029451101</v>
      </c>
      <c r="H237" s="1">
        <v>1.1217687245434791</v>
      </c>
      <c r="I237" s="319" t="s">
        <v>3515</v>
      </c>
      <c r="J237" s="448" t="s">
        <v>3704</v>
      </c>
      <c r="K237" s="448" t="s">
        <v>3587</v>
      </c>
      <c r="L237" s="448" t="s">
        <v>4055</v>
      </c>
      <c r="M237" s="447" t="s">
        <v>3705</v>
      </c>
      <c r="N237" s="320" t="s">
        <v>3576</v>
      </c>
      <c r="O237" s="321" t="s">
        <v>3706</v>
      </c>
      <c r="P237" s="321" t="s">
        <v>3706</v>
      </c>
      <c r="Q237" s="322" t="s">
        <v>3707</v>
      </c>
      <c r="R237" s="322" t="s">
        <v>3708</v>
      </c>
      <c r="S237" s="323">
        <v>44673.747708333336</v>
      </c>
      <c r="T237" s="323">
        <v>44673.747708333336</v>
      </c>
      <c r="U237" s="346" t="s">
        <v>2575</v>
      </c>
      <c r="V237" s="335" t="b">
        <v>1</v>
      </c>
      <c r="W237" s="335" t="b">
        <v>1</v>
      </c>
      <c r="Y237" s="335" t="b">
        <v>1</v>
      </c>
      <c r="Z237" s="237"/>
      <c r="AB237" s="234" t="b">
        <f t="shared" si="17"/>
        <v>1</v>
      </c>
      <c r="AC237" s="199" t="b">
        <f t="shared" si="17"/>
        <v>1</v>
      </c>
      <c r="AD237" s="199" t="b">
        <f t="shared" si="21"/>
        <v>1</v>
      </c>
      <c r="AE237" s="199" t="b">
        <f t="shared" si="21"/>
        <v>1</v>
      </c>
      <c r="AF237" s="200" t="b">
        <f t="shared" si="20"/>
        <v>1</v>
      </c>
      <c r="AG237" s="200" t="b">
        <f t="shared" si="20"/>
        <v>1</v>
      </c>
      <c r="AH237" s="201" t="b">
        <f t="shared" si="18"/>
        <v>1</v>
      </c>
      <c r="AI237" s="203">
        <f t="shared" si="19"/>
        <v>1</v>
      </c>
      <c r="AV237" s="51" t="s">
        <v>38</v>
      </c>
      <c r="AW237" s="30" t="s">
        <v>213</v>
      </c>
      <c r="AX237" s="51" t="s">
        <v>38</v>
      </c>
      <c r="AY237" s="51" t="s">
        <v>105</v>
      </c>
      <c r="AZ237" s="51" t="s">
        <v>106</v>
      </c>
      <c r="BA237" s="51" t="s">
        <v>106</v>
      </c>
      <c r="BB237" s="51" t="s">
        <v>2002</v>
      </c>
      <c r="BC237" s="58" t="s">
        <v>2002</v>
      </c>
      <c r="BD237" s="1" t="s">
        <v>1821</v>
      </c>
      <c r="BE237" s="33" t="s">
        <v>1822</v>
      </c>
      <c r="BF237" s="51" t="s">
        <v>122</v>
      </c>
      <c r="BG237" s="51" t="s">
        <v>110</v>
      </c>
      <c r="BH237" s="73"/>
      <c r="BI237" s="73"/>
      <c r="BJ237" s="73"/>
      <c r="BK237" s="73"/>
      <c r="BL237" s="1" t="s">
        <v>1621</v>
      </c>
      <c r="BM237" s="1" t="s">
        <v>1307</v>
      </c>
      <c r="BP237" s="51" t="s">
        <v>1249</v>
      </c>
      <c r="BQ237" s="53">
        <v>42810</v>
      </c>
    </row>
    <row r="238" spans="1:69" ht="52.5" x14ac:dyDescent="0.6">
      <c r="A238" s="78">
        <v>237</v>
      </c>
      <c r="B238" s="426" t="s">
        <v>1823</v>
      </c>
      <c r="C238" s="27" t="s">
        <v>3965</v>
      </c>
      <c r="D238" s="1">
        <v>2009</v>
      </c>
      <c r="E238" s="1">
        <v>0.32</v>
      </c>
      <c r="F238" s="1">
        <v>723</v>
      </c>
      <c r="G238" s="1">
        <v>0.32</v>
      </c>
      <c r="H238" s="1">
        <v>0.31984501152851103</v>
      </c>
      <c r="I238" s="319" t="s">
        <v>3515</v>
      </c>
      <c r="J238" s="448" t="s">
        <v>3709</v>
      </c>
      <c r="K238" s="448" t="s">
        <v>3710</v>
      </c>
      <c r="L238" s="448" t="s">
        <v>4085</v>
      </c>
      <c r="M238" s="447" t="s">
        <v>3711</v>
      </c>
      <c r="N238" s="320" t="s">
        <v>3712</v>
      </c>
      <c r="O238" s="321" t="s">
        <v>1825</v>
      </c>
      <c r="P238" s="321" t="s">
        <v>1825</v>
      </c>
      <c r="Q238" s="322" t="s">
        <v>3713</v>
      </c>
      <c r="R238" s="322" t="s">
        <v>3714</v>
      </c>
      <c r="S238" s="323">
        <v>44673.803865740738</v>
      </c>
      <c r="T238" s="323">
        <v>44673.803865740738</v>
      </c>
      <c r="U238" s="346" t="s">
        <v>2575</v>
      </c>
      <c r="V238" s="335" t="b">
        <v>1</v>
      </c>
      <c r="W238" s="335" t="b">
        <v>1</v>
      </c>
      <c r="Y238" s="335" t="b">
        <v>1</v>
      </c>
      <c r="Z238" s="237"/>
      <c r="AB238" s="234" t="b">
        <f t="shared" si="17"/>
        <v>1</v>
      </c>
      <c r="AC238" s="199" t="b">
        <f t="shared" si="17"/>
        <v>1</v>
      </c>
      <c r="AD238" s="199" t="b">
        <f t="shared" si="21"/>
        <v>1</v>
      </c>
      <c r="AE238" s="199" t="b">
        <f t="shared" si="21"/>
        <v>1</v>
      </c>
      <c r="AF238" s="200" t="b">
        <f t="shared" si="20"/>
        <v>1</v>
      </c>
      <c r="AG238" s="200" t="b">
        <f t="shared" si="20"/>
        <v>1</v>
      </c>
      <c r="AH238" s="201" t="b">
        <f t="shared" si="18"/>
        <v>1</v>
      </c>
      <c r="AI238" s="203">
        <f t="shared" si="19"/>
        <v>1</v>
      </c>
      <c r="AV238" s="51" t="s">
        <v>5</v>
      </c>
      <c r="AW238" s="30" t="s">
        <v>213</v>
      </c>
      <c r="AX238" s="51" t="s">
        <v>5</v>
      </c>
      <c r="AY238" s="51" t="s">
        <v>105</v>
      </c>
      <c r="AZ238" s="51" t="s">
        <v>106</v>
      </c>
      <c r="BA238" s="51" t="s">
        <v>106</v>
      </c>
      <c r="BB238" s="51" t="s">
        <v>2002</v>
      </c>
      <c r="BC238" s="58" t="s">
        <v>2002</v>
      </c>
      <c r="BD238" s="1" t="s">
        <v>1824</v>
      </c>
      <c r="BE238" s="33" t="s">
        <v>1825</v>
      </c>
      <c r="BF238" s="51" t="s">
        <v>122</v>
      </c>
      <c r="BG238" s="51" t="s">
        <v>110</v>
      </c>
      <c r="BH238" s="73"/>
      <c r="BI238" s="73"/>
      <c r="BJ238" s="73"/>
      <c r="BK238" s="73"/>
      <c r="BL238" s="1" t="s">
        <v>1826</v>
      </c>
      <c r="BM238" s="1" t="s">
        <v>1827</v>
      </c>
      <c r="BP238" s="51" t="s">
        <v>1249</v>
      </c>
      <c r="BQ238" s="53">
        <v>42810</v>
      </c>
    </row>
    <row r="239" spans="1:69" ht="131.25" x14ac:dyDescent="0.6">
      <c r="A239" s="78">
        <v>238</v>
      </c>
      <c r="B239" s="433" t="s">
        <v>1828</v>
      </c>
      <c r="C239" s="434" t="s">
        <v>3965</v>
      </c>
      <c r="D239" s="66">
        <v>2008</v>
      </c>
      <c r="E239" s="66">
        <v>0.6</v>
      </c>
      <c r="F239" s="66">
        <v>800</v>
      </c>
      <c r="G239" s="66">
        <v>0.60085929108485403</v>
      </c>
      <c r="H239" s="66">
        <v>0.76708985811504138</v>
      </c>
      <c r="I239" s="330" t="s">
        <v>3515</v>
      </c>
      <c r="J239" s="448" t="s">
        <v>3715</v>
      </c>
      <c r="K239" s="448" t="s">
        <v>3715</v>
      </c>
      <c r="L239" s="448" t="s">
        <v>4334</v>
      </c>
      <c r="M239" s="447" t="s">
        <v>3716</v>
      </c>
      <c r="N239" s="331" t="s">
        <v>3583</v>
      </c>
      <c r="O239" s="332" t="s">
        <v>3717</v>
      </c>
      <c r="P239" s="332" t="s">
        <v>3717</v>
      </c>
      <c r="Q239" s="333" t="s">
        <v>3718</v>
      </c>
      <c r="R239" s="333" t="s">
        <v>3719</v>
      </c>
      <c r="S239" s="334">
        <v>44673.829317129632</v>
      </c>
      <c r="T239" s="334">
        <v>44673.829317129632</v>
      </c>
      <c r="U239" s="346" t="s">
        <v>2575</v>
      </c>
      <c r="V239" s="343" t="b">
        <v>1</v>
      </c>
      <c r="W239" s="344" t="b">
        <v>1</v>
      </c>
      <c r="X239" s="345"/>
      <c r="Y239" s="345" t="b">
        <v>0</v>
      </c>
      <c r="Z239" s="342"/>
      <c r="AB239" s="234" t="b">
        <f t="shared" si="17"/>
        <v>1</v>
      </c>
      <c r="AC239" s="199" t="b">
        <f t="shared" si="17"/>
        <v>1</v>
      </c>
      <c r="AD239" s="199" t="b">
        <f t="shared" si="21"/>
        <v>1</v>
      </c>
      <c r="AE239" s="199" t="b">
        <f t="shared" si="21"/>
        <v>0</v>
      </c>
      <c r="AF239" s="200" t="b">
        <f t="shared" si="20"/>
        <v>1</v>
      </c>
      <c r="AG239" s="200" t="b">
        <f t="shared" si="20"/>
        <v>1</v>
      </c>
      <c r="AH239" s="201" t="b">
        <f t="shared" si="18"/>
        <v>0</v>
      </c>
      <c r="AI239" s="203">
        <f t="shared" si="19"/>
        <v>0</v>
      </c>
      <c r="AV239" s="51" t="s">
        <v>38</v>
      </c>
      <c r="AW239" s="67" t="s">
        <v>213</v>
      </c>
      <c r="AX239" s="68" t="s">
        <v>38</v>
      </c>
      <c r="AY239" s="68" t="s">
        <v>105</v>
      </c>
      <c r="AZ239" s="51" t="s">
        <v>106</v>
      </c>
      <c r="BA239" s="51" t="s">
        <v>106</v>
      </c>
      <c r="BB239" s="51" t="s">
        <v>2002</v>
      </c>
      <c r="BC239" s="58" t="s">
        <v>2002</v>
      </c>
      <c r="BD239" s="1" t="s">
        <v>1829</v>
      </c>
      <c r="BE239" s="33" t="s">
        <v>1830</v>
      </c>
      <c r="BF239" s="51" t="s">
        <v>122</v>
      </c>
      <c r="BG239" s="51" t="s">
        <v>110</v>
      </c>
      <c r="BH239" s="73"/>
      <c r="BI239" s="73"/>
      <c r="BJ239" s="73"/>
      <c r="BK239" s="73"/>
      <c r="BL239" s="1" t="s">
        <v>1831</v>
      </c>
      <c r="BM239" s="1" t="s">
        <v>1832</v>
      </c>
      <c r="BP239" s="51" t="s">
        <v>1249</v>
      </c>
      <c r="BQ239" s="53">
        <v>42810</v>
      </c>
    </row>
    <row r="240" spans="1:69" ht="52.5" x14ac:dyDescent="0.6">
      <c r="A240" s="78">
        <v>239</v>
      </c>
      <c r="B240" s="426" t="s">
        <v>1833</v>
      </c>
      <c r="C240" s="27" t="s">
        <v>4002</v>
      </c>
      <c r="D240" s="1">
        <v>2012</v>
      </c>
      <c r="E240" s="1">
        <v>1.3</v>
      </c>
      <c r="F240" s="1">
        <v>700</v>
      </c>
      <c r="G240" s="1">
        <v>1.31870324189526</v>
      </c>
      <c r="H240" s="1">
        <v>1.3030634639399661</v>
      </c>
      <c r="I240" s="319" t="s">
        <v>3515</v>
      </c>
      <c r="J240" s="448" t="s">
        <v>3720</v>
      </c>
      <c r="K240" s="448" t="s">
        <v>3721</v>
      </c>
      <c r="L240" s="448" t="s">
        <v>4335</v>
      </c>
      <c r="M240" s="447" t="s">
        <v>3722</v>
      </c>
      <c r="N240" s="320" t="s">
        <v>3723</v>
      </c>
      <c r="O240" s="321" t="s">
        <v>1835</v>
      </c>
      <c r="P240" s="321" t="s">
        <v>1835</v>
      </c>
      <c r="Q240" s="322" t="s">
        <v>3724</v>
      </c>
      <c r="R240" s="322" t="s">
        <v>3725</v>
      </c>
      <c r="S240" s="323">
        <v>44676.818391203706</v>
      </c>
      <c r="T240" s="323">
        <v>44676.818391203706</v>
      </c>
      <c r="U240" s="346" t="s">
        <v>2575</v>
      </c>
      <c r="V240" s="335" t="b">
        <v>1</v>
      </c>
      <c r="W240" s="335" t="b">
        <v>1</v>
      </c>
      <c r="Y240" s="335" t="b">
        <v>1</v>
      </c>
      <c r="Z240" s="237"/>
      <c r="AB240" s="234" t="b">
        <f t="shared" si="17"/>
        <v>1</v>
      </c>
      <c r="AC240" s="199" t="b">
        <f t="shared" si="17"/>
        <v>1</v>
      </c>
      <c r="AD240" s="199" t="b">
        <f t="shared" si="21"/>
        <v>1</v>
      </c>
      <c r="AE240" s="199" t="b">
        <f t="shared" si="21"/>
        <v>1</v>
      </c>
      <c r="AF240" s="200" t="b">
        <f t="shared" si="20"/>
        <v>1</v>
      </c>
      <c r="AG240" s="200" t="b">
        <f t="shared" si="20"/>
        <v>1</v>
      </c>
      <c r="AH240" s="201" t="b">
        <f t="shared" si="18"/>
        <v>1</v>
      </c>
      <c r="AI240" s="203">
        <f t="shared" si="19"/>
        <v>1</v>
      </c>
      <c r="AV240" s="51" t="s">
        <v>38</v>
      </c>
      <c r="AW240" s="30" t="s">
        <v>213</v>
      </c>
      <c r="AX240" s="51" t="s">
        <v>38</v>
      </c>
      <c r="AY240" s="51" t="s">
        <v>105</v>
      </c>
      <c r="AZ240" s="51" t="s">
        <v>106</v>
      </c>
      <c r="BA240" s="51" t="s">
        <v>106</v>
      </c>
      <c r="BB240" s="51" t="s">
        <v>2002</v>
      </c>
      <c r="BC240" s="58" t="s">
        <v>2002</v>
      </c>
      <c r="BD240" s="1" t="s">
        <v>1834</v>
      </c>
      <c r="BE240" s="33" t="s">
        <v>1835</v>
      </c>
      <c r="BF240" s="51" t="s">
        <v>122</v>
      </c>
      <c r="BG240" s="51" t="s">
        <v>110</v>
      </c>
      <c r="BH240" s="73"/>
      <c r="BI240" s="73"/>
      <c r="BJ240" s="73"/>
      <c r="BK240" s="73"/>
      <c r="BL240" s="28" t="s">
        <v>1836</v>
      </c>
      <c r="BM240" s="1" t="s">
        <v>1837</v>
      </c>
      <c r="BP240" s="51" t="s">
        <v>1249</v>
      </c>
      <c r="BQ240" s="53">
        <v>42810</v>
      </c>
    </row>
    <row r="241" spans="1:69" ht="67.5" x14ac:dyDescent="0.6">
      <c r="A241" s="78">
        <v>240</v>
      </c>
      <c r="B241" s="426" t="s">
        <v>1838</v>
      </c>
      <c r="C241" s="27" t="s">
        <v>4012</v>
      </c>
      <c r="D241" s="1">
        <v>2008</v>
      </c>
      <c r="E241" s="1">
        <v>1.05</v>
      </c>
      <c r="F241" s="1">
        <v>850</v>
      </c>
      <c r="G241" s="1">
        <v>1.04426</v>
      </c>
      <c r="H241" s="1"/>
      <c r="I241" s="319" t="s">
        <v>3515</v>
      </c>
      <c r="J241" s="448" t="s">
        <v>3636</v>
      </c>
      <c r="K241" s="448" t="s">
        <v>3564</v>
      </c>
      <c r="L241" s="448" t="s">
        <v>4038</v>
      </c>
      <c r="M241" s="447" t="s">
        <v>3565</v>
      </c>
      <c r="N241" s="320" t="s">
        <v>3723</v>
      </c>
      <c r="O241" s="321" t="s">
        <v>3726</v>
      </c>
      <c r="P241" s="322" t="s">
        <v>3727</v>
      </c>
      <c r="Q241" s="322" t="s">
        <v>3728</v>
      </c>
      <c r="R241" s="322"/>
      <c r="S241" s="323">
        <v>44676.824490740742</v>
      </c>
      <c r="T241" s="323">
        <v>44676.824490740742</v>
      </c>
      <c r="U241" s="346" t="s">
        <v>2575</v>
      </c>
      <c r="V241" s="335" t="b">
        <v>0</v>
      </c>
      <c r="W241" s="336" t="b">
        <v>0</v>
      </c>
      <c r="Z241" s="237"/>
      <c r="AB241" s="234" t="b">
        <f t="shared" si="17"/>
        <v>0</v>
      </c>
      <c r="AC241" s="199" t="b">
        <f t="shared" si="17"/>
        <v>0</v>
      </c>
      <c r="AD241" s="199" t="b">
        <f t="shared" si="21"/>
        <v>1</v>
      </c>
      <c r="AE241" s="199" t="b">
        <f t="shared" si="21"/>
        <v>1</v>
      </c>
      <c r="AF241" s="200" t="b">
        <f t="shared" si="20"/>
        <v>1</v>
      </c>
      <c r="AG241" s="200" t="b">
        <f t="shared" si="20"/>
        <v>1</v>
      </c>
      <c r="AH241" s="201" t="b">
        <f t="shared" si="18"/>
        <v>0</v>
      </c>
      <c r="AI241" s="203">
        <f t="shared" si="19"/>
        <v>0</v>
      </c>
      <c r="AV241" s="51" t="s">
        <v>38</v>
      </c>
      <c r="AW241" s="30" t="s">
        <v>213</v>
      </c>
      <c r="AX241" s="51" t="s">
        <v>38</v>
      </c>
      <c r="AY241" s="51" t="s">
        <v>105</v>
      </c>
      <c r="AZ241" s="51" t="s">
        <v>106</v>
      </c>
      <c r="BA241" s="51" t="s">
        <v>106</v>
      </c>
      <c r="BB241" s="51" t="s">
        <v>2002</v>
      </c>
      <c r="BC241" s="58" t="s">
        <v>2002</v>
      </c>
      <c r="BD241" s="1" t="s">
        <v>1839</v>
      </c>
      <c r="BE241" s="33" t="s">
        <v>1840</v>
      </c>
      <c r="BF241" s="51" t="s">
        <v>122</v>
      </c>
      <c r="BG241" s="51" t="s">
        <v>110</v>
      </c>
      <c r="BH241" s="73"/>
      <c r="BI241" s="73"/>
      <c r="BJ241" s="73"/>
      <c r="BK241" s="73"/>
      <c r="BL241" s="1" t="s">
        <v>1841</v>
      </c>
      <c r="BM241" s="33" t="s">
        <v>1842</v>
      </c>
      <c r="BP241" s="51" t="s">
        <v>1249</v>
      </c>
      <c r="BQ241" s="53">
        <v>42810</v>
      </c>
    </row>
    <row r="242" spans="1:69" ht="84.4" x14ac:dyDescent="0.6">
      <c r="A242" s="78">
        <v>241</v>
      </c>
      <c r="B242" s="426" t="s">
        <v>1843</v>
      </c>
      <c r="C242" s="27" t="s">
        <v>3962</v>
      </c>
      <c r="D242" s="1">
        <v>2009</v>
      </c>
      <c r="E242" s="1">
        <v>1.34</v>
      </c>
      <c r="F242" s="1">
        <v>850</v>
      </c>
      <c r="G242" s="1">
        <v>1.33905775075987</v>
      </c>
      <c r="H242" s="1">
        <v>1.3270548416187771</v>
      </c>
      <c r="I242" s="319" t="s">
        <v>3515</v>
      </c>
      <c r="J242" s="448" t="s">
        <v>3729</v>
      </c>
      <c r="K242" s="448" t="s">
        <v>3730</v>
      </c>
      <c r="L242" s="448" t="s">
        <v>4055</v>
      </c>
      <c r="M242" s="447" t="s">
        <v>3731</v>
      </c>
      <c r="N242" s="320" t="s">
        <v>3732</v>
      </c>
      <c r="O242" s="321" t="s">
        <v>3733</v>
      </c>
      <c r="P242" s="322" t="s">
        <v>3734</v>
      </c>
      <c r="Q242" s="322" t="s">
        <v>3735</v>
      </c>
      <c r="R242" s="322" t="s">
        <v>3725</v>
      </c>
      <c r="S242" s="323">
        <v>44676.869004629632</v>
      </c>
      <c r="T242" s="323">
        <v>44676.869004629632</v>
      </c>
      <c r="U242" s="346" t="s">
        <v>2575</v>
      </c>
      <c r="V242" s="335" t="b">
        <v>1</v>
      </c>
      <c r="W242" s="335" t="b">
        <v>1</v>
      </c>
      <c r="Y242" s="335" t="b">
        <v>1</v>
      </c>
      <c r="Z242" s="237"/>
      <c r="AB242" s="234" t="b">
        <f t="shared" si="17"/>
        <v>1</v>
      </c>
      <c r="AC242" s="199" t="b">
        <f t="shared" si="17"/>
        <v>1</v>
      </c>
      <c r="AD242" s="199" t="b">
        <f t="shared" si="21"/>
        <v>1</v>
      </c>
      <c r="AE242" s="199" t="b">
        <f t="shared" si="21"/>
        <v>1</v>
      </c>
      <c r="AF242" s="200" t="b">
        <f t="shared" si="20"/>
        <v>1</v>
      </c>
      <c r="AG242" s="200" t="b">
        <f t="shared" si="20"/>
        <v>1</v>
      </c>
      <c r="AH242" s="201" t="b">
        <f t="shared" si="18"/>
        <v>1</v>
      </c>
      <c r="AI242" s="203">
        <f t="shared" si="19"/>
        <v>1</v>
      </c>
      <c r="AV242" s="51" t="s">
        <v>38</v>
      </c>
      <c r="AW242" s="30" t="s">
        <v>213</v>
      </c>
      <c r="AX242" s="51" t="s">
        <v>38</v>
      </c>
      <c r="AY242" s="51" t="s">
        <v>105</v>
      </c>
      <c r="AZ242" s="51" t="s">
        <v>106</v>
      </c>
      <c r="BA242" s="51" t="s">
        <v>106</v>
      </c>
      <c r="BB242" s="51" t="s">
        <v>2002</v>
      </c>
      <c r="BC242" s="58" t="s">
        <v>2002</v>
      </c>
      <c r="BD242" s="1" t="s">
        <v>1844</v>
      </c>
      <c r="BE242" s="33" t="s">
        <v>1845</v>
      </c>
      <c r="BF242" s="51" t="s">
        <v>122</v>
      </c>
      <c r="BG242" s="51" t="s">
        <v>110</v>
      </c>
      <c r="BH242" s="73"/>
      <c r="BI242" s="73"/>
      <c r="BJ242" s="73"/>
      <c r="BK242" s="73"/>
      <c r="BL242" s="1" t="s">
        <v>1841</v>
      </c>
      <c r="BM242" s="1" t="s">
        <v>1846</v>
      </c>
      <c r="BP242" s="51" t="s">
        <v>1249</v>
      </c>
      <c r="BQ242" s="53">
        <v>42809</v>
      </c>
    </row>
    <row r="243" spans="1:69" ht="65.650000000000006" x14ac:dyDescent="0.6">
      <c r="A243" s="78">
        <v>242</v>
      </c>
      <c r="B243" s="426" t="s">
        <v>1847</v>
      </c>
      <c r="C243" s="27" t="s">
        <v>3988</v>
      </c>
      <c r="D243" s="1">
        <v>2013</v>
      </c>
      <c r="E243" s="1">
        <v>0.99</v>
      </c>
      <c r="F243" s="1">
        <v>700</v>
      </c>
      <c r="G243" s="1">
        <v>0.98769987699876904</v>
      </c>
      <c r="H243" s="1">
        <v>0.98133375690221436</v>
      </c>
      <c r="I243" s="319" t="s">
        <v>3515</v>
      </c>
      <c r="J243" s="448" t="s">
        <v>3736</v>
      </c>
      <c r="K243" s="448" t="s">
        <v>3556</v>
      </c>
      <c r="L243" s="448" t="s">
        <v>4038</v>
      </c>
      <c r="M243" s="447" t="s">
        <v>3647</v>
      </c>
      <c r="N243" s="320" t="s">
        <v>3583</v>
      </c>
      <c r="O243" s="321" t="s">
        <v>3737</v>
      </c>
      <c r="P243" s="322" t="s">
        <v>3738</v>
      </c>
      <c r="Q243" s="322" t="s">
        <v>3739</v>
      </c>
      <c r="R243" s="322" t="s">
        <v>3740</v>
      </c>
      <c r="S243" s="323">
        <v>44677.528634259259</v>
      </c>
      <c r="T243" s="323">
        <v>44677.528634259259</v>
      </c>
      <c r="U243" s="346" t="s">
        <v>2575</v>
      </c>
      <c r="V243" s="335" t="b">
        <v>1</v>
      </c>
      <c r="W243" s="335" t="b">
        <v>1</v>
      </c>
      <c r="Y243" s="335" t="b">
        <v>1</v>
      </c>
      <c r="Z243" s="237"/>
      <c r="AB243" s="234" t="b">
        <f t="shared" si="17"/>
        <v>1</v>
      </c>
      <c r="AC243" s="199" t="b">
        <f t="shared" si="17"/>
        <v>1</v>
      </c>
      <c r="AD243" s="199" t="b">
        <f t="shared" si="21"/>
        <v>1</v>
      </c>
      <c r="AE243" s="199" t="b">
        <f t="shared" si="21"/>
        <v>1</v>
      </c>
      <c r="AF243" s="200" t="b">
        <f t="shared" si="20"/>
        <v>1</v>
      </c>
      <c r="AG243" s="200" t="b">
        <f t="shared" si="20"/>
        <v>1</v>
      </c>
      <c r="AH243" s="201" t="b">
        <f t="shared" si="18"/>
        <v>1</v>
      </c>
      <c r="AI243" s="203">
        <f t="shared" si="19"/>
        <v>1</v>
      </c>
      <c r="AV243" s="51" t="s">
        <v>5</v>
      </c>
      <c r="AW243" s="30" t="s">
        <v>213</v>
      </c>
      <c r="AX243" s="51" t="s">
        <v>5</v>
      </c>
      <c r="AY243" s="51" t="s">
        <v>105</v>
      </c>
      <c r="AZ243" s="51" t="s">
        <v>106</v>
      </c>
      <c r="BA243" s="51" t="s">
        <v>106</v>
      </c>
      <c r="BB243" s="51" t="s">
        <v>2002</v>
      </c>
      <c r="BC243" s="58" t="s">
        <v>2002</v>
      </c>
      <c r="BD243" s="1" t="s">
        <v>1848</v>
      </c>
      <c r="BE243" s="33" t="s">
        <v>1849</v>
      </c>
      <c r="BF243" s="51" t="s">
        <v>122</v>
      </c>
      <c r="BG243" s="51" t="s">
        <v>110</v>
      </c>
      <c r="BH243" s="73"/>
      <c r="BI243" s="73"/>
      <c r="BJ243" s="73"/>
      <c r="BK243" s="73"/>
      <c r="BL243" s="1" t="s">
        <v>1850</v>
      </c>
      <c r="BM243" s="1" t="s">
        <v>1851</v>
      </c>
      <c r="BP243" s="51" t="s">
        <v>1249</v>
      </c>
      <c r="BQ243" s="53">
        <v>42809</v>
      </c>
    </row>
    <row r="244" spans="1:69" ht="183.75" x14ac:dyDescent="0.6">
      <c r="A244" s="78">
        <v>243</v>
      </c>
      <c r="B244" s="426" t="s">
        <v>1921</v>
      </c>
      <c r="C244" s="27" t="s">
        <v>4019</v>
      </c>
      <c r="D244" s="1">
        <v>2017</v>
      </c>
      <c r="E244" s="1">
        <v>2.73</v>
      </c>
      <c r="F244" s="1">
        <v>474</v>
      </c>
      <c r="G244" s="1">
        <v>2.7317999999999998</v>
      </c>
      <c r="H244" s="1"/>
      <c r="I244" s="319" t="s">
        <v>3515</v>
      </c>
      <c r="J244" s="448" t="s">
        <v>3741</v>
      </c>
      <c r="K244" s="448" t="s">
        <v>3741</v>
      </c>
      <c r="L244" s="448" t="s">
        <v>4336</v>
      </c>
      <c r="M244" s="447" t="s">
        <v>3742</v>
      </c>
      <c r="N244" s="320" t="s">
        <v>3743</v>
      </c>
      <c r="O244" s="321" t="s">
        <v>3744</v>
      </c>
      <c r="P244" s="322" t="s">
        <v>3745</v>
      </c>
      <c r="Q244" s="322" t="s">
        <v>3746</v>
      </c>
      <c r="R244" s="322"/>
      <c r="S244" s="323">
        <v>44677.651770833334</v>
      </c>
      <c r="T244" s="323">
        <v>44677.651770833334</v>
      </c>
      <c r="U244" s="346" t="s">
        <v>2575</v>
      </c>
      <c r="V244" s="335" t="b">
        <v>1</v>
      </c>
      <c r="W244" s="336" t="b">
        <v>0</v>
      </c>
      <c r="Y244" s="122" t="s">
        <v>3797</v>
      </c>
      <c r="Z244" s="237"/>
      <c r="AB244" s="234" t="b">
        <f t="shared" si="17"/>
        <v>1</v>
      </c>
      <c r="AC244" s="199" t="b">
        <f t="shared" si="17"/>
        <v>0</v>
      </c>
      <c r="AD244" s="199" t="b">
        <f t="shared" si="21"/>
        <v>1</v>
      </c>
      <c r="AE244" s="199" t="b">
        <f t="shared" si="21"/>
        <v>1</v>
      </c>
      <c r="AF244" s="200" t="b">
        <f t="shared" si="20"/>
        <v>1</v>
      </c>
      <c r="AG244" s="200" t="b">
        <f t="shared" si="20"/>
        <v>1</v>
      </c>
      <c r="AH244" s="201" t="b">
        <f t="shared" si="18"/>
        <v>0</v>
      </c>
      <c r="AI244" s="203">
        <f t="shared" si="19"/>
        <v>0</v>
      </c>
      <c r="AV244" s="51" t="s">
        <v>38</v>
      </c>
      <c r="AW244" s="30" t="s">
        <v>213</v>
      </c>
      <c r="AX244" s="51" t="s">
        <v>38</v>
      </c>
      <c r="AY244" s="51" t="s">
        <v>105</v>
      </c>
      <c r="AZ244" s="51" t="s">
        <v>106</v>
      </c>
      <c r="BA244" s="51" t="s">
        <v>106</v>
      </c>
      <c r="BB244" s="51" t="s">
        <v>2005</v>
      </c>
      <c r="BC244" s="58" t="s">
        <v>41</v>
      </c>
      <c r="BD244" s="1" t="s">
        <v>135</v>
      </c>
      <c r="BE244" s="33" t="s">
        <v>1926</v>
      </c>
      <c r="BF244" s="51" t="s">
        <v>122</v>
      </c>
      <c r="BG244" s="51" t="s">
        <v>110</v>
      </c>
      <c r="BH244" s="73"/>
      <c r="BI244" s="73"/>
      <c r="BJ244" s="73"/>
      <c r="BK244" s="73"/>
      <c r="BL244" s="1" t="s">
        <v>1929</v>
      </c>
      <c r="BM244" s="1" t="s">
        <v>143</v>
      </c>
      <c r="BP244" s="51" t="s">
        <v>1249</v>
      </c>
      <c r="BQ244" s="53">
        <v>42823</v>
      </c>
    </row>
    <row r="245" spans="1:69" ht="105" x14ac:dyDescent="0.6">
      <c r="A245" s="78">
        <v>244</v>
      </c>
      <c r="B245" s="426" t="s">
        <v>1931</v>
      </c>
      <c r="C245" s="27" t="s">
        <v>3975</v>
      </c>
      <c r="D245" s="1">
        <v>2016</v>
      </c>
      <c r="E245" s="39">
        <v>1.1200000000000001</v>
      </c>
      <c r="F245" s="39">
        <v>650</v>
      </c>
      <c r="G245" s="1">
        <v>1.1951923076922999</v>
      </c>
      <c r="H245" s="1">
        <v>1.1909727126641125</v>
      </c>
      <c r="I245" s="319" t="s">
        <v>3515</v>
      </c>
      <c r="J245" s="448" t="s">
        <v>3747</v>
      </c>
      <c r="K245" s="448" t="s">
        <v>3623</v>
      </c>
      <c r="L245" s="448" t="s">
        <v>4193</v>
      </c>
      <c r="M245" s="447" t="s">
        <v>3630</v>
      </c>
      <c r="N245" s="320" t="s">
        <v>3700</v>
      </c>
      <c r="O245" s="321" t="s">
        <v>3748</v>
      </c>
      <c r="P245" s="322" t="s">
        <v>3749</v>
      </c>
      <c r="Q245" s="322" t="s">
        <v>3750</v>
      </c>
      <c r="R245" s="322" t="s">
        <v>3751</v>
      </c>
      <c r="S245" s="323">
        <v>44677.77611111111</v>
      </c>
      <c r="T245" s="323">
        <v>44677.77611111111</v>
      </c>
      <c r="U245" s="346" t="s">
        <v>2575</v>
      </c>
      <c r="V245" s="335" t="b">
        <v>1</v>
      </c>
      <c r="W245" s="336" t="b">
        <v>1</v>
      </c>
      <c r="Z245" s="237"/>
      <c r="AB245" s="234" t="b">
        <f t="shared" si="17"/>
        <v>1</v>
      </c>
      <c r="AC245" s="199" t="b">
        <f t="shared" si="17"/>
        <v>1</v>
      </c>
      <c r="AD245" s="199" t="b">
        <f t="shared" si="21"/>
        <v>1</v>
      </c>
      <c r="AE245" s="199" t="b">
        <f t="shared" si="21"/>
        <v>1</v>
      </c>
      <c r="AF245" s="200" t="b">
        <f t="shared" si="20"/>
        <v>1</v>
      </c>
      <c r="AG245" s="200" t="b">
        <f t="shared" si="20"/>
        <v>1</v>
      </c>
      <c r="AH245" s="201" t="b">
        <f t="shared" si="18"/>
        <v>1</v>
      </c>
      <c r="AI245" s="203">
        <f t="shared" si="19"/>
        <v>1</v>
      </c>
      <c r="AV245" s="51" t="s">
        <v>38</v>
      </c>
      <c r="AW245" s="30" t="s">
        <v>213</v>
      </c>
      <c r="AX245" s="51" t="s">
        <v>38</v>
      </c>
      <c r="AY245" s="51" t="s">
        <v>105</v>
      </c>
      <c r="AZ245" s="51" t="s">
        <v>106</v>
      </c>
      <c r="BA245" s="51" t="s">
        <v>106</v>
      </c>
      <c r="BB245" s="51" t="s">
        <v>2005</v>
      </c>
      <c r="BC245" s="1" t="s">
        <v>4</v>
      </c>
      <c r="BD245" s="1" t="s">
        <v>1943</v>
      </c>
      <c r="BE245" s="33" t="s">
        <v>1944</v>
      </c>
      <c r="BF245" s="51" t="s">
        <v>122</v>
      </c>
      <c r="BG245" s="51" t="s">
        <v>110</v>
      </c>
      <c r="BH245" s="73"/>
      <c r="BI245" s="73"/>
      <c r="BJ245" s="73" t="s">
        <v>35</v>
      </c>
      <c r="BK245" s="73"/>
      <c r="BL245" s="1" t="s">
        <v>1947</v>
      </c>
      <c r="BM245" s="1" t="s">
        <v>143</v>
      </c>
      <c r="BP245" s="51" t="s">
        <v>1249</v>
      </c>
      <c r="BQ245" s="53">
        <v>42823</v>
      </c>
    </row>
    <row r="246" spans="1:69" ht="91.9" x14ac:dyDescent="0.6">
      <c r="A246" s="78">
        <v>245</v>
      </c>
      <c r="B246" s="426" t="s">
        <v>1932</v>
      </c>
      <c r="C246" s="27" t="s">
        <v>3952</v>
      </c>
      <c r="D246" s="1">
        <v>2017</v>
      </c>
      <c r="E246" s="1"/>
      <c r="F246" s="1">
        <v>902</v>
      </c>
      <c r="G246" s="1">
        <v>1.6667799999999999</v>
      </c>
      <c r="H246" s="1">
        <v>1.6180899509134894</v>
      </c>
      <c r="I246" s="319" t="s">
        <v>3515</v>
      </c>
      <c r="J246" s="448" t="s">
        <v>3753</v>
      </c>
      <c r="K246" s="448" t="s">
        <v>3641</v>
      </c>
      <c r="L246" s="448" t="s">
        <v>4050</v>
      </c>
      <c r="M246" s="447" t="s">
        <v>3754</v>
      </c>
      <c r="N246" s="320" t="s">
        <v>3755</v>
      </c>
      <c r="O246" s="321" t="s">
        <v>3756</v>
      </c>
      <c r="P246" s="322" t="s">
        <v>3757</v>
      </c>
      <c r="Q246" s="322" t="s">
        <v>3758</v>
      </c>
      <c r="R246" s="322" t="s">
        <v>3759</v>
      </c>
      <c r="S246" s="323">
        <v>44684.649074074077</v>
      </c>
      <c r="T246" s="323">
        <v>44684.649074074077</v>
      </c>
      <c r="U246" s="346" t="s">
        <v>2575</v>
      </c>
      <c r="V246" s="335" t="b">
        <v>1</v>
      </c>
      <c r="W246" s="336" t="b">
        <v>1</v>
      </c>
      <c r="Z246" s="237"/>
      <c r="AB246" s="234" t="b">
        <f t="shared" si="17"/>
        <v>1</v>
      </c>
      <c r="AC246" s="199" t="b">
        <f t="shared" si="17"/>
        <v>1</v>
      </c>
      <c r="AD246" s="199" t="b">
        <f t="shared" si="21"/>
        <v>1</v>
      </c>
      <c r="AE246" s="199" t="b">
        <f t="shared" si="21"/>
        <v>1</v>
      </c>
      <c r="AF246" s="200" t="b">
        <f t="shared" si="20"/>
        <v>1</v>
      </c>
      <c r="AG246" s="200" t="b">
        <f t="shared" si="20"/>
        <v>1</v>
      </c>
      <c r="AH246" s="201" t="b">
        <f t="shared" si="18"/>
        <v>1</v>
      </c>
      <c r="AI246" s="203">
        <f t="shared" si="19"/>
        <v>1</v>
      </c>
      <c r="AV246" s="51" t="s">
        <v>38</v>
      </c>
      <c r="AW246" s="30" t="s">
        <v>213</v>
      </c>
      <c r="AX246" s="51" t="s">
        <v>38</v>
      </c>
      <c r="AY246" s="51" t="s">
        <v>105</v>
      </c>
      <c r="AZ246" s="51" t="s">
        <v>106</v>
      </c>
      <c r="BA246" s="51" t="s">
        <v>106</v>
      </c>
      <c r="BB246" s="51" t="s">
        <v>2005</v>
      </c>
      <c r="BC246" s="1" t="s">
        <v>529</v>
      </c>
      <c r="BD246" s="1" t="s">
        <v>1952</v>
      </c>
      <c r="BE246" s="33" t="s">
        <v>1951</v>
      </c>
      <c r="BF246" s="51" t="s">
        <v>122</v>
      </c>
      <c r="BG246" s="51" t="s">
        <v>110</v>
      </c>
      <c r="BH246" s="73"/>
      <c r="BI246" s="73"/>
      <c r="BJ246" s="73" t="s">
        <v>35</v>
      </c>
      <c r="BK246" s="73"/>
      <c r="BL246" s="1" t="s">
        <v>1954</v>
      </c>
      <c r="BM246" s="1" t="s">
        <v>1955</v>
      </c>
      <c r="BP246" s="51" t="s">
        <v>1249</v>
      </c>
      <c r="BQ246" s="53">
        <v>42823</v>
      </c>
    </row>
    <row r="247" spans="1:69" ht="78.75" x14ac:dyDescent="0.6">
      <c r="A247" s="78">
        <v>246</v>
      </c>
      <c r="B247" s="426" t="s">
        <v>1933</v>
      </c>
      <c r="C247" s="27" t="s">
        <v>4020</v>
      </c>
      <c r="D247" s="1">
        <v>2016</v>
      </c>
      <c r="E247" s="1">
        <v>1.5</v>
      </c>
      <c r="F247" s="39">
        <v>723</v>
      </c>
      <c r="G247" s="1">
        <v>1.4643717728054999</v>
      </c>
      <c r="H247" s="1">
        <v>1.4529139748814692</v>
      </c>
      <c r="I247" s="319" t="s">
        <v>3515</v>
      </c>
      <c r="J247" s="448" t="s">
        <v>3760</v>
      </c>
      <c r="K247" s="448" t="s">
        <v>3761</v>
      </c>
      <c r="L247" s="448" t="s">
        <v>4337</v>
      </c>
      <c r="M247" s="447" t="s">
        <v>3762</v>
      </c>
      <c r="N247" s="320" t="s">
        <v>3763</v>
      </c>
      <c r="O247" s="321" t="s">
        <v>3764</v>
      </c>
      <c r="P247" s="322" t="s">
        <v>3765</v>
      </c>
      <c r="Q247" s="322" t="s">
        <v>3766</v>
      </c>
      <c r="R247" s="322" t="s">
        <v>3767</v>
      </c>
      <c r="S247" s="323">
        <v>44684.738321759258</v>
      </c>
      <c r="T247" s="323">
        <v>44684.738321759258</v>
      </c>
      <c r="U247" s="346" t="s">
        <v>2575</v>
      </c>
      <c r="V247" s="335" t="b">
        <v>1</v>
      </c>
      <c r="W247" s="336" t="b">
        <v>1</v>
      </c>
      <c r="Y247" s="122" t="b">
        <v>1</v>
      </c>
      <c r="Z247" s="237"/>
      <c r="AB247" s="234" t="b">
        <f t="shared" si="17"/>
        <v>1</v>
      </c>
      <c r="AC247" s="199" t="b">
        <f t="shared" si="17"/>
        <v>1</v>
      </c>
      <c r="AD247" s="199" t="b">
        <f t="shared" si="21"/>
        <v>1</v>
      </c>
      <c r="AE247" s="199" t="b">
        <f t="shared" si="21"/>
        <v>1</v>
      </c>
      <c r="AF247" s="200" t="b">
        <f t="shared" si="20"/>
        <v>1</v>
      </c>
      <c r="AG247" s="200" t="b">
        <f t="shared" si="20"/>
        <v>1</v>
      </c>
      <c r="AH247" s="201" t="b">
        <f t="shared" si="18"/>
        <v>1</v>
      </c>
      <c r="AI247" s="203">
        <f t="shared" si="19"/>
        <v>1</v>
      </c>
      <c r="AV247" s="51" t="s">
        <v>38</v>
      </c>
      <c r="AW247" s="30" t="s">
        <v>213</v>
      </c>
      <c r="AX247" s="51" t="s">
        <v>38</v>
      </c>
      <c r="AY247" s="51" t="s">
        <v>105</v>
      </c>
      <c r="AZ247" s="51" t="s">
        <v>106</v>
      </c>
      <c r="BA247" s="51" t="s">
        <v>106</v>
      </c>
      <c r="BB247" s="51" t="s">
        <v>2005</v>
      </c>
      <c r="BC247" s="1" t="s">
        <v>4</v>
      </c>
      <c r="BD247" s="33" t="s">
        <v>1960</v>
      </c>
      <c r="BE247" s="33" t="s">
        <v>1959</v>
      </c>
      <c r="BF247" s="51" t="s">
        <v>122</v>
      </c>
      <c r="BG247" s="51" t="s">
        <v>110</v>
      </c>
      <c r="BH247" s="73" t="s">
        <v>2051</v>
      </c>
      <c r="BI247" s="73"/>
      <c r="BJ247" s="73" t="s">
        <v>35</v>
      </c>
      <c r="BK247" s="73"/>
      <c r="BL247" s="1" t="s">
        <v>1963</v>
      </c>
      <c r="BM247" s="1" t="s">
        <v>1827</v>
      </c>
      <c r="BP247" s="51" t="s">
        <v>1249</v>
      </c>
      <c r="BQ247" s="53">
        <v>42824</v>
      </c>
    </row>
    <row r="248" spans="1:69" ht="144.4" x14ac:dyDescent="0.6">
      <c r="A248" s="78">
        <v>247</v>
      </c>
      <c r="B248" s="426" t="s">
        <v>1934</v>
      </c>
      <c r="C248" s="27" t="s">
        <v>3965</v>
      </c>
      <c r="D248" s="1">
        <v>2016</v>
      </c>
      <c r="E248" s="1">
        <v>1.3</v>
      </c>
      <c r="F248" s="39">
        <v>348.15</v>
      </c>
      <c r="G248" s="1">
        <v>1.2863636363636299</v>
      </c>
      <c r="H248" s="1">
        <v>1.1859262966052611</v>
      </c>
      <c r="I248" s="319" t="s">
        <v>3515</v>
      </c>
      <c r="J248" s="448" t="s">
        <v>3768</v>
      </c>
      <c r="K248" s="448" t="s">
        <v>3769</v>
      </c>
      <c r="L248" s="448" t="s">
        <v>4338</v>
      </c>
      <c r="M248" s="447" t="s">
        <v>3770</v>
      </c>
      <c r="N248" s="320" t="s">
        <v>3771</v>
      </c>
      <c r="O248" s="321" t="s">
        <v>3772</v>
      </c>
      <c r="P248" s="322" t="s">
        <v>3773</v>
      </c>
      <c r="Q248" s="322" t="s">
        <v>3774</v>
      </c>
      <c r="R248" s="322" t="s">
        <v>3775</v>
      </c>
      <c r="S248" s="323">
        <v>44684.810439814813</v>
      </c>
      <c r="T248" s="323">
        <v>44684.810439814813</v>
      </c>
      <c r="U248" s="346" t="s">
        <v>2575</v>
      </c>
      <c r="V248" s="335" t="b">
        <v>1</v>
      </c>
      <c r="W248" s="336" t="b">
        <v>1</v>
      </c>
      <c r="Z248" s="237"/>
      <c r="AB248" s="234" t="b">
        <f t="shared" si="17"/>
        <v>1</v>
      </c>
      <c r="AC248" s="199" t="b">
        <f t="shared" si="17"/>
        <v>1</v>
      </c>
      <c r="AD248" s="199" t="b">
        <f t="shared" si="21"/>
        <v>1</v>
      </c>
      <c r="AE248" s="199" t="b">
        <f t="shared" si="21"/>
        <v>1</v>
      </c>
      <c r="AF248" s="200" t="b">
        <f t="shared" si="20"/>
        <v>1</v>
      </c>
      <c r="AG248" s="200" t="b">
        <f t="shared" si="20"/>
        <v>1</v>
      </c>
      <c r="AH248" s="201" t="b">
        <f t="shared" si="18"/>
        <v>1</v>
      </c>
      <c r="AI248" s="203">
        <f t="shared" si="19"/>
        <v>1</v>
      </c>
      <c r="AV248" s="51" t="s">
        <v>5</v>
      </c>
      <c r="AW248" s="30" t="s">
        <v>213</v>
      </c>
      <c r="AX248" s="51" t="s">
        <v>5</v>
      </c>
      <c r="AY248" s="51" t="s">
        <v>105</v>
      </c>
      <c r="AZ248" s="51" t="s">
        <v>106</v>
      </c>
      <c r="BA248" s="51" t="s">
        <v>106</v>
      </c>
      <c r="BB248" s="51" t="s">
        <v>2005</v>
      </c>
      <c r="BC248" s="58" t="s">
        <v>41</v>
      </c>
      <c r="BD248" s="1" t="s">
        <v>1967</v>
      </c>
      <c r="BE248" s="33" t="s">
        <v>1971</v>
      </c>
      <c r="BF248" s="51" t="s">
        <v>1972</v>
      </c>
      <c r="BG248" s="51" t="s">
        <v>110</v>
      </c>
      <c r="BH248" s="73"/>
      <c r="BI248" s="73"/>
      <c r="BJ248" s="73" t="s">
        <v>26</v>
      </c>
      <c r="BK248" s="73"/>
      <c r="BL248" s="1" t="s">
        <v>1970</v>
      </c>
      <c r="BM248" s="1" t="s">
        <v>1968</v>
      </c>
      <c r="BP248" s="51" t="s">
        <v>1249</v>
      </c>
      <c r="BQ248" s="53">
        <v>42829</v>
      </c>
    </row>
    <row r="249" spans="1:69" ht="67.5" x14ac:dyDescent="0.6">
      <c r="A249" s="78">
        <v>248</v>
      </c>
      <c r="B249" s="426" t="s">
        <v>1935</v>
      </c>
      <c r="C249" s="27" t="s">
        <v>3966</v>
      </c>
      <c r="D249" s="1">
        <v>2016</v>
      </c>
      <c r="E249" s="1">
        <v>0.875</v>
      </c>
      <c r="F249" s="1">
        <v>373</v>
      </c>
      <c r="G249" s="1">
        <v>0.87258953168043996</v>
      </c>
      <c r="H249" s="1">
        <v>0.87523053099169168</v>
      </c>
      <c r="I249" s="319" t="s">
        <v>3515</v>
      </c>
      <c r="J249" s="448" t="s">
        <v>3776</v>
      </c>
      <c r="K249" s="448" t="s">
        <v>3776</v>
      </c>
      <c r="L249" s="448" t="s">
        <v>4109</v>
      </c>
      <c r="M249" s="447" t="s">
        <v>3777</v>
      </c>
      <c r="N249" s="320" t="s">
        <v>3778</v>
      </c>
      <c r="O249" s="321" t="s">
        <v>3779</v>
      </c>
      <c r="P249" s="322" t="s">
        <v>3780</v>
      </c>
      <c r="Q249" s="322" t="s">
        <v>3781</v>
      </c>
      <c r="R249" s="322" t="s">
        <v>3775</v>
      </c>
      <c r="S249" s="323">
        <v>44684.847187500003</v>
      </c>
      <c r="T249" s="323">
        <v>44684.847187500003</v>
      </c>
      <c r="U249" s="346" t="s">
        <v>2575</v>
      </c>
      <c r="V249" s="335" t="b">
        <v>1</v>
      </c>
      <c r="W249" s="336" t="b">
        <v>1</v>
      </c>
      <c r="Y249" s="122" t="b">
        <v>1</v>
      </c>
      <c r="Z249" s="237"/>
      <c r="AB249" s="234" t="b">
        <f t="shared" si="17"/>
        <v>1</v>
      </c>
      <c r="AC249" s="199" t="b">
        <f t="shared" si="17"/>
        <v>1</v>
      </c>
      <c r="AD249" s="199" t="b">
        <f t="shared" si="21"/>
        <v>1</v>
      </c>
      <c r="AE249" s="199" t="b">
        <f t="shared" si="21"/>
        <v>1</v>
      </c>
      <c r="AF249" s="200" t="b">
        <f t="shared" si="20"/>
        <v>1</v>
      </c>
      <c r="AG249" s="200" t="b">
        <f t="shared" si="20"/>
        <v>1</v>
      </c>
      <c r="AH249" s="201" t="b">
        <f t="shared" si="18"/>
        <v>1</v>
      </c>
      <c r="AI249" s="203">
        <f t="shared" si="19"/>
        <v>1</v>
      </c>
      <c r="AV249" s="51" t="s">
        <v>38</v>
      </c>
      <c r="AW249" s="30" t="s">
        <v>213</v>
      </c>
      <c r="AX249" s="51" t="s">
        <v>38</v>
      </c>
      <c r="AY249" s="51" t="s">
        <v>105</v>
      </c>
      <c r="AZ249" s="51" t="s">
        <v>106</v>
      </c>
      <c r="BA249" s="51" t="s">
        <v>106</v>
      </c>
      <c r="BB249" s="51" t="s">
        <v>2005</v>
      </c>
      <c r="BC249" s="58" t="s">
        <v>41</v>
      </c>
      <c r="BD249" s="1" t="s">
        <v>1974</v>
      </c>
      <c r="BE249" s="33" t="s">
        <v>1975</v>
      </c>
      <c r="BF249" s="51" t="s">
        <v>122</v>
      </c>
      <c r="BG249" s="51" t="s">
        <v>110</v>
      </c>
      <c r="BH249" s="73"/>
      <c r="BI249" s="73"/>
      <c r="BJ249" s="73" t="s">
        <v>2054</v>
      </c>
      <c r="BK249" s="73"/>
      <c r="BL249" s="1" t="s">
        <v>1977</v>
      </c>
      <c r="BM249" s="1" t="s">
        <v>1978</v>
      </c>
      <c r="BP249" s="51" t="s">
        <v>1249</v>
      </c>
      <c r="BQ249" s="53">
        <v>42829</v>
      </c>
    </row>
    <row r="250" spans="1:69" ht="50.65" x14ac:dyDescent="0.6">
      <c r="A250" s="78">
        <v>249</v>
      </c>
      <c r="B250" s="426" t="s">
        <v>1936</v>
      </c>
      <c r="C250" s="27" t="s">
        <v>3963</v>
      </c>
      <c r="D250" s="1">
        <v>2016</v>
      </c>
      <c r="E250" s="1">
        <v>1.6</v>
      </c>
      <c r="F250" s="1">
        <v>488</v>
      </c>
      <c r="G250" s="1">
        <v>1.5785657998423901</v>
      </c>
      <c r="H250" s="1">
        <v>1.5695166974172048</v>
      </c>
      <c r="I250" s="319" t="s">
        <v>3515</v>
      </c>
      <c r="J250" s="448" t="s">
        <v>3782</v>
      </c>
      <c r="K250" s="448" t="s">
        <v>3783</v>
      </c>
      <c r="L250" s="448" t="s">
        <v>4339</v>
      </c>
      <c r="M250" s="447" t="s">
        <v>3784</v>
      </c>
      <c r="N250" s="320" t="s">
        <v>3785</v>
      </c>
      <c r="O250" s="321" t="s">
        <v>3786</v>
      </c>
      <c r="P250" s="322" t="s">
        <v>3787</v>
      </c>
      <c r="Q250" s="322" t="s">
        <v>3788</v>
      </c>
      <c r="R250" s="322" t="s">
        <v>3789</v>
      </c>
      <c r="S250" s="323">
        <v>44684.51258101852</v>
      </c>
      <c r="T250" s="323">
        <v>44684.51258101852</v>
      </c>
      <c r="U250" s="346" t="s">
        <v>2575</v>
      </c>
      <c r="V250" s="335" t="b">
        <v>1</v>
      </c>
      <c r="W250" s="336" t="b">
        <v>1</v>
      </c>
      <c r="Y250" s="122" t="b">
        <v>1</v>
      </c>
      <c r="Z250" s="237"/>
      <c r="AB250" s="234" t="b">
        <f t="shared" si="17"/>
        <v>1</v>
      </c>
      <c r="AC250" s="199" t="b">
        <f t="shared" si="17"/>
        <v>1</v>
      </c>
      <c r="AD250" s="199" t="b">
        <f t="shared" si="21"/>
        <v>1</v>
      </c>
      <c r="AE250" s="199" t="b">
        <f t="shared" si="21"/>
        <v>1</v>
      </c>
      <c r="AF250" s="200" t="b">
        <f t="shared" si="20"/>
        <v>1</v>
      </c>
      <c r="AG250" s="200" t="b">
        <f t="shared" si="20"/>
        <v>1</v>
      </c>
      <c r="AH250" s="201" t="b">
        <f t="shared" si="18"/>
        <v>1</v>
      </c>
      <c r="AI250" s="203">
        <f t="shared" si="19"/>
        <v>1</v>
      </c>
      <c r="AV250" s="51" t="s">
        <v>5</v>
      </c>
      <c r="AW250" s="30" t="s">
        <v>213</v>
      </c>
      <c r="AX250" s="51" t="s">
        <v>5</v>
      </c>
      <c r="AY250" s="51" t="s">
        <v>105</v>
      </c>
      <c r="AZ250" s="51" t="s">
        <v>106</v>
      </c>
      <c r="BA250" s="51" t="s">
        <v>106</v>
      </c>
      <c r="BB250" s="51" t="s">
        <v>2005</v>
      </c>
      <c r="BC250" s="58" t="s">
        <v>41</v>
      </c>
      <c r="BD250" s="1" t="s">
        <v>1982</v>
      </c>
      <c r="BE250" s="33" t="s">
        <v>1983</v>
      </c>
      <c r="BF250" s="51" t="s">
        <v>122</v>
      </c>
      <c r="BG250" s="51" t="s">
        <v>110</v>
      </c>
      <c r="BH250" s="73"/>
      <c r="BI250" s="73"/>
      <c r="BJ250" s="73"/>
      <c r="BK250" s="73"/>
      <c r="BL250" s="1" t="s">
        <v>143</v>
      </c>
      <c r="BM250" s="1" t="s">
        <v>143</v>
      </c>
      <c r="BP250" s="51" t="s">
        <v>1249</v>
      </c>
      <c r="BQ250" s="53">
        <v>42830</v>
      </c>
    </row>
    <row r="251" spans="1:69" ht="39.4" x14ac:dyDescent="0.6">
      <c r="A251" s="78">
        <v>250</v>
      </c>
      <c r="B251" s="426" t="s">
        <v>1937</v>
      </c>
      <c r="C251" s="27" t="s">
        <v>3967</v>
      </c>
      <c r="D251" s="1">
        <v>2016</v>
      </c>
      <c r="E251" s="1">
        <v>1.37</v>
      </c>
      <c r="F251" s="1">
        <v>496</v>
      </c>
      <c r="G251" s="1">
        <v>1.37413554633471</v>
      </c>
      <c r="H251" s="1">
        <v>1.3734065665400186</v>
      </c>
      <c r="I251" s="319" t="s">
        <v>3515</v>
      </c>
      <c r="J251" s="448" t="s">
        <v>3782</v>
      </c>
      <c r="K251" s="448" t="s">
        <v>3783</v>
      </c>
      <c r="L251" s="448" t="s">
        <v>4339</v>
      </c>
      <c r="M251" s="447" t="s">
        <v>3784</v>
      </c>
      <c r="N251" s="320" t="s">
        <v>3790</v>
      </c>
      <c r="O251" s="321" t="s">
        <v>3791</v>
      </c>
      <c r="P251" s="322" t="s">
        <v>3792</v>
      </c>
      <c r="Q251" s="322" t="s">
        <v>3793</v>
      </c>
      <c r="R251" s="322" t="s">
        <v>3794</v>
      </c>
      <c r="S251" s="323">
        <v>44684.810208333336</v>
      </c>
      <c r="T251" s="323">
        <v>44684.810208333336</v>
      </c>
      <c r="U251" s="346" t="s">
        <v>2575</v>
      </c>
      <c r="V251" s="335" t="b">
        <v>1</v>
      </c>
      <c r="W251" s="336" t="b">
        <v>1</v>
      </c>
      <c r="Y251" s="122" t="b">
        <v>1</v>
      </c>
      <c r="Z251" s="237"/>
      <c r="AB251" s="234" t="b">
        <f t="shared" si="17"/>
        <v>1</v>
      </c>
      <c r="AC251" s="199" t="b">
        <f t="shared" si="17"/>
        <v>1</v>
      </c>
      <c r="AD251" s="199" t="b">
        <f t="shared" si="21"/>
        <v>1</v>
      </c>
      <c r="AE251" s="199" t="b">
        <f t="shared" si="21"/>
        <v>1</v>
      </c>
      <c r="AF251" s="200" t="b">
        <f t="shared" si="20"/>
        <v>1</v>
      </c>
      <c r="AG251" s="200" t="b">
        <f t="shared" si="20"/>
        <v>1</v>
      </c>
      <c r="AH251" s="201" t="b">
        <f t="shared" si="18"/>
        <v>1</v>
      </c>
      <c r="AI251" s="203">
        <f t="shared" si="19"/>
        <v>1</v>
      </c>
      <c r="AV251" s="51" t="s">
        <v>5</v>
      </c>
      <c r="AW251" s="30" t="s">
        <v>213</v>
      </c>
      <c r="AX251" s="51" t="s">
        <v>5</v>
      </c>
      <c r="AY251" s="51" t="s">
        <v>105</v>
      </c>
      <c r="AZ251" s="51" t="s">
        <v>106</v>
      </c>
      <c r="BA251" s="51" t="s">
        <v>106</v>
      </c>
      <c r="BB251" s="51" t="s">
        <v>2005</v>
      </c>
      <c r="BC251" s="58" t="s">
        <v>41</v>
      </c>
      <c r="BD251" s="1" t="s">
        <v>1986</v>
      </c>
      <c r="BE251" s="33" t="s">
        <v>1987</v>
      </c>
      <c r="BF251" s="51" t="s">
        <v>122</v>
      </c>
      <c r="BG251" s="51" t="s">
        <v>110</v>
      </c>
      <c r="BH251" s="73"/>
      <c r="BI251" s="73"/>
      <c r="BJ251" s="73" t="s">
        <v>35</v>
      </c>
      <c r="BK251" s="73"/>
      <c r="BL251" s="1" t="s">
        <v>1989</v>
      </c>
      <c r="BM251" s="28" t="s">
        <v>1990</v>
      </c>
      <c r="BP251" s="51" t="s">
        <v>1249</v>
      </c>
      <c r="BQ251" s="53">
        <v>42830</v>
      </c>
    </row>
    <row r="252" spans="1:69" ht="52.5" x14ac:dyDescent="0.6">
      <c r="A252" s="78">
        <v>251</v>
      </c>
      <c r="B252" s="426" t="s">
        <v>1916</v>
      </c>
      <c r="C252" s="27" t="s">
        <v>4001</v>
      </c>
      <c r="D252" s="1">
        <v>2012</v>
      </c>
      <c r="E252" s="1">
        <v>1.3</v>
      </c>
      <c r="F252" s="39">
        <v>760</v>
      </c>
      <c r="G252" s="1">
        <v>1.3083820662768</v>
      </c>
      <c r="H252" s="1">
        <v>1.3119947879675964</v>
      </c>
      <c r="I252" s="319" t="s">
        <v>3515</v>
      </c>
      <c r="J252" s="448" t="s">
        <v>3540</v>
      </c>
      <c r="K252" s="448" t="s">
        <v>3614</v>
      </c>
      <c r="L252" s="448" t="s">
        <v>4055</v>
      </c>
      <c r="M252" s="447" t="s">
        <v>3356</v>
      </c>
      <c r="N252" s="320" t="s">
        <v>3566</v>
      </c>
      <c r="O252" s="321" t="s">
        <v>3804</v>
      </c>
      <c r="P252" s="322" t="s">
        <v>3805</v>
      </c>
      <c r="Q252" s="322" t="s">
        <v>3806</v>
      </c>
      <c r="R252" s="322" t="s">
        <v>3807</v>
      </c>
      <c r="S252" s="323">
        <v>44691.590127314812</v>
      </c>
      <c r="T252" s="323">
        <v>44691.590127314812</v>
      </c>
      <c r="U252" s="346" t="s">
        <v>2575</v>
      </c>
      <c r="V252" s="335" t="b">
        <v>1</v>
      </c>
      <c r="W252" s="336" t="b">
        <v>1</v>
      </c>
      <c r="Y252" s="122" t="b">
        <v>1</v>
      </c>
      <c r="AB252" s="234" t="b">
        <f t="shared" si="17"/>
        <v>1</v>
      </c>
      <c r="AC252" s="199" t="b">
        <f t="shared" si="17"/>
        <v>1</v>
      </c>
      <c r="AD252" s="199" t="b">
        <f t="shared" si="21"/>
        <v>1</v>
      </c>
      <c r="AE252" s="199" t="b">
        <f t="shared" si="21"/>
        <v>1</v>
      </c>
      <c r="AF252" s="200" t="b">
        <f t="shared" si="20"/>
        <v>1</v>
      </c>
      <c r="AG252" s="200" t="b">
        <f t="shared" si="20"/>
        <v>1</v>
      </c>
      <c r="AH252" s="201" t="b">
        <f t="shared" si="18"/>
        <v>1</v>
      </c>
      <c r="AI252" s="203">
        <f t="shared" si="19"/>
        <v>1</v>
      </c>
      <c r="AV252" s="51" t="s">
        <v>38</v>
      </c>
      <c r="AW252" s="30" t="s">
        <v>213</v>
      </c>
      <c r="AX252" s="51" t="s">
        <v>38</v>
      </c>
      <c r="AY252" s="51" t="s">
        <v>105</v>
      </c>
      <c r="AZ252" s="51" t="s">
        <v>106</v>
      </c>
      <c r="BA252" s="51" t="s">
        <v>106</v>
      </c>
      <c r="BB252" s="34" t="s">
        <v>2028</v>
      </c>
      <c r="BC252" s="1" t="s">
        <v>57</v>
      </c>
      <c r="BD252" s="1" t="s">
        <v>1919</v>
      </c>
      <c r="BE252" s="33" t="s">
        <v>1920</v>
      </c>
      <c r="BF252" s="51" t="s">
        <v>122</v>
      </c>
      <c r="BG252" s="51" t="s">
        <v>110</v>
      </c>
      <c r="BH252" s="73"/>
      <c r="BI252" s="73"/>
      <c r="BJ252" s="73" t="s">
        <v>26</v>
      </c>
      <c r="BK252" s="73"/>
      <c r="BL252" s="1" t="s">
        <v>1917</v>
      </c>
      <c r="BM252" s="1" t="s">
        <v>1918</v>
      </c>
      <c r="BP252" s="51" t="s">
        <v>1662</v>
      </c>
      <c r="BQ252" s="53">
        <v>42824</v>
      </c>
    </row>
    <row r="253" spans="1:69" ht="39.4" x14ac:dyDescent="0.6">
      <c r="A253" s="78">
        <v>252</v>
      </c>
      <c r="B253" s="426" t="s">
        <v>2015</v>
      </c>
      <c r="C253" s="27" t="s">
        <v>4002</v>
      </c>
      <c r="D253" s="1">
        <v>2017</v>
      </c>
      <c r="E253" s="1">
        <v>1</v>
      </c>
      <c r="F253" s="1">
        <v>873</v>
      </c>
      <c r="G253" s="1">
        <v>0.98345323741007196</v>
      </c>
      <c r="H253" s="1">
        <v>0.9843887890885219</v>
      </c>
      <c r="I253" s="319" t="s">
        <v>3515</v>
      </c>
      <c r="J253" s="448" t="s">
        <v>3808</v>
      </c>
      <c r="K253" s="448" t="s">
        <v>3641</v>
      </c>
      <c r="L253" s="448" t="s">
        <v>4340</v>
      </c>
      <c r="M253" s="447" t="s">
        <v>3809</v>
      </c>
      <c r="N253" s="320" t="s">
        <v>3723</v>
      </c>
      <c r="O253" s="321" t="s">
        <v>3810</v>
      </c>
      <c r="P253" s="321" t="s">
        <v>3810</v>
      </c>
      <c r="Q253" s="322" t="s">
        <v>3811</v>
      </c>
      <c r="R253" s="322" t="s">
        <v>3794</v>
      </c>
      <c r="S253" s="323">
        <v>44691.672256944446</v>
      </c>
      <c r="T253" s="323">
        <v>44691.672256944446</v>
      </c>
      <c r="U253" s="346" t="s">
        <v>2575</v>
      </c>
      <c r="V253" s="335" t="b">
        <v>1</v>
      </c>
      <c r="W253" s="336" t="b">
        <v>1</v>
      </c>
      <c r="Y253" s="122" t="b">
        <v>1</v>
      </c>
      <c r="AB253" s="234" t="b">
        <f t="shared" si="17"/>
        <v>1</v>
      </c>
      <c r="AC253" s="199" t="b">
        <f t="shared" si="17"/>
        <v>1</v>
      </c>
      <c r="AD253" s="199" t="b">
        <f t="shared" si="21"/>
        <v>1</v>
      </c>
      <c r="AE253" s="199" t="b">
        <f t="shared" si="21"/>
        <v>1</v>
      </c>
      <c r="AF253" s="200" t="b">
        <f t="shared" si="20"/>
        <v>1</v>
      </c>
      <c r="AG253" s="200" t="b">
        <f t="shared" si="20"/>
        <v>1</v>
      </c>
      <c r="AH253" s="201" t="b">
        <f t="shared" si="18"/>
        <v>1</v>
      </c>
      <c r="AI253" s="203">
        <f t="shared" si="19"/>
        <v>1</v>
      </c>
      <c r="AV253" s="51" t="s">
        <v>5</v>
      </c>
      <c r="AW253" s="30" t="s">
        <v>213</v>
      </c>
      <c r="AX253" s="51" t="s">
        <v>5</v>
      </c>
      <c r="AY253" s="51" t="s">
        <v>105</v>
      </c>
      <c r="AZ253" s="51" t="s">
        <v>106</v>
      </c>
      <c r="BA253" s="51" t="s">
        <v>106</v>
      </c>
      <c r="BB253" s="51" t="s">
        <v>2005</v>
      </c>
      <c r="BC253" s="1" t="s">
        <v>874</v>
      </c>
      <c r="BD253" s="1" t="s">
        <v>1913</v>
      </c>
      <c r="BE253" s="33" t="s">
        <v>1914</v>
      </c>
      <c r="BF253" s="51" t="s">
        <v>122</v>
      </c>
      <c r="BG253" s="51" t="s">
        <v>110</v>
      </c>
      <c r="BH253" s="73"/>
      <c r="BI253" s="73"/>
      <c r="BJ253" s="73" t="s">
        <v>26</v>
      </c>
      <c r="BK253" s="73"/>
      <c r="BL253" s="1" t="s">
        <v>1915</v>
      </c>
      <c r="BM253" s="1" t="s">
        <v>1883</v>
      </c>
      <c r="BP253" s="51" t="s">
        <v>1662</v>
      </c>
      <c r="BQ253" s="53">
        <v>42824</v>
      </c>
    </row>
    <row r="254" spans="1:69" ht="78.75" x14ac:dyDescent="0.6">
      <c r="A254" s="78">
        <v>253</v>
      </c>
      <c r="B254" s="426" t="s">
        <v>1909</v>
      </c>
      <c r="C254" s="27" t="s">
        <v>3970</v>
      </c>
      <c r="D254" s="1">
        <v>2016</v>
      </c>
      <c r="E254" s="1">
        <v>1.1000000000000001</v>
      </c>
      <c r="F254" s="39">
        <v>623</v>
      </c>
      <c r="G254" s="1">
        <v>1.1148999258710099</v>
      </c>
      <c r="H254" s="1">
        <v>1.1167104399212289</v>
      </c>
      <c r="I254" s="174" t="s">
        <v>2572</v>
      </c>
      <c r="J254" s="448" t="s">
        <v>3812</v>
      </c>
      <c r="K254" s="448" t="s">
        <v>3813</v>
      </c>
      <c r="L254" s="448" t="s">
        <v>4341</v>
      </c>
      <c r="M254" s="447" t="s">
        <v>3814</v>
      </c>
      <c r="N254" s="320" t="s">
        <v>3815</v>
      </c>
      <c r="O254" s="321" t="s">
        <v>3816</v>
      </c>
      <c r="P254" s="321" t="s">
        <v>3817</v>
      </c>
      <c r="Q254" s="322" t="s">
        <v>3818</v>
      </c>
      <c r="R254" s="322" t="s">
        <v>3819</v>
      </c>
      <c r="S254" s="323">
        <v>45016.017361111109</v>
      </c>
      <c r="T254" s="323">
        <v>44694.943923611114</v>
      </c>
      <c r="U254" s="346" t="s">
        <v>2575</v>
      </c>
      <c r="V254" s="335" t="b">
        <v>1</v>
      </c>
      <c r="W254" s="336" t="b">
        <v>1</v>
      </c>
      <c r="Y254" s="122" t="b">
        <v>1</v>
      </c>
      <c r="AB254" s="234" t="b">
        <f t="shared" si="17"/>
        <v>1</v>
      </c>
      <c r="AC254" s="199" t="b">
        <f t="shared" si="17"/>
        <v>1</v>
      </c>
      <c r="AD254" s="199" t="b">
        <f t="shared" si="21"/>
        <v>1</v>
      </c>
      <c r="AE254" s="199" t="b">
        <f t="shared" si="21"/>
        <v>1</v>
      </c>
      <c r="AF254" s="200" t="b">
        <f t="shared" si="20"/>
        <v>1</v>
      </c>
      <c r="AG254" s="200" t="b">
        <f t="shared" si="20"/>
        <v>1</v>
      </c>
      <c r="AH254" s="201" t="b">
        <f t="shared" si="18"/>
        <v>1</v>
      </c>
      <c r="AI254" s="203">
        <f t="shared" si="19"/>
        <v>1</v>
      </c>
      <c r="AV254" s="51" t="s">
        <v>38</v>
      </c>
      <c r="AW254" s="30" t="s">
        <v>213</v>
      </c>
      <c r="AX254" s="51" t="s">
        <v>38</v>
      </c>
      <c r="AY254" s="51" t="s">
        <v>105</v>
      </c>
      <c r="AZ254" s="51" t="s">
        <v>106</v>
      </c>
      <c r="BA254" s="51" t="s">
        <v>106</v>
      </c>
      <c r="BB254" s="51" t="s">
        <v>2005</v>
      </c>
      <c r="BC254" s="1" t="s">
        <v>4</v>
      </c>
      <c r="BD254" s="1" t="s">
        <v>156</v>
      </c>
      <c r="BE254" s="33" t="s">
        <v>1911</v>
      </c>
      <c r="BF254" s="51" t="s">
        <v>122</v>
      </c>
      <c r="BG254" s="51" t="s">
        <v>110</v>
      </c>
      <c r="BH254" s="73"/>
      <c r="BI254" s="73"/>
      <c r="BJ254" s="73" t="s">
        <v>26</v>
      </c>
      <c r="BK254" s="73"/>
      <c r="BL254" s="1" t="s">
        <v>806</v>
      </c>
      <c r="BM254" s="1" t="s">
        <v>1912</v>
      </c>
      <c r="BP254" s="51" t="s">
        <v>1662</v>
      </c>
      <c r="BQ254" s="53">
        <v>42824</v>
      </c>
    </row>
    <row r="255" spans="1:69" ht="50.65" x14ac:dyDescent="0.6">
      <c r="A255" s="78">
        <v>254</v>
      </c>
      <c r="B255" s="426" t="s">
        <v>1902</v>
      </c>
      <c r="C255" s="27" t="s">
        <v>3952</v>
      </c>
      <c r="D255" s="1">
        <v>2017</v>
      </c>
      <c r="E255" s="1">
        <v>1.65</v>
      </c>
      <c r="F255" s="1">
        <v>725</v>
      </c>
      <c r="G255" s="1">
        <v>1.65181631254283</v>
      </c>
      <c r="H255" s="1">
        <v>1.6505575928391654</v>
      </c>
      <c r="I255" s="319" t="s">
        <v>3515</v>
      </c>
      <c r="J255" s="448" t="s">
        <v>3720</v>
      </c>
      <c r="K255" s="448" t="s">
        <v>3820</v>
      </c>
      <c r="L255" s="448" t="s">
        <v>4342</v>
      </c>
      <c r="M255" s="447" t="s">
        <v>3821</v>
      </c>
      <c r="N255" s="320" t="s">
        <v>3822</v>
      </c>
      <c r="O255" s="321" t="s">
        <v>3823</v>
      </c>
      <c r="P255" s="322" t="s">
        <v>3824</v>
      </c>
      <c r="Q255" s="322" t="s">
        <v>3825</v>
      </c>
      <c r="R255" s="322"/>
      <c r="S255" s="323">
        <v>44694.929918981485</v>
      </c>
      <c r="T255" s="323">
        <v>44694.929918981485</v>
      </c>
      <c r="U255" s="346" t="s">
        <v>2575</v>
      </c>
      <c r="V255" s="335" t="b">
        <v>1</v>
      </c>
      <c r="W255" s="336" t="b">
        <v>1</v>
      </c>
      <c r="Y255" s="122" t="b">
        <v>1</v>
      </c>
      <c r="AB255" s="234" t="b">
        <f t="shared" ref="AB255:AC318" si="22">V255=TRUE</f>
        <v>1</v>
      </c>
      <c r="AC255" s="199" t="b">
        <f t="shared" si="22"/>
        <v>1</v>
      </c>
      <c r="AD255" s="199" t="b">
        <f t="shared" si="21"/>
        <v>1</v>
      </c>
      <c r="AE255" s="199" t="b">
        <f t="shared" si="21"/>
        <v>1</v>
      </c>
      <c r="AF255" s="200" t="b">
        <f t="shared" si="20"/>
        <v>1</v>
      </c>
      <c r="AG255" s="200" t="b">
        <f t="shared" si="20"/>
        <v>1</v>
      </c>
      <c r="AH255" s="201" t="b">
        <f t="shared" si="18"/>
        <v>1</v>
      </c>
      <c r="AI255" s="203">
        <f t="shared" si="19"/>
        <v>1</v>
      </c>
      <c r="AV255" s="51" t="s">
        <v>38</v>
      </c>
      <c r="AW255" s="30" t="s">
        <v>213</v>
      </c>
      <c r="AX255" s="51" t="s">
        <v>38</v>
      </c>
      <c r="AY255" s="51" t="s">
        <v>105</v>
      </c>
      <c r="AZ255" s="51" t="s">
        <v>106</v>
      </c>
      <c r="BA255" s="51" t="s">
        <v>106</v>
      </c>
      <c r="BB255" s="51" t="s">
        <v>2006</v>
      </c>
      <c r="BC255" s="1" t="s">
        <v>1904</v>
      </c>
      <c r="BD255" s="1" t="s">
        <v>1905</v>
      </c>
      <c r="BE255" s="33" t="s">
        <v>1906</v>
      </c>
      <c r="BF255" s="51" t="s">
        <v>122</v>
      </c>
      <c r="BG255" s="51" t="s">
        <v>110</v>
      </c>
      <c r="BH255" s="73"/>
      <c r="BI255" s="73"/>
      <c r="BJ255" s="73" t="s">
        <v>26</v>
      </c>
      <c r="BK255" s="73"/>
      <c r="BL255" s="1" t="s">
        <v>1907</v>
      </c>
      <c r="BM255" s="1" t="s">
        <v>1908</v>
      </c>
      <c r="BP255" s="51" t="s">
        <v>1662</v>
      </c>
      <c r="BQ255" s="53">
        <v>42824</v>
      </c>
    </row>
    <row r="256" spans="1:69" ht="52.5" x14ac:dyDescent="0.6">
      <c r="A256" s="78">
        <v>255</v>
      </c>
      <c r="B256" s="426" t="s">
        <v>1890</v>
      </c>
      <c r="C256" s="27" t="s">
        <v>3954</v>
      </c>
      <c r="D256" s="1">
        <v>2017</v>
      </c>
      <c r="E256" s="39"/>
      <c r="F256" s="1">
        <v>562.93359762140699</v>
      </c>
      <c r="G256" s="1">
        <v>1.0157436708860701</v>
      </c>
      <c r="H256" s="1">
        <v>1.015697930767492</v>
      </c>
      <c r="I256" s="319" t="s">
        <v>3515</v>
      </c>
      <c r="J256" s="448" t="s">
        <v>3721</v>
      </c>
      <c r="K256" s="448" t="s">
        <v>3826</v>
      </c>
      <c r="L256" s="448" t="s">
        <v>4343</v>
      </c>
      <c r="M256" s="447" t="s">
        <v>3827</v>
      </c>
      <c r="N256" s="320" t="s">
        <v>3828</v>
      </c>
      <c r="O256" s="321" t="s">
        <v>3829</v>
      </c>
      <c r="P256" s="322" t="s">
        <v>3830</v>
      </c>
      <c r="Q256" s="322" t="s">
        <v>3831</v>
      </c>
      <c r="R256" s="322" t="s">
        <v>3832</v>
      </c>
      <c r="S256" s="323">
        <v>44694.903321759259</v>
      </c>
      <c r="T256" s="323">
        <v>44694.903321759259</v>
      </c>
      <c r="U256" s="346" t="s">
        <v>2575</v>
      </c>
      <c r="V256" s="335" t="b">
        <v>1</v>
      </c>
      <c r="W256" s="336" t="b">
        <v>1</v>
      </c>
      <c r="Y256" s="122" t="b">
        <v>1</v>
      </c>
      <c r="AB256" s="234" t="b">
        <f t="shared" si="22"/>
        <v>1</v>
      </c>
      <c r="AC256" s="199" t="b">
        <f t="shared" si="22"/>
        <v>1</v>
      </c>
      <c r="AD256" s="199" t="b">
        <f t="shared" si="21"/>
        <v>1</v>
      </c>
      <c r="AE256" s="199" t="b">
        <f t="shared" si="21"/>
        <v>1</v>
      </c>
      <c r="AF256" s="200" t="b">
        <f t="shared" si="20"/>
        <v>1</v>
      </c>
      <c r="AG256" s="200" t="b">
        <f t="shared" si="20"/>
        <v>1</v>
      </c>
      <c r="AH256" s="201" t="b">
        <f t="shared" si="18"/>
        <v>1</v>
      </c>
      <c r="AI256" s="203">
        <f t="shared" si="19"/>
        <v>1</v>
      </c>
      <c r="AV256" s="51" t="s">
        <v>5</v>
      </c>
      <c r="AW256" s="30" t="s">
        <v>213</v>
      </c>
      <c r="AX256" s="51" t="s">
        <v>5</v>
      </c>
      <c r="AY256" s="51" t="s">
        <v>105</v>
      </c>
      <c r="AZ256" s="51" t="s">
        <v>106</v>
      </c>
      <c r="BA256" s="51" t="s">
        <v>106</v>
      </c>
      <c r="BB256" s="51" t="s">
        <v>2005</v>
      </c>
      <c r="BC256" s="1" t="s">
        <v>41</v>
      </c>
      <c r="BD256" s="1" t="s">
        <v>1899</v>
      </c>
      <c r="BE256" s="33" t="s">
        <v>1900</v>
      </c>
      <c r="BF256" s="51" t="s">
        <v>122</v>
      </c>
      <c r="BG256" s="51" t="s">
        <v>110</v>
      </c>
      <c r="BH256" s="73"/>
      <c r="BI256" s="73"/>
      <c r="BJ256" s="73" t="s">
        <v>26</v>
      </c>
      <c r="BK256" s="73"/>
      <c r="BL256" s="1" t="s">
        <v>1895</v>
      </c>
      <c r="BM256" s="1" t="s">
        <v>1896</v>
      </c>
      <c r="BP256" s="51" t="s">
        <v>1662</v>
      </c>
      <c r="BQ256" s="53">
        <v>42824</v>
      </c>
    </row>
    <row r="257" spans="1:69" ht="52.5" x14ac:dyDescent="0.6">
      <c r="A257" s="78">
        <v>256</v>
      </c>
      <c r="B257" s="426" t="s">
        <v>1885</v>
      </c>
      <c r="C257" s="27" t="s">
        <v>3969</v>
      </c>
      <c r="D257" s="1">
        <v>2016</v>
      </c>
      <c r="E257" s="1">
        <v>0.87</v>
      </c>
      <c r="F257" s="1">
        <v>500</v>
      </c>
      <c r="G257" s="1">
        <v>0.86751188589540396</v>
      </c>
      <c r="H257" s="1">
        <v>0.86731395410501966</v>
      </c>
      <c r="I257" s="319" t="s">
        <v>3515</v>
      </c>
      <c r="J257" s="448" t="s">
        <v>3833</v>
      </c>
      <c r="K257" s="448" t="s">
        <v>3834</v>
      </c>
      <c r="L257" s="448" t="s">
        <v>4157</v>
      </c>
      <c r="M257" s="447" t="s">
        <v>3835</v>
      </c>
      <c r="N257" s="320" t="s">
        <v>3723</v>
      </c>
      <c r="O257" s="321" t="s">
        <v>3836</v>
      </c>
      <c r="P257" s="322" t="s">
        <v>3837</v>
      </c>
      <c r="Q257" s="322" t="s">
        <v>3838</v>
      </c>
      <c r="R257" s="322"/>
      <c r="S257" s="323">
        <v>44694.885127314818</v>
      </c>
      <c r="T257" s="323">
        <v>44694.885127314818</v>
      </c>
      <c r="U257" s="346" t="s">
        <v>2575</v>
      </c>
      <c r="V257" s="335" t="b">
        <v>1</v>
      </c>
      <c r="W257" s="336" t="b">
        <v>1</v>
      </c>
      <c r="Y257" s="122" t="b">
        <v>1</v>
      </c>
      <c r="AB257" s="234" t="b">
        <f t="shared" si="22"/>
        <v>1</v>
      </c>
      <c r="AC257" s="199" t="b">
        <f t="shared" si="22"/>
        <v>1</v>
      </c>
      <c r="AD257" s="199" t="b">
        <f t="shared" si="21"/>
        <v>1</v>
      </c>
      <c r="AE257" s="199" t="b">
        <f t="shared" si="21"/>
        <v>1</v>
      </c>
      <c r="AF257" s="200" t="b">
        <f t="shared" si="20"/>
        <v>1</v>
      </c>
      <c r="AG257" s="200" t="b">
        <f t="shared" si="20"/>
        <v>1</v>
      </c>
      <c r="AH257" s="201" t="b">
        <f t="shared" si="18"/>
        <v>1</v>
      </c>
      <c r="AI257" s="203">
        <f t="shared" si="19"/>
        <v>1</v>
      </c>
      <c r="AV257" s="51" t="s">
        <v>5</v>
      </c>
      <c r="AW257" s="30" t="s">
        <v>213</v>
      </c>
      <c r="AX257" s="51" t="s">
        <v>5</v>
      </c>
      <c r="AY257" s="51" t="s">
        <v>105</v>
      </c>
      <c r="AZ257" s="51" t="s">
        <v>106</v>
      </c>
      <c r="BA257" s="51" t="s">
        <v>106</v>
      </c>
      <c r="BB257" s="51" t="s">
        <v>2005</v>
      </c>
      <c r="BC257" s="1" t="s">
        <v>41</v>
      </c>
      <c r="BD257" s="1" t="s">
        <v>1886</v>
      </c>
      <c r="BE257" s="33" t="s">
        <v>1887</v>
      </c>
      <c r="BF257" s="51" t="s">
        <v>122</v>
      </c>
      <c r="BG257" s="51" t="s">
        <v>110</v>
      </c>
      <c r="BH257" s="73"/>
      <c r="BI257" s="73"/>
      <c r="BJ257" s="73" t="s">
        <v>26</v>
      </c>
      <c r="BK257" s="73"/>
      <c r="BL257" s="1" t="s">
        <v>1190</v>
      </c>
      <c r="BM257" s="1" t="s">
        <v>1888</v>
      </c>
      <c r="BP257" s="51" t="s">
        <v>1662</v>
      </c>
      <c r="BQ257" s="53">
        <v>42817</v>
      </c>
    </row>
    <row r="258" spans="1:69" ht="52.5" x14ac:dyDescent="0.6">
      <c r="A258" s="78">
        <v>257</v>
      </c>
      <c r="B258" s="426" t="s">
        <v>1880</v>
      </c>
      <c r="C258" s="27" t="s">
        <v>3958</v>
      </c>
      <c r="D258" s="1">
        <v>2016</v>
      </c>
      <c r="E258" s="1">
        <v>1</v>
      </c>
      <c r="F258" s="1">
        <v>800</v>
      </c>
      <c r="G258" s="1">
        <v>0.99298245614034997</v>
      </c>
      <c r="H258" s="1">
        <v>0.98274647085647515</v>
      </c>
      <c r="I258" s="319" t="s">
        <v>3515</v>
      </c>
      <c r="J258" s="448" t="s">
        <v>3839</v>
      </c>
      <c r="K258" s="448" t="s">
        <v>3569</v>
      </c>
      <c r="L258" s="448" t="s">
        <v>4344</v>
      </c>
      <c r="M258" s="447" t="s">
        <v>3840</v>
      </c>
      <c r="N258" s="320" t="s">
        <v>3841</v>
      </c>
      <c r="O258" s="321" t="s">
        <v>3842</v>
      </c>
      <c r="P258" s="322" t="s">
        <v>3843</v>
      </c>
      <c r="Q258" s="322" t="s">
        <v>3844</v>
      </c>
      <c r="R258" s="322"/>
      <c r="S258" s="323">
        <v>44694.850717592592</v>
      </c>
      <c r="T258" s="323">
        <v>44694.850717592592</v>
      </c>
      <c r="U258" s="346" t="s">
        <v>2575</v>
      </c>
      <c r="V258" s="335" t="b">
        <v>1</v>
      </c>
      <c r="W258" s="336" t="b">
        <v>1</v>
      </c>
      <c r="Y258" s="122" t="b">
        <v>1</v>
      </c>
      <c r="AB258" s="234" t="b">
        <f t="shared" si="22"/>
        <v>1</v>
      </c>
      <c r="AC258" s="199" t="b">
        <f t="shared" si="22"/>
        <v>1</v>
      </c>
      <c r="AD258" s="199" t="b">
        <f t="shared" si="21"/>
        <v>1</v>
      </c>
      <c r="AE258" s="199" t="b">
        <f t="shared" si="21"/>
        <v>1</v>
      </c>
      <c r="AF258" s="200" t="b">
        <f t="shared" si="20"/>
        <v>1</v>
      </c>
      <c r="AG258" s="200" t="b">
        <f t="shared" si="20"/>
        <v>1</v>
      </c>
      <c r="AH258" s="201" t="b">
        <f t="shared" si="18"/>
        <v>1</v>
      </c>
      <c r="AI258" s="203">
        <f t="shared" si="19"/>
        <v>1</v>
      </c>
      <c r="AV258" s="51" t="s">
        <v>38</v>
      </c>
      <c r="AW258" s="30" t="s">
        <v>213</v>
      </c>
      <c r="AX258" s="51" t="s">
        <v>38</v>
      </c>
      <c r="AY258" s="51" t="s">
        <v>105</v>
      </c>
      <c r="AZ258" s="51" t="s">
        <v>106</v>
      </c>
      <c r="BA258" s="51" t="s">
        <v>106</v>
      </c>
      <c r="BB258" s="51" t="s">
        <v>2005</v>
      </c>
      <c r="BC258" s="58" t="s">
        <v>41</v>
      </c>
      <c r="BD258" s="1" t="s">
        <v>1881</v>
      </c>
      <c r="BE258" s="33" t="s">
        <v>1884</v>
      </c>
      <c r="BF258" s="51" t="s">
        <v>122</v>
      </c>
      <c r="BG258" s="51" t="s">
        <v>110</v>
      </c>
      <c r="BH258" s="73"/>
      <c r="BI258" s="73"/>
      <c r="BJ258" s="73" t="s">
        <v>26</v>
      </c>
      <c r="BK258" s="73"/>
      <c r="BL258" s="1" t="s">
        <v>943</v>
      </c>
      <c r="BM258" s="1" t="s">
        <v>1883</v>
      </c>
      <c r="BP258" s="51" t="s">
        <v>1662</v>
      </c>
      <c r="BQ258" s="53">
        <v>42817</v>
      </c>
    </row>
    <row r="259" spans="1:69" ht="78.75" x14ac:dyDescent="0.6">
      <c r="A259" s="78">
        <v>258</v>
      </c>
      <c r="B259" s="426" t="s">
        <v>1874</v>
      </c>
      <c r="C259" s="27" t="s">
        <v>3965</v>
      </c>
      <c r="D259" s="1">
        <v>2017</v>
      </c>
      <c r="E259" s="39"/>
      <c r="F259" s="39">
        <v>323.14999999999998</v>
      </c>
      <c r="G259" s="1">
        <v>1.0142292490118501</v>
      </c>
      <c r="H259" s="1">
        <v>1.0142093245057426</v>
      </c>
      <c r="I259" s="319" t="s">
        <v>3515</v>
      </c>
      <c r="J259" s="448" t="s">
        <v>3845</v>
      </c>
      <c r="K259" s="448" t="s">
        <v>3846</v>
      </c>
      <c r="L259" s="448" t="s">
        <v>4345</v>
      </c>
      <c r="M259" s="447" t="s">
        <v>3847</v>
      </c>
      <c r="N259" s="320" t="s">
        <v>3848</v>
      </c>
      <c r="O259" s="321" t="s">
        <v>3849</v>
      </c>
      <c r="P259" s="322" t="s">
        <v>3850</v>
      </c>
      <c r="Q259" s="322" t="s">
        <v>3831</v>
      </c>
      <c r="R259" s="322" t="s">
        <v>3851</v>
      </c>
      <c r="S259" s="323">
        <v>44694.808148148149</v>
      </c>
      <c r="T259" s="323">
        <v>44694.808148148149</v>
      </c>
      <c r="U259" s="346" t="s">
        <v>2575</v>
      </c>
      <c r="V259" s="335" t="b">
        <v>1</v>
      </c>
      <c r="W259" s="336" t="b">
        <v>1</v>
      </c>
      <c r="Y259" s="122" t="b">
        <v>1</v>
      </c>
      <c r="AB259" s="234" t="b">
        <f t="shared" si="22"/>
        <v>1</v>
      </c>
      <c r="AC259" s="199" t="b">
        <f t="shared" si="22"/>
        <v>1</v>
      </c>
      <c r="AD259" s="199" t="b">
        <f t="shared" si="21"/>
        <v>1</v>
      </c>
      <c r="AE259" s="199" t="b">
        <f t="shared" si="21"/>
        <v>1</v>
      </c>
      <c r="AF259" s="200" t="b">
        <f t="shared" si="20"/>
        <v>1</v>
      </c>
      <c r="AG259" s="200" t="b">
        <f t="shared" si="20"/>
        <v>1</v>
      </c>
      <c r="AH259" s="201" t="b">
        <f t="shared" ref="AH259:AH322" si="23">AND(AB259,AC259,AD259,AE259,AF259,AG259)</f>
        <v>1</v>
      </c>
      <c r="AI259" s="203">
        <f t="shared" ref="AI259:AI322" si="24">IF(AH259,1,0)</f>
        <v>1</v>
      </c>
      <c r="AV259" s="51" t="s">
        <v>5</v>
      </c>
      <c r="AW259" s="30" t="s">
        <v>213</v>
      </c>
      <c r="AX259" s="51" t="s">
        <v>5</v>
      </c>
      <c r="AY259" s="51" t="s">
        <v>105</v>
      </c>
      <c r="AZ259" s="51" t="s">
        <v>106</v>
      </c>
      <c r="BA259" s="51" t="s">
        <v>106</v>
      </c>
      <c r="BB259" s="51" t="s">
        <v>2005</v>
      </c>
      <c r="BC259" s="1" t="s">
        <v>41</v>
      </c>
      <c r="BD259" s="1" t="s">
        <v>99</v>
      </c>
      <c r="BE259" s="33" t="s">
        <v>220</v>
      </c>
      <c r="BF259" s="51" t="s">
        <v>122</v>
      </c>
      <c r="BG259" s="51" t="s">
        <v>110</v>
      </c>
      <c r="BH259" s="73"/>
      <c r="BI259" s="73"/>
      <c r="BJ259" s="73" t="s">
        <v>26</v>
      </c>
      <c r="BK259" s="73"/>
      <c r="BL259" s="1" t="s">
        <v>1878</v>
      </c>
      <c r="BM259" s="1" t="s">
        <v>1879</v>
      </c>
      <c r="BP259" s="51" t="s">
        <v>1662</v>
      </c>
      <c r="BQ259" s="53">
        <v>42817</v>
      </c>
    </row>
    <row r="260" spans="1:69" ht="84.4" x14ac:dyDescent="0.6">
      <c r="A260" s="78">
        <v>259</v>
      </c>
      <c r="B260" s="426" t="s">
        <v>1872</v>
      </c>
      <c r="C260" s="27" t="s">
        <v>3962</v>
      </c>
      <c r="D260" s="1">
        <v>2016</v>
      </c>
      <c r="E260" s="1">
        <v>1.3</v>
      </c>
      <c r="F260" s="1">
        <v>873</v>
      </c>
      <c r="G260" s="1">
        <v>1.28060453400503</v>
      </c>
      <c r="H260" s="1">
        <v>1.2862639826499591</v>
      </c>
      <c r="I260" s="319" t="s">
        <v>3515</v>
      </c>
      <c r="J260" s="448" t="s">
        <v>3641</v>
      </c>
      <c r="K260" s="448" t="s">
        <v>3852</v>
      </c>
      <c r="L260" s="448" t="s">
        <v>4340</v>
      </c>
      <c r="M260" s="447" t="s">
        <v>3853</v>
      </c>
      <c r="N260" s="320" t="s">
        <v>3854</v>
      </c>
      <c r="O260" s="424" t="s">
        <v>3944</v>
      </c>
      <c r="P260" s="322" t="s">
        <v>3856</v>
      </c>
      <c r="Q260" s="322" t="s">
        <v>3857</v>
      </c>
      <c r="R260" s="322"/>
      <c r="S260" s="323">
        <v>44694.781215277777</v>
      </c>
      <c r="T260" s="323">
        <v>44694.781215277777</v>
      </c>
      <c r="U260" s="346" t="s">
        <v>2575</v>
      </c>
      <c r="V260" s="335" t="b">
        <v>1</v>
      </c>
      <c r="W260" s="336" t="b">
        <v>1</v>
      </c>
      <c r="Y260" s="122" t="b">
        <v>1</v>
      </c>
      <c r="AB260" s="234" t="b">
        <f t="shared" si="22"/>
        <v>1</v>
      </c>
      <c r="AC260" s="199" t="b">
        <f t="shared" si="22"/>
        <v>1</v>
      </c>
      <c r="AD260" s="199" t="b">
        <f t="shared" si="21"/>
        <v>1</v>
      </c>
      <c r="AE260" s="199" t="b">
        <f t="shared" si="21"/>
        <v>1</v>
      </c>
      <c r="AF260" s="200" t="b">
        <f t="shared" si="20"/>
        <v>1</v>
      </c>
      <c r="AG260" s="200" t="b">
        <f t="shared" si="20"/>
        <v>1</v>
      </c>
      <c r="AH260" s="201" t="b">
        <f t="shared" si="23"/>
        <v>1</v>
      </c>
      <c r="AI260" s="203">
        <f t="shared" si="24"/>
        <v>1</v>
      </c>
      <c r="AV260" s="51" t="s">
        <v>38</v>
      </c>
      <c r="AW260" s="30" t="s">
        <v>213</v>
      </c>
      <c r="AX260" s="51" t="s">
        <v>38</v>
      </c>
      <c r="AY260" s="51" t="s">
        <v>105</v>
      </c>
      <c r="AZ260" s="51" t="s">
        <v>106</v>
      </c>
      <c r="BA260" s="51" t="s">
        <v>106</v>
      </c>
      <c r="BB260" s="51" t="s">
        <v>2005</v>
      </c>
      <c r="BC260" s="1" t="s">
        <v>1868</v>
      </c>
      <c r="BD260" s="1" t="s">
        <v>1868</v>
      </c>
      <c r="BE260" s="1" t="s">
        <v>1869</v>
      </c>
      <c r="BF260" s="51" t="s">
        <v>143</v>
      </c>
      <c r="BG260" s="51" t="s">
        <v>143</v>
      </c>
      <c r="BH260" s="73"/>
      <c r="BI260" s="73"/>
      <c r="BJ260" s="73"/>
      <c r="BK260" s="73"/>
      <c r="BL260" s="1" t="s">
        <v>143</v>
      </c>
      <c r="BM260" s="1" t="s">
        <v>143</v>
      </c>
      <c r="BP260" s="51" t="s">
        <v>1662</v>
      </c>
      <c r="BQ260" s="53">
        <v>42817</v>
      </c>
    </row>
    <row r="261" spans="1:69" ht="84.4" x14ac:dyDescent="0.6">
      <c r="A261" s="78">
        <v>260</v>
      </c>
      <c r="B261" s="426" t="s">
        <v>1871</v>
      </c>
      <c r="C261" s="27" t="s">
        <v>3962</v>
      </c>
      <c r="D261" s="1">
        <v>2016</v>
      </c>
      <c r="E261" s="39">
        <v>1.1399999999999999</v>
      </c>
      <c r="F261" s="39">
        <v>350</v>
      </c>
      <c r="G261" s="1">
        <v>1.1340839303991801</v>
      </c>
      <c r="H261" s="1">
        <v>1.1298759227689177</v>
      </c>
      <c r="I261" s="319" t="s">
        <v>3515</v>
      </c>
      <c r="J261" s="448" t="s">
        <v>3858</v>
      </c>
      <c r="K261" s="448" t="s">
        <v>3859</v>
      </c>
      <c r="L261" s="448" t="s">
        <v>4148</v>
      </c>
      <c r="M261" s="447" t="s">
        <v>3860</v>
      </c>
      <c r="N261" s="320" t="s">
        <v>3861</v>
      </c>
      <c r="O261" s="321" t="s">
        <v>3862</v>
      </c>
      <c r="P261" s="322" t="s">
        <v>3863</v>
      </c>
      <c r="Q261" s="322" t="s">
        <v>3864</v>
      </c>
      <c r="R261" s="322" t="s">
        <v>3865</v>
      </c>
      <c r="S261" s="323">
        <v>44694.703240740739</v>
      </c>
      <c r="T261" s="323">
        <v>44694.703240740739</v>
      </c>
      <c r="U261" s="346" t="s">
        <v>2575</v>
      </c>
      <c r="V261" s="335" t="b">
        <v>1</v>
      </c>
      <c r="W261" s="336" t="b">
        <v>1</v>
      </c>
      <c r="Y261" s="122" t="b">
        <v>1</v>
      </c>
      <c r="AB261" s="234" t="b">
        <f t="shared" si="22"/>
        <v>1</v>
      </c>
      <c r="AC261" s="199" t="b">
        <f t="shared" si="22"/>
        <v>1</v>
      </c>
      <c r="AD261" s="199" t="b">
        <f t="shared" si="21"/>
        <v>1</v>
      </c>
      <c r="AE261" s="199" t="b">
        <f t="shared" si="21"/>
        <v>1</v>
      </c>
      <c r="AF261" s="200" t="b">
        <f t="shared" si="20"/>
        <v>1</v>
      </c>
      <c r="AG261" s="200" t="b">
        <f t="shared" si="20"/>
        <v>1</v>
      </c>
      <c r="AH261" s="201" t="b">
        <f t="shared" si="23"/>
        <v>1</v>
      </c>
      <c r="AI261" s="203">
        <f t="shared" si="24"/>
        <v>1</v>
      </c>
      <c r="AV261" s="51" t="s">
        <v>38</v>
      </c>
      <c r="AW261" s="30" t="s">
        <v>213</v>
      </c>
      <c r="AX261" s="51" t="s">
        <v>38</v>
      </c>
      <c r="AY261" s="51" t="s">
        <v>105</v>
      </c>
      <c r="AZ261" s="51" t="s">
        <v>106</v>
      </c>
      <c r="BA261" s="51" t="s">
        <v>106</v>
      </c>
      <c r="BB261" s="51" t="s">
        <v>2005</v>
      </c>
      <c r="BC261" s="1" t="s">
        <v>41</v>
      </c>
      <c r="BD261" s="1" t="s">
        <v>1865</v>
      </c>
      <c r="BE261" s="33" t="s">
        <v>1864</v>
      </c>
      <c r="BF261" s="51" t="s">
        <v>122</v>
      </c>
      <c r="BG261" s="51" t="s">
        <v>110</v>
      </c>
      <c r="BH261" s="73"/>
      <c r="BI261" s="73"/>
      <c r="BJ261" s="73" t="s">
        <v>26</v>
      </c>
      <c r="BK261" s="73"/>
      <c r="BL261" s="1" t="s">
        <v>1866</v>
      </c>
      <c r="BM261" s="1" t="s">
        <v>1867</v>
      </c>
      <c r="BP261" s="51" t="s">
        <v>1662</v>
      </c>
      <c r="BQ261" s="53">
        <v>42817</v>
      </c>
    </row>
    <row r="262" spans="1:69" ht="67.5" x14ac:dyDescent="0.6">
      <c r="A262" s="78">
        <v>261</v>
      </c>
      <c r="B262" s="426" t="s">
        <v>1873</v>
      </c>
      <c r="C262" s="27" t="s">
        <v>3966</v>
      </c>
      <c r="D262" s="1">
        <v>2016</v>
      </c>
      <c r="E262" s="1">
        <v>0.75</v>
      </c>
      <c r="F262" s="1">
        <v>300</v>
      </c>
      <c r="G262" s="1">
        <v>0.75125628140703504</v>
      </c>
      <c r="H262" s="1">
        <v>0.7520248562849462</v>
      </c>
      <c r="I262" s="319" t="s">
        <v>3515</v>
      </c>
      <c r="J262" s="448" t="s">
        <v>3866</v>
      </c>
      <c r="K262" s="448" t="s">
        <v>3867</v>
      </c>
      <c r="L262" s="448" t="s">
        <v>4346</v>
      </c>
      <c r="M262" s="447" t="s">
        <v>3868</v>
      </c>
      <c r="N262" s="320" t="s">
        <v>3869</v>
      </c>
      <c r="O262" s="321" t="s">
        <v>3870</v>
      </c>
      <c r="P262" s="322" t="s">
        <v>3871</v>
      </c>
      <c r="Q262" s="322" t="s">
        <v>3872</v>
      </c>
      <c r="R262" s="322"/>
      <c r="S262" s="323">
        <v>44694.649097222224</v>
      </c>
      <c r="T262" s="323">
        <v>44694.649097222224</v>
      </c>
      <c r="U262" s="346" t="s">
        <v>2575</v>
      </c>
      <c r="V262" s="335" t="b">
        <v>1</v>
      </c>
      <c r="W262" s="336" t="b">
        <v>1</v>
      </c>
      <c r="Y262" s="122" t="b">
        <v>1</v>
      </c>
      <c r="AB262" s="234" t="b">
        <f t="shared" si="22"/>
        <v>1</v>
      </c>
      <c r="AC262" s="199" t="b">
        <f t="shared" si="22"/>
        <v>1</v>
      </c>
      <c r="AD262" s="199" t="b">
        <f t="shared" si="21"/>
        <v>1</v>
      </c>
      <c r="AE262" s="199" t="b">
        <f t="shared" si="21"/>
        <v>1</v>
      </c>
      <c r="AF262" s="200" t="b">
        <f t="shared" si="20"/>
        <v>1</v>
      </c>
      <c r="AG262" s="200" t="b">
        <f t="shared" si="20"/>
        <v>1</v>
      </c>
      <c r="AH262" s="201" t="b">
        <f t="shared" si="23"/>
        <v>1</v>
      </c>
      <c r="AI262" s="203">
        <f t="shared" si="24"/>
        <v>1</v>
      </c>
      <c r="AV262" s="51" t="s">
        <v>38</v>
      </c>
      <c r="AW262" s="30" t="s">
        <v>213</v>
      </c>
      <c r="AX262" s="51" t="s">
        <v>38</v>
      </c>
      <c r="AY262" s="51" t="s">
        <v>105</v>
      </c>
      <c r="AZ262" s="51" t="s">
        <v>106</v>
      </c>
      <c r="BA262" s="51" t="s">
        <v>106</v>
      </c>
      <c r="BB262" s="51" t="s">
        <v>2005</v>
      </c>
      <c r="BC262" s="1" t="s">
        <v>41</v>
      </c>
      <c r="BD262" s="1" t="s">
        <v>419</v>
      </c>
      <c r="BE262" s="33" t="s">
        <v>1862</v>
      </c>
      <c r="BF262" s="51" t="s">
        <v>122</v>
      </c>
      <c r="BG262" s="51" t="s">
        <v>110</v>
      </c>
      <c r="BH262" s="73"/>
      <c r="BI262" s="73"/>
      <c r="BJ262" s="73" t="s">
        <v>26</v>
      </c>
      <c r="BK262" s="73"/>
      <c r="BL262" s="1" t="s">
        <v>1859</v>
      </c>
      <c r="BM262" s="1" t="s">
        <v>1860</v>
      </c>
      <c r="BN262" s="1">
        <v>0.156</v>
      </c>
      <c r="BO262" s="1" t="s">
        <v>1861</v>
      </c>
      <c r="BP262" s="51" t="s">
        <v>1662</v>
      </c>
      <c r="BQ262" s="53">
        <v>42817</v>
      </c>
    </row>
    <row r="263" spans="1:69" ht="105" x14ac:dyDescent="0.6">
      <c r="A263" s="78">
        <v>262</v>
      </c>
      <c r="B263" s="426" t="s">
        <v>1776</v>
      </c>
      <c r="C263" s="27" t="s">
        <v>3993</v>
      </c>
      <c r="D263" s="1">
        <v>2005</v>
      </c>
      <c r="E263" s="39"/>
      <c r="F263" s="55">
        <v>623.15</v>
      </c>
      <c r="G263" s="1">
        <v>0.9297244135802436</v>
      </c>
      <c r="H263" s="1">
        <v>0.92574436515737812</v>
      </c>
      <c r="I263" s="319" t="s">
        <v>3515</v>
      </c>
      <c r="J263" s="448" t="s">
        <v>3873</v>
      </c>
      <c r="K263" s="448" t="s">
        <v>3874</v>
      </c>
      <c r="L263" s="448" t="s">
        <v>4035</v>
      </c>
      <c r="M263" s="447" t="s">
        <v>3875</v>
      </c>
      <c r="N263" s="320" t="s">
        <v>3566</v>
      </c>
      <c r="O263" s="321" t="s">
        <v>3876</v>
      </c>
      <c r="P263" s="322" t="s">
        <v>3877</v>
      </c>
      <c r="Q263" s="322" t="s">
        <v>3878</v>
      </c>
      <c r="R263" s="322" t="s">
        <v>3879</v>
      </c>
      <c r="S263" s="323">
        <v>44694.520451388889</v>
      </c>
      <c r="T263" s="323">
        <v>44694.520451388889</v>
      </c>
      <c r="U263" s="346" t="s">
        <v>2575</v>
      </c>
      <c r="V263" s="335" t="b">
        <v>1</v>
      </c>
      <c r="W263" s="336" t="b">
        <v>1</v>
      </c>
      <c r="Y263" s="122" t="b">
        <v>1</v>
      </c>
      <c r="AB263" s="234" t="b">
        <f t="shared" si="22"/>
        <v>1</v>
      </c>
      <c r="AC263" s="199" t="b">
        <f t="shared" si="22"/>
        <v>1</v>
      </c>
      <c r="AD263" s="199" t="b">
        <f t="shared" si="21"/>
        <v>1</v>
      </c>
      <c r="AE263" s="199" t="b">
        <f t="shared" si="21"/>
        <v>1</v>
      </c>
      <c r="AF263" s="200" t="b">
        <f t="shared" si="20"/>
        <v>1</v>
      </c>
      <c r="AG263" s="200" t="b">
        <f t="shared" si="20"/>
        <v>1</v>
      </c>
      <c r="AH263" s="201" t="b">
        <f t="shared" si="23"/>
        <v>1</v>
      </c>
      <c r="AI263" s="203">
        <f t="shared" si="24"/>
        <v>1</v>
      </c>
      <c r="AV263" s="51" t="s">
        <v>5</v>
      </c>
      <c r="AW263" s="30" t="s">
        <v>213</v>
      </c>
      <c r="AX263" s="51" t="s">
        <v>5</v>
      </c>
      <c r="AY263" s="51" t="s">
        <v>105</v>
      </c>
      <c r="AZ263" s="51" t="s">
        <v>106</v>
      </c>
      <c r="BA263" s="51" t="s">
        <v>106</v>
      </c>
      <c r="BB263" s="51" t="s">
        <v>2005</v>
      </c>
      <c r="BC263" s="1" t="s">
        <v>4</v>
      </c>
      <c r="BD263" s="1" t="s">
        <v>574</v>
      </c>
      <c r="BE263" s="33" t="s">
        <v>1778</v>
      </c>
      <c r="BF263" s="51" t="s">
        <v>122</v>
      </c>
      <c r="BG263" s="51" t="s">
        <v>110</v>
      </c>
      <c r="BH263" s="73"/>
      <c r="BI263" s="73"/>
      <c r="BJ263" s="73"/>
      <c r="BK263" s="73"/>
      <c r="BL263" s="1" t="s">
        <v>1781</v>
      </c>
      <c r="BM263" s="1" t="s">
        <v>1782</v>
      </c>
      <c r="BP263" s="51" t="s">
        <v>1662</v>
      </c>
      <c r="BQ263" s="53">
        <v>42814</v>
      </c>
    </row>
    <row r="264" spans="1:69" ht="78.75" x14ac:dyDescent="0.6">
      <c r="A264" s="78">
        <v>263</v>
      </c>
      <c r="B264" s="426" t="s">
        <v>1765</v>
      </c>
      <c r="C264" s="27" t="s">
        <v>3969</v>
      </c>
      <c r="D264" s="1">
        <v>2010</v>
      </c>
      <c r="E264" s="1">
        <v>1.1000000000000001</v>
      </c>
      <c r="F264" s="39">
        <v>773</v>
      </c>
      <c r="G264" s="1">
        <v>1.0868376068376</v>
      </c>
      <c r="H264" s="39"/>
      <c r="I264" s="319" t="s">
        <v>3515</v>
      </c>
      <c r="J264" s="448" t="s">
        <v>3880</v>
      </c>
      <c r="K264" s="448" t="s">
        <v>3880</v>
      </c>
      <c r="L264" s="448" t="s">
        <v>4033</v>
      </c>
      <c r="M264" s="447" t="s">
        <v>3329</v>
      </c>
      <c r="N264" s="320" t="s">
        <v>3712</v>
      </c>
      <c r="O264" s="321" t="s">
        <v>3881</v>
      </c>
      <c r="P264" s="322" t="s">
        <v>3882</v>
      </c>
      <c r="Q264" s="322" t="s">
        <v>3883</v>
      </c>
      <c r="R264" s="322" t="s">
        <v>3884</v>
      </c>
      <c r="S264" s="323">
        <v>44694.460520833331</v>
      </c>
      <c r="T264" s="323">
        <v>44694.460520833331</v>
      </c>
      <c r="U264" s="346" t="s">
        <v>2575</v>
      </c>
      <c r="V264" s="335" t="b">
        <v>1</v>
      </c>
      <c r="W264" s="336" t="b">
        <v>0</v>
      </c>
      <c r="AB264" s="234" t="b">
        <f t="shared" si="22"/>
        <v>1</v>
      </c>
      <c r="AC264" s="199" t="b">
        <f t="shared" si="22"/>
        <v>0</v>
      </c>
      <c r="AD264" s="199" t="b">
        <f t="shared" si="21"/>
        <v>1</v>
      </c>
      <c r="AE264" s="199" t="b">
        <f t="shared" si="21"/>
        <v>1</v>
      </c>
      <c r="AF264" s="200" t="b">
        <f t="shared" si="20"/>
        <v>1</v>
      </c>
      <c r="AG264" s="200" t="b">
        <f t="shared" si="20"/>
        <v>1</v>
      </c>
      <c r="AH264" s="201" t="b">
        <f t="shared" si="23"/>
        <v>0</v>
      </c>
      <c r="AI264" s="203">
        <f t="shared" si="24"/>
        <v>0</v>
      </c>
      <c r="AV264" s="51"/>
      <c r="AW264" s="30" t="s">
        <v>1767</v>
      </c>
      <c r="AY264" s="51" t="s">
        <v>105</v>
      </c>
      <c r="AZ264" s="51" t="s">
        <v>106</v>
      </c>
      <c r="BA264" s="51" t="s">
        <v>106</v>
      </c>
      <c r="BB264" s="34" t="s">
        <v>2028</v>
      </c>
      <c r="BC264" s="1" t="s">
        <v>57</v>
      </c>
      <c r="BD264" s="1" t="s">
        <v>1179</v>
      </c>
      <c r="BE264" s="33" t="s">
        <v>1771</v>
      </c>
      <c r="BF264" s="51" t="s">
        <v>122</v>
      </c>
      <c r="BG264" s="51" t="s">
        <v>110</v>
      </c>
      <c r="BH264" s="73"/>
      <c r="BI264" s="73"/>
      <c r="BJ264" s="73" t="s">
        <v>35</v>
      </c>
      <c r="BK264" s="73"/>
      <c r="BL264" s="1" t="s">
        <v>1774</v>
      </c>
      <c r="BM264" s="1" t="s">
        <v>1775</v>
      </c>
      <c r="BP264" s="51" t="s">
        <v>1662</v>
      </c>
      <c r="BQ264" s="53">
        <v>42814</v>
      </c>
    </row>
    <row r="265" spans="1:69" ht="118.15" x14ac:dyDescent="0.6">
      <c r="A265" s="78">
        <v>264</v>
      </c>
      <c r="B265" s="426" t="s">
        <v>2016</v>
      </c>
      <c r="C265" s="27" t="s">
        <v>4007</v>
      </c>
      <c r="D265" s="1">
        <v>2007</v>
      </c>
      <c r="E265" s="1">
        <v>1.3</v>
      </c>
      <c r="F265" s="39">
        <v>298.14999999999998</v>
      </c>
      <c r="G265" s="1">
        <v>1.31045751633986</v>
      </c>
      <c r="H265" s="1">
        <v>1.2974627614530387</v>
      </c>
      <c r="I265" s="319" t="s">
        <v>3515</v>
      </c>
      <c r="J265" s="448" t="s">
        <v>3880</v>
      </c>
      <c r="K265" s="448" t="s">
        <v>3880</v>
      </c>
      <c r="L265" s="448" t="s">
        <v>4033</v>
      </c>
      <c r="M265" s="447" t="s">
        <v>3329</v>
      </c>
      <c r="N265" s="320" t="s">
        <v>3885</v>
      </c>
      <c r="O265" s="321" t="s">
        <v>3886</v>
      </c>
      <c r="P265" s="322" t="s">
        <v>3887</v>
      </c>
      <c r="Q265" s="322" t="s">
        <v>3888</v>
      </c>
      <c r="R265" s="322" t="s">
        <v>3889</v>
      </c>
      <c r="S265" s="323">
        <v>44694.451898148145</v>
      </c>
      <c r="T265" s="323">
        <v>44694.451898148145</v>
      </c>
      <c r="U265" s="346" t="s">
        <v>2575</v>
      </c>
      <c r="V265" s="335" t="b">
        <v>1</v>
      </c>
      <c r="W265" s="336" t="b">
        <v>1</v>
      </c>
      <c r="Y265" s="122" t="b">
        <v>1</v>
      </c>
      <c r="AB265" s="234" t="b">
        <f t="shared" si="22"/>
        <v>1</v>
      </c>
      <c r="AC265" s="199" t="b">
        <f t="shared" si="22"/>
        <v>1</v>
      </c>
      <c r="AD265" s="199" t="b">
        <f t="shared" si="21"/>
        <v>1</v>
      </c>
      <c r="AE265" s="199" t="b">
        <f t="shared" si="21"/>
        <v>1</v>
      </c>
      <c r="AF265" s="200" t="b">
        <f t="shared" si="20"/>
        <v>1</v>
      </c>
      <c r="AG265" s="200" t="b">
        <f t="shared" si="20"/>
        <v>1</v>
      </c>
      <c r="AH265" s="201" t="b">
        <f t="shared" si="23"/>
        <v>1</v>
      </c>
      <c r="AI265" s="203">
        <f t="shared" si="24"/>
        <v>1</v>
      </c>
      <c r="AV265" s="51" t="s">
        <v>38</v>
      </c>
      <c r="AW265" s="30" t="s">
        <v>213</v>
      </c>
      <c r="AX265" s="51" t="s">
        <v>38</v>
      </c>
      <c r="AY265" s="51" t="s">
        <v>105</v>
      </c>
      <c r="AZ265" s="51" t="s">
        <v>106</v>
      </c>
      <c r="BA265" s="51" t="s">
        <v>106</v>
      </c>
      <c r="BB265" s="51" t="s">
        <v>2005</v>
      </c>
      <c r="BC265" s="1" t="s">
        <v>41</v>
      </c>
      <c r="BD265" s="1" t="s">
        <v>1763</v>
      </c>
      <c r="BE265" s="33" t="s">
        <v>1764</v>
      </c>
      <c r="BF265" s="51" t="s">
        <v>122</v>
      </c>
      <c r="BG265" s="51" t="s">
        <v>110</v>
      </c>
      <c r="BH265" s="73"/>
      <c r="BI265" s="73"/>
      <c r="BJ265" s="73"/>
      <c r="BK265" s="73"/>
      <c r="BL265" s="1" t="s">
        <v>1762</v>
      </c>
      <c r="BM265" s="1" t="s">
        <v>1761</v>
      </c>
      <c r="BP265" s="51" t="s">
        <v>1662</v>
      </c>
      <c r="BQ265" s="53">
        <v>42814</v>
      </c>
    </row>
    <row r="266" spans="1:69" ht="118.15" x14ac:dyDescent="0.6">
      <c r="A266" s="78">
        <v>265</v>
      </c>
      <c r="B266" s="426" t="s">
        <v>2017</v>
      </c>
      <c r="C266" s="27" t="s">
        <v>4021</v>
      </c>
      <c r="D266" s="1">
        <v>1997</v>
      </c>
      <c r="E266" s="39"/>
      <c r="F266" s="39">
        <v>573.15</v>
      </c>
      <c r="G266" s="1">
        <v>0.71624417529484985</v>
      </c>
      <c r="H266" s="1">
        <v>0.72453335235775174</v>
      </c>
      <c r="I266" s="319" t="s">
        <v>3515</v>
      </c>
      <c r="J266" s="448" t="s">
        <v>3890</v>
      </c>
      <c r="K266" s="448" t="s">
        <v>3891</v>
      </c>
      <c r="L266" s="448" t="s">
        <v>4347</v>
      </c>
      <c r="M266" s="447" t="s">
        <v>3892</v>
      </c>
      <c r="N266" s="320" t="s">
        <v>3615</v>
      </c>
      <c r="O266" s="321" t="s">
        <v>3893</v>
      </c>
      <c r="P266" s="322" t="s">
        <v>3894</v>
      </c>
      <c r="Q266" s="322" t="s">
        <v>3895</v>
      </c>
      <c r="R266" s="322" t="s">
        <v>3896</v>
      </c>
      <c r="S266" s="323">
        <v>44693.890289351853</v>
      </c>
      <c r="T266" s="323">
        <v>44693.890289351853</v>
      </c>
      <c r="U266" s="346" t="s">
        <v>2575</v>
      </c>
      <c r="V266" s="335" t="b">
        <v>1</v>
      </c>
      <c r="W266" s="336" t="b">
        <v>1</v>
      </c>
      <c r="Y266" s="122" t="b">
        <v>1</v>
      </c>
      <c r="AB266" s="234" t="b">
        <f t="shared" si="22"/>
        <v>1</v>
      </c>
      <c r="AC266" s="199" t="b">
        <f t="shared" si="22"/>
        <v>1</v>
      </c>
      <c r="AD266" s="199" t="b">
        <f t="shared" si="21"/>
        <v>1</v>
      </c>
      <c r="AE266" s="199" t="b">
        <f t="shared" si="21"/>
        <v>1</v>
      </c>
      <c r="AF266" s="200" t="b">
        <f t="shared" si="20"/>
        <v>1</v>
      </c>
      <c r="AG266" s="200" t="b">
        <f t="shared" si="20"/>
        <v>1</v>
      </c>
      <c r="AH266" s="201" t="b">
        <f t="shared" si="23"/>
        <v>1</v>
      </c>
      <c r="AI266" s="203">
        <f t="shared" si="24"/>
        <v>1</v>
      </c>
      <c r="AV266" s="51" t="s">
        <v>38</v>
      </c>
      <c r="AW266" s="30" t="s">
        <v>213</v>
      </c>
      <c r="AX266" s="51" t="s">
        <v>38</v>
      </c>
      <c r="AY266" s="51" t="s">
        <v>105</v>
      </c>
      <c r="AZ266" s="51" t="s">
        <v>106</v>
      </c>
      <c r="BA266" s="51" t="s">
        <v>106</v>
      </c>
      <c r="BB266" s="51" t="s">
        <v>2005</v>
      </c>
      <c r="BC266" s="1" t="s">
        <v>28</v>
      </c>
      <c r="BD266" s="1" t="s">
        <v>1659</v>
      </c>
      <c r="BE266" s="33" t="s">
        <v>1660</v>
      </c>
      <c r="BF266" s="51" t="s">
        <v>122</v>
      </c>
      <c r="BG266" s="51" t="s">
        <v>110</v>
      </c>
      <c r="BH266" s="73"/>
      <c r="BI266" s="73"/>
      <c r="BJ266" s="73" t="s">
        <v>35</v>
      </c>
      <c r="BK266" s="73"/>
      <c r="BL266" s="1" t="s">
        <v>1661</v>
      </c>
      <c r="BM266" s="1" t="s">
        <v>143</v>
      </c>
      <c r="BP266" s="51" t="s">
        <v>1662</v>
      </c>
      <c r="BQ266" s="53">
        <v>42790</v>
      </c>
    </row>
    <row r="267" spans="1:69" ht="118.15" x14ac:dyDescent="0.6">
      <c r="A267" s="78">
        <v>266</v>
      </c>
      <c r="B267" s="426" t="s">
        <v>2017</v>
      </c>
      <c r="C267" s="27" t="s">
        <v>4021</v>
      </c>
      <c r="D267" s="1">
        <v>1997</v>
      </c>
      <c r="E267" s="39"/>
      <c r="F267" s="39">
        <v>373.15</v>
      </c>
      <c r="G267" s="1">
        <v>0.59169246366460237</v>
      </c>
      <c r="H267" s="1">
        <v>0.58639601776825911</v>
      </c>
      <c r="I267" s="319" t="s">
        <v>3515</v>
      </c>
      <c r="J267" s="448" t="s">
        <v>3890</v>
      </c>
      <c r="K267" s="448" t="s">
        <v>3891</v>
      </c>
      <c r="L267" s="448" t="s">
        <v>4347</v>
      </c>
      <c r="M267" s="447" t="s">
        <v>3892</v>
      </c>
      <c r="N267" s="320" t="s">
        <v>3615</v>
      </c>
      <c r="O267" s="321" t="s">
        <v>3893</v>
      </c>
      <c r="P267" s="322" t="s">
        <v>3897</v>
      </c>
      <c r="Q267" s="322" t="s">
        <v>3898</v>
      </c>
      <c r="R267" s="322" t="s">
        <v>3896</v>
      </c>
      <c r="S267" s="323">
        <v>44693.84611111111</v>
      </c>
      <c r="T267" s="323">
        <v>44693.84611111111</v>
      </c>
      <c r="U267" s="346" t="s">
        <v>2575</v>
      </c>
      <c r="V267" s="335" t="b">
        <v>1</v>
      </c>
      <c r="W267" s="336" t="b">
        <v>1</v>
      </c>
      <c r="Y267" s="122" t="b">
        <v>1</v>
      </c>
      <c r="AB267" s="234" t="b">
        <f t="shared" si="22"/>
        <v>1</v>
      </c>
      <c r="AC267" s="199" t="b">
        <f t="shared" si="22"/>
        <v>1</v>
      </c>
      <c r="AD267" s="199" t="b">
        <f t="shared" si="21"/>
        <v>1</v>
      </c>
      <c r="AE267" s="199" t="b">
        <f t="shared" si="21"/>
        <v>1</v>
      </c>
      <c r="AF267" s="200" t="b">
        <f t="shared" si="20"/>
        <v>1</v>
      </c>
      <c r="AG267" s="200" t="b">
        <f t="shared" si="20"/>
        <v>1</v>
      </c>
      <c r="AH267" s="201" t="b">
        <f t="shared" si="23"/>
        <v>1</v>
      </c>
      <c r="AI267" s="203">
        <f t="shared" si="24"/>
        <v>1</v>
      </c>
      <c r="AV267" s="51" t="s">
        <v>38</v>
      </c>
      <c r="AW267" s="30" t="s">
        <v>213</v>
      </c>
      <c r="AX267" s="51" t="s">
        <v>38</v>
      </c>
      <c r="AY267" s="51" t="s">
        <v>105</v>
      </c>
      <c r="AZ267" s="51" t="s">
        <v>106</v>
      </c>
      <c r="BA267" s="51" t="s">
        <v>106</v>
      </c>
      <c r="BB267" s="51" t="s">
        <v>2005</v>
      </c>
      <c r="BC267" s="1" t="s">
        <v>28</v>
      </c>
      <c r="BD267" s="1" t="s">
        <v>1659</v>
      </c>
      <c r="BE267" s="33" t="s">
        <v>1663</v>
      </c>
      <c r="BF267" s="51" t="s">
        <v>122</v>
      </c>
      <c r="BG267" s="51" t="s">
        <v>110</v>
      </c>
      <c r="BH267" s="73"/>
      <c r="BI267" s="73"/>
      <c r="BJ267" s="73" t="s">
        <v>35</v>
      </c>
      <c r="BK267" s="73"/>
      <c r="BL267" s="1" t="s">
        <v>1661</v>
      </c>
      <c r="BM267" s="1" t="s">
        <v>143</v>
      </c>
      <c r="BP267" s="51" t="s">
        <v>1662</v>
      </c>
      <c r="BQ267" s="53">
        <v>42790</v>
      </c>
    </row>
    <row r="268" spans="1:69" ht="50.65" x14ac:dyDescent="0.6">
      <c r="A268" s="78">
        <v>267</v>
      </c>
      <c r="B268" s="426" t="s">
        <v>1664</v>
      </c>
      <c r="C268" s="27" t="s">
        <v>3965</v>
      </c>
      <c r="D268" s="1">
        <v>2003</v>
      </c>
      <c r="E268" s="1">
        <v>0.86</v>
      </c>
      <c r="F268" s="1">
        <v>590</v>
      </c>
      <c r="G268" s="1">
        <v>0.86013986013985999</v>
      </c>
      <c r="H268" s="1">
        <v>0.85922614485174853</v>
      </c>
      <c r="I268" s="319" t="s">
        <v>3515</v>
      </c>
      <c r="J268" s="448" t="s">
        <v>3899</v>
      </c>
      <c r="K268" s="448" t="s">
        <v>3900</v>
      </c>
      <c r="L268" s="448" t="s">
        <v>4280</v>
      </c>
      <c r="M268" s="447" t="s">
        <v>3901</v>
      </c>
      <c r="N268" s="320" t="s">
        <v>3583</v>
      </c>
      <c r="O268" s="321" t="s">
        <v>3902</v>
      </c>
      <c r="P268" s="321" t="s">
        <v>3902</v>
      </c>
      <c r="Q268" s="322" t="s">
        <v>3903</v>
      </c>
      <c r="R268" s="322"/>
      <c r="S268" s="323">
        <v>44693.790856481479</v>
      </c>
      <c r="T268" s="323">
        <v>44693.790856481479</v>
      </c>
      <c r="U268" s="346" t="s">
        <v>2575</v>
      </c>
      <c r="V268" s="335" t="b">
        <v>1</v>
      </c>
      <c r="W268" s="336" t="b">
        <v>1</v>
      </c>
      <c r="Y268" s="122" t="b">
        <v>1</v>
      </c>
      <c r="AB268" s="234" t="b">
        <f t="shared" si="22"/>
        <v>1</v>
      </c>
      <c r="AC268" s="199" t="b">
        <f t="shared" si="22"/>
        <v>1</v>
      </c>
      <c r="AD268" s="199" t="b">
        <f t="shared" si="21"/>
        <v>1</v>
      </c>
      <c r="AE268" s="199" t="b">
        <f t="shared" si="21"/>
        <v>1</v>
      </c>
      <c r="AF268" s="200" t="b">
        <f t="shared" si="20"/>
        <v>1</v>
      </c>
      <c r="AG268" s="200" t="b">
        <f t="shared" si="20"/>
        <v>1</v>
      </c>
      <c r="AH268" s="201" t="b">
        <f t="shared" si="23"/>
        <v>1</v>
      </c>
      <c r="AI268" s="203">
        <f t="shared" si="24"/>
        <v>1</v>
      </c>
      <c r="AV268" s="51" t="s">
        <v>5</v>
      </c>
      <c r="AW268" s="30" t="s">
        <v>213</v>
      </c>
      <c r="AX268" s="51" t="s">
        <v>5</v>
      </c>
      <c r="AY268" s="51" t="s">
        <v>105</v>
      </c>
      <c r="AZ268" s="51" t="s">
        <v>106</v>
      </c>
      <c r="BA268" s="51" t="s">
        <v>106</v>
      </c>
      <c r="BB268" s="51" t="s">
        <v>2005</v>
      </c>
      <c r="BC268" s="39" t="s">
        <v>1665</v>
      </c>
      <c r="BD268" s="1" t="s">
        <v>1666</v>
      </c>
      <c r="BE268" s="1" t="s">
        <v>1665</v>
      </c>
      <c r="BF268" s="51" t="s">
        <v>122</v>
      </c>
      <c r="BG268" s="51" t="s">
        <v>110</v>
      </c>
      <c r="BH268" s="73"/>
      <c r="BI268" s="73"/>
      <c r="BJ268" s="73" t="s">
        <v>35</v>
      </c>
      <c r="BK268" s="73"/>
      <c r="BL268" s="1" t="s">
        <v>1203</v>
      </c>
      <c r="BM268" s="1" t="s">
        <v>1079</v>
      </c>
      <c r="BP268" s="51" t="s">
        <v>1662</v>
      </c>
      <c r="BQ268" s="53">
        <v>42790</v>
      </c>
    </row>
    <row r="269" spans="1:69" ht="33.75" x14ac:dyDescent="0.6">
      <c r="A269" s="78">
        <v>268</v>
      </c>
      <c r="B269" s="426" t="s">
        <v>1668</v>
      </c>
      <c r="C269" s="27" t="s">
        <v>3981</v>
      </c>
      <c r="D269" s="1">
        <v>2008</v>
      </c>
      <c r="E269" s="1">
        <v>1.53</v>
      </c>
      <c r="F269" s="1">
        <v>720</v>
      </c>
      <c r="G269" s="1">
        <v>1.5309226932668301</v>
      </c>
      <c r="H269" s="1">
        <v>1.5607956376063956</v>
      </c>
      <c r="I269" s="319" t="s">
        <v>3515</v>
      </c>
      <c r="J269" s="448" t="s">
        <v>3904</v>
      </c>
      <c r="K269" s="448" t="s">
        <v>3880</v>
      </c>
      <c r="L269" s="448" t="s">
        <v>4033</v>
      </c>
      <c r="M269" s="447" t="s">
        <v>3329</v>
      </c>
      <c r="N269" s="320" t="s">
        <v>3905</v>
      </c>
      <c r="O269" s="321" t="s">
        <v>3906</v>
      </c>
      <c r="P269" s="322" t="s">
        <v>3907</v>
      </c>
      <c r="Q269" s="322" t="s">
        <v>3908</v>
      </c>
      <c r="R269" s="322"/>
      <c r="S269" s="323">
        <v>44692.877939814818</v>
      </c>
      <c r="T269" s="323">
        <v>44692.877939814818</v>
      </c>
      <c r="U269" s="346" t="s">
        <v>2575</v>
      </c>
      <c r="V269" s="335" t="b">
        <v>1</v>
      </c>
      <c r="W269" s="336" t="b">
        <v>1</v>
      </c>
      <c r="Y269" s="122" t="b">
        <v>1</v>
      </c>
      <c r="AB269" s="234" t="b">
        <f t="shared" si="22"/>
        <v>1</v>
      </c>
      <c r="AC269" s="199" t="b">
        <f t="shared" si="22"/>
        <v>1</v>
      </c>
      <c r="AD269" s="199" t="b">
        <f t="shared" si="21"/>
        <v>1</v>
      </c>
      <c r="AE269" s="199" t="b">
        <f t="shared" si="21"/>
        <v>1</v>
      </c>
      <c r="AF269" s="200" t="b">
        <f t="shared" si="21"/>
        <v>1</v>
      </c>
      <c r="AG269" s="200" t="b">
        <f t="shared" si="21"/>
        <v>1</v>
      </c>
      <c r="AH269" s="201" t="b">
        <f t="shared" si="23"/>
        <v>1</v>
      </c>
      <c r="AI269" s="203">
        <f t="shared" si="24"/>
        <v>1</v>
      </c>
      <c r="AV269" s="51" t="s">
        <v>5</v>
      </c>
      <c r="AW269" s="30" t="s">
        <v>213</v>
      </c>
      <c r="AX269" s="51" t="s">
        <v>5</v>
      </c>
      <c r="AY269" s="51" t="s">
        <v>105</v>
      </c>
      <c r="AZ269" s="51" t="s">
        <v>106</v>
      </c>
      <c r="BA269" s="51" t="s">
        <v>106</v>
      </c>
      <c r="BB269" s="51" t="s">
        <v>2005</v>
      </c>
      <c r="BC269" s="1" t="s">
        <v>28</v>
      </c>
      <c r="BD269" s="1" t="s">
        <v>1669</v>
      </c>
      <c r="BE269" s="33" t="s">
        <v>1670</v>
      </c>
      <c r="BF269" s="51" t="s">
        <v>122</v>
      </c>
      <c r="BG269" s="51" t="s">
        <v>110</v>
      </c>
      <c r="BH269" s="73"/>
      <c r="BI269" s="73"/>
      <c r="BJ269" s="73" t="s">
        <v>35</v>
      </c>
      <c r="BK269" s="73"/>
      <c r="BL269" s="1" t="s">
        <v>1203</v>
      </c>
      <c r="BM269" s="1" t="s">
        <v>1671</v>
      </c>
      <c r="BP269" s="51" t="s">
        <v>1662</v>
      </c>
      <c r="BQ269" s="53">
        <v>42790</v>
      </c>
    </row>
    <row r="270" spans="1:69" ht="65.650000000000006" x14ac:dyDescent="0.6">
      <c r="A270" s="78">
        <v>269</v>
      </c>
      <c r="B270" s="426" t="s">
        <v>1672</v>
      </c>
      <c r="C270" s="27" t="s">
        <v>3969</v>
      </c>
      <c r="D270" s="1">
        <v>2010</v>
      </c>
      <c r="E270" s="1">
        <v>1.51</v>
      </c>
      <c r="F270" s="1">
        <v>730</v>
      </c>
      <c r="G270" s="1">
        <v>1.50098</v>
      </c>
      <c r="H270" s="1">
        <v>1.4932075684876536</v>
      </c>
      <c r="I270" s="319" t="s">
        <v>3515</v>
      </c>
      <c r="J270" s="448" t="s">
        <v>3904</v>
      </c>
      <c r="K270" s="448" t="s">
        <v>3636</v>
      </c>
      <c r="L270" s="448" t="s">
        <v>4033</v>
      </c>
      <c r="M270" s="447" t="s">
        <v>3358</v>
      </c>
      <c r="N270" s="320" t="s">
        <v>3909</v>
      </c>
      <c r="O270" s="321" t="s">
        <v>3910</v>
      </c>
      <c r="P270" s="322" t="s">
        <v>3911</v>
      </c>
      <c r="Q270" s="322" t="s">
        <v>3912</v>
      </c>
      <c r="R270" s="322"/>
      <c r="S270" s="323">
        <v>44692.85355324074</v>
      </c>
      <c r="T270" s="323">
        <v>44692.85355324074</v>
      </c>
      <c r="U270" s="346" t="s">
        <v>2575</v>
      </c>
      <c r="V270" s="335" t="b">
        <v>1</v>
      </c>
      <c r="W270" s="336" t="b">
        <v>1</v>
      </c>
      <c r="Y270" s="122" t="b">
        <v>1</v>
      </c>
      <c r="AB270" s="234" t="b">
        <f t="shared" si="22"/>
        <v>1</v>
      </c>
      <c r="AC270" s="199" t="b">
        <f t="shared" si="22"/>
        <v>1</v>
      </c>
      <c r="AD270" s="199" t="b">
        <f t="shared" ref="AD270:AG333" si="25">OR((ISBLANK(X270)), NOT(X270=FALSE)    )</f>
        <v>1</v>
      </c>
      <c r="AE270" s="199" t="b">
        <f t="shared" si="25"/>
        <v>1</v>
      </c>
      <c r="AF270" s="200" t="b">
        <f t="shared" si="25"/>
        <v>1</v>
      </c>
      <c r="AG270" s="200" t="b">
        <f t="shared" si="25"/>
        <v>1</v>
      </c>
      <c r="AH270" s="201" t="b">
        <f t="shared" si="23"/>
        <v>1</v>
      </c>
      <c r="AI270" s="203">
        <f t="shared" si="24"/>
        <v>1</v>
      </c>
      <c r="AV270" s="51" t="s">
        <v>5</v>
      </c>
      <c r="AW270" s="30" t="s">
        <v>213</v>
      </c>
      <c r="AX270" s="51" t="s">
        <v>5</v>
      </c>
      <c r="AY270" s="51" t="s">
        <v>105</v>
      </c>
      <c r="AZ270" s="51" t="s">
        <v>106</v>
      </c>
      <c r="BA270" s="51" t="s">
        <v>106</v>
      </c>
      <c r="BB270" s="51" t="s">
        <v>2005</v>
      </c>
      <c r="BC270" s="1" t="s">
        <v>28</v>
      </c>
      <c r="BD270" s="1" t="s">
        <v>1669</v>
      </c>
      <c r="BE270" s="33" t="s">
        <v>1673</v>
      </c>
      <c r="BF270" s="51" t="s">
        <v>122</v>
      </c>
      <c r="BG270" s="51" t="s">
        <v>110</v>
      </c>
      <c r="BH270" s="73"/>
      <c r="BI270" s="73"/>
      <c r="BJ270" s="73" t="s">
        <v>35</v>
      </c>
      <c r="BK270" s="73"/>
      <c r="BL270" s="1" t="s">
        <v>1203</v>
      </c>
      <c r="BM270" s="1" t="s">
        <v>1674</v>
      </c>
      <c r="BP270" s="51" t="s">
        <v>1662</v>
      </c>
      <c r="BQ270" s="53">
        <v>42790</v>
      </c>
    </row>
    <row r="271" spans="1:69" ht="50.65" x14ac:dyDescent="0.6">
      <c r="A271" s="78">
        <v>270</v>
      </c>
      <c r="B271" s="426" t="s">
        <v>1675</v>
      </c>
      <c r="C271" s="27" t="s">
        <v>3969</v>
      </c>
      <c r="D271" s="1">
        <v>2009</v>
      </c>
      <c r="E271" s="1">
        <v>0.3</v>
      </c>
      <c r="F271" s="1">
        <v>310</v>
      </c>
      <c r="G271" s="1">
        <v>0.30018472906403898</v>
      </c>
      <c r="H271" s="1">
        <v>0.30993087831753391</v>
      </c>
      <c r="I271" s="319" t="s">
        <v>3515</v>
      </c>
      <c r="J271" s="448" t="s">
        <v>3913</v>
      </c>
      <c r="K271" s="448" t="s">
        <v>3636</v>
      </c>
      <c r="L271" s="448" t="s">
        <v>4033</v>
      </c>
      <c r="M271" s="447" t="s">
        <v>3358</v>
      </c>
      <c r="N271" s="320" t="s">
        <v>3576</v>
      </c>
      <c r="O271" s="321" t="s">
        <v>3914</v>
      </c>
      <c r="P271" s="322" t="s">
        <v>3915</v>
      </c>
      <c r="Q271" s="322" t="s">
        <v>3916</v>
      </c>
      <c r="R271" s="322"/>
      <c r="S271" s="323">
        <v>44692.786469907405</v>
      </c>
      <c r="T271" s="323">
        <v>44692.786469907405</v>
      </c>
      <c r="U271" s="346" t="s">
        <v>2575</v>
      </c>
      <c r="V271" s="335" t="b">
        <v>1</v>
      </c>
      <c r="W271" s="336" t="b">
        <v>1</v>
      </c>
      <c r="Y271" s="122" t="b">
        <v>1</v>
      </c>
      <c r="AB271" s="234" t="b">
        <f t="shared" si="22"/>
        <v>1</v>
      </c>
      <c r="AC271" s="199" t="b">
        <f t="shared" si="22"/>
        <v>1</v>
      </c>
      <c r="AD271" s="199" t="b">
        <f t="shared" si="25"/>
        <v>1</v>
      </c>
      <c r="AE271" s="199" t="b">
        <f t="shared" si="25"/>
        <v>1</v>
      </c>
      <c r="AF271" s="200" t="b">
        <f t="shared" si="25"/>
        <v>1</v>
      </c>
      <c r="AG271" s="200" t="b">
        <f t="shared" si="25"/>
        <v>1</v>
      </c>
      <c r="AH271" s="201" t="b">
        <f t="shared" si="23"/>
        <v>1</v>
      </c>
      <c r="AI271" s="203">
        <f t="shared" si="24"/>
        <v>1</v>
      </c>
      <c r="AV271" s="51" t="s">
        <v>5</v>
      </c>
      <c r="AW271" s="30" t="s">
        <v>213</v>
      </c>
      <c r="AX271" s="51" t="s">
        <v>5</v>
      </c>
      <c r="AY271" s="51" t="s">
        <v>105</v>
      </c>
      <c r="AZ271" s="51" t="s">
        <v>106</v>
      </c>
      <c r="BA271" s="51" t="s">
        <v>106</v>
      </c>
      <c r="BB271" s="51" t="s">
        <v>2005</v>
      </c>
      <c r="BC271" s="1" t="s">
        <v>28</v>
      </c>
      <c r="BD271" s="1" t="s">
        <v>1669</v>
      </c>
      <c r="BE271" s="33" t="s">
        <v>1676</v>
      </c>
      <c r="BF271" s="51" t="s">
        <v>122</v>
      </c>
      <c r="BG271" s="51" t="s">
        <v>110</v>
      </c>
      <c r="BH271" s="73"/>
      <c r="BI271" s="73"/>
      <c r="BJ271" s="73" t="s">
        <v>26</v>
      </c>
      <c r="BK271" s="73"/>
      <c r="BL271" s="1" t="s">
        <v>1677</v>
      </c>
      <c r="BM271" s="1" t="s">
        <v>1678</v>
      </c>
      <c r="BP271" s="51" t="s">
        <v>1662</v>
      </c>
      <c r="BQ271" s="53">
        <v>42790</v>
      </c>
    </row>
    <row r="272" spans="1:69" ht="84.4" x14ac:dyDescent="0.6">
      <c r="A272" s="78">
        <v>271</v>
      </c>
      <c r="B272" s="426" t="s">
        <v>1679</v>
      </c>
      <c r="C272" s="27" t="s">
        <v>3962</v>
      </c>
      <c r="D272" s="1">
        <v>2008</v>
      </c>
      <c r="E272" s="1">
        <v>1.5</v>
      </c>
      <c r="F272" s="1">
        <v>700</v>
      </c>
      <c r="H272" s="1">
        <v>1.39</v>
      </c>
      <c r="I272" s="174" t="s">
        <v>2572</v>
      </c>
      <c r="J272" s="448" t="s">
        <v>3461</v>
      </c>
      <c r="K272" s="448" t="s">
        <v>3325</v>
      </c>
      <c r="L272" s="448" t="s">
        <v>4057</v>
      </c>
      <c r="M272" s="447" t="s">
        <v>4492</v>
      </c>
      <c r="N272" s="205" t="s">
        <v>2705</v>
      </c>
      <c r="O272" s="230" t="s">
        <v>2979</v>
      </c>
      <c r="P272" s="230" t="s">
        <v>1680</v>
      </c>
      <c r="Q272" s="136" t="s">
        <v>2686</v>
      </c>
      <c r="T272" s="206">
        <v>44664.48541666667</v>
      </c>
      <c r="U272" s="176" t="s">
        <v>2576</v>
      </c>
      <c r="V272" s="189" t="b">
        <v>1</v>
      </c>
      <c r="W272" s="134" t="b">
        <v>1</v>
      </c>
      <c r="Y272" s="192" t="b">
        <v>0</v>
      </c>
      <c r="AB272" s="234" t="b">
        <f t="shared" si="22"/>
        <v>1</v>
      </c>
      <c r="AC272" s="199" t="b">
        <f t="shared" si="22"/>
        <v>1</v>
      </c>
      <c r="AD272" s="199" t="b">
        <f t="shared" si="25"/>
        <v>1</v>
      </c>
      <c r="AE272" s="199" t="b">
        <f t="shared" si="25"/>
        <v>0</v>
      </c>
      <c r="AF272" s="200" t="b">
        <f t="shared" si="25"/>
        <v>1</v>
      </c>
      <c r="AG272" s="200" t="b">
        <f t="shared" si="25"/>
        <v>1</v>
      </c>
      <c r="AH272" s="201" t="b">
        <f t="shared" si="23"/>
        <v>0</v>
      </c>
      <c r="AI272" s="203">
        <f t="shared" si="24"/>
        <v>0</v>
      </c>
      <c r="AV272" s="51" t="s">
        <v>5</v>
      </c>
      <c r="AW272" s="30" t="s">
        <v>213</v>
      </c>
      <c r="AX272" s="51" t="s">
        <v>38</v>
      </c>
      <c r="AY272" s="51" t="s">
        <v>105</v>
      </c>
      <c r="AZ272" s="51" t="s">
        <v>106</v>
      </c>
      <c r="BA272" s="51" t="s">
        <v>106</v>
      </c>
      <c r="BB272" s="51" t="s">
        <v>2005</v>
      </c>
      <c r="BC272" s="57" t="s">
        <v>4</v>
      </c>
      <c r="BD272" s="1" t="s">
        <v>150</v>
      </c>
      <c r="BE272" s="33" t="s">
        <v>1680</v>
      </c>
      <c r="BF272" s="51" t="s">
        <v>122</v>
      </c>
      <c r="BG272" s="51" t="s">
        <v>110</v>
      </c>
      <c r="BH272" s="73"/>
      <c r="BI272" s="73"/>
      <c r="BJ272" s="73" t="s">
        <v>26</v>
      </c>
      <c r="BK272" s="73"/>
      <c r="BL272" s="1" t="s">
        <v>1681</v>
      </c>
      <c r="BM272" s="1" t="s">
        <v>1682</v>
      </c>
      <c r="BP272" s="51" t="s">
        <v>1662</v>
      </c>
      <c r="BQ272" s="53">
        <v>42790</v>
      </c>
    </row>
    <row r="273" spans="1:71" ht="118.15" x14ac:dyDescent="0.6">
      <c r="A273" s="78">
        <v>272</v>
      </c>
      <c r="B273" s="426" t="s">
        <v>2018</v>
      </c>
      <c r="C273" s="27" t="s">
        <v>4022</v>
      </c>
      <c r="D273" s="1">
        <v>2003</v>
      </c>
      <c r="E273" s="55">
        <v>0.6</v>
      </c>
      <c r="F273" s="1">
        <v>338</v>
      </c>
      <c r="H273" s="55">
        <v>0.56999999999999995</v>
      </c>
      <c r="I273" s="174" t="s">
        <v>2572</v>
      </c>
      <c r="J273" s="448" t="s">
        <v>3469</v>
      </c>
      <c r="K273" s="448" t="s">
        <v>3469</v>
      </c>
      <c r="L273" s="448" t="s">
        <v>4348</v>
      </c>
      <c r="M273" s="447" t="s">
        <v>4493</v>
      </c>
      <c r="N273" s="205" t="s">
        <v>2920</v>
      </c>
      <c r="O273" s="230" t="s">
        <v>2984</v>
      </c>
      <c r="T273" s="206">
        <v>44664.48541666667</v>
      </c>
      <c r="U273" s="176" t="s">
        <v>2576</v>
      </c>
      <c r="V273" s="189" t="b">
        <v>1</v>
      </c>
      <c r="W273" s="134" t="b">
        <v>1</v>
      </c>
      <c r="AB273" s="234" t="b">
        <f t="shared" si="22"/>
        <v>1</v>
      </c>
      <c r="AC273" s="199" t="b">
        <f t="shared" si="22"/>
        <v>1</v>
      </c>
      <c r="AD273" s="199" t="b">
        <f t="shared" si="25"/>
        <v>1</v>
      </c>
      <c r="AE273" s="199" t="b">
        <f t="shared" si="25"/>
        <v>1</v>
      </c>
      <c r="AF273" s="200" t="b">
        <f t="shared" si="25"/>
        <v>1</v>
      </c>
      <c r="AG273" s="200" t="b">
        <f t="shared" si="25"/>
        <v>1</v>
      </c>
      <c r="AH273" s="201" t="b">
        <f t="shared" si="23"/>
        <v>1</v>
      </c>
      <c r="AI273" s="203">
        <f t="shared" si="24"/>
        <v>1</v>
      </c>
      <c r="AV273" s="51" t="s">
        <v>5</v>
      </c>
      <c r="AW273" s="30" t="s">
        <v>213</v>
      </c>
      <c r="AX273" s="51" t="s">
        <v>5</v>
      </c>
      <c r="AY273" s="51" t="s">
        <v>105</v>
      </c>
      <c r="AZ273" s="51" t="s">
        <v>106</v>
      </c>
      <c r="BA273" s="51" t="s">
        <v>106</v>
      </c>
      <c r="BB273" s="51" t="s">
        <v>2005</v>
      </c>
      <c r="BC273" s="1" t="s">
        <v>28</v>
      </c>
      <c r="BD273" s="1" t="s">
        <v>1669</v>
      </c>
      <c r="BE273" s="33" t="s">
        <v>1683</v>
      </c>
      <c r="BF273" s="51" t="s">
        <v>122</v>
      </c>
      <c r="BG273" s="51" t="s">
        <v>110</v>
      </c>
      <c r="BH273" s="73"/>
      <c r="BI273" s="73"/>
      <c r="BJ273" s="73" t="s">
        <v>35</v>
      </c>
      <c r="BK273" s="73"/>
      <c r="BL273" s="1" t="s">
        <v>1203</v>
      </c>
      <c r="BM273" s="1" t="s">
        <v>143</v>
      </c>
      <c r="BO273" s="1" t="s">
        <v>1684</v>
      </c>
      <c r="BP273" s="51" t="s">
        <v>1662</v>
      </c>
      <c r="BQ273" s="53">
        <v>42790</v>
      </c>
    </row>
    <row r="274" spans="1:71" ht="50.65" x14ac:dyDescent="0.6">
      <c r="A274" s="78">
        <v>273</v>
      </c>
      <c r="B274" s="426" t="s">
        <v>1685</v>
      </c>
      <c r="C274" s="27" t="s">
        <v>3964</v>
      </c>
      <c r="D274" s="1">
        <v>2009</v>
      </c>
      <c r="E274" s="1">
        <v>1.36</v>
      </c>
      <c r="F274" s="1">
        <v>700</v>
      </c>
      <c r="H274" s="1">
        <v>1.38</v>
      </c>
      <c r="I274" s="174" t="s">
        <v>2572</v>
      </c>
      <c r="J274" s="448" t="s">
        <v>3470</v>
      </c>
      <c r="K274" s="448" t="s">
        <v>3470</v>
      </c>
      <c r="L274" s="448" t="s">
        <v>4349</v>
      </c>
      <c r="M274" s="447" t="s">
        <v>4494</v>
      </c>
      <c r="N274" s="205" t="s">
        <v>2776</v>
      </c>
      <c r="O274" s="230" t="s">
        <v>2991</v>
      </c>
      <c r="Q274" s="136" t="s">
        <v>2993</v>
      </c>
      <c r="R274" s="136" t="s">
        <v>2994</v>
      </c>
      <c r="S274" s="206">
        <v>44664.455555555556</v>
      </c>
      <c r="T274" s="121">
        <v>44664</v>
      </c>
      <c r="U274" s="155" t="s">
        <v>2575</v>
      </c>
      <c r="V274" s="189" t="b">
        <v>1</v>
      </c>
      <c r="W274" s="134" t="b">
        <v>1</v>
      </c>
      <c r="AB274" s="234" t="b">
        <f t="shared" si="22"/>
        <v>1</v>
      </c>
      <c r="AC274" s="199" t="b">
        <f t="shared" si="22"/>
        <v>1</v>
      </c>
      <c r="AD274" s="199" t="b">
        <f t="shared" si="25"/>
        <v>1</v>
      </c>
      <c r="AE274" s="199" t="b">
        <f t="shared" si="25"/>
        <v>1</v>
      </c>
      <c r="AF274" s="200" t="b">
        <f t="shared" si="25"/>
        <v>1</v>
      </c>
      <c r="AG274" s="200" t="b">
        <f t="shared" si="25"/>
        <v>1</v>
      </c>
      <c r="AH274" s="201" t="b">
        <f t="shared" si="23"/>
        <v>1</v>
      </c>
      <c r="AI274" s="203">
        <f t="shared" si="24"/>
        <v>1</v>
      </c>
      <c r="AV274" s="51" t="s">
        <v>5</v>
      </c>
      <c r="AW274" s="30" t="s">
        <v>213</v>
      </c>
      <c r="AX274" s="51" t="s">
        <v>5</v>
      </c>
      <c r="AY274" s="51" t="s">
        <v>105</v>
      </c>
      <c r="AZ274" s="51" t="s">
        <v>106</v>
      </c>
      <c r="BA274" s="51" t="s">
        <v>106</v>
      </c>
      <c r="BB274" s="51" t="s">
        <v>2005</v>
      </c>
      <c r="BC274" s="1" t="s">
        <v>28</v>
      </c>
      <c r="BD274" s="1" t="s">
        <v>1083</v>
      </c>
      <c r="BE274" s="33" t="s">
        <v>1686</v>
      </c>
      <c r="BF274" s="51" t="s">
        <v>122</v>
      </c>
      <c r="BG274" s="51" t="s">
        <v>110</v>
      </c>
      <c r="BH274" s="73"/>
      <c r="BI274" s="73"/>
      <c r="BJ274" s="73" t="s">
        <v>26</v>
      </c>
      <c r="BK274" s="73"/>
      <c r="BL274" s="1" t="s">
        <v>1687</v>
      </c>
      <c r="BM274" s="1" t="s">
        <v>1688</v>
      </c>
      <c r="BP274" s="51" t="s">
        <v>1662</v>
      </c>
      <c r="BQ274" s="53">
        <v>42789</v>
      </c>
    </row>
    <row r="275" spans="1:71" ht="84.4" x14ac:dyDescent="0.6">
      <c r="A275" s="78">
        <v>274</v>
      </c>
      <c r="B275" s="426" t="s">
        <v>1689</v>
      </c>
      <c r="C275" s="27" t="s">
        <v>3962</v>
      </c>
      <c r="D275" s="1">
        <v>2006</v>
      </c>
      <c r="E275" s="1">
        <v>1.2</v>
      </c>
      <c r="F275" s="1">
        <v>650</v>
      </c>
      <c r="H275" s="1"/>
      <c r="I275" s="174" t="s">
        <v>2572</v>
      </c>
      <c r="J275" s="448" t="s">
        <v>3488</v>
      </c>
      <c r="K275" s="448" t="s">
        <v>3437</v>
      </c>
      <c r="L275" s="448" t="s">
        <v>4041</v>
      </c>
      <c r="M275" s="447" t="s">
        <v>4072</v>
      </c>
      <c r="N275" s="205" t="s">
        <v>2855</v>
      </c>
      <c r="O275" s="230" t="s">
        <v>2997</v>
      </c>
      <c r="P275" s="136" t="s">
        <v>2999</v>
      </c>
      <c r="R275" s="136" t="s">
        <v>2679</v>
      </c>
      <c r="T275" s="206">
        <v>44664.500694444447</v>
      </c>
      <c r="U275" s="176" t="s">
        <v>2576</v>
      </c>
      <c r="V275" s="189" t="b">
        <v>1</v>
      </c>
      <c r="W275" s="192" t="b">
        <v>0</v>
      </c>
      <c r="AB275" s="234" t="b">
        <f t="shared" si="22"/>
        <v>1</v>
      </c>
      <c r="AC275" s="199" t="b">
        <f t="shared" si="22"/>
        <v>0</v>
      </c>
      <c r="AD275" s="199" t="b">
        <f t="shared" si="25"/>
        <v>1</v>
      </c>
      <c r="AE275" s="199" t="b">
        <f t="shared" si="25"/>
        <v>1</v>
      </c>
      <c r="AF275" s="200" t="b">
        <f t="shared" si="25"/>
        <v>1</v>
      </c>
      <c r="AG275" s="200" t="b">
        <f t="shared" si="25"/>
        <v>1</v>
      </c>
      <c r="AH275" s="201" t="b">
        <f t="shared" si="23"/>
        <v>0</v>
      </c>
      <c r="AI275" s="203">
        <f t="shared" si="24"/>
        <v>0</v>
      </c>
      <c r="AV275" s="51" t="s">
        <v>38</v>
      </c>
      <c r="AW275" s="30" t="s">
        <v>1690</v>
      </c>
      <c r="AX275" s="51" t="s">
        <v>38</v>
      </c>
      <c r="AY275" s="51" t="s">
        <v>105</v>
      </c>
      <c r="AZ275" s="51" t="s">
        <v>106</v>
      </c>
      <c r="BA275" s="51" t="s">
        <v>106</v>
      </c>
      <c r="BB275" s="51" t="s">
        <v>2005</v>
      </c>
      <c r="BC275" s="57" t="s">
        <v>4</v>
      </c>
      <c r="BD275" s="1" t="s">
        <v>1691</v>
      </c>
      <c r="BE275" s="33" t="s">
        <v>1692</v>
      </c>
      <c r="BF275" s="51" t="s">
        <v>122</v>
      </c>
      <c r="BG275" s="51" t="s">
        <v>110</v>
      </c>
      <c r="BH275" s="73"/>
      <c r="BI275" s="73"/>
      <c r="BJ275" s="73"/>
      <c r="BK275" s="73"/>
      <c r="BL275" s="1" t="s">
        <v>107</v>
      </c>
      <c r="BM275" s="1" t="s">
        <v>1693</v>
      </c>
      <c r="BP275" s="51" t="s">
        <v>1662</v>
      </c>
      <c r="BQ275" s="53">
        <v>42789</v>
      </c>
    </row>
    <row r="276" spans="1:71" ht="50.65" x14ac:dyDescent="0.6">
      <c r="A276" s="78">
        <v>275</v>
      </c>
      <c r="B276" s="426" t="s">
        <v>1694</v>
      </c>
      <c r="C276" s="27" t="s">
        <v>3971</v>
      </c>
      <c r="D276" s="1">
        <v>2011</v>
      </c>
      <c r="E276" s="1">
        <v>1.5</v>
      </c>
      <c r="F276" s="1">
        <v>700</v>
      </c>
      <c r="H276" s="1">
        <v>1.5</v>
      </c>
      <c r="I276" s="174" t="s">
        <v>2572</v>
      </c>
      <c r="J276" s="448" t="s">
        <v>3471</v>
      </c>
      <c r="K276" s="448" t="s">
        <v>3471</v>
      </c>
      <c r="L276" s="448" t="s">
        <v>4246</v>
      </c>
      <c r="M276" s="447" t="s">
        <v>4495</v>
      </c>
      <c r="N276" s="205" t="s">
        <v>2780</v>
      </c>
      <c r="O276" s="230" t="s">
        <v>2972</v>
      </c>
      <c r="T276" s="206">
        <v>44664.460416666669</v>
      </c>
      <c r="U276" s="176" t="s">
        <v>2576</v>
      </c>
      <c r="V276" s="189" t="b">
        <v>1</v>
      </c>
      <c r="W276" s="134" t="b">
        <v>1</v>
      </c>
      <c r="AB276" s="234" t="b">
        <f t="shared" si="22"/>
        <v>1</v>
      </c>
      <c r="AC276" s="199" t="b">
        <f t="shared" si="22"/>
        <v>1</v>
      </c>
      <c r="AD276" s="199" t="b">
        <f t="shared" si="25"/>
        <v>1</v>
      </c>
      <c r="AE276" s="199" t="b">
        <f t="shared" si="25"/>
        <v>1</v>
      </c>
      <c r="AF276" s="200" t="b">
        <f t="shared" si="25"/>
        <v>1</v>
      </c>
      <c r="AG276" s="200" t="b">
        <f t="shared" si="25"/>
        <v>1</v>
      </c>
      <c r="AH276" s="201" t="b">
        <f t="shared" si="23"/>
        <v>1</v>
      </c>
      <c r="AI276" s="203">
        <f t="shared" si="24"/>
        <v>1</v>
      </c>
      <c r="AV276" s="51" t="s">
        <v>5</v>
      </c>
      <c r="AW276" s="30" t="s">
        <v>213</v>
      </c>
      <c r="AX276" s="51" t="s">
        <v>5</v>
      </c>
      <c r="AY276" s="51" t="s">
        <v>105</v>
      </c>
      <c r="AZ276" s="51" t="s">
        <v>106</v>
      </c>
      <c r="BA276" s="51" t="s">
        <v>106</v>
      </c>
      <c r="BB276" s="51" t="s">
        <v>2005</v>
      </c>
      <c r="BC276" s="58" t="s">
        <v>28</v>
      </c>
      <c r="BD276" s="1" t="s">
        <v>1695</v>
      </c>
      <c r="BE276" s="33" t="s">
        <v>1696</v>
      </c>
      <c r="BF276" s="51" t="s">
        <v>122</v>
      </c>
      <c r="BG276" s="51" t="s">
        <v>110</v>
      </c>
      <c r="BH276" s="73"/>
      <c r="BI276" s="73"/>
      <c r="BJ276" s="73"/>
      <c r="BK276" s="73"/>
      <c r="BL276" s="1" t="s">
        <v>107</v>
      </c>
      <c r="BM276" s="1" t="s">
        <v>1697</v>
      </c>
      <c r="BP276" s="51" t="s">
        <v>1662</v>
      </c>
      <c r="BQ276" s="53">
        <v>42789</v>
      </c>
    </row>
    <row r="277" spans="1:71" ht="50.65" x14ac:dyDescent="0.6">
      <c r="A277" s="78">
        <v>276</v>
      </c>
      <c r="B277" s="426" t="s">
        <v>1698</v>
      </c>
      <c r="C277" s="27" t="s">
        <v>3965</v>
      </c>
      <c r="D277" s="1">
        <v>2004</v>
      </c>
      <c r="E277" s="1">
        <v>0.87</v>
      </c>
      <c r="F277" s="1">
        <v>715</v>
      </c>
      <c r="H277" s="1">
        <v>0.87</v>
      </c>
      <c r="I277" s="174" t="s">
        <v>2572</v>
      </c>
      <c r="J277" s="448" t="s">
        <v>3314</v>
      </c>
      <c r="K277" s="448" t="s">
        <v>3314</v>
      </c>
      <c r="L277" s="448" t="s">
        <v>4280</v>
      </c>
      <c r="M277" s="447" t="s">
        <v>3901</v>
      </c>
      <c r="N277" s="205" t="s">
        <v>2788</v>
      </c>
      <c r="O277" s="230" t="s">
        <v>2968</v>
      </c>
      <c r="Q277" s="136" t="s">
        <v>2969</v>
      </c>
      <c r="S277" s="206">
        <v>44664.455555555556</v>
      </c>
      <c r="T277" s="206">
        <v>44664.455555555556</v>
      </c>
      <c r="U277" s="155" t="s">
        <v>2575</v>
      </c>
      <c r="V277" s="189" t="b">
        <v>1</v>
      </c>
      <c r="W277" s="134" t="b">
        <v>1</v>
      </c>
      <c r="AB277" s="234" t="b">
        <f t="shared" si="22"/>
        <v>1</v>
      </c>
      <c r="AC277" s="199" t="b">
        <f t="shared" si="22"/>
        <v>1</v>
      </c>
      <c r="AD277" s="199" t="b">
        <f t="shared" si="25"/>
        <v>1</v>
      </c>
      <c r="AE277" s="199" t="b">
        <f t="shared" si="25"/>
        <v>1</v>
      </c>
      <c r="AF277" s="200" t="b">
        <f t="shared" si="25"/>
        <v>1</v>
      </c>
      <c r="AG277" s="200" t="b">
        <f t="shared" si="25"/>
        <v>1</v>
      </c>
      <c r="AH277" s="201" t="b">
        <f t="shared" si="23"/>
        <v>1</v>
      </c>
      <c r="AI277" s="203">
        <f t="shared" si="24"/>
        <v>1</v>
      </c>
      <c r="AV277" s="51" t="s">
        <v>5</v>
      </c>
      <c r="AW277" s="30" t="s">
        <v>213</v>
      </c>
      <c r="AX277" s="51" t="s">
        <v>5</v>
      </c>
      <c r="AY277" s="51" t="s">
        <v>105</v>
      </c>
      <c r="AZ277" s="51" t="s">
        <v>106</v>
      </c>
      <c r="BA277" s="51" t="s">
        <v>106</v>
      </c>
      <c r="BB277" s="51" t="s">
        <v>2005</v>
      </c>
      <c r="BC277" s="1" t="s">
        <v>2026</v>
      </c>
      <c r="BD277" s="1" t="s">
        <v>1700</v>
      </c>
      <c r="BE277" s="33" t="s">
        <v>1699</v>
      </c>
      <c r="BF277" s="51" t="s">
        <v>122</v>
      </c>
      <c r="BG277" s="51" t="s">
        <v>110</v>
      </c>
      <c r="BH277" s="73"/>
      <c r="BI277" s="73"/>
      <c r="BJ277" s="73" t="s">
        <v>35</v>
      </c>
      <c r="BK277" s="73"/>
      <c r="BL277" s="1" t="s">
        <v>1701</v>
      </c>
      <c r="BM277" s="1" t="s">
        <v>1079</v>
      </c>
      <c r="BP277" s="51" t="s">
        <v>1662</v>
      </c>
      <c r="BQ277" s="53">
        <v>42789</v>
      </c>
    </row>
    <row r="278" spans="1:71" ht="50.65" x14ac:dyDescent="0.6">
      <c r="A278" s="78">
        <v>277</v>
      </c>
      <c r="B278" s="426" t="s">
        <v>1702</v>
      </c>
      <c r="C278" s="27" t="s">
        <v>3993</v>
      </c>
      <c r="E278" s="1"/>
      <c r="H278" s="1"/>
      <c r="I278" s="174" t="s">
        <v>2572</v>
      </c>
      <c r="J278" s="448" t="s">
        <v>3452</v>
      </c>
      <c r="K278" s="448" t="s">
        <v>3452</v>
      </c>
      <c r="L278" s="448" t="s">
        <v>4271</v>
      </c>
      <c r="M278" s="447" t="s">
        <v>4036</v>
      </c>
      <c r="N278" s="205" t="s">
        <v>2842</v>
      </c>
      <c r="O278" s="230" t="s">
        <v>2964</v>
      </c>
      <c r="Q278" s="136" t="s">
        <v>2966</v>
      </c>
      <c r="T278" s="206">
        <v>44664.443749999999</v>
      </c>
      <c r="V278" s="188" t="b">
        <v>1</v>
      </c>
      <c r="W278" s="245" t="s">
        <v>2974</v>
      </c>
      <c r="X278" s="192" t="b">
        <v>0</v>
      </c>
      <c r="AB278" s="234" t="b">
        <f t="shared" si="22"/>
        <v>1</v>
      </c>
      <c r="AC278" s="199" t="b">
        <f t="shared" si="22"/>
        <v>0</v>
      </c>
      <c r="AD278" s="199" t="b">
        <f t="shared" si="25"/>
        <v>0</v>
      </c>
      <c r="AE278" s="199" t="b">
        <f t="shared" si="25"/>
        <v>1</v>
      </c>
      <c r="AF278" s="200" t="b">
        <f t="shared" si="25"/>
        <v>1</v>
      </c>
      <c r="AG278" s="200" t="b">
        <f t="shared" si="25"/>
        <v>1</v>
      </c>
      <c r="AH278" s="201" t="b">
        <f t="shared" si="23"/>
        <v>0</v>
      </c>
      <c r="AI278" s="203">
        <f t="shared" si="24"/>
        <v>0</v>
      </c>
      <c r="AV278" s="51" t="s">
        <v>5</v>
      </c>
      <c r="AW278" s="30" t="s">
        <v>213</v>
      </c>
      <c r="AX278" s="51" t="s">
        <v>5</v>
      </c>
      <c r="AY278" s="51" t="s">
        <v>105</v>
      </c>
      <c r="AZ278" s="51" t="s">
        <v>106</v>
      </c>
      <c r="BA278" s="51" t="s">
        <v>106</v>
      </c>
      <c r="BB278" s="51" t="s">
        <v>2005</v>
      </c>
      <c r="BC278" s="58" t="s">
        <v>4</v>
      </c>
      <c r="BD278" s="1" t="s">
        <v>997</v>
      </c>
      <c r="BE278" s="33" t="s">
        <v>1703</v>
      </c>
      <c r="BF278" s="51" t="s">
        <v>122</v>
      </c>
      <c r="BG278" s="51" t="s">
        <v>110</v>
      </c>
      <c r="BH278" s="73"/>
      <c r="BI278" s="73"/>
      <c r="BJ278" s="73"/>
      <c r="BK278" s="73"/>
      <c r="BL278" s="1" t="s">
        <v>1704</v>
      </c>
      <c r="BP278" s="51" t="s">
        <v>1662</v>
      </c>
      <c r="BQ278" s="53">
        <v>42788</v>
      </c>
    </row>
    <row r="279" spans="1:71" s="47" customFormat="1" ht="50.65" x14ac:dyDescent="0.6">
      <c r="A279" s="79">
        <v>278</v>
      </c>
      <c r="B279" s="437" t="s">
        <v>2019</v>
      </c>
      <c r="C279" s="438" t="s">
        <v>3965</v>
      </c>
      <c r="D279" s="55">
        <v>2003</v>
      </c>
      <c r="E279" s="47">
        <v>5.5999999999999999E-3</v>
      </c>
      <c r="F279" s="47">
        <v>950</v>
      </c>
      <c r="H279" s="47">
        <v>4.0000000000000001E-3</v>
      </c>
      <c r="I279" s="174" t="s">
        <v>2572</v>
      </c>
      <c r="J279" s="452" t="s">
        <v>3304</v>
      </c>
      <c r="K279" s="448" t="s">
        <v>3314</v>
      </c>
      <c r="L279" s="448" t="s">
        <v>4280</v>
      </c>
      <c r="M279" s="447" t="s">
        <v>3901</v>
      </c>
      <c r="N279" s="280" t="s">
        <v>2776</v>
      </c>
      <c r="O279" s="281" t="s">
        <v>1707</v>
      </c>
      <c r="P279" s="250"/>
      <c r="Q279" s="250" t="s">
        <v>2963</v>
      </c>
      <c r="R279" s="136"/>
      <c r="S279" s="206">
        <v>44664.523611111108</v>
      </c>
      <c r="T279" s="206">
        <v>44664.523611111108</v>
      </c>
      <c r="U279" s="155" t="s">
        <v>2575</v>
      </c>
      <c r="V279" s="189" t="b">
        <v>1</v>
      </c>
      <c r="W279" s="134" t="b">
        <v>1</v>
      </c>
      <c r="X279" s="122"/>
      <c r="Y279" s="122"/>
      <c r="Z279" s="122"/>
      <c r="AA279" s="237"/>
      <c r="AB279" s="234" t="b">
        <f t="shared" si="22"/>
        <v>1</v>
      </c>
      <c r="AC279" s="199" t="b">
        <f t="shared" si="22"/>
        <v>1</v>
      </c>
      <c r="AD279" s="199" t="b">
        <f t="shared" si="25"/>
        <v>1</v>
      </c>
      <c r="AE279" s="199" t="b">
        <f t="shared" si="25"/>
        <v>1</v>
      </c>
      <c r="AF279" s="200" t="b">
        <f t="shared" si="25"/>
        <v>1</v>
      </c>
      <c r="AG279" s="200" t="b">
        <f t="shared" si="25"/>
        <v>1</v>
      </c>
      <c r="AH279" s="201" t="b">
        <f t="shared" si="23"/>
        <v>1</v>
      </c>
      <c r="AI279" s="203">
        <f t="shared" si="24"/>
        <v>1</v>
      </c>
      <c r="AJ279" s="164"/>
      <c r="AV279" s="54" t="s">
        <v>38</v>
      </c>
      <c r="AW279" s="54" t="s">
        <v>213</v>
      </c>
      <c r="AX279" s="54" t="s">
        <v>38</v>
      </c>
      <c r="AY279" s="54" t="s">
        <v>105</v>
      </c>
      <c r="AZ279" s="54" t="s">
        <v>106</v>
      </c>
      <c r="BA279" s="54" t="s">
        <v>106</v>
      </c>
      <c r="BB279" s="54" t="s">
        <v>2007</v>
      </c>
      <c r="BC279" s="47" t="s">
        <v>1705</v>
      </c>
      <c r="BD279" s="55" t="s">
        <v>1706</v>
      </c>
      <c r="BE279" s="47" t="s">
        <v>1707</v>
      </c>
      <c r="BF279" s="54" t="s">
        <v>122</v>
      </c>
      <c r="BG279" s="54" t="s">
        <v>110</v>
      </c>
      <c r="BH279" s="73"/>
      <c r="BI279" s="73"/>
      <c r="BJ279" s="73"/>
      <c r="BK279" s="73"/>
      <c r="BL279" s="55" t="s">
        <v>1708</v>
      </c>
      <c r="BM279" s="55" t="s">
        <v>1079</v>
      </c>
      <c r="BN279" s="55"/>
      <c r="BP279" s="54" t="s">
        <v>1662</v>
      </c>
      <c r="BQ279" s="56">
        <v>42788</v>
      </c>
      <c r="BR279" s="55"/>
      <c r="BS279" s="55"/>
    </row>
    <row r="280" spans="1:71" ht="50.65" x14ac:dyDescent="0.6">
      <c r="A280" s="78">
        <v>279</v>
      </c>
      <c r="B280" s="426" t="s">
        <v>1472</v>
      </c>
      <c r="C280" s="438" t="s">
        <v>3965</v>
      </c>
      <c r="D280" s="1">
        <v>2008</v>
      </c>
      <c r="E280" s="1">
        <v>1.04</v>
      </c>
      <c r="F280" s="1">
        <v>423</v>
      </c>
      <c r="H280" s="1">
        <v>1.03</v>
      </c>
      <c r="I280" s="174" t="s">
        <v>2572</v>
      </c>
      <c r="J280" s="448" t="s">
        <v>3038</v>
      </c>
      <c r="K280" s="448" t="s">
        <v>3325</v>
      </c>
      <c r="L280" s="448" t="s">
        <v>4057</v>
      </c>
      <c r="M280" s="447" t="s">
        <v>3542</v>
      </c>
      <c r="N280" s="205" t="s">
        <v>2788</v>
      </c>
      <c r="O280" s="230" t="s">
        <v>2960</v>
      </c>
      <c r="P280" s="230" t="s">
        <v>2960</v>
      </c>
      <c r="T280" s="206">
        <v>44664.012499999997</v>
      </c>
      <c r="U280" s="176" t="s">
        <v>2576</v>
      </c>
      <c r="V280" s="189" t="b">
        <v>1</v>
      </c>
      <c r="W280" s="134" t="b">
        <v>1</v>
      </c>
      <c r="AB280" s="234" t="b">
        <f t="shared" si="22"/>
        <v>1</v>
      </c>
      <c r="AC280" s="199" t="b">
        <f t="shared" si="22"/>
        <v>1</v>
      </c>
      <c r="AD280" s="199" t="b">
        <f t="shared" si="25"/>
        <v>1</v>
      </c>
      <c r="AE280" s="199" t="b">
        <f t="shared" si="25"/>
        <v>1</v>
      </c>
      <c r="AF280" s="200" t="b">
        <f t="shared" si="25"/>
        <v>1</v>
      </c>
      <c r="AG280" s="200" t="b">
        <f t="shared" si="25"/>
        <v>1</v>
      </c>
      <c r="AH280" s="201" t="b">
        <f t="shared" si="23"/>
        <v>1</v>
      </c>
      <c r="AI280" s="203">
        <f t="shared" si="24"/>
        <v>1</v>
      </c>
      <c r="AV280" s="51" t="s">
        <v>1428</v>
      </c>
      <c r="AW280" s="30" t="s">
        <v>1427</v>
      </c>
      <c r="AX280" s="51" t="s">
        <v>1428</v>
      </c>
      <c r="AY280" s="51" t="s">
        <v>1429</v>
      </c>
      <c r="AZ280" s="51" t="s">
        <v>1430</v>
      </c>
      <c r="BA280" s="51" t="s">
        <v>1430</v>
      </c>
      <c r="BB280" s="51" t="s">
        <v>2005</v>
      </c>
      <c r="BC280" s="1" t="s">
        <v>1465</v>
      </c>
      <c r="BD280" s="1" t="s">
        <v>1473</v>
      </c>
      <c r="BE280" s="33" t="s">
        <v>1474</v>
      </c>
      <c r="BF280" s="51" t="s">
        <v>1433</v>
      </c>
      <c r="BG280" s="51" t="s">
        <v>1434</v>
      </c>
      <c r="BH280" s="73"/>
      <c r="BI280" s="73"/>
      <c r="BJ280" s="73" t="s">
        <v>26</v>
      </c>
      <c r="BK280" s="73"/>
      <c r="BL280" s="1" t="s">
        <v>1475</v>
      </c>
      <c r="BM280" s="1" t="s">
        <v>1476</v>
      </c>
      <c r="BP280" s="51" t="s">
        <v>1437</v>
      </c>
      <c r="BQ280" s="53">
        <v>42751</v>
      </c>
    </row>
    <row r="281" spans="1:71" ht="50.65" x14ac:dyDescent="0.6">
      <c r="A281" s="78">
        <v>280</v>
      </c>
      <c r="B281" s="426" t="s">
        <v>1477</v>
      </c>
      <c r="C281" s="27" t="s">
        <v>3975</v>
      </c>
      <c r="D281" s="1">
        <v>2006</v>
      </c>
      <c r="E281" s="1">
        <v>0.9</v>
      </c>
      <c r="F281" s="1">
        <v>850</v>
      </c>
      <c r="H281" s="1">
        <v>0.91</v>
      </c>
      <c r="I281" s="174" t="s">
        <v>2572</v>
      </c>
      <c r="J281" s="448" t="s">
        <v>4350</v>
      </c>
      <c r="K281" s="448" t="s">
        <v>3472</v>
      </c>
      <c r="L281" s="448" t="s">
        <v>4038</v>
      </c>
      <c r="M281" s="447" t="s">
        <v>3565</v>
      </c>
      <c r="N281" s="205" t="s">
        <v>2780</v>
      </c>
      <c r="O281" s="230" t="s">
        <v>2959</v>
      </c>
      <c r="P281" s="230" t="s">
        <v>2959</v>
      </c>
      <c r="T281" s="206">
        <v>44664.009722222225</v>
      </c>
      <c r="U281" s="176" t="s">
        <v>2576</v>
      </c>
      <c r="V281" s="189" t="b">
        <v>1</v>
      </c>
      <c r="W281" s="134" t="b">
        <v>1</v>
      </c>
      <c r="AB281" s="234" t="b">
        <f t="shared" si="22"/>
        <v>1</v>
      </c>
      <c r="AC281" s="199" t="b">
        <f t="shared" si="22"/>
        <v>1</v>
      </c>
      <c r="AD281" s="199" t="b">
        <f t="shared" si="25"/>
        <v>1</v>
      </c>
      <c r="AE281" s="199" t="b">
        <f t="shared" si="25"/>
        <v>1</v>
      </c>
      <c r="AF281" s="200" t="b">
        <f t="shared" si="25"/>
        <v>1</v>
      </c>
      <c r="AG281" s="200" t="b">
        <f t="shared" si="25"/>
        <v>1</v>
      </c>
      <c r="AH281" s="201" t="b">
        <f t="shared" si="23"/>
        <v>1</v>
      </c>
      <c r="AI281" s="203">
        <f t="shared" si="24"/>
        <v>1</v>
      </c>
      <c r="AV281" s="51" t="s">
        <v>1428</v>
      </c>
      <c r="AW281" s="30" t="s">
        <v>1427</v>
      </c>
      <c r="AX281" s="51" t="s">
        <v>1428</v>
      </c>
      <c r="AY281" s="51" t="s">
        <v>1429</v>
      </c>
      <c r="AZ281" s="51" t="s">
        <v>1430</v>
      </c>
      <c r="BA281" s="51" t="s">
        <v>1430</v>
      </c>
      <c r="BB281" s="51" t="s">
        <v>2002</v>
      </c>
      <c r="BC281" s="58" t="s">
        <v>2002</v>
      </c>
      <c r="BD281" s="1" t="s">
        <v>1478</v>
      </c>
      <c r="BE281" s="33" t="s">
        <v>1479</v>
      </c>
      <c r="BF281" s="51" t="s">
        <v>1433</v>
      </c>
      <c r="BG281" s="51" t="s">
        <v>1434</v>
      </c>
      <c r="BH281" s="73"/>
      <c r="BI281" s="73"/>
      <c r="BJ281" s="73" t="s">
        <v>26</v>
      </c>
      <c r="BK281" s="73"/>
      <c r="BL281" s="1" t="s">
        <v>1480</v>
      </c>
      <c r="BM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426" t="s">
        <v>1482</v>
      </c>
      <c r="C282" s="27" t="s">
        <v>4002</v>
      </c>
      <c r="D282" s="1">
        <v>2009</v>
      </c>
      <c r="E282" s="1">
        <v>1</v>
      </c>
      <c r="F282" s="1">
        <v>1073</v>
      </c>
      <c r="H282" s="1">
        <v>1.05</v>
      </c>
      <c r="I282" s="174" t="s">
        <v>2572</v>
      </c>
      <c r="J282" s="448" t="s">
        <v>4351</v>
      </c>
      <c r="K282" s="448" t="s">
        <v>3473</v>
      </c>
      <c r="L282" s="448" t="s">
        <v>4033</v>
      </c>
      <c r="M282" s="447" t="s">
        <v>3329</v>
      </c>
      <c r="N282" s="205" t="s">
        <v>2787</v>
      </c>
      <c r="O282" s="230" t="s">
        <v>2958</v>
      </c>
      <c r="S282" s="206">
        <v>44664.006944444445</v>
      </c>
      <c r="T282" s="206">
        <v>44664.006944444445</v>
      </c>
      <c r="U282" s="155" t="s">
        <v>2575</v>
      </c>
      <c r="V282" s="189" t="b">
        <v>1</v>
      </c>
      <c r="W282" s="134" t="b">
        <v>1</v>
      </c>
      <c r="AB282" s="234" t="b">
        <f t="shared" si="22"/>
        <v>1</v>
      </c>
      <c r="AC282" s="199" t="b">
        <f t="shared" si="22"/>
        <v>1</v>
      </c>
      <c r="AD282" s="199" t="b">
        <f t="shared" si="25"/>
        <v>1</v>
      </c>
      <c r="AE282" s="199" t="b">
        <f t="shared" si="25"/>
        <v>1</v>
      </c>
      <c r="AF282" s="200" t="b">
        <f t="shared" si="25"/>
        <v>1</v>
      </c>
      <c r="AG282" s="200" t="b">
        <f t="shared" si="25"/>
        <v>1</v>
      </c>
      <c r="AH282" s="201" t="b">
        <f t="shared" si="23"/>
        <v>1</v>
      </c>
      <c r="AI282" s="203">
        <f t="shared" si="24"/>
        <v>1</v>
      </c>
      <c r="AV282" s="51" t="s">
        <v>1428</v>
      </c>
      <c r="AW282" s="30" t="s">
        <v>1427</v>
      </c>
      <c r="AX282" s="51" t="s">
        <v>1428</v>
      </c>
      <c r="AY282" s="51" t="s">
        <v>1429</v>
      </c>
      <c r="AZ282" s="51" t="s">
        <v>1430</v>
      </c>
      <c r="BA282" s="51" t="s">
        <v>1430</v>
      </c>
      <c r="BB282" s="51" t="s">
        <v>2033</v>
      </c>
      <c r="BC282" s="42" t="s">
        <v>2021</v>
      </c>
      <c r="BD282" s="1" t="s">
        <v>1483</v>
      </c>
      <c r="BE282" s="33" t="s">
        <v>1484</v>
      </c>
      <c r="BF282" s="51" t="s">
        <v>1433</v>
      </c>
      <c r="BG282" s="51" t="s">
        <v>1434</v>
      </c>
      <c r="BH282" s="73"/>
      <c r="BI282" s="73"/>
      <c r="BJ282" s="73" t="s">
        <v>26</v>
      </c>
      <c r="BK282" s="73"/>
      <c r="BL282" s="1" t="s">
        <v>1485</v>
      </c>
      <c r="BM282" s="1" t="s">
        <v>1486</v>
      </c>
      <c r="BP282" s="51" t="s">
        <v>1437</v>
      </c>
      <c r="BQ282" s="53">
        <v>42751</v>
      </c>
    </row>
    <row r="283" spans="1:71" ht="39.4" x14ac:dyDescent="0.6">
      <c r="A283" s="78">
        <v>282</v>
      </c>
      <c r="B283" s="426" t="s">
        <v>1487</v>
      </c>
      <c r="C283" s="27" t="s">
        <v>4002</v>
      </c>
      <c r="D283" s="1">
        <v>2010</v>
      </c>
      <c r="E283" s="1">
        <v>1.45</v>
      </c>
      <c r="F283" s="1">
        <v>850</v>
      </c>
      <c r="H283" s="1">
        <v>1.47</v>
      </c>
      <c r="I283" s="174" t="s">
        <v>2572</v>
      </c>
      <c r="J283" s="448" t="s">
        <v>4352</v>
      </c>
      <c r="K283" s="448" t="s">
        <v>3472</v>
      </c>
      <c r="L283" s="448" t="s">
        <v>4038</v>
      </c>
      <c r="M283" s="447" t="s">
        <v>3565</v>
      </c>
      <c r="N283" s="205" t="s">
        <v>2787</v>
      </c>
      <c r="O283" s="230" t="s">
        <v>2952</v>
      </c>
      <c r="P283" s="136" t="s">
        <v>2953</v>
      </c>
      <c r="T283" s="206">
        <v>44663.488888888889</v>
      </c>
      <c r="U283" s="176" t="s">
        <v>2576</v>
      </c>
      <c r="V283" s="189" t="b">
        <v>1</v>
      </c>
      <c r="W283" s="134" t="b">
        <v>1</v>
      </c>
      <c r="AB283" s="234" t="b">
        <f t="shared" si="22"/>
        <v>1</v>
      </c>
      <c r="AC283" s="199" t="b">
        <f t="shared" si="22"/>
        <v>1</v>
      </c>
      <c r="AD283" s="199" t="b">
        <f t="shared" si="25"/>
        <v>1</v>
      </c>
      <c r="AE283" s="199" t="b">
        <f t="shared" si="25"/>
        <v>1</v>
      </c>
      <c r="AF283" s="200" t="b">
        <f t="shared" si="25"/>
        <v>1</v>
      </c>
      <c r="AG283" s="200" t="b">
        <f t="shared" si="25"/>
        <v>1</v>
      </c>
      <c r="AH283" s="201" t="b">
        <f t="shared" si="23"/>
        <v>1</v>
      </c>
      <c r="AI283" s="203">
        <f t="shared" si="24"/>
        <v>1</v>
      </c>
      <c r="AV283" s="51" t="s">
        <v>1428</v>
      </c>
      <c r="AW283" s="30" t="s">
        <v>1427</v>
      </c>
      <c r="AX283" s="51" t="s">
        <v>1428</v>
      </c>
      <c r="AY283" s="51" t="s">
        <v>1429</v>
      </c>
      <c r="AZ283" s="51" t="s">
        <v>1430</v>
      </c>
      <c r="BA283" s="51" t="s">
        <v>1430</v>
      </c>
      <c r="BB283" s="51" t="s">
        <v>2002</v>
      </c>
      <c r="BC283" s="58" t="s">
        <v>2002</v>
      </c>
      <c r="BD283" s="1" t="s">
        <v>1488</v>
      </c>
      <c r="BE283" s="33" t="s">
        <v>1489</v>
      </c>
      <c r="BF283" s="51" t="s">
        <v>1433</v>
      </c>
      <c r="BG283" s="51" t="s">
        <v>1434</v>
      </c>
      <c r="BH283" s="73"/>
      <c r="BI283" s="73"/>
      <c r="BJ283" s="73" t="s">
        <v>26</v>
      </c>
      <c r="BK283" s="73"/>
      <c r="BL283" s="1" t="s">
        <v>1490</v>
      </c>
      <c r="BM283" s="1" t="s">
        <v>1491</v>
      </c>
      <c r="BP283" s="51" t="s">
        <v>1437</v>
      </c>
      <c r="BQ283" s="53">
        <v>42748</v>
      </c>
    </row>
    <row r="284" spans="1:71" ht="50.65" x14ac:dyDescent="0.6">
      <c r="A284" s="78">
        <v>283</v>
      </c>
      <c r="B284" s="426" t="s">
        <v>1492</v>
      </c>
      <c r="C284" s="27" t="s">
        <v>3963</v>
      </c>
      <c r="D284" s="1">
        <v>2008</v>
      </c>
      <c r="E284" s="1">
        <v>1.3</v>
      </c>
      <c r="F284" s="1">
        <v>1173</v>
      </c>
      <c r="H284" s="1">
        <v>1.31</v>
      </c>
      <c r="I284" s="174" t="s">
        <v>2572</v>
      </c>
      <c r="J284" s="448" t="s">
        <v>4318</v>
      </c>
      <c r="K284" s="448" t="s">
        <v>3343</v>
      </c>
      <c r="L284" s="448" t="s">
        <v>4125</v>
      </c>
      <c r="M284" s="447" t="s">
        <v>4472</v>
      </c>
      <c r="N284" s="205" t="s">
        <v>2705</v>
      </c>
      <c r="O284" s="230" t="s">
        <v>2939</v>
      </c>
      <c r="T284" s="206">
        <v>44663.461805555555</v>
      </c>
      <c r="U284" s="176" t="s">
        <v>2576</v>
      </c>
      <c r="V284" s="189" t="b">
        <v>1</v>
      </c>
      <c r="W284" s="134" t="b">
        <v>1</v>
      </c>
      <c r="AB284" s="234" t="b">
        <f t="shared" si="22"/>
        <v>1</v>
      </c>
      <c r="AC284" s="199" t="b">
        <f t="shared" si="22"/>
        <v>1</v>
      </c>
      <c r="AD284" s="199" t="b">
        <f t="shared" si="25"/>
        <v>1</v>
      </c>
      <c r="AE284" s="199" t="b">
        <f t="shared" si="25"/>
        <v>1</v>
      </c>
      <c r="AF284" s="200" t="b">
        <f t="shared" si="25"/>
        <v>1</v>
      </c>
      <c r="AG284" s="200" t="b">
        <f t="shared" si="25"/>
        <v>1</v>
      </c>
      <c r="AH284" s="201" t="b">
        <f t="shared" si="23"/>
        <v>1</v>
      </c>
      <c r="AI284" s="203">
        <f t="shared" si="24"/>
        <v>1</v>
      </c>
      <c r="AV284" s="51" t="s">
        <v>1428</v>
      </c>
      <c r="AW284" s="30" t="s">
        <v>1427</v>
      </c>
      <c r="AX284" s="51" t="s">
        <v>1428</v>
      </c>
      <c r="AY284" s="51" t="s">
        <v>1429</v>
      </c>
      <c r="AZ284" s="51" t="s">
        <v>1430</v>
      </c>
      <c r="BA284" s="51" t="s">
        <v>1430</v>
      </c>
      <c r="BB284" s="51" t="s">
        <v>97</v>
      </c>
      <c r="BC284" s="1" t="s">
        <v>1493</v>
      </c>
      <c r="BD284" s="1" t="s">
        <v>1493</v>
      </c>
      <c r="BE284" s="33" t="s">
        <v>1494</v>
      </c>
      <c r="BF284" s="51" t="s">
        <v>1433</v>
      </c>
      <c r="BG284" s="51" t="s">
        <v>1434</v>
      </c>
      <c r="BH284" s="73"/>
      <c r="BI284" s="73"/>
      <c r="BJ284" s="73" t="s">
        <v>35</v>
      </c>
      <c r="BK284" s="73"/>
      <c r="BL284" s="1" t="s">
        <v>1456</v>
      </c>
      <c r="BM284" s="1" t="s">
        <v>1495</v>
      </c>
      <c r="BP284" s="51" t="s">
        <v>1437</v>
      </c>
      <c r="BQ284" s="53">
        <v>42747</v>
      </c>
    </row>
    <row r="285" spans="1:71" ht="50.65" x14ac:dyDescent="0.6">
      <c r="A285" s="78">
        <v>284</v>
      </c>
      <c r="B285" s="426" t="s">
        <v>1496</v>
      </c>
      <c r="C285" s="27" t="s">
        <v>3971</v>
      </c>
      <c r="D285" s="1">
        <v>2008</v>
      </c>
      <c r="E285" s="1">
        <v>1.3</v>
      </c>
      <c r="F285" s="1">
        <v>1223</v>
      </c>
      <c r="H285" s="1">
        <v>1.25</v>
      </c>
      <c r="I285" s="174" t="s">
        <v>2572</v>
      </c>
      <c r="J285" s="448" t="s">
        <v>4353</v>
      </c>
      <c r="K285" s="448" t="s">
        <v>3438</v>
      </c>
      <c r="L285" s="448" t="s">
        <v>4030</v>
      </c>
      <c r="M285" s="447" t="s">
        <v>4058</v>
      </c>
      <c r="N285" s="205" t="s">
        <v>2780</v>
      </c>
      <c r="O285" s="230" t="s">
        <v>2948</v>
      </c>
      <c r="P285" s="230" t="s">
        <v>2950</v>
      </c>
      <c r="Q285" s="136" t="s">
        <v>2951</v>
      </c>
      <c r="T285" s="206">
        <v>44663.481249999997</v>
      </c>
      <c r="U285" s="155" t="s">
        <v>2575</v>
      </c>
      <c r="V285" s="189" t="b">
        <v>1</v>
      </c>
      <c r="W285" s="134" t="b">
        <v>1</v>
      </c>
      <c r="AB285" s="234" t="b">
        <f t="shared" si="22"/>
        <v>1</v>
      </c>
      <c r="AC285" s="199" t="b">
        <f t="shared" si="22"/>
        <v>1</v>
      </c>
      <c r="AD285" s="199" t="b">
        <f t="shared" si="25"/>
        <v>1</v>
      </c>
      <c r="AE285" s="199" t="b">
        <f t="shared" si="25"/>
        <v>1</v>
      </c>
      <c r="AF285" s="200" t="b">
        <f t="shared" si="25"/>
        <v>1</v>
      </c>
      <c r="AG285" s="200" t="b">
        <f t="shared" si="25"/>
        <v>1</v>
      </c>
      <c r="AH285" s="201" t="b">
        <f t="shared" si="23"/>
        <v>1</v>
      </c>
      <c r="AI285" s="203">
        <f t="shared" si="24"/>
        <v>1</v>
      </c>
      <c r="AV285" s="51" t="s">
        <v>1464</v>
      </c>
      <c r="AW285" s="30" t="s">
        <v>1427</v>
      </c>
      <c r="AX285" s="51" t="s">
        <v>1464</v>
      </c>
      <c r="AY285" s="51" t="s">
        <v>1429</v>
      </c>
      <c r="AZ285" s="51" t="s">
        <v>1430</v>
      </c>
      <c r="BA285" s="51" t="s">
        <v>1430</v>
      </c>
      <c r="BB285" s="51" t="s">
        <v>2002</v>
      </c>
      <c r="BC285" s="58" t="s">
        <v>2002</v>
      </c>
      <c r="BD285" s="1" t="s">
        <v>1497</v>
      </c>
      <c r="BE285" s="40" t="s">
        <v>2949</v>
      </c>
      <c r="BF285" s="51" t="s">
        <v>1433</v>
      </c>
      <c r="BG285" s="51" t="s">
        <v>1434</v>
      </c>
      <c r="BH285" s="73"/>
      <c r="BI285" s="73"/>
      <c r="BJ285" s="73" t="s">
        <v>35</v>
      </c>
      <c r="BK285" s="73"/>
      <c r="BL285" s="1" t="s">
        <v>1499</v>
      </c>
      <c r="BM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437" t="s">
        <v>1501</v>
      </c>
      <c r="C286" s="438" t="s">
        <v>3955</v>
      </c>
      <c r="D286" s="55">
        <v>2000</v>
      </c>
      <c r="E286" s="40">
        <v>0.8</v>
      </c>
      <c r="F286" s="47">
        <v>225</v>
      </c>
      <c r="H286" s="40">
        <v>0.68</v>
      </c>
      <c r="I286" s="204" t="s">
        <v>2572</v>
      </c>
      <c r="J286" s="448" t="s">
        <v>4354</v>
      </c>
      <c r="K286" s="448" t="s">
        <v>3437</v>
      </c>
      <c r="L286" s="448" t="s">
        <v>4041</v>
      </c>
      <c r="M286" s="447" t="s">
        <v>4464</v>
      </c>
      <c r="N286" s="248" t="s">
        <v>2920</v>
      </c>
      <c r="O286" s="249" t="s">
        <v>2921</v>
      </c>
      <c r="P286" s="142" t="s">
        <v>2921</v>
      </c>
      <c r="Q286" s="142"/>
      <c r="R286" s="142" t="s">
        <v>2922</v>
      </c>
      <c r="S286" s="139"/>
      <c r="T286" s="244">
        <v>44663.378472222219</v>
      </c>
      <c r="U286" s="158" t="s">
        <v>2575</v>
      </c>
      <c r="V286" s="209" t="b">
        <v>1</v>
      </c>
      <c r="W286" s="192" t="b">
        <v>1</v>
      </c>
      <c r="X286" s="139"/>
      <c r="Y286" s="193" t="b">
        <v>0</v>
      </c>
      <c r="AB286" s="234" t="b">
        <f t="shared" si="22"/>
        <v>1</v>
      </c>
      <c r="AC286" s="199" t="b">
        <f t="shared" si="22"/>
        <v>1</v>
      </c>
      <c r="AD286" s="199" t="b">
        <f t="shared" si="25"/>
        <v>1</v>
      </c>
      <c r="AE286" s="199" t="b">
        <f t="shared" si="25"/>
        <v>0</v>
      </c>
      <c r="AF286" s="200" t="b">
        <f t="shared" si="25"/>
        <v>1</v>
      </c>
      <c r="AG286" s="200" t="b">
        <f t="shared" si="25"/>
        <v>1</v>
      </c>
      <c r="AH286" s="201" t="b">
        <f t="shared" si="23"/>
        <v>0</v>
      </c>
      <c r="AI286" s="203">
        <f t="shared" si="24"/>
        <v>0</v>
      </c>
      <c r="AJ286" s="164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54" t="s">
        <v>1428</v>
      </c>
      <c r="AW286" s="54" t="s">
        <v>1427</v>
      </c>
      <c r="AX286" s="54" t="s">
        <v>1428</v>
      </c>
      <c r="AY286" s="54" t="s">
        <v>1429</v>
      </c>
      <c r="AZ286" s="54" t="s">
        <v>1430</v>
      </c>
      <c r="BA286" s="54" t="s">
        <v>1430</v>
      </c>
      <c r="BB286" s="51" t="s">
        <v>2005</v>
      </c>
      <c r="BC286" s="47" t="s">
        <v>1502</v>
      </c>
      <c r="BD286" s="55" t="s">
        <v>1503</v>
      </c>
      <c r="BE286" s="47" t="s">
        <v>1504</v>
      </c>
      <c r="BF286" s="51" t="s">
        <v>1433</v>
      </c>
      <c r="BG286" s="54" t="s">
        <v>113</v>
      </c>
      <c r="BH286" s="73"/>
      <c r="BI286" s="73"/>
      <c r="BJ286" s="73"/>
      <c r="BK286" s="73"/>
      <c r="BL286" s="55" t="s">
        <v>1505</v>
      </c>
      <c r="BM286" s="55" t="s">
        <v>1505</v>
      </c>
      <c r="BN286" s="55"/>
      <c r="BO286" s="47" t="s">
        <v>1506</v>
      </c>
      <c r="BP286" s="54" t="s">
        <v>1437</v>
      </c>
      <c r="BQ286" s="56">
        <v>42746</v>
      </c>
    </row>
    <row r="287" spans="1:71" ht="50.65" x14ac:dyDescent="0.6">
      <c r="A287" s="78">
        <v>286</v>
      </c>
      <c r="B287" s="426" t="s">
        <v>2012</v>
      </c>
      <c r="C287" s="27" t="s">
        <v>3975</v>
      </c>
      <c r="D287" s="1">
        <v>2008</v>
      </c>
      <c r="E287" s="1">
        <v>1.1000000000000001</v>
      </c>
      <c r="F287" s="1">
        <v>950</v>
      </c>
      <c r="H287" s="1">
        <v>1.05</v>
      </c>
      <c r="I287" s="174" t="s">
        <v>2572</v>
      </c>
      <c r="J287" s="448" t="s">
        <v>3105</v>
      </c>
      <c r="K287" s="448" t="s">
        <v>3105</v>
      </c>
      <c r="L287" s="448" t="s">
        <v>4055</v>
      </c>
      <c r="M287" s="447" t="s">
        <v>4496</v>
      </c>
      <c r="N287" s="205" t="s">
        <v>2855</v>
      </c>
      <c r="O287" s="230" t="s">
        <v>2923</v>
      </c>
      <c r="T287" s="206">
        <v>44663.387499999997</v>
      </c>
      <c r="U287" s="176" t="s">
        <v>2576</v>
      </c>
      <c r="V287" s="189" t="b">
        <v>1</v>
      </c>
      <c r="W287" s="134" t="b">
        <v>1</v>
      </c>
      <c r="AB287" s="234" t="b">
        <f t="shared" si="22"/>
        <v>1</v>
      </c>
      <c r="AC287" s="199" t="b">
        <f t="shared" si="22"/>
        <v>1</v>
      </c>
      <c r="AD287" s="199" t="b">
        <f t="shared" si="25"/>
        <v>1</v>
      </c>
      <c r="AE287" s="199" t="b">
        <f t="shared" si="25"/>
        <v>1</v>
      </c>
      <c r="AF287" s="200" t="b">
        <f t="shared" si="25"/>
        <v>1</v>
      </c>
      <c r="AG287" s="200" t="b">
        <f t="shared" si="25"/>
        <v>1</v>
      </c>
      <c r="AH287" s="201" t="b">
        <f t="shared" si="23"/>
        <v>1</v>
      </c>
      <c r="AI287" s="203">
        <f t="shared" si="24"/>
        <v>1</v>
      </c>
      <c r="AV287" s="51" t="s">
        <v>1428</v>
      </c>
      <c r="AW287" s="30" t="s">
        <v>1427</v>
      </c>
      <c r="AX287" s="51" t="s">
        <v>1428</v>
      </c>
      <c r="AY287" s="51" t="s">
        <v>1429</v>
      </c>
      <c r="AZ287" s="51" t="s">
        <v>1430</v>
      </c>
      <c r="BA287" s="51" t="s">
        <v>1430</v>
      </c>
      <c r="BB287" s="63" t="s">
        <v>2001</v>
      </c>
      <c r="BC287" s="63" t="s">
        <v>2001</v>
      </c>
      <c r="BD287" s="1" t="s">
        <v>1507</v>
      </c>
      <c r="BE287" s="47" t="s">
        <v>1508</v>
      </c>
      <c r="BF287" s="51" t="s">
        <v>1433</v>
      </c>
      <c r="BG287" s="51" t="s">
        <v>1434</v>
      </c>
      <c r="BH287" s="73"/>
      <c r="BI287" s="73"/>
      <c r="BJ287" s="73" t="s">
        <v>26</v>
      </c>
      <c r="BK287" s="73"/>
      <c r="BL287" s="1" t="s">
        <v>1509</v>
      </c>
      <c r="BM287" s="1" t="s">
        <v>1510</v>
      </c>
      <c r="BP287" s="51" t="s">
        <v>1437</v>
      </c>
      <c r="BQ287" s="53">
        <v>42746</v>
      </c>
    </row>
    <row r="288" spans="1:71" ht="50.65" x14ac:dyDescent="0.6">
      <c r="A288" s="78">
        <v>287</v>
      </c>
      <c r="B288" s="426" t="s">
        <v>1511</v>
      </c>
      <c r="C288" s="27" t="s">
        <v>3963</v>
      </c>
      <c r="D288" s="1">
        <v>2007</v>
      </c>
      <c r="E288" s="1">
        <v>0.71</v>
      </c>
      <c r="F288" s="1">
        <v>700</v>
      </c>
      <c r="H288" s="1">
        <v>0.61</v>
      </c>
      <c r="I288" s="174" t="s">
        <v>2572</v>
      </c>
      <c r="J288" s="448" t="s">
        <v>4355</v>
      </c>
      <c r="K288" s="448" t="s">
        <v>3306</v>
      </c>
      <c r="L288" s="448" t="s">
        <v>4033</v>
      </c>
      <c r="M288" s="447" t="s">
        <v>4497</v>
      </c>
      <c r="N288" s="205" t="s">
        <v>2730</v>
      </c>
      <c r="O288" s="230" t="s">
        <v>2928</v>
      </c>
      <c r="R288" s="136" t="s">
        <v>2929</v>
      </c>
      <c r="T288" s="206">
        <v>44663.390972222223</v>
      </c>
      <c r="U288" s="176" t="s">
        <v>2576</v>
      </c>
      <c r="V288" s="189" t="b">
        <v>1</v>
      </c>
      <c r="W288" s="134" t="b">
        <v>1</v>
      </c>
      <c r="Y288" s="193" t="b">
        <v>0</v>
      </c>
      <c r="AB288" s="234" t="b">
        <f t="shared" si="22"/>
        <v>1</v>
      </c>
      <c r="AC288" s="199" t="b">
        <f t="shared" si="22"/>
        <v>1</v>
      </c>
      <c r="AD288" s="199" t="b">
        <f t="shared" si="25"/>
        <v>1</v>
      </c>
      <c r="AE288" s="199" t="b">
        <f t="shared" si="25"/>
        <v>0</v>
      </c>
      <c r="AF288" s="200" t="b">
        <f t="shared" si="25"/>
        <v>1</v>
      </c>
      <c r="AG288" s="200" t="b">
        <f t="shared" si="25"/>
        <v>1</v>
      </c>
      <c r="AH288" s="201" t="b">
        <f t="shared" si="23"/>
        <v>0</v>
      </c>
      <c r="AI288" s="203">
        <f t="shared" si="24"/>
        <v>0</v>
      </c>
      <c r="AV288" s="51" t="s">
        <v>1428</v>
      </c>
      <c r="AW288" s="30" t="s">
        <v>1427</v>
      </c>
      <c r="AX288" s="51" t="s">
        <v>1428</v>
      </c>
      <c r="AY288" s="51" t="s">
        <v>1429</v>
      </c>
      <c r="AZ288" s="51" t="s">
        <v>1430</v>
      </c>
      <c r="BA288" s="51" t="s">
        <v>1430</v>
      </c>
      <c r="BB288" s="34" t="s">
        <v>2002</v>
      </c>
      <c r="BC288" s="58" t="s">
        <v>2002</v>
      </c>
      <c r="BD288" s="1" t="s">
        <v>1512</v>
      </c>
      <c r="BE288" s="33" t="s">
        <v>1513</v>
      </c>
      <c r="BF288" s="51" t="s">
        <v>1433</v>
      </c>
      <c r="BG288" s="51" t="s">
        <v>1434</v>
      </c>
      <c r="BH288" s="73"/>
      <c r="BI288" s="73"/>
      <c r="BJ288" s="73" t="s">
        <v>35</v>
      </c>
      <c r="BK288" s="73"/>
      <c r="BL288" s="1" t="s">
        <v>1514</v>
      </c>
      <c r="BM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426" t="s">
        <v>1515</v>
      </c>
      <c r="C289" s="27" t="s">
        <v>3987</v>
      </c>
      <c r="D289" s="1">
        <v>2008</v>
      </c>
      <c r="E289" s="1">
        <v>1.1000000000000001</v>
      </c>
      <c r="F289" s="1">
        <v>823</v>
      </c>
      <c r="H289" s="1">
        <v>1.06</v>
      </c>
      <c r="I289" s="174" t="s">
        <v>2572</v>
      </c>
      <c r="J289" s="448" t="s">
        <v>4052</v>
      </c>
      <c r="K289" s="448" t="s">
        <v>3325</v>
      </c>
      <c r="L289" s="448" t="s">
        <v>4057</v>
      </c>
      <c r="M289" s="447" t="s">
        <v>3542</v>
      </c>
      <c r="N289" s="205" t="s">
        <v>2932</v>
      </c>
      <c r="O289" s="230" t="s">
        <v>2933</v>
      </c>
      <c r="Q289" s="136" t="s">
        <v>2935</v>
      </c>
      <c r="R289" s="222" t="s">
        <v>2934</v>
      </c>
      <c r="T289" s="206">
        <v>44663.402083333334</v>
      </c>
      <c r="U289" s="155" t="s">
        <v>2575</v>
      </c>
      <c r="V289" s="189" t="b">
        <v>1</v>
      </c>
      <c r="W289" s="134" t="b">
        <v>1</v>
      </c>
      <c r="AB289" s="234" t="b">
        <f t="shared" si="22"/>
        <v>1</v>
      </c>
      <c r="AC289" s="199" t="b">
        <f t="shared" si="22"/>
        <v>1</v>
      </c>
      <c r="AD289" s="199" t="b">
        <f t="shared" si="25"/>
        <v>1</v>
      </c>
      <c r="AE289" s="199" t="b">
        <f t="shared" si="25"/>
        <v>1</v>
      </c>
      <c r="AF289" s="200" t="b">
        <f t="shared" si="25"/>
        <v>1</v>
      </c>
      <c r="AG289" s="200" t="b">
        <f t="shared" si="25"/>
        <v>1</v>
      </c>
      <c r="AH289" s="201" t="b">
        <f t="shared" si="23"/>
        <v>1</v>
      </c>
      <c r="AI289" s="203">
        <f t="shared" si="24"/>
        <v>1</v>
      </c>
      <c r="AV289" s="51" t="s">
        <v>1428</v>
      </c>
      <c r="AW289" s="30" t="s">
        <v>1427</v>
      </c>
      <c r="AX289" s="51" t="s">
        <v>1428</v>
      </c>
      <c r="AY289" s="51" t="s">
        <v>1429</v>
      </c>
      <c r="AZ289" s="51" t="s">
        <v>1430</v>
      </c>
      <c r="BA289" s="51" t="s">
        <v>1430</v>
      </c>
      <c r="BB289" s="34" t="s">
        <v>2002</v>
      </c>
      <c r="BC289" s="58" t="s">
        <v>2002</v>
      </c>
      <c r="BD289" s="1" t="s">
        <v>1516</v>
      </c>
      <c r="BE289" s="33" t="s">
        <v>1517</v>
      </c>
      <c r="BF289" s="51" t="s">
        <v>1433</v>
      </c>
      <c r="BG289" s="51" t="s">
        <v>1434</v>
      </c>
      <c r="BH289" s="73"/>
      <c r="BI289" s="73"/>
      <c r="BJ289" s="73" t="s">
        <v>26</v>
      </c>
      <c r="BK289" s="73"/>
      <c r="BL289" s="1" t="s">
        <v>1518</v>
      </c>
      <c r="BM289" s="1" t="s">
        <v>1519</v>
      </c>
      <c r="BP289" s="51" t="s">
        <v>1437</v>
      </c>
      <c r="BQ289" s="53">
        <v>42730</v>
      </c>
    </row>
    <row r="290" spans="1:69" ht="50.65" x14ac:dyDescent="0.6">
      <c r="A290" s="78">
        <v>289</v>
      </c>
      <c r="B290" s="426" t="s">
        <v>1520</v>
      </c>
      <c r="C290" s="27" t="s">
        <v>3963</v>
      </c>
      <c r="D290" s="1">
        <v>2008</v>
      </c>
      <c r="E290" s="1">
        <v>1.26</v>
      </c>
      <c r="F290" s="1">
        <v>800</v>
      </c>
      <c r="H290" s="1"/>
      <c r="J290" s="448" t="s">
        <v>4356</v>
      </c>
      <c r="K290" s="448" t="s">
        <v>3105</v>
      </c>
      <c r="L290" s="448" t="s">
        <v>4055</v>
      </c>
      <c r="M290" s="447" t="s">
        <v>4496</v>
      </c>
      <c r="N290" s="205" t="s">
        <v>2937</v>
      </c>
      <c r="O290" s="230" t="s">
        <v>2936</v>
      </c>
      <c r="T290" s="206">
        <v>44663.404166666667</v>
      </c>
      <c r="U290" s="176" t="s">
        <v>2576</v>
      </c>
      <c r="V290" s="189" t="b">
        <v>1</v>
      </c>
      <c r="W290" s="134" t="b">
        <v>1</v>
      </c>
      <c r="AB290" s="234" t="b">
        <f t="shared" si="22"/>
        <v>1</v>
      </c>
      <c r="AC290" s="199" t="b">
        <f t="shared" si="22"/>
        <v>1</v>
      </c>
      <c r="AD290" s="199" t="b">
        <f t="shared" si="25"/>
        <v>1</v>
      </c>
      <c r="AE290" s="199" t="b">
        <f t="shared" si="25"/>
        <v>1</v>
      </c>
      <c r="AF290" s="200" t="b">
        <f t="shared" si="25"/>
        <v>1</v>
      </c>
      <c r="AG290" s="200" t="b">
        <f t="shared" si="25"/>
        <v>1</v>
      </c>
      <c r="AH290" s="201" t="b">
        <f t="shared" si="23"/>
        <v>1</v>
      </c>
      <c r="AI290" s="203">
        <f t="shared" si="24"/>
        <v>1</v>
      </c>
      <c r="AV290" s="51" t="s">
        <v>1428</v>
      </c>
      <c r="AW290" s="30" t="s">
        <v>1427</v>
      </c>
      <c r="AX290" s="51" t="s">
        <v>1428</v>
      </c>
      <c r="AY290" s="51" t="s">
        <v>1429</v>
      </c>
      <c r="AZ290" s="51" t="s">
        <v>1430</v>
      </c>
      <c r="BA290" s="51" t="s">
        <v>1430</v>
      </c>
      <c r="BB290" s="34" t="s">
        <v>2002</v>
      </c>
      <c r="BC290" s="58" t="s">
        <v>2002</v>
      </c>
      <c r="BD290" s="1" t="s">
        <v>1521</v>
      </c>
      <c r="BE290" s="33" t="s">
        <v>1522</v>
      </c>
      <c r="BF290" s="51" t="s">
        <v>1433</v>
      </c>
      <c r="BG290" s="51" t="s">
        <v>1434</v>
      </c>
      <c r="BH290" s="73"/>
      <c r="BI290" s="73"/>
      <c r="BJ290" s="73" t="s">
        <v>26</v>
      </c>
      <c r="BK290" s="73"/>
      <c r="BL290" s="1" t="s">
        <v>1523</v>
      </c>
      <c r="BM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426" t="s">
        <v>1525</v>
      </c>
      <c r="C291" s="27" t="s">
        <v>3989</v>
      </c>
      <c r="D291" s="1">
        <v>2008</v>
      </c>
      <c r="E291" s="1">
        <v>1.36</v>
      </c>
      <c r="F291" s="1">
        <v>675</v>
      </c>
      <c r="H291" s="1"/>
      <c r="I291" s="174" t="s">
        <v>2572</v>
      </c>
      <c r="J291" s="448" t="s">
        <v>4357</v>
      </c>
      <c r="K291" s="448" t="s">
        <v>3437</v>
      </c>
      <c r="L291" s="448" t="s">
        <v>4027</v>
      </c>
      <c r="M291" s="447" t="s">
        <v>4072</v>
      </c>
      <c r="R291" s="136" t="s">
        <v>2679</v>
      </c>
      <c r="T291" s="206">
        <v>44663.104166666664</v>
      </c>
      <c r="V291" s="189" t="b">
        <v>1</v>
      </c>
      <c r="W291" s="247" t="b">
        <v>0</v>
      </c>
      <c r="AB291" s="234" t="b">
        <f t="shared" si="22"/>
        <v>1</v>
      </c>
      <c r="AC291" s="199" t="b">
        <f t="shared" si="22"/>
        <v>0</v>
      </c>
      <c r="AD291" s="199" t="b">
        <f t="shared" si="25"/>
        <v>1</v>
      </c>
      <c r="AE291" s="199" t="b">
        <f t="shared" si="25"/>
        <v>1</v>
      </c>
      <c r="AF291" s="200" t="b">
        <f t="shared" si="25"/>
        <v>1</v>
      </c>
      <c r="AG291" s="200" t="b">
        <f t="shared" si="25"/>
        <v>1</v>
      </c>
      <c r="AH291" s="201" t="b">
        <f t="shared" si="23"/>
        <v>0</v>
      </c>
      <c r="AI291" s="203">
        <f t="shared" si="24"/>
        <v>0</v>
      </c>
      <c r="AV291" s="51" t="s">
        <v>1428</v>
      </c>
      <c r="AW291" s="30" t="s">
        <v>1526</v>
      </c>
      <c r="AX291" s="51" t="s">
        <v>1428</v>
      </c>
      <c r="AY291" s="51" t="s">
        <v>1429</v>
      </c>
      <c r="AZ291" s="51" t="s">
        <v>1430</v>
      </c>
      <c r="BA291" s="51" t="s">
        <v>1430</v>
      </c>
      <c r="BB291" s="51" t="s">
        <v>2005</v>
      </c>
      <c r="BC291" s="1" t="s">
        <v>1527</v>
      </c>
      <c r="BD291" s="1" t="s">
        <v>1528</v>
      </c>
      <c r="BE291" s="33" t="s">
        <v>1529</v>
      </c>
      <c r="BF291" s="51" t="s">
        <v>1433</v>
      </c>
      <c r="BG291" s="51" t="s">
        <v>1434</v>
      </c>
      <c r="BH291" s="73"/>
      <c r="BI291" s="73"/>
      <c r="BJ291" s="73"/>
      <c r="BK291" s="73"/>
      <c r="BL291" s="1" t="s">
        <v>1530</v>
      </c>
      <c r="BP291" s="51" t="s">
        <v>1437</v>
      </c>
      <c r="BQ291" s="53">
        <v>42730</v>
      </c>
    </row>
    <row r="292" spans="1:69" ht="50.65" x14ac:dyDescent="0.6">
      <c r="A292" s="78">
        <v>291</v>
      </c>
      <c r="B292" s="426" t="s">
        <v>2008</v>
      </c>
      <c r="C292" s="27" t="s">
        <v>3975</v>
      </c>
      <c r="D292" s="1">
        <v>2006</v>
      </c>
      <c r="E292" s="1">
        <v>0.75</v>
      </c>
      <c r="F292" s="1">
        <v>800</v>
      </c>
      <c r="H292" s="1">
        <v>0.77</v>
      </c>
      <c r="I292" s="174" t="s">
        <v>2572</v>
      </c>
      <c r="J292" s="448" t="s">
        <v>4358</v>
      </c>
      <c r="K292" s="448" t="s">
        <v>4359</v>
      </c>
      <c r="L292" s="448" t="s">
        <v>4038</v>
      </c>
      <c r="M292" s="447" t="s">
        <v>4498</v>
      </c>
      <c r="N292" s="205" t="s">
        <v>2771</v>
      </c>
      <c r="O292" s="230" t="s">
        <v>2913</v>
      </c>
      <c r="R292" s="136" t="s">
        <v>2915</v>
      </c>
      <c r="T292" s="124">
        <v>44663.104166666664</v>
      </c>
      <c r="U292" s="155" t="s">
        <v>2575</v>
      </c>
      <c r="V292" s="189" t="b">
        <v>1</v>
      </c>
      <c r="W292" s="134" t="b">
        <v>1</v>
      </c>
      <c r="AB292" s="234" t="b">
        <f t="shared" si="22"/>
        <v>1</v>
      </c>
      <c r="AC292" s="199" t="b">
        <f t="shared" si="22"/>
        <v>1</v>
      </c>
      <c r="AD292" s="199" t="b">
        <f t="shared" si="25"/>
        <v>1</v>
      </c>
      <c r="AE292" s="199" t="b">
        <f t="shared" si="25"/>
        <v>1</v>
      </c>
      <c r="AF292" s="200" t="b">
        <f t="shared" si="25"/>
        <v>1</v>
      </c>
      <c r="AG292" s="200" t="b">
        <f t="shared" si="25"/>
        <v>1</v>
      </c>
      <c r="AH292" s="201" t="b">
        <f t="shared" si="23"/>
        <v>1</v>
      </c>
      <c r="AI292" s="203">
        <f t="shared" si="24"/>
        <v>1</v>
      </c>
      <c r="AV292" s="51" t="s">
        <v>1428</v>
      </c>
      <c r="AW292" s="30" t="s">
        <v>1427</v>
      </c>
      <c r="AX292" s="51" t="s">
        <v>1428</v>
      </c>
      <c r="AY292" s="51" t="s">
        <v>1429</v>
      </c>
      <c r="AZ292" s="51" t="s">
        <v>1430</v>
      </c>
      <c r="BA292" s="51" t="s">
        <v>1430</v>
      </c>
      <c r="BB292" s="51" t="s">
        <v>2033</v>
      </c>
      <c r="BC292" s="1" t="s">
        <v>1531</v>
      </c>
      <c r="BD292" s="33" t="s">
        <v>1532</v>
      </c>
      <c r="BE292" s="33" t="s">
        <v>1533</v>
      </c>
      <c r="BF292" s="51" t="s">
        <v>1433</v>
      </c>
      <c r="BG292" s="51" t="s">
        <v>1434</v>
      </c>
      <c r="BH292" s="73"/>
      <c r="BI292" s="73"/>
      <c r="BJ292" s="73" t="s">
        <v>26</v>
      </c>
      <c r="BK292" s="73"/>
      <c r="BL292" s="1" t="s">
        <v>1534</v>
      </c>
      <c r="BM292" s="1" t="s">
        <v>1535</v>
      </c>
      <c r="BP292" s="51" t="s">
        <v>1437</v>
      </c>
      <c r="BQ292" s="53">
        <v>42727</v>
      </c>
    </row>
    <row r="293" spans="1:69" ht="50.65" x14ac:dyDescent="0.6">
      <c r="A293" s="78">
        <v>292</v>
      </c>
      <c r="B293" s="426" t="s">
        <v>1536</v>
      </c>
      <c r="C293" s="27" t="s">
        <v>3963</v>
      </c>
      <c r="D293" s="1">
        <v>2014</v>
      </c>
      <c r="E293" s="1">
        <v>2.62</v>
      </c>
      <c r="F293" s="1">
        <v>1029</v>
      </c>
      <c r="H293" s="1">
        <v>2.67</v>
      </c>
      <c r="I293" s="174" t="s">
        <v>2572</v>
      </c>
      <c r="J293" s="448" t="s">
        <v>4360</v>
      </c>
      <c r="K293" s="448" t="s">
        <v>4361</v>
      </c>
      <c r="L293" s="448" t="s">
        <v>4362</v>
      </c>
      <c r="M293" s="447" t="s">
        <v>4499</v>
      </c>
      <c r="N293" s="205" t="s">
        <v>2705</v>
      </c>
      <c r="O293" s="230" t="s">
        <v>2911</v>
      </c>
      <c r="T293" s="124">
        <v>44663.09375</v>
      </c>
      <c r="U293" s="155" t="s">
        <v>2575</v>
      </c>
      <c r="V293" s="189" t="b">
        <v>1</v>
      </c>
      <c r="W293" s="134" t="b">
        <v>1</v>
      </c>
      <c r="AB293" s="234" t="b">
        <f t="shared" si="22"/>
        <v>1</v>
      </c>
      <c r="AC293" s="199" t="b">
        <f t="shared" si="22"/>
        <v>1</v>
      </c>
      <c r="AD293" s="199" t="b">
        <f t="shared" si="25"/>
        <v>1</v>
      </c>
      <c r="AE293" s="199" t="b">
        <f t="shared" si="25"/>
        <v>1</v>
      </c>
      <c r="AF293" s="200" t="b">
        <f t="shared" si="25"/>
        <v>1</v>
      </c>
      <c r="AG293" s="200" t="b">
        <f t="shared" si="25"/>
        <v>1</v>
      </c>
      <c r="AH293" s="201" t="b">
        <f t="shared" si="23"/>
        <v>1</v>
      </c>
      <c r="AI293" s="203">
        <f t="shared" si="24"/>
        <v>1</v>
      </c>
      <c r="AV293" s="51" t="s">
        <v>1464</v>
      </c>
      <c r="AW293" s="30" t="s">
        <v>1427</v>
      </c>
      <c r="AX293" s="51" t="s">
        <v>1464</v>
      </c>
      <c r="AY293" s="51" t="s">
        <v>1429</v>
      </c>
      <c r="AZ293" s="51" t="s">
        <v>1430</v>
      </c>
      <c r="BA293" s="51" t="s">
        <v>1430</v>
      </c>
      <c r="BB293" s="51" t="s">
        <v>2005</v>
      </c>
      <c r="BC293" s="1" t="s">
        <v>2023</v>
      </c>
      <c r="BD293" s="1" t="s">
        <v>1538</v>
      </c>
      <c r="BE293" s="33" t="s">
        <v>1539</v>
      </c>
      <c r="BF293" s="51" t="s">
        <v>1433</v>
      </c>
      <c r="BG293" s="51" t="s">
        <v>1434</v>
      </c>
      <c r="BH293" s="73"/>
      <c r="BI293" s="73"/>
      <c r="BJ293" s="73" t="s">
        <v>35</v>
      </c>
      <c r="BK293" s="73"/>
      <c r="BL293" s="1" t="s">
        <v>1540</v>
      </c>
      <c r="BM293" s="1" t="s">
        <v>1541</v>
      </c>
      <c r="BP293" s="51" t="s">
        <v>1542</v>
      </c>
      <c r="BQ293" s="53">
        <v>42726</v>
      </c>
    </row>
    <row r="294" spans="1:69" ht="33.75" x14ac:dyDescent="0.6">
      <c r="A294" s="78">
        <v>293</v>
      </c>
      <c r="B294" s="426" t="s">
        <v>1543</v>
      </c>
      <c r="C294" s="27" t="s">
        <v>4023</v>
      </c>
      <c r="D294" s="1">
        <v>2012</v>
      </c>
      <c r="E294" s="1">
        <v>1.6</v>
      </c>
      <c r="F294" s="1">
        <v>973</v>
      </c>
      <c r="H294" s="1"/>
      <c r="I294" s="204" t="s">
        <v>2572</v>
      </c>
      <c r="J294" s="448" t="s">
        <v>4363</v>
      </c>
      <c r="K294" s="448" t="s">
        <v>3343</v>
      </c>
      <c r="L294" s="448" t="s">
        <v>4125</v>
      </c>
      <c r="M294" s="447" t="s">
        <v>4472</v>
      </c>
      <c r="N294" s="248" t="s">
        <v>2906</v>
      </c>
      <c r="O294" s="249" t="s">
        <v>2905</v>
      </c>
      <c r="P294" s="142"/>
      <c r="Q294" s="142"/>
      <c r="R294" s="142"/>
      <c r="S294" s="139"/>
      <c r="T294" s="124">
        <v>44663.07916666667</v>
      </c>
      <c r="U294" s="158" t="s">
        <v>2575</v>
      </c>
      <c r="V294" s="209" t="b">
        <v>1</v>
      </c>
      <c r="W294" s="192" t="b">
        <v>1</v>
      </c>
      <c r="X294" s="139"/>
      <c r="Y294" s="193" t="b">
        <v>0</v>
      </c>
      <c r="AB294" s="234" t="b">
        <f t="shared" si="22"/>
        <v>1</v>
      </c>
      <c r="AC294" s="199" t="b">
        <f t="shared" si="22"/>
        <v>1</v>
      </c>
      <c r="AD294" s="199" t="b">
        <f t="shared" si="25"/>
        <v>1</v>
      </c>
      <c r="AE294" s="199" t="b">
        <f t="shared" si="25"/>
        <v>0</v>
      </c>
      <c r="AF294" s="200" t="b">
        <f t="shared" si="25"/>
        <v>1</v>
      </c>
      <c r="AG294" s="200" t="b">
        <f t="shared" si="25"/>
        <v>1</v>
      </c>
      <c r="AH294" s="201" t="b">
        <f t="shared" si="23"/>
        <v>0</v>
      </c>
      <c r="AI294" s="203">
        <f t="shared" si="24"/>
        <v>0</v>
      </c>
      <c r="AV294" s="51" t="s">
        <v>1464</v>
      </c>
      <c r="AW294" s="30" t="s">
        <v>1427</v>
      </c>
      <c r="AX294" s="51" t="s">
        <v>1464</v>
      </c>
      <c r="AY294" s="51" t="s">
        <v>1429</v>
      </c>
      <c r="AZ294" s="51" t="s">
        <v>1430</v>
      </c>
      <c r="BA294" s="51" t="s">
        <v>1430</v>
      </c>
      <c r="BB294" s="51" t="s">
        <v>2005</v>
      </c>
      <c r="BC294" s="1" t="s">
        <v>2023</v>
      </c>
      <c r="BD294" s="1" t="s">
        <v>1544</v>
      </c>
      <c r="BE294" s="33" t="s">
        <v>1545</v>
      </c>
      <c r="BF294" s="51" t="s">
        <v>1433</v>
      </c>
      <c r="BG294" s="51" t="s">
        <v>1434</v>
      </c>
      <c r="BH294" s="73"/>
      <c r="BI294" s="73"/>
      <c r="BJ294" s="73" t="s">
        <v>35</v>
      </c>
      <c r="BK294" s="73"/>
      <c r="BL294" s="1" t="s">
        <v>1546</v>
      </c>
      <c r="BM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426" t="s">
        <v>1548</v>
      </c>
      <c r="C295" s="27" t="s">
        <v>3954</v>
      </c>
      <c r="D295" s="1">
        <v>2013</v>
      </c>
      <c r="E295" s="1">
        <v>2.2999999999999998</v>
      </c>
      <c r="F295" s="1">
        <v>400</v>
      </c>
      <c r="H295" s="1">
        <v>2.2400000000000002</v>
      </c>
      <c r="I295" s="174" t="s">
        <v>2572</v>
      </c>
      <c r="J295" s="448" t="s">
        <v>4364</v>
      </c>
      <c r="K295" s="448" t="s">
        <v>3271</v>
      </c>
      <c r="L295" s="448" t="s">
        <v>4038</v>
      </c>
      <c r="M295" s="447" t="s">
        <v>4500</v>
      </c>
      <c r="N295" s="205" t="s">
        <v>2881</v>
      </c>
      <c r="O295" s="230" t="s">
        <v>2334</v>
      </c>
      <c r="P295" s="250"/>
      <c r="Q295" s="250" t="s">
        <v>2938</v>
      </c>
      <c r="R295" s="222" t="s">
        <v>2901</v>
      </c>
      <c r="S295" s="137"/>
      <c r="T295" s="124">
        <v>44663.068055555559</v>
      </c>
      <c r="U295" s="155" t="s">
        <v>2575</v>
      </c>
      <c r="V295" s="189" t="b">
        <v>1</v>
      </c>
      <c r="W295" s="134" t="b">
        <v>1</v>
      </c>
      <c r="AB295" s="234" t="b">
        <f t="shared" si="22"/>
        <v>1</v>
      </c>
      <c r="AC295" s="199" t="b">
        <f t="shared" si="22"/>
        <v>1</v>
      </c>
      <c r="AD295" s="199" t="b">
        <f t="shared" si="25"/>
        <v>1</v>
      </c>
      <c r="AE295" s="199" t="b">
        <f t="shared" si="25"/>
        <v>1</v>
      </c>
      <c r="AF295" s="200" t="b">
        <f t="shared" si="25"/>
        <v>1</v>
      </c>
      <c r="AG295" s="200" t="b">
        <f t="shared" si="25"/>
        <v>1</v>
      </c>
      <c r="AH295" s="201" t="b">
        <f t="shared" si="23"/>
        <v>1</v>
      </c>
      <c r="AI295" s="203">
        <f t="shared" si="24"/>
        <v>1</v>
      </c>
      <c r="AV295" s="51" t="s">
        <v>1464</v>
      </c>
      <c r="AW295" s="30" t="s">
        <v>1427</v>
      </c>
      <c r="AX295" s="51" t="s">
        <v>1464</v>
      </c>
      <c r="AY295" s="51" t="s">
        <v>1429</v>
      </c>
      <c r="AZ295" s="51" t="s">
        <v>1430</v>
      </c>
      <c r="BA295" s="51" t="s">
        <v>1430</v>
      </c>
      <c r="BB295" s="51" t="s">
        <v>2005</v>
      </c>
      <c r="BC295" s="1" t="s">
        <v>2023</v>
      </c>
      <c r="BD295" s="1" t="s">
        <v>1549</v>
      </c>
      <c r="BE295" s="33" t="s">
        <v>1550</v>
      </c>
      <c r="BF295" s="51" t="s">
        <v>1433</v>
      </c>
      <c r="BG295" s="51" t="s">
        <v>1434</v>
      </c>
      <c r="BH295" s="73"/>
      <c r="BI295" s="73"/>
      <c r="BJ295" s="73" t="s">
        <v>26</v>
      </c>
      <c r="BK295" s="73"/>
      <c r="BL295" s="1" t="s">
        <v>1551</v>
      </c>
      <c r="BM295" s="1" t="s">
        <v>1495</v>
      </c>
      <c r="BP295" s="51" t="s">
        <v>1437</v>
      </c>
      <c r="BQ295" s="53">
        <v>42726</v>
      </c>
    </row>
    <row r="296" spans="1:69" ht="39.4" x14ac:dyDescent="0.6">
      <c r="A296" s="78">
        <v>295</v>
      </c>
      <c r="B296" s="426" t="s">
        <v>1552</v>
      </c>
      <c r="C296" s="27" t="s">
        <v>3960</v>
      </c>
      <c r="D296" s="1">
        <v>2012</v>
      </c>
      <c r="E296" s="246">
        <v>1.5</v>
      </c>
      <c r="F296" s="246">
        <v>1000</v>
      </c>
      <c r="H296" s="246">
        <v>1.53</v>
      </c>
      <c r="I296" s="174" t="s">
        <v>2572</v>
      </c>
      <c r="J296" s="448" t="s">
        <v>4364</v>
      </c>
      <c r="K296" s="448" t="s">
        <v>3271</v>
      </c>
      <c r="L296" s="448" t="s">
        <v>4038</v>
      </c>
      <c r="M296" s="447" t="s">
        <v>4500</v>
      </c>
      <c r="N296" s="205" t="s">
        <v>2714</v>
      </c>
      <c r="O296" s="230" t="s">
        <v>2892</v>
      </c>
      <c r="P296" s="250"/>
      <c r="Q296" s="250"/>
      <c r="R296" s="250" t="s">
        <v>2895</v>
      </c>
      <c r="S296" s="137"/>
      <c r="T296" s="124">
        <v>44663.059027777781</v>
      </c>
      <c r="U296" s="155" t="s">
        <v>2575</v>
      </c>
      <c r="V296" s="189" t="b">
        <v>1</v>
      </c>
      <c r="W296" s="134" t="b">
        <v>1</v>
      </c>
      <c r="AB296" s="234" t="b">
        <f t="shared" si="22"/>
        <v>1</v>
      </c>
      <c r="AC296" s="199" t="b">
        <f t="shared" si="22"/>
        <v>1</v>
      </c>
      <c r="AD296" s="199" t="b">
        <f t="shared" si="25"/>
        <v>1</v>
      </c>
      <c r="AE296" s="199" t="b">
        <f t="shared" si="25"/>
        <v>1</v>
      </c>
      <c r="AF296" s="200" t="b">
        <f t="shared" si="25"/>
        <v>1</v>
      </c>
      <c r="AG296" s="200" t="b">
        <f t="shared" si="25"/>
        <v>1</v>
      </c>
      <c r="AH296" s="201" t="b">
        <f t="shared" si="23"/>
        <v>1</v>
      </c>
      <c r="AI296" s="203">
        <f t="shared" si="24"/>
        <v>1</v>
      </c>
      <c r="AV296" s="51" t="s">
        <v>1464</v>
      </c>
      <c r="AW296" s="30" t="s">
        <v>1427</v>
      </c>
      <c r="AX296" s="51" t="s">
        <v>1464</v>
      </c>
      <c r="AY296" s="51" t="s">
        <v>1429</v>
      </c>
      <c r="AZ296" s="51" t="s">
        <v>1430</v>
      </c>
      <c r="BA296" s="51" t="s">
        <v>1430</v>
      </c>
      <c r="BB296" s="51" t="s">
        <v>2005</v>
      </c>
      <c r="BC296" s="1" t="s">
        <v>2023</v>
      </c>
      <c r="BD296" s="1" t="s">
        <v>1544</v>
      </c>
      <c r="BE296" s="33" t="s">
        <v>1537</v>
      </c>
      <c r="BF296" s="51" t="s">
        <v>1433</v>
      </c>
      <c r="BG296" s="51" t="s">
        <v>1434</v>
      </c>
      <c r="BH296" s="73"/>
      <c r="BI296" s="73"/>
      <c r="BJ296" s="73" t="s">
        <v>26</v>
      </c>
      <c r="BK296" s="73"/>
      <c r="BL296" s="1" t="s">
        <v>1553</v>
      </c>
      <c r="BM296" s="1" t="s">
        <v>1554</v>
      </c>
      <c r="BP296" s="51" t="s">
        <v>1437</v>
      </c>
      <c r="BQ296" s="53">
        <v>42726</v>
      </c>
    </row>
    <row r="297" spans="1:69" ht="39.4" x14ac:dyDescent="0.6">
      <c r="A297" s="78">
        <v>296</v>
      </c>
      <c r="B297" s="426" t="s">
        <v>1555</v>
      </c>
      <c r="C297" s="27" t="s">
        <v>3957</v>
      </c>
      <c r="D297" s="1">
        <v>2015</v>
      </c>
      <c r="E297" s="42">
        <v>1.1000000000000001</v>
      </c>
      <c r="F297" s="42">
        <v>1000</v>
      </c>
      <c r="H297" s="42">
        <v>1.1000000000000001</v>
      </c>
      <c r="I297" s="174" t="s">
        <v>2572</v>
      </c>
      <c r="J297" s="448" t="s">
        <v>4037</v>
      </c>
      <c r="K297" s="448" t="s">
        <v>3271</v>
      </c>
      <c r="L297" s="448" t="s">
        <v>4038</v>
      </c>
      <c r="M297" s="447" t="s">
        <v>4500</v>
      </c>
      <c r="N297" s="205" t="s">
        <v>2705</v>
      </c>
      <c r="O297" s="230" t="s">
        <v>2897</v>
      </c>
      <c r="P297" s="136" t="s">
        <v>2898</v>
      </c>
      <c r="T297" s="206">
        <v>44663.064583333333</v>
      </c>
      <c r="U297" s="176" t="s">
        <v>2576</v>
      </c>
      <c r="V297" s="189" t="b">
        <v>1</v>
      </c>
      <c r="W297" s="134" t="b">
        <v>1</v>
      </c>
      <c r="AB297" s="234" t="b">
        <f t="shared" si="22"/>
        <v>1</v>
      </c>
      <c r="AC297" s="199" t="b">
        <f t="shared" si="22"/>
        <v>1</v>
      </c>
      <c r="AD297" s="199" t="b">
        <f t="shared" si="25"/>
        <v>1</v>
      </c>
      <c r="AE297" s="199" t="b">
        <f t="shared" si="25"/>
        <v>1</v>
      </c>
      <c r="AF297" s="200" t="b">
        <f t="shared" si="25"/>
        <v>1</v>
      </c>
      <c r="AG297" s="200" t="b">
        <f t="shared" si="25"/>
        <v>1</v>
      </c>
      <c r="AH297" s="201" t="b">
        <f t="shared" si="23"/>
        <v>1</v>
      </c>
      <c r="AI297" s="203">
        <f t="shared" si="24"/>
        <v>1</v>
      </c>
      <c r="AV297" s="51" t="s">
        <v>1464</v>
      </c>
      <c r="AW297" s="30" t="s">
        <v>1427</v>
      </c>
      <c r="AX297" s="51" t="s">
        <v>1464</v>
      </c>
      <c r="AY297" s="51" t="s">
        <v>1429</v>
      </c>
      <c r="AZ297" s="51" t="s">
        <v>1430</v>
      </c>
      <c r="BA297" s="51" t="s">
        <v>1430</v>
      </c>
      <c r="BB297" s="51" t="s">
        <v>2005</v>
      </c>
      <c r="BC297" s="1" t="s">
        <v>2023</v>
      </c>
      <c r="BD297" s="1" t="s">
        <v>1557</v>
      </c>
      <c r="BE297" s="1" t="s">
        <v>1556</v>
      </c>
      <c r="BF297" s="51" t="s">
        <v>1433</v>
      </c>
      <c r="BG297" s="51" t="s">
        <v>1434</v>
      </c>
      <c r="BH297" s="73"/>
      <c r="BI297" s="73"/>
      <c r="BJ297" s="73" t="s">
        <v>26</v>
      </c>
      <c r="BK297" s="73"/>
      <c r="BL297" s="1" t="s">
        <v>1558</v>
      </c>
      <c r="BM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426" t="s">
        <v>1559</v>
      </c>
      <c r="C298" s="27" t="s">
        <v>4023</v>
      </c>
      <c r="D298" s="1">
        <v>2015</v>
      </c>
      <c r="E298" s="1">
        <v>2.1</v>
      </c>
      <c r="F298" s="1">
        <v>973</v>
      </c>
      <c r="H298" s="1">
        <v>2</v>
      </c>
      <c r="I298" s="174" t="s">
        <v>2572</v>
      </c>
      <c r="J298" s="448" t="s">
        <v>4365</v>
      </c>
      <c r="K298" s="448" t="s">
        <v>3475</v>
      </c>
      <c r="L298" s="448" t="s">
        <v>4366</v>
      </c>
      <c r="M298" s="447" t="s">
        <v>4501</v>
      </c>
      <c r="N298" s="205" t="s">
        <v>2776</v>
      </c>
      <c r="O298" s="230" t="s">
        <v>2900</v>
      </c>
      <c r="Q298" s="250" t="s">
        <v>2938</v>
      </c>
      <c r="R298" s="222" t="s">
        <v>2901</v>
      </c>
      <c r="T298" s="124">
        <v>44663.428472222222</v>
      </c>
      <c r="U298" s="155" t="s">
        <v>2575</v>
      </c>
      <c r="V298" s="189" t="b">
        <v>1</v>
      </c>
      <c r="W298" s="134" t="b">
        <v>1</v>
      </c>
      <c r="AB298" s="234" t="b">
        <f t="shared" si="22"/>
        <v>1</v>
      </c>
      <c r="AC298" s="199" t="b">
        <f t="shared" si="22"/>
        <v>1</v>
      </c>
      <c r="AD298" s="199" t="b">
        <f t="shared" si="25"/>
        <v>1</v>
      </c>
      <c r="AE298" s="199" t="b">
        <f t="shared" si="25"/>
        <v>1</v>
      </c>
      <c r="AF298" s="200" t="b">
        <f t="shared" si="25"/>
        <v>1</v>
      </c>
      <c r="AG298" s="200" t="b">
        <f t="shared" si="25"/>
        <v>1</v>
      </c>
      <c r="AH298" s="201" t="b">
        <f t="shared" si="23"/>
        <v>1</v>
      </c>
      <c r="AI298" s="203">
        <f t="shared" si="24"/>
        <v>1</v>
      </c>
      <c r="AV298" s="51" t="s">
        <v>1464</v>
      </c>
      <c r="AW298" s="30" t="s">
        <v>1427</v>
      </c>
      <c r="AX298" s="51" t="s">
        <v>1464</v>
      </c>
      <c r="AY298" s="51" t="s">
        <v>1429</v>
      </c>
      <c r="AZ298" s="51" t="s">
        <v>1430</v>
      </c>
      <c r="BA298" s="51" t="s">
        <v>1430</v>
      </c>
      <c r="BB298" s="51" t="s">
        <v>2005</v>
      </c>
      <c r="BC298" s="1" t="s">
        <v>2023</v>
      </c>
      <c r="BD298" s="1" t="s">
        <v>1544</v>
      </c>
      <c r="BE298" s="1" t="s">
        <v>1560</v>
      </c>
      <c r="BF298" s="51" t="s">
        <v>1433</v>
      </c>
      <c r="BG298" s="51" t="s">
        <v>1434</v>
      </c>
      <c r="BH298" s="73"/>
      <c r="BI298" s="73"/>
      <c r="BJ298" s="73" t="s">
        <v>26</v>
      </c>
      <c r="BK298" s="73"/>
      <c r="BL298" s="1" t="s">
        <v>1561</v>
      </c>
      <c r="BM298" s="1" t="s">
        <v>1562</v>
      </c>
      <c r="BP298" s="51" t="s">
        <v>1437</v>
      </c>
      <c r="BQ298" s="53">
        <v>42720</v>
      </c>
    </row>
    <row r="299" spans="1:69" ht="101.25" x14ac:dyDescent="0.6">
      <c r="A299" s="78">
        <v>298</v>
      </c>
      <c r="B299" s="426" t="s">
        <v>1563</v>
      </c>
      <c r="C299" s="27" t="s">
        <v>4024</v>
      </c>
      <c r="D299" s="1">
        <v>2014</v>
      </c>
      <c r="E299" s="1">
        <v>1</v>
      </c>
      <c r="F299" s="1">
        <v>870</v>
      </c>
      <c r="H299" s="1"/>
      <c r="I299" s="174" t="s">
        <v>2572</v>
      </c>
      <c r="J299" s="448" t="s">
        <v>4367</v>
      </c>
      <c r="K299" s="448" t="s">
        <v>3438</v>
      </c>
      <c r="L299" s="448" t="s">
        <v>4030</v>
      </c>
      <c r="M299" s="447" t="s">
        <v>4058</v>
      </c>
      <c r="N299" s="205" t="s">
        <v>2760</v>
      </c>
      <c r="O299" s="230" t="s">
        <v>2888</v>
      </c>
      <c r="T299" s="124">
        <v>44663.510416666664</v>
      </c>
      <c r="U299" s="155" t="s">
        <v>2575</v>
      </c>
      <c r="V299" s="189" t="b">
        <v>1</v>
      </c>
      <c r="W299" s="134" t="b">
        <v>1</v>
      </c>
      <c r="AB299" s="234" t="b">
        <f t="shared" si="22"/>
        <v>1</v>
      </c>
      <c r="AC299" s="199" t="b">
        <f t="shared" si="22"/>
        <v>1</v>
      </c>
      <c r="AD299" s="199" t="b">
        <f t="shared" si="25"/>
        <v>1</v>
      </c>
      <c r="AE299" s="199" t="b">
        <f t="shared" si="25"/>
        <v>1</v>
      </c>
      <c r="AF299" s="200" t="b">
        <f t="shared" si="25"/>
        <v>1</v>
      </c>
      <c r="AG299" s="200" t="b">
        <f t="shared" si="25"/>
        <v>1</v>
      </c>
      <c r="AH299" s="201" t="b">
        <f t="shared" si="23"/>
        <v>1</v>
      </c>
      <c r="AI299" s="203">
        <f t="shared" si="24"/>
        <v>1</v>
      </c>
      <c r="AV299" s="51" t="s">
        <v>1464</v>
      </c>
      <c r="AW299" s="30" t="s">
        <v>1427</v>
      </c>
      <c r="AX299" s="51" t="s">
        <v>1464</v>
      </c>
      <c r="AY299" s="51" t="s">
        <v>1429</v>
      </c>
      <c r="AZ299" s="51" t="s">
        <v>1430</v>
      </c>
      <c r="BA299" s="51" t="s">
        <v>1430</v>
      </c>
      <c r="BB299" s="51" t="s">
        <v>2005</v>
      </c>
      <c r="BC299" s="1" t="s">
        <v>2023</v>
      </c>
      <c r="BD299" s="1" t="s">
        <v>1564</v>
      </c>
      <c r="BE299" s="33" t="s">
        <v>1565</v>
      </c>
      <c r="BF299" s="51" t="s">
        <v>1433</v>
      </c>
      <c r="BG299" s="51" t="s">
        <v>1434</v>
      </c>
      <c r="BH299" s="73"/>
      <c r="BI299" s="73"/>
      <c r="BJ299" s="73" t="s">
        <v>35</v>
      </c>
      <c r="BK299" s="73"/>
      <c r="BL299" s="1" t="s">
        <v>1566</v>
      </c>
      <c r="BM299" s="1" t="s">
        <v>1567</v>
      </c>
      <c r="BP299" s="51" t="s">
        <v>1437</v>
      </c>
      <c r="BQ299" s="53">
        <v>42720</v>
      </c>
    </row>
    <row r="300" spans="1:69" ht="50.65" x14ac:dyDescent="0.6">
      <c r="A300" s="78">
        <v>299</v>
      </c>
      <c r="B300" s="426" t="s">
        <v>1568</v>
      </c>
      <c r="C300" s="27" t="s">
        <v>3970</v>
      </c>
      <c r="D300" s="1">
        <v>2013</v>
      </c>
      <c r="E300" s="1">
        <v>1.2</v>
      </c>
      <c r="F300" s="1">
        <v>900</v>
      </c>
      <c r="H300" s="1">
        <v>1.2</v>
      </c>
      <c r="I300" s="174" t="s">
        <v>2572</v>
      </c>
      <c r="J300" s="448" t="s">
        <v>4368</v>
      </c>
      <c r="K300" s="448" t="s">
        <v>3476</v>
      </c>
      <c r="L300" s="448" t="s">
        <v>4319</v>
      </c>
      <c r="M300" s="447" t="s">
        <v>4502</v>
      </c>
      <c r="N300" s="205" t="s">
        <v>2855</v>
      </c>
      <c r="O300" s="230" t="s">
        <v>2334</v>
      </c>
      <c r="Q300" s="250" t="s">
        <v>2938</v>
      </c>
      <c r="R300" s="222" t="s">
        <v>2901</v>
      </c>
      <c r="T300" s="124">
        <v>44663.450694444444</v>
      </c>
      <c r="U300" s="155" t="s">
        <v>2575</v>
      </c>
      <c r="V300" s="189" t="b">
        <v>1</v>
      </c>
      <c r="W300" s="134" t="b">
        <v>1</v>
      </c>
      <c r="AB300" s="234" t="b">
        <f t="shared" si="22"/>
        <v>1</v>
      </c>
      <c r="AC300" s="199" t="b">
        <f t="shared" si="22"/>
        <v>1</v>
      </c>
      <c r="AD300" s="199" t="b">
        <f t="shared" si="25"/>
        <v>1</v>
      </c>
      <c r="AE300" s="199" t="b">
        <f t="shared" si="25"/>
        <v>1</v>
      </c>
      <c r="AF300" s="200" t="b">
        <f t="shared" si="25"/>
        <v>1</v>
      </c>
      <c r="AG300" s="200" t="b">
        <f t="shared" si="25"/>
        <v>1</v>
      </c>
      <c r="AH300" s="201" t="b">
        <f t="shared" si="23"/>
        <v>1</v>
      </c>
      <c r="AI300" s="203">
        <f t="shared" si="24"/>
        <v>1</v>
      </c>
      <c r="AV300" s="51" t="s">
        <v>1464</v>
      </c>
      <c r="AW300" s="30" t="s">
        <v>1427</v>
      </c>
      <c r="AX300" s="51" t="s">
        <v>1464</v>
      </c>
      <c r="AY300" s="51" t="s">
        <v>1429</v>
      </c>
      <c r="AZ300" s="51" t="s">
        <v>1430</v>
      </c>
      <c r="BA300" s="51" t="s">
        <v>1430</v>
      </c>
      <c r="BB300" s="51" t="s">
        <v>2005</v>
      </c>
      <c r="BC300" s="1" t="s">
        <v>2023</v>
      </c>
      <c r="BD300" s="1" t="s">
        <v>1544</v>
      </c>
      <c r="BE300" s="33" t="s">
        <v>1537</v>
      </c>
      <c r="BF300" s="51" t="s">
        <v>1569</v>
      </c>
      <c r="BG300" s="51" t="s">
        <v>1434</v>
      </c>
      <c r="BH300" s="73"/>
      <c r="BI300" s="73"/>
      <c r="BJ300" s="73" t="s">
        <v>26</v>
      </c>
      <c r="BK300" s="73"/>
      <c r="BL300" s="1" t="s">
        <v>1570</v>
      </c>
      <c r="BM300" s="1" t="s">
        <v>1571</v>
      </c>
      <c r="BP300" s="51" t="s">
        <v>1437</v>
      </c>
      <c r="BQ300" s="53">
        <v>42720</v>
      </c>
    </row>
    <row r="301" spans="1:69" ht="50.65" x14ac:dyDescent="0.6">
      <c r="A301" s="78">
        <v>300</v>
      </c>
      <c r="B301" s="426" t="s">
        <v>2111</v>
      </c>
      <c r="C301" s="27" t="s">
        <v>3970</v>
      </c>
      <c r="D301" s="1">
        <v>2016</v>
      </c>
      <c r="E301" s="1">
        <v>1</v>
      </c>
      <c r="F301" s="1">
        <v>823</v>
      </c>
      <c r="H301" s="1">
        <v>1.01</v>
      </c>
      <c r="I301" s="174" t="s">
        <v>2572</v>
      </c>
      <c r="J301" s="448" t="s">
        <v>4369</v>
      </c>
      <c r="K301" s="448" t="s">
        <v>3476</v>
      </c>
      <c r="L301" s="448" t="s">
        <v>4319</v>
      </c>
      <c r="M301" s="447" t="s">
        <v>4502</v>
      </c>
      <c r="N301" s="205" t="s">
        <v>2780</v>
      </c>
      <c r="O301" s="230" t="s">
        <v>2885</v>
      </c>
      <c r="T301" s="206">
        <v>44663.490277777775</v>
      </c>
      <c r="U301" s="176" t="s">
        <v>2576</v>
      </c>
      <c r="V301" s="189" t="b">
        <v>1</v>
      </c>
      <c r="W301" s="134" t="b">
        <v>1</v>
      </c>
      <c r="AB301" s="234" t="b">
        <f t="shared" si="22"/>
        <v>1</v>
      </c>
      <c r="AC301" s="199" t="b">
        <f t="shared" si="22"/>
        <v>1</v>
      </c>
      <c r="AD301" s="199" t="b">
        <f t="shared" si="25"/>
        <v>1</v>
      </c>
      <c r="AE301" s="199" t="b">
        <f t="shared" si="25"/>
        <v>1</v>
      </c>
      <c r="AF301" s="200" t="b">
        <f t="shared" si="25"/>
        <v>1</v>
      </c>
      <c r="AG301" s="200" t="b">
        <f t="shared" si="25"/>
        <v>1</v>
      </c>
      <c r="AH301" s="201" t="b">
        <f t="shared" si="23"/>
        <v>1</v>
      </c>
      <c r="AI301" s="203">
        <f t="shared" si="24"/>
        <v>1</v>
      </c>
      <c r="AV301" s="51" t="s">
        <v>1464</v>
      </c>
      <c r="AW301" s="30" t="s">
        <v>1427</v>
      </c>
      <c r="AX301" s="51" t="s">
        <v>1464</v>
      </c>
      <c r="AY301" s="51" t="s">
        <v>1429</v>
      </c>
      <c r="AZ301" s="51" t="s">
        <v>1430</v>
      </c>
      <c r="BA301" s="51" t="s">
        <v>1430</v>
      </c>
      <c r="BB301" s="51" t="s">
        <v>2005</v>
      </c>
      <c r="BC301" s="1" t="s">
        <v>2023</v>
      </c>
      <c r="BD301" s="1" t="s">
        <v>1572</v>
      </c>
      <c r="BE301" s="33" t="s">
        <v>1574</v>
      </c>
      <c r="BF301" s="51" t="s">
        <v>1433</v>
      </c>
      <c r="BG301" s="51" t="s">
        <v>1434</v>
      </c>
      <c r="BH301" s="73"/>
      <c r="BI301" s="73"/>
      <c r="BJ301" s="73" t="s">
        <v>26</v>
      </c>
      <c r="BK301" s="73"/>
      <c r="BL301" s="1" t="s">
        <v>1573</v>
      </c>
      <c r="BM301" s="1" t="s">
        <v>1994</v>
      </c>
      <c r="BP301" s="51" t="s">
        <v>1437</v>
      </c>
      <c r="BQ301" s="53">
        <v>42720</v>
      </c>
    </row>
    <row r="302" spans="1:69" ht="33.75" x14ac:dyDescent="0.6">
      <c r="A302" s="78">
        <v>301</v>
      </c>
      <c r="B302" s="426" t="s">
        <v>1938</v>
      </c>
      <c r="C302" s="27" t="s">
        <v>3954</v>
      </c>
      <c r="D302" s="1">
        <v>2017</v>
      </c>
      <c r="E302" s="1">
        <v>1.6</v>
      </c>
      <c r="F302" s="1">
        <v>898</v>
      </c>
      <c r="H302" s="1">
        <v>1.72</v>
      </c>
      <c r="I302" s="174" t="s">
        <v>2572</v>
      </c>
      <c r="J302" s="448" t="s">
        <v>4049</v>
      </c>
      <c r="K302" s="448" t="s">
        <v>2804</v>
      </c>
      <c r="L302" s="448" t="s">
        <v>4050</v>
      </c>
      <c r="M302" s="447" t="s">
        <v>3754</v>
      </c>
      <c r="N302" s="205" t="s">
        <v>2788</v>
      </c>
      <c r="O302" s="205" t="s">
        <v>2866</v>
      </c>
      <c r="P302" s="136" t="s">
        <v>2864</v>
      </c>
      <c r="T302" s="124">
        <v>44661.436111111114</v>
      </c>
      <c r="U302" s="155" t="s">
        <v>2575</v>
      </c>
      <c r="V302" s="189" t="b">
        <v>1</v>
      </c>
      <c r="W302" s="134" t="b">
        <v>1</v>
      </c>
      <c r="AB302" s="234" t="b">
        <f t="shared" si="22"/>
        <v>1</v>
      </c>
      <c r="AC302" s="199" t="b">
        <f t="shared" si="22"/>
        <v>1</v>
      </c>
      <c r="AD302" s="199" t="b">
        <f t="shared" si="25"/>
        <v>1</v>
      </c>
      <c r="AE302" s="199" t="b">
        <f t="shared" si="25"/>
        <v>1</v>
      </c>
      <c r="AF302" s="200" t="b">
        <f t="shared" si="25"/>
        <v>1</v>
      </c>
      <c r="AG302" s="200" t="b">
        <f t="shared" si="25"/>
        <v>1</v>
      </c>
      <c r="AH302" s="201" t="b">
        <f t="shared" si="23"/>
        <v>1</v>
      </c>
      <c r="AI302" s="203">
        <f t="shared" si="24"/>
        <v>1</v>
      </c>
      <c r="AV302" s="51" t="s">
        <v>1464</v>
      </c>
      <c r="AW302" s="30" t="s">
        <v>213</v>
      </c>
      <c r="AX302" s="51" t="s">
        <v>5</v>
      </c>
      <c r="AY302" s="51" t="s">
        <v>105</v>
      </c>
      <c r="AZ302" s="51" t="s">
        <v>106</v>
      </c>
      <c r="BA302" s="51" t="s">
        <v>106</v>
      </c>
      <c r="BB302" s="51" t="s">
        <v>2005</v>
      </c>
      <c r="BC302" s="41" t="s">
        <v>874</v>
      </c>
      <c r="BD302" s="1" t="s">
        <v>1992</v>
      </c>
      <c r="BE302" s="41" t="s">
        <v>2865</v>
      </c>
      <c r="BF302" s="51" t="s">
        <v>122</v>
      </c>
      <c r="BG302" s="51" t="s">
        <v>110</v>
      </c>
      <c r="BH302" s="73"/>
      <c r="BI302" s="73"/>
      <c r="BJ302" s="73" t="s">
        <v>35</v>
      </c>
      <c r="BK302" s="73"/>
      <c r="BL302" s="1" t="s">
        <v>1993</v>
      </c>
      <c r="BM302" s="1" t="s">
        <v>1995</v>
      </c>
      <c r="BP302" s="51" t="s">
        <v>1249</v>
      </c>
      <c r="BQ302" s="53">
        <v>42831</v>
      </c>
    </row>
    <row r="303" spans="1:69" ht="52.5" x14ac:dyDescent="0.6">
      <c r="A303" s="78">
        <v>302</v>
      </c>
      <c r="B303" s="426" t="s">
        <v>1939</v>
      </c>
      <c r="C303" s="27" t="s">
        <v>3965</v>
      </c>
      <c r="D303" s="1">
        <v>2017</v>
      </c>
      <c r="E303" s="1">
        <v>0.61</v>
      </c>
      <c r="F303" s="1">
        <v>673</v>
      </c>
      <c r="H303" s="1">
        <v>0.61</v>
      </c>
      <c r="I303" s="174" t="s">
        <v>2572</v>
      </c>
      <c r="J303" s="448" t="s">
        <v>4370</v>
      </c>
      <c r="K303" s="448" t="s">
        <v>3477</v>
      </c>
      <c r="L303" s="448" t="s">
        <v>4329</v>
      </c>
      <c r="M303" s="447" t="s">
        <v>4503</v>
      </c>
      <c r="N303" s="205" t="s">
        <v>2730</v>
      </c>
      <c r="O303" s="205" t="s">
        <v>2770</v>
      </c>
      <c r="P303" s="136" t="s">
        <v>2868</v>
      </c>
      <c r="T303" s="206">
        <v>44661.441666666666</v>
      </c>
      <c r="U303" s="176" t="s">
        <v>2576</v>
      </c>
      <c r="V303" s="189" t="b">
        <v>1</v>
      </c>
      <c r="W303" s="134" t="b">
        <v>1</v>
      </c>
      <c r="AB303" s="234" t="b">
        <f t="shared" si="22"/>
        <v>1</v>
      </c>
      <c r="AC303" s="199" t="b">
        <f t="shared" si="22"/>
        <v>1</v>
      </c>
      <c r="AD303" s="199" t="b">
        <f t="shared" si="25"/>
        <v>1</v>
      </c>
      <c r="AE303" s="199" t="b">
        <f t="shared" si="25"/>
        <v>1</v>
      </c>
      <c r="AF303" s="200" t="b">
        <f t="shared" si="25"/>
        <v>1</v>
      </c>
      <c r="AG303" s="200" t="b">
        <f t="shared" si="25"/>
        <v>1</v>
      </c>
      <c r="AH303" s="201" t="b">
        <f t="shared" si="23"/>
        <v>1</v>
      </c>
      <c r="AI303" s="203">
        <f t="shared" si="24"/>
        <v>1</v>
      </c>
      <c r="AV303" s="51" t="s">
        <v>1464</v>
      </c>
      <c r="AW303" s="30" t="s">
        <v>213</v>
      </c>
      <c r="AX303" s="51" t="s">
        <v>5</v>
      </c>
      <c r="AY303" s="51" t="s">
        <v>105</v>
      </c>
      <c r="AZ303" s="51" t="s">
        <v>106</v>
      </c>
      <c r="BA303" s="51" t="s">
        <v>106</v>
      </c>
      <c r="BB303" s="51" t="s">
        <v>2005</v>
      </c>
      <c r="BC303" s="1" t="s">
        <v>2023</v>
      </c>
      <c r="BD303" s="1" t="s">
        <v>1998</v>
      </c>
      <c r="BE303" s="1" t="s">
        <v>1997</v>
      </c>
      <c r="BF303" s="51" t="s">
        <v>122</v>
      </c>
      <c r="BG303" s="51" t="s">
        <v>110</v>
      </c>
      <c r="BH303" s="73"/>
      <c r="BI303" s="73"/>
      <c r="BJ303" s="73" t="s">
        <v>26</v>
      </c>
      <c r="BK303" s="73"/>
      <c r="BL303" s="1" t="s">
        <v>1399</v>
      </c>
      <c r="BM303" s="1" t="s">
        <v>2000</v>
      </c>
      <c r="BP303" s="51" t="s">
        <v>1249</v>
      </c>
      <c r="BQ303" s="53">
        <v>42831</v>
      </c>
    </row>
    <row r="304" spans="1:69" s="80" customFormat="1" ht="26.25" x14ac:dyDescent="0.6">
      <c r="A304" s="80">
        <v>303</v>
      </c>
      <c r="B304" s="241" t="s">
        <v>2096</v>
      </c>
      <c r="C304" s="439" t="s">
        <v>3955</v>
      </c>
      <c r="E304" s="85"/>
      <c r="G304" s="85"/>
      <c r="H304" s="85"/>
      <c r="I304" s="240"/>
      <c r="J304" s="448" t="s">
        <v>4371</v>
      </c>
      <c r="K304" s="448" t="s">
        <v>3038</v>
      </c>
      <c r="L304" s="448" t="s">
        <v>4340</v>
      </c>
      <c r="M304" s="447" t="s">
        <v>3853</v>
      </c>
      <c r="N304" s="248"/>
      <c r="O304" s="249"/>
      <c r="P304" s="142"/>
      <c r="Q304" s="142" t="s">
        <v>2867</v>
      </c>
      <c r="R304" s="142" t="s">
        <v>3948</v>
      </c>
      <c r="S304" s="139"/>
      <c r="T304" s="244">
        <v>44661.438194444447</v>
      </c>
      <c r="U304" s="243"/>
      <c r="V304" s="209" t="b">
        <v>1</v>
      </c>
      <c r="W304" s="245" t="s">
        <v>2974</v>
      </c>
      <c r="X304" s="192" t="b">
        <v>0</v>
      </c>
      <c r="Y304" s="122"/>
      <c r="Z304" s="122"/>
      <c r="AA304" s="237"/>
      <c r="AB304" s="234" t="b">
        <f t="shared" si="22"/>
        <v>1</v>
      </c>
      <c r="AC304" s="199" t="b">
        <f t="shared" si="22"/>
        <v>0</v>
      </c>
      <c r="AD304" s="199" t="b">
        <f t="shared" si="25"/>
        <v>0</v>
      </c>
      <c r="AE304" s="199" t="b">
        <f t="shared" si="25"/>
        <v>1</v>
      </c>
      <c r="AF304" s="200" t="b">
        <f t="shared" si="25"/>
        <v>1</v>
      </c>
      <c r="AG304" s="200" t="b">
        <f t="shared" si="25"/>
        <v>1</v>
      </c>
      <c r="AH304" s="201" t="b">
        <f t="shared" si="23"/>
        <v>0</v>
      </c>
      <c r="AI304" s="203">
        <f t="shared" si="24"/>
        <v>0</v>
      </c>
      <c r="AJ304" s="165"/>
      <c r="AV304" s="80" t="s">
        <v>5</v>
      </c>
      <c r="AW304" s="81" t="s">
        <v>213</v>
      </c>
      <c r="AX304" s="82" t="s">
        <v>5</v>
      </c>
      <c r="AY304" s="82" t="s">
        <v>105</v>
      </c>
      <c r="AZ304" s="82" t="s">
        <v>105</v>
      </c>
      <c r="BA304" s="82"/>
      <c r="BB304" s="82" t="s">
        <v>2005</v>
      </c>
      <c r="BC304" s="80" t="s">
        <v>2099</v>
      </c>
      <c r="BD304" s="80" t="s">
        <v>2099</v>
      </c>
      <c r="BE304" s="83" t="s">
        <v>2101</v>
      </c>
      <c r="BF304" s="82" t="s">
        <v>122</v>
      </c>
      <c r="BG304" s="82"/>
      <c r="BH304" s="84"/>
      <c r="BI304" s="84"/>
      <c r="BJ304" s="84"/>
      <c r="BK304" s="84"/>
      <c r="BP304" s="82" t="s">
        <v>2103</v>
      </c>
    </row>
    <row r="305" spans="1:63" ht="39.4" x14ac:dyDescent="0.6">
      <c r="A305" s="1">
        <v>304</v>
      </c>
      <c r="B305" s="440" t="s">
        <v>2104</v>
      </c>
      <c r="C305" s="29" t="s">
        <v>4023</v>
      </c>
      <c r="D305" s="1">
        <v>2019</v>
      </c>
      <c r="E305" s="52">
        <v>1.4</v>
      </c>
      <c r="F305" s="1">
        <v>423</v>
      </c>
      <c r="J305" s="448" t="s">
        <v>4372</v>
      </c>
      <c r="K305" s="448" t="s">
        <v>4373</v>
      </c>
      <c r="L305" s="448" t="s">
        <v>4374</v>
      </c>
      <c r="M305" s="447" t="s">
        <v>4375</v>
      </c>
      <c r="Q305" s="222" t="s">
        <v>2912</v>
      </c>
      <c r="T305" s="206">
        <v>44663.09652777778</v>
      </c>
      <c r="V305" s="189" t="b">
        <v>1</v>
      </c>
      <c r="W305" s="245" t="s">
        <v>2974</v>
      </c>
      <c r="AB305" s="234" t="b">
        <f t="shared" si="22"/>
        <v>1</v>
      </c>
      <c r="AC305" s="199" t="b">
        <f t="shared" si="22"/>
        <v>0</v>
      </c>
      <c r="AD305" s="199" t="b">
        <f t="shared" si="25"/>
        <v>1</v>
      </c>
      <c r="AE305" s="199" t="b">
        <f t="shared" si="25"/>
        <v>1</v>
      </c>
      <c r="AF305" s="200" t="b">
        <f t="shared" si="25"/>
        <v>1</v>
      </c>
      <c r="AG305" s="200" t="b">
        <f t="shared" si="25"/>
        <v>1</v>
      </c>
      <c r="AH305" s="201" t="b">
        <f t="shared" si="23"/>
        <v>0</v>
      </c>
      <c r="AI305" s="203">
        <f t="shared" si="24"/>
        <v>0</v>
      </c>
      <c r="AV305" s="1" t="s">
        <v>5</v>
      </c>
      <c r="AW305" s="30" t="s">
        <v>213</v>
      </c>
      <c r="AX305" s="51" t="s">
        <v>5</v>
      </c>
      <c r="AY305" s="51" t="s">
        <v>105</v>
      </c>
      <c r="BC305" s="1" t="s">
        <v>2108</v>
      </c>
      <c r="BD305" s="1" t="s">
        <v>2108</v>
      </c>
      <c r="BE305" s="1" t="s">
        <v>2109</v>
      </c>
      <c r="BH305" s="73"/>
      <c r="BI305" s="73"/>
      <c r="BJ305" s="73"/>
      <c r="BK305" s="73"/>
    </row>
    <row r="306" spans="1:63" ht="84.4" x14ac:dyDescent="0.6">
      <c r="A306" s="1">
        <v>305</v>
      </c>
      <c r="B306" s="440" t="s">
        <v>2110</v>
      </c>
      <c r="C306" s="29" t="s">
        <v>3962</v>
      </c>
      <c r="D306" s="1">
        <v>2018</v>
      </c>
      <c r="J306" s="448" t="s">
        <v>4376</v>
      </c>
      <c r="K306" s="448" t="s">
        <v>2804</v>
      </c>
      <c r="L306" s="448" t="s">
        <v>4050</v>
      </c>
      <c r="M306" s="447" t="s">
        <v>4467</v>
      </c>
      <c r="Q306" s="222" t="s">
        <v>2912</v>
      </c>
      <c r="T306" s="206">
        <v>44663.09652777778</v>
      </c>
      <c r="V306" s="189" t="b">
        <v>1</v>
      </c>
      <c r="W306" s="245" t="s">
        <v>2974</v>
      </c>
      <c r="AB306" s="234" t="b">
        <f t="shared" si="22"/>
        <v>1</v>
      </c>
      <c r="AC306" s="199" t="b">
        <f t="shared" si="22"/>
        <v>0</v>
      </c>
      <c r="AD306" s="199" t="b">
        <f t="shared" si="25"/>
        <v>1</v>
      </c>
      <c r="AE306" s="199" t="b">
        <f t="shared" si="25"/>
        <v>1</v>
      </c>
      <c r="AF306" s="200" t="b">
        <f t="shared" si="25"/>
        <v>1</v>
      </c>
      <c r="AG306" s="200" t="b">
        <f t="shared" si="25"/>
        <v>1</v>
      </c>
      <c r="AH306" s="201" t="b">
        <f t="shared" si="23"/>
        <v>0</v>
      </c>
      <c r="AI306" s="203">
        <f t="shared" si="24"/>
        <v>0</v>
      </c>
      <c r="BH306" s="73"/>
      <c r="BI306" s="73"/>
      <c r="BJ306" s="73"/>
      <c r="BK306" s="73"/>
    </row>
    <row r="307" spans="1:63" ht="50.65" x14ac:dyDescent="0.6">
      <c r="A307" s="1">
        <v>306</v>
      </c>
      <c r="B307" s="440" t="s">
        <v>2612</v>
      </c>
      <c r="C307" s="27" t="s">
        <v>3971</v>
      </c>
      <c r="D307" s="1">
        <v>2021</v>
      </c>
      <c r="E307" s="52">
        <v>1.4</v>
      </c>
      <c r="F307" s="1">
        <v>375</v>
      </c>
      <c r="J307" s="448" t="s">
        <v>4377</v>
      </c>
      <c r="K307" s="448" t="s">
        <v>3438</v>
      </c>
      <c r="L307" s="448" t="s">
        <v>4027</v>
      </c>
      <c r="M307" s="447" t="s">
        <v>4378</v>
      </c>
      <c r="Q307" s="222" t="s">
        <v>2912</v>
      </c>
      <c r="T307" s="206">
        <v>44663.09652777778</v>
      </c>
      <c r="V307" s="189" t="b">
        <v>1</v>
      </c>
      <c r="W307" s="245" t="s">
        <v>2974</v>
      </c>
      <c r="AB307" s="234" t="b">
        <f t="shared" si="22"/>
        <v>1</v>
      </c>
      <c r="AC307" s="199" t="b">
        <f t="shared" si="22"/>
        <v>0</v>
      </c>
      <c r="AD307" s="199" t="b">
        <f t="shared" si="25"/>
        <v>1</v>
      </c>
      <c r="AE307" s="199" t="b">
        <f t="shared" si="25"/>
        <v>1</v>
      </c>
      <c r="AF307" s="200" t="b">
        <f t="shared" si="25"/>
        <v>1</v>
      </c>
      <c r="AG307" s="200" t="b">
        <f t="shared" si="25"/>
        <v>1</v>
      </c>
      <c r="AH307" s="201" t="b">
        <f t="shared" si="23"/>
        <v>0</v>
      </c>
      <c r="AI307" s="203">
        <f t="shared" si="24"/>
        <v>0</v>
      </c>
      <c r="AV307" s="1" t="s">
        <v>5</v>
      </c>
      <c r="AW307" s="30" t="s">
        <v>106</v>
      </c>
      <c r="AX307" s="51" t="s">
        <v>5</v>
      </c>
      <c r="AY307" s="51" t="s">
        <v>105</v>
      </c>
      <c r="AZ307" s="51" t="s">
        <v>105</v>
      </c>
      <c r="BA307" s="51" t="s">
        <v>106</v>
      </c>
      <c r="BB307" s="51" t="s">
        <v>2005</v>
      </c>
      <c r="BC307" s="1" t="s">
        <v>41</v>
      </c>
      <c r="BD307" s="1" t="s">
        <v>2172</v>
      </c>
      <c r="BH307" s="73"/>
      <c r="BI307" s="73"/>
      <c r="BJ307" s="73"/>
      <c r="BK307" s="73"/>
    </row>
    <row r="308" spans="1:63" ht="50.65" x14ac:dyDescent="0.6">
      <c r="A308" s="1">
        <v>307</v>
      </c>
      <c r="B308" s="440" t="s">
        <v>2181</v>
      </c>
      <c r="C308" s="27" t="s">
        <v>3953</v>
      </c>
      <c r="D308" s="1">
        <v>2019</v>
      </c>
      <c r="E308" s="52">
        <v>1.5</v>
      </c>
      <c r="F308" s="1">
        <v>873</v>
      </c>
      <c r="J308" s="448" t="s">
        <v>4379</v>
      </c>
      <c r="K308" s="448" t="s">
        <v>4380</v>
      </c>
      <c r="L308" s="448" t="s">
        <v>4381</v>
      </c>
      <c r="M308" s="447" t="s">
        <v>4382</v>
      </c>
      <c r="Q308" s="222" t="s">
        <v>2912</v>
      </c>
      <c r="T308" s="206">
        <v>44663.09652777778</v>
      </c>
      <c r="V308" s="189" t="b">
        <v>1</v>
      </c>
      <c r="W308" s="245" t="s">
        <v>2974</v>
      </c>
      <c r="AB308" s="234" t="b">
        <f t="shared" si="22"/>
        <v>1</v>
      </c>
      <c r="AC308" s="199" t="b">
        <f t="shared" si="22"/>
        <v>0</v>
      </c>
      <c r="AD308" s="199" t="b">
        <f t="shared" si="25"/>
        <v>1</v>
      </c>
      <c r="AE308" s="199" t="b">
        <f t="shared" si="25"/>
        <v>1</v>
      </c>
      <c r="AF308" s="200" t="b">
        <f t="shared" si="25"/>
        <v>1</v>
      </c>
      <c r="AG308" s="200" t="b">
        <f t="shared" si="25"/>
        <v>1</v>
      </c>
      <c r="AH308" s="201" t="b">
        <f t="shared" si="23"/>
        <v>0</v>
      </c>
      <c r="AI308" s="203">
        <f t="shared" si="24"/>
        <v>0</v>
      </c>
      <c r="AW308" s="30" t="s">
        <v>106</v>
      </c>
      <c r="AY308" s="51" t="s">
        <v>105</v>
      </c>
      <c r="BB308" s="51" t="s">
        <v>2002</v>
      </c>
      <c r="BC308" s="1" t="s">
        <v>2002</v>
      </c>
      <c r="BD308" s="1" t="s">
        <v>1729</v>
      </c>
      <c r="BE308" s="33" t="s">
        <v>2185</v>
      </c>
      <c r="BF308" s="51" t="s">
        <v>122</v>
      </c>
      <c r="BH308" s="73"/>
      <c r="BI308" s="73"/>
      <c r="BJ308" s="73"/>
      <c r="BK308" s="73"/>
    </row>
    <row r="309" spans="1:63" ht="50.65" x14ac:dyDescent="0.6">
      <c r="A309" s="1">
        <v>308</v>
      </c>
      <c r="B309" s="440" t="s">
        <v>2194</v>
      </c>
      <c r="C309" s="27" t="s">
        <v>3953</v>
      </c>
      <c r="D309" s="1">
        <v>2021</v>
      </c>
      <c r="E309" s="52">
        <v>2.1</v>
      </c>
      <c r="F309" s="1">
        <v>773</v>
      </c>
      <c r="J309" s="448" t="s">
        <v>4383</v>
      </c>
      <c r="K309" s="448" t="s">
        <v>4384</v>
      </c>
      <c r="L309" s="448" t="s">
        <v>4385</v>
      </c>
      <c r="M309" s="447" t="s">
        <v>4386</v>
      </c>
      <c r="Q309" s="222" t="s">
        <v>2912</v>
      </c>
      <c r="T309" s="206">
        <v>44663.09652777778</v>
      </c>
      <c r="V309" s="189" t="b">
        <v>1</v>
      </c>
      <c r="W309" s="245" t="s">
        <v>2974</v>
      </c>
      <c r="AB309" s="234" t="b">
        <f t="shared" si="22"/>
        <v>1</v>
      </c>
      <c r="AC309" s="199" t="b">
        <f t="shared" si="22"/>
        <v>0</v>
      </c>
      <c r="AD309" s="199" t="b">
        <f t="shared" si="25"/>
        <v>1</v>
      </c>
      <c r="AE309" s="199" t="b">
        <f t="shared" si="25"/>
        <v>1</v>
      </c>
      <c r="AF309" s="200" t="b">
        <f t="shared" si="25"/>
        <v>1</v>
      </c>
      <c r="AG309" s="200" t="b">
        <f t="shared" si="25"/>
        <v>1</v>
      </c>
      <c r="AH309" s="201" t="b">
        <f t="shared" si="23"/>
        <v>0</v>
      </c>
      <c r="AI309" s="203">
        <f t="shared" si="24"/>
        <v>0</v>
      </c>
      <c r="AW309" s="30" t="s">
        <v>106</v>
      </c>
      <c r="AY309" s="51" t="s">
        <v>105</v>
      </c>
      <c r="AZ309" s="51" t="s">
        <v>106</v>
      </c>
      <c r="BA309" s="51" t="s">
        <v>106</v>
      </c>
      <c r="BB309" s="51" t="s">
        <v>2005</v>
      </c>
      <c r="BC309" s="1" t="s">
        <v>28</v>
      </c>
      <c r="BD309" s="1" t="s">
        <v>2199</v>
      </c>
      <c r="BE309" s="33" t="s">
        <v>2200</v>
      </c>
      <c r="BF309" s="51" t="s">
        <v>122</v>
      </c>
      <c r="BH309" s="73"/>
      <c r="BI309" s="73"/>
      <c r="BJ309" s="73"/>
      <c r="BK309" s="73"/>
    </row>
    <row r="310" spans="1:63" ht="65.650000000000006" x14ac:dyDescent="0.6">
      <c r="A310" s="1">
        <v>309</v>
      </c>
      <c r="B310" s="440" t="s">
        <v>2208</v>
      </c>
      <c r="C310" s="27" t="s">
        <v>3971</v>
      </c>
      <c r="D310" s="1">
        <v>2021</v>
      </c>
      <c r="E310" s="52">
        <v>1.46</v>
      </c>
      <c r="J310" s="448" t="s">
        <v>4387</v>
      </c>
      <c r="K310" s="448" t="s">
        <v>4056</v>
      </c>
      <c r="L310" s="448" t="s">
        <v>4388</v>
      </c>
      <c r="M310" s="447" t="s">
        <v>4389</v>
      </c>
      <c r="Q310" s="222" t="s">
        <v>2912</v>
      </c>
      <c r="T310" s="206">
        <v>44663.09652777778</v>
      </c>
      <c r="V310" s="189" t="b">
        <v>1</v>
      </c>
      <c r="W310" s="245" t="s">
        <v>2974</v>
      </c>
      <c r="AB310" s="234" t="b">
        <f t="shared" si="22"/>
        <v>1</v>
      </c>
      <c r="AC310" s="199" t="b">
        <f t="shared" si="22"/>
        <v>0</v>
      </c>
      <c r="AD310" s="199" t="b">
        <f t="shared" si="25"/>
        <v>1</v>
      </c>
      <c r="AE310" s="199" t="b">
        <f t="shared" si="25"/>
        <v>1</v>
      </c>
      <c r="AF310" s="200" t="b">
        <f t="shared" si="25"/>
        <v>1</v>
      </c>
      <c r="AG310" s="200" t="b">
        <f t="shared" si="25"/>
        <v>1</v>
      </c>
      <c r="AH310" s="201" t="b">
        <f t="shared" si="23"/>
        <v>0</v>
      </c>
      <c r="AI310" s="203">
        <f t="shared" si="24"/>
        <v>0</v>
      </c>
      <c r="AW310" s="30" t="s">
        <v>106</v>
      </c>
      <c r="AY310" s="51" t="s">
        <v>105</v>
      </c>
      <c r="AZ310" s="51" t="s">
        <v>106</v>
      </c>
      <c r="BA310" s="51" t="s">
        <v>106</v>
      </c>
      <c r="BB310" s="51" t="s">
        <v>2005</v>
      </c>
      <c r="BC310" s="1" t="s">
        <v>41</v>
      </c>
      <c r="BD310" s="1" t="s">
        <v>2213</v>
      </c>
      <c r="BF310" s="51" t="s">
        <v>122</v>
      </c>
      <c r="BH310" s="73"/>
      <c r="BI310" s="73"/>
      <c r="BJ310" s="73"/>
      <c r="BK310" s="73"/>
    </row>
    <row r="311" spans="1:63" ht="39.4" x14ac:dyDescent="0.6">
      <c r="A311" s="1">
        <v>310</v>
      </c>
      <c r="B311" s="440" t="s">
        <v>2214</v>
      </c>
      <c r="C311" s="27" t="s">
        <v>3954</v>
      </c>
      <c r="D311" s="1">
        <v>2021</v>
      </c>
      <c r="E311" s="52">
        <v>2.5</v>
      </c>
      <c r="F311" s="1">
        <v>700</v>
      </c>
      <c r="J311" s="448" t="s">
        <v>4390</v>
      </c>
      <c r="K311" s="448" t="s">
        <v>3481</v>
      </c>
      <c r="L311" s="448" t="s">
        <v>4038</v>
      </c>
      <c r="M311" s="447" t="s">
        <v>4391</v>
      </c>
      <c r="Q311" s="222" t="s">
        <v>2912</v>
      </c>
      <c r="T311" s="206">
        <v>44663.09652777778</v>
      </c>
      <c r="V311" s="189" t="b">
        <v>1</v>
      </c>
      <c r="W311" s="245" t="s">
        <v>2974</v>
      </c>
      <c r="AB311" s="234" t="b">
        <f t="shared" si="22"/>
        <v>1</v>
      </c>
      <c r="AC311" s="199" t="b">
        <f t="shared" si="22"/>
        <v>0</v>
      </c>
      <c r="AD311" s="199" t="b">
        <f t="shared" si="25"/>
        <v>1</v>
      </c>
      <c r="AE311" s="199" t="b">
        <f t="shared" si="25"/>
        <v>1</v>
      </c>
      <c r="AF311" s="200" t="b">
        <f t="shared" si="25"/>
        <v>1</v>
      </c>
      <c r="AG311" s="200" t="b">
        <f t="shared" si="25"/>
        <v>1</v>
      </c>
      <c r="AH311" s="201" t="b">
        <f t="shared" si="23"/>
        <v>0</v>
      </c>
      <c r="AI311" s="203">
        <f t="shared" si="24"/>
        <v>0</v>
      </c>
      <c r="AW311" s="30" t="s">
        <v>106</v>
      </c>
      <c r="AY311" s="51" t="s">
        <v>105</v>
      </c>
      <c r="AZ311" s="51" t="s">
        <v>106</v>
      </c>
      <c r="BA311" s="51" t="s">
        <v>106</v>
      </c>
      <c r="BB311" s="51" t="s">
        <v>2005</v>
      </c>
      <c r="BC311" s="1" t="s">
        <v>28</v>
      </c>
      <c r="BD311" s="1" t="s">
        <v>2216</v>
      </c>
      <c r="BE311" s="33" t="s">
        <v>2217</v>
      </c>
      <c r="BF311" s="51" t="s">
        <v>122</v>
      </c>
      <c r="BH311" s="73"/>
      <c r="BI311" s="73"/>
      <c r="BJ311" s="73"/>
      <c r="BK311" s="73"/>
    </row>
    <row r="312" spans="1:63" ht="50.65" x14ac:dyDescent="0.6">
      <c r="A312" s="1">
        <v>311</v>
      </c>
      <c r="B312" s="440" t="s">
        <v>2218</v>
      </c>
      <c r="C312" s="27" t="s">
        <v>3953</v>
      </c>
      <c r="D312" s="1">
        <v>2021</v>
      </c>
      <c r="J312" s="448" t="s">
        <v>4392</v>
      </c>
      <c r="K312" s="448" t="s">
        <v>4393</v>
      </c>
      <c r="L312" s="448" t="s">
        <v>4338</v>
      </c>
      <c r="M312" s="447" t="s">
        <v>4394</v>
      </c>
      <c r="Q312" s="222" t="s">
        <v>2912</v>
      </c>
      <c r="T312" s="206">
        <v>44663.09652777778</v>
      </c>
      <c r="V312" s="189" t="b">
        <v>1</v>
      </c>
      <c r="W312" s="245" t="s">
        <v>2974</v>
      </c>
      <c r="AB312" s="234" t="b">
        <f t="shared" si="22"/>
        <v>1</v>
      </c>
      <c r="AC312" s="199" t="b">
        <f t="shared" si="22"/>
        <v>0</v>
      </c>
      <c r="AD312" s="199" t="b">
        <f t="shared" si="25"/>
        <v>1</v>
      </c>
      <c r="AE312" s="199" t="b">
        <f t="shared" si="25"/>
        <v>1</v>
      </c>
      <c r="AF312" s="200" t="b">
        <f t="shared" si="25"/>
        <v>1</v>
      </c>
      <c r="AG312" s="200" t="b">
        <f t="shared" si="25"/>
        <v>1</v>
      </c>
      <c r="AH312" s="201" t="b">
        <f t="shared" si="23"/>
        <v>0</v>
      </c>
      <c r="AI312" s="203">
        <f t="shared" si="24"/>
        <v>0</v>
      </c>
      <c r="AV312" s="51" t="s">
        <v>2220</v>
      </c>
      <c r="AW312" s="30" t="s">
        <v>106</v>
      </c>
      <c r="AX312" s="51" t="s">
        <v>2220</v>
      </c>
      <c r="AY312" s="51" t="s">
        <v>105</v>
      </c>
      <c r="AZ312" s="51" t="s">
        <v>105</v>
      </c>
      <c r="BA312" s="51" t="s">
        <v>106</v>
      </c>
      <c r="BB312" s="51" t="s">
        <v>2005</v>
      </c>
      <c r="BC312" s="1" t="s">
        <v>4</v>
      </c>
      <c r="BF312" s="51" t="s">
        <v>122</v>
      </c>
      <c r="BG312" s="51" t="s">
        <v>2222</v>
      </c>
      <c r="BH312" s="73"/>
      <c r="BI312" s="73"/>
      <c r="BJ312" s="73"/>
      <c r="BK312" s="73"/>
    </row>
    <row r="313" spans="1:63" x14ac:dyDescent="0.6">
      <c r="A313" s="1">
        <v>312</v>
      </c>
      <c r="Q313" s="222"/>
      <c r="T313" s="206"/>
      <c r="V313" s="189"/>
      <c r="W313" s="245"/>
      <c r="AV313" s="51"/>
      <c r="BH313" s="73"/>
      <c r="BI313" s="73"/>
      <c r="BJ313" s="73"/>
      <c r="BK313" s="73"/>
    </row>
    <row r="314" spans="1:63" x14ac:dyDescent="0.6">
      <c r="A314" s="1">
        <v>313</v>
      </c>
      <c r="AB314" s="234" t="b">
        <f t="shared" si="22"/>
        <v>0</v>
      </c>
      <c r="AC314" s="199" t="b">
        <f t="shared" si="22"/>
        <v>0</v>
      </c>
      <c r="AD314" s="199" t="b">
        <f t="shared" si="25"/>
        <v>1</v>
      </c>
      <c r="AE314" s="199" t="b">
        <f t="shared" si="25"/>
        <v>1</v>
      </c>
      <c r="AF314" s="200" t="b">
        <f t="shared" si="25"/>
        <v>1</v>
      </c>
      <c r="AG314" s="200" t="b">
        <f t="shared" si="25"/>
        <v>1</v>
      </c>
      <c r="AH314" s="201" t="b">
        <f t="shared" si="23"/>
        <v>0</v>
      </c>
      <c r="AI314" s="203">
        <f t="shared" si="24"/>
        <v>0</v>
      </c>
      <c r="BH314" s="73"/>
      <c r="BI314" s="73"/>
      <c r="BJ314" s="73"/>
      <c r="BK314" s="73"/>
    </row>
    <row r="315" spans="1:63" x14ac:dyDescent="0.6">
      <c r="A315" s="1">
        <v>314</v>
      </c>
      <c r="AB315" s="234" t="b">
        <f t="shared" si="22"/>
        <v>0</v>
      </c>
      <c r="AC315" s="199" t="b">
        <f t="shared" si="22"/>
        <v>0</v>
      </c>
      <c r="AD315" s="199" t="b">
        <f t="shared" si="25"/>
        <v>1</v>
      </c>
      <c r="AE315" s="199" t="b">
        <f t="shared" si="25"/>
        <v>1</v>
      </c>
      <c r="AF315" s="200" t="b">
        <f t="shared" si="25"/>
        <v>1</v>
      </c>
      <c r="AG315" s="200" t="b">
        <f t="shared" si="25"/>
        <v>1</v>
      </c>
      <c r="AH315" s="201" t="b">
        <f t="shared" si="23"/>
        <v>0</v>
      </c>
      <c r="AI315" s="203">
        <f t="shared" si="24"/>
        <v>0</v>
      </c>
      <c r="BH315" s="73"/>
      <c r="BI315" s="73"/>
      <c r="BJ315" s="73"/>
      <c r="BK315" s="73"/>
    </row>
    <row r="316" spans="1:63" x14ac:dyDescent="0.6">
      <c r="A316" s="1">
        <v>315</v>
      </c>
      <c r="AB316" s="234" t="b">
        <f t="shared" si="22"/>
        <v>0</v>
      </c>
      <c r="AC316" s="199" t="b">
        <f t="shared" si="22"/>
        <v>0</v>
      </c>
      <c r="AD316" s="199" t="b">
        <f t="shared" si="25"/>
        <v>1</v>
      </c>
      <c r="AE316" s="199" t="b">
        <f t="shared" si="25"/>
        <v>1</v>
      </c>
      <c r="AF316" s="200" t="b">
        <f t="shared" si="25"/>
        <v>1</v>
      </c>
      <c r="AG316" s="200" t="b">
        <f t="shared" si="25"/>
        <v>1</v>
      </c>
      <c r="AH316" s="201" t="b">
        <f t="shared" si="23"/>
        <v>0</v>
      </c>
      <c r="AI316" s="203">
        <f t="shared" si="24"/>
        <v>0</v>
      </c>
      <c r="BH316" s="73"/>
      <c r="BI316" s="73"/>
      <c r="BJ316" s="73"/>
      <c r="BK316" s="73"/>
    </row>
    <row r="317" spans="1:63" x14ac:dyDescent="0.6">
      <c r="A317" s="1">
        <v>316</v>
      </c>
      <c r="AB317" s="234" t="b">
        <f t="shared" si="22"/>
        <v>0</v>
      </c>
      <c r="AC317" s="199" t="b">
        <f t="shared" si="22"/>
        <v>0</v>
      </c>
      <c r="AD317" s="199" t="b">
        <f t="shared" si="25"/>
        <v>1</v>
      </c>
      <c r="AE317" s="199" t="b">
        <f t="shared" si="25"/>
        <v>1</v>
      </c>
      <c r="AF317" s="200" t="b">
        <f t="shared" si="25"/>
        <v>1</v>
      </c>
      <c r="AG317" s="200" t="b">
        <f t="shared" si="25"/>
        <v>1</v>
      </c>
      <c r="AH317" s="201" t="b">
        <f t="shared" si="23"/>
        <v>0</v>
      </c>
      <c r="AI317" s="203">
        <f t="shared" si="24"/>
        <v>0</v>
      </c>
      <c r="BH317" s="73"/>
      <c r="BI317" s="73"/>
      <c r="BJ317" s="73"/>
      <c r="BK317" s="73"/>
    </row>
    <row r="318" spans="1:63" x14ac:dyDescent="0.6">
      <c r="A318" s="1">
        <v>317</v>
      </c>
      <c r="AB318" s="234" t="b">
        <f t="shared" si="22"/>
        <v>0</v>
      </c>
      <c r="AC318" s="199" t="b">
        <f t="shared" si="22"/>
        <v>0</v>
      </c>
      <c r="AD318" s="199" t="b">
        <f t="shared" si="25"/>
        <v>1</v>
      </c>
      <c r="AE318" s="199" t="b">
        <f t="shared" si="25"/>
        <v>1</v>
      </c>
      <c r="AF318" s="200" t="b">
        <f t="shared" si="25"/>
        <v>1</v>
      </c>
      <c r="AG318" s="200" t="b">
        <f t="shared" si="25"/>
        <v>1</v>
      </c>
      <c r="AH318" s="201" t="b">
        <f t="shared" si="23"/>
        <v>0</v>
      </c>
      <c r="AI318" s="203">
        <f t="shared" si="24"/>
        <v>0</v>
      </c>
      <c r="BH318" s="73"/>
      <c r="BI318" s="73"/>
      <c r="BJ318" s="73"/>
      <c r="BK318" s="73"/>
    </row>
    <row r="319" spans="1:63" x14ac:dyDescent="0.6">
      <c r="A319" s="1">
        <v>318</v>
      </c>
      <c r="AB319" s="234" t="b">
        <f t="shared" ref="AB319:AC381" si="26">V319=TRUE</f>
        <v>0</v>
      </c>
      <c r="AC319" s="199" t="b">
        <f t="shared" si="26"/>
        <v>0</v>
      </c>
      <c r="AD319" s="199" t="b">
        <f t="shared" si="25"/>
        <v>1</v>
      </c>
      <c r="AE319" s="199" t="b">
        <f t="shared" si="25"/>
        <v>1</v>
      </c>
      <c r="AF319" s="200" t="b">
        <f t="shared" si="25"/>
        <v>1</v>
      </c>
      <c r="AG319" s="200" t="b">
        <f t="shared" si="25"/>
        <v>1</v>
      </c>
      <c r="AH319" s="201" t="b">
        <f t="shared" si="23"/>
        <v>0</v>
      </c>
      <c r="AI319" s="203">
        <f t="shared" si="24"/>
        <v>0</v>
      </c>
      <c r="BH319" s="73"/>
      <c r="BI319" s="73"/>
      <c r="BJ319" s="73"/>
      <c r="BK319" s="73"/>
    </row>
    <row r="320" spans="1:63" x14ac:dyDescent="0.6">
      <c r="A320" s="1">
        <v>319</v>
      </c>
      <c r="AB320" s="234" t="b">
        <f t="shared" si="26"/>
        <v>0</v>
      </c>
      <c r="AC320" s="199" t="b">
        <f t="shared" si="26"/>
        <v>0</v>
      </c>
      <c r="AD320" s="199" t="b">
        <f t="shared" si="25"/>
        <v>1</v>
      </c>
      <c r="AE320" s="199" t="b">
        <f t="shared" si="25"/>
        <v>1</v>
      </c>
      <c r="AF320" s="200" t="b">
        <f t="shared" si="25"/>
        <v>1</v>
      </c>
      <c r="AG320" s="200" t="b">
        <f t="shared" si="25"/>
        <v>1</v>
      </c>
      <c r="AH320" s="201" t="b">
        <f t="shared" si="23"/>
        <v>0</v>
      </c>
      <c r="AI320" s="203">
        <f t="shared" si="24"/>
        <v>0</v>
      </c>
      <c r="BH320" s="73"/>
      <c r="BI320" s="73"/>
      <c r="BJ320" s="73"/>
      <c r="BK320" s="73"/>
    </row>
    <row r="321" spans="1:69" x14ac:dyDescent="0.6">
      <c r="A321" s="1">
        <v>320</v>
      </c>
      <c r="AB321" s="234" t="b">
        <f t="shared" si="26"/>
        <v>0</v>
      </c>
      <c r="AC321" s="199" t="b">
        <f t="shared" si="26"/>
        <v>0</v>
      </c>
      <c r="AD321" s="199" t="b">
        <f t="shared" si="25"/>
        <v>1</v>
      </c>
      <c r="AE321" s="199" t="b">
        <f t="shared" si="25"/>
        <v>1</v>
      </c>
      <c r="AF321" s="200" t="b">
        <f t="shared" si="25"/>
        <v>1</v>
      </c>
      <c r="AG321" s="200" t="b">
        <f t="shared" si="25"/>
        <v>1</v>
      </c>
      <c r="AH321" s="201" t="b">
        <f t="shared" si="23"/>
        <v>0</v>
      </c>
      <c r="AI321" s="203">
        <f t="shared" si="24"/>
        <v>0</v>
      </c>
      <c r="BH321" s="73"/>
      <c r="BI321" s="73"/>
      <c r="BJ321" s="73"/>
      <c r="BK321" s="73"/>
    </row>
    <row r="322" spans="1:69" x14ac:dyDescent="0.6">
      <c r="A322" s="1">
        <v>321</v>
      </c>
      <c r="AB322" s="234" t="b">
        <f t="shared" si="26"/>
        <v>0</v>
      </c>
      <c r="AC322" s="199" t="b">
        <f t="shared" si="26"/>
        <v>0</v>
      </c>
      <c r="AD322" s="199" t="b">
        <f t="shared" si="25"/>
        <v>1</v>
      </c>
      <c r="AE322" s="199" t="b">
        <f t="shared" si="25"/>
        <v>1</v>
      </c>
      <c r="AF322" s="200" t="b">
        <f t="shared" si="25"/>
        <v>1</v>
      </c>
      <c r="AG322" s="200" t="b">
        <f t="shared" si="25"/>
        <v>1</v>
      </c>
      <c r="AH322" s="201" t="b">
        <f t="shared" si="23"/>
        <v>0</v>
      </c>
      <c r="AI322" s="203">
        <f t="shared" si="24"/>
        <v>0</v>
      </c>
      <c r="BH322" s="73"/>
      <c r="BI322" s="73"/>
      <c r="BJ322" s="73"/>
      <c r="BK322" s="73"/>
    </row>
    <row r="323" spans="1:69" x14ac:dyDescent="0.6">
      <c r="A323" s="1">
        <v>322</v>
      </c>
      <c r="AB323" s="234" t="b">
        <f t="shared" si="26"/>
        <v>0</v>
      </c>
      <c r="AC323" s="199" t="b">
        <f t="shared" si="26"/>
        <v>0</v>
      </c>
      <c r="AD323" s="199" t="b">
        <f t="shared" si="25"/>
        <v>1</v>
      </c>
      <c r="AE323" s="199" t="b">
        <f t="shared" si="25"/>
        <v>1</v>
      </c>
      <c r="AF323" s="200" t="b">
        <f t="shared" si="25"/>
        <v>1</v>
      </c>
      <c r="AG323" s="200" t="b">
        <f t="shared" si="25"/>
        <v>1</v>
      </c>
      <c r="AH323" s="201" t="b">
        <f t="shared" ref="AH323:AH386" si="27">AND(AB323,AC323,AD323,AE323,AF323,AG323)</f>
        <v>0</v>
      </c>
      <c r="AI323" s="203">
        <f t="shared" ref="AI323:AI386" si="28">IF(AH323,1,0)</f>
        <v>0</v>
      </c>
      <c r="BH323" s="73"/>
      <c r="BI323" s="73"/>
      <c r="BJ323" s="73"/>
      <c r="BK323" s="73"/>
    </row>
    <row r="324" spans="1:69" x14ac:dyDescent="0.6">
      <c r="A324" s="1">
        <v>323</v>
      </c>
      <c r="AB324" s="234" t="b">
        <f t="shared" si="26"/>
        <v>0</v>
      </c>
      <c r="AC324" s="199" t="b">
        <f t="shared" si="26"/>
        <v>0</v>
      </c>
      <c r="AD324" s="199" t="b">
        <f t="shared" si="25"/>
        <v>1</v>
      </c>
      <c r="AE324" s="199" t="b">
        <f t="shared" si="25"/>
        <v>1</v>
      </c>
      <c r="AF324" s="200" t="b">
        <f t="shared" si="25"/>
        <v>1</v>
      </c>
      <c r="AG324" s="200" t="b">
        <f t="shared" si="25"/>
        <v>1</v>
      </c>
      <c r="AH324" s="201" t="b">
        <f t="shared" si="27"/>
        <v>0</v>
      </c>
      <c r="AI324" s="203">
        <f t="shared" si="28"/>
        <v>0</v>
      </c>
      <c r="BH324" s="73"/>
      <c r="BI324" s="73"/>
      <c r="BJ324" s="73"/>
      <c r="BK324" s="73"/>
    </row>
    <row r="325" spans="1:69" x14ac:dyDescent="0.6">
      <c r="A325" s="1">
        <v>324</v>
      </c>
      <c r="AB325" s="234" t="b">
        <f t="shared" si="26"/>
        <v>0</v>
      </c>
      <c r="AC325" s="199" t="b">
        <f t="shared" si="26"/>
        <v>0</v>
      </c>
      <c r="AD325" s="199" t="b">
        <f t="shared" si="25"/>
        <v>1</v>
      </c>
      <c r="AE325" s="199" t="b">
        <f t="shared" si="25"/>
        <v>1</v>
      </c>
      <c r="AF325" s="200" t="b">
        <f t="shared" si="25"/>
        <v>1</v>
      </c>
      <c r="AG325" s="200" t="b">
        <f t="shared" si="25"/>
        <v>1</v>
      </c>
      <c r="AH325" s="201" t="b">
        <f t="shared" si="27"/>
        <v>0</v>
      </c>
      <c r="AI325" s="203">
        <f t="shared" si="28"/>
        <v>0</v>
      </c>
      <c r="BH325" s="73"/>
      <c r="BI325" s="73"/>
      <c r="BJ325" s="73"/>
      <c r="BK325" s="73"/>
    </row>
    <row r="326" spans="1:69" x14ac:dyDescent="0.6">
      <c r="A326" s="1">
        <v>325</v>
      </c>
      <c r="AB326" s="234" t="b">
        <f t="shared" si="26"/>
        <v>0</v>
      </c>
      <c r="AC326" s="199" t="b">
        <f t="shared" si="26"/>
        <v>0</v>
      </c>
      <c r="AD326" s="199" t="b">
        <f t="shared" si="25"/>
        <v>1</v>
      </c>
      <c r="AE326" s="199" t="b">
        <f t="shared" si="25"/>
        <v>1</v>
      </c>
      <c r="AF326" s="200" t="b">
        <f t="shared" si="25"/>
        <v>1</v>
      </c>
      <c r="AG326" s="200" t="b">
        <f t="shared" si="25"/>
        <v>1</v>
      </c>
      <c r="AH326" s="201" t="b">
        <f t="shared" si="27"/>
        <v>0</v>
      </c>
      <c r="AI326" s="203">
        <f t="shared" si="28"/>
        <v>0</v>
      </c>
      <c r="BH326" s="73"/>
      <c r="BI326" s="73"/>
      <c r="BJ326" s="73"/>
      <c r="BK326" s="73"/>
    </row>
    <row r="327" spans="1:69" x14ac:dyDescent="0.6">
      <c r="A327" s="1">
        <v>326</v>
      </c>
      <c r="AB327" s="234" t="b">
        <f t="shared" si="26"/>
        <v>0</v>
      </c>
      <c r="AC327" s="199" t="b">
        <f t="shared" si="26"/>
        <v>0</v>
      </c>
      <c r="AD327" s="199" t="b">
        <f t="shared" si="25"/>
        <v>1</v>
      </c>
      <c r="AE327" s="199" t="b">
        <f t="shared" si="25"/>
        <v>1</v>
      </c>
      <c r="AF327" s="200" t="b">
        <f t="shared" si="25"/>
        <v>1</v>
      </c>
      <c r="AG327" s="200" t="b">
        <f t="shared" si="25"/>
        <v>1</v>
      </c>
      <c r="AH327" s="201" t="b">
        <f t="shared" si="27"/>
        <v>0</v>
      </c>
      <c r="AI327" s="203">
        <f t="shared" si="28"/>
        <v>0</v>
      </c>
      <c r="BH327" s="73"/>
      <c r="BI327" s="73"/>
      <c r="BJ327" s="73"/>
      <c r="BK327" s="73"/>
    </row>
    <row r="328" spans="1:69" x14ac:dyDescent="0.6">
      <c r="A328" s="1">
        <v>327</v>
      </c>
      <c r="AB328" s="234" t="b">
        <f t="shared" si="26"/>
        <v>0</v>
      </c>
      <c r="AC328" s="199" t="b">
        <f t="shared" si="26"/>
        <v>0</v>
      </c>
      <c r="AD328" s="199" t="b">
        <f t="shared" si="25"/>
        <v>1</v>
      </c>
      <c r="AE328" s="199" t="b">
        <f t="shared" si="25"/>
        <v>1</v>
      </c>
      <c r="AF328" s="200" t="b">
        <f t="shared" si="25"/>
        <v>1</v>
      </c>
      <c r="AG328" s="200" t="b">
        <f t="shared" si="25"/>
        <v>1</v>
      </c>
      <c r="AH328" s="201" t="b">
        <f t="shared" si="27"/>
        <v>0</v>
      </c>
      <c r="AI328" s="203">
        <f t="shared" si="28"/>
        <v>0</v>
      </c>
      <c r="BH328" s="73"/>
      <c r="BI328" s="73"/>
      <c r="BJ328" s="73"/>
      <c r="BK328" s="73"/>
    </row>
    <row r="329" spans="1:69" x14ac:dyDescent="0.6">
      <c r="A329" s="1">
        <v>328</v>
      </c>
      <c r="AB329" s="234" t="b">
        <f t="shared" si="26"/>
        <v>0</v>
      </c>
      <c r="AC329" s="199" t="b">
        <f t="shared" si="26"/>
        <v>0</v>
      </c>
      <c r="AD329" s="199" t="b">
        <f t="shared" si="25"/>
        <v>1</v>
      </c>
      <c r="AE329" s="199" t="b">
        <f t="shared" si="25"/>
        <v>1</v>
      </c>
      <c r="AF329" s="200" t="b">
        <f t="shared" si="25"/>
        <v>1</v>
      </c>
      <c r="AG329" s="200" t="b">
        <f t="shared" si="25"/>
        <v>1</v>
      </c>
      <c r="AH329" s="201" t="b">
        <f t="shared" si="27"/>
        <v>0</v>
      </c>
      <c r="AI329" s="203">
        <f t="shared" si="28"/>
        <v>0</v>
      </c>
      <c r="BH329" s="73"/>
      <c r="BI329" s="73"/>
      <c r="BJ329" s="73"/>
      <c r="BK329" s="73"/>
    </row>
    <row r="330" spans="1:69" x14ac:dyDescent="0.6">
      <c r="A330" s="1">
        <v>329</v>
      </c>
      <c r="AB330" s="234" t="b">
        <f t="shared" si="26"/>
        <v>0</v>
      </c>
      <c r="AC330" s="199" t="b">
        <f t="shared" si="26"/>
        <v>0</v>
      </c>
      <c r="AD330" s="199" t="b">
        <f t="shared" si="25"/>
        <v>1</v>
      </c>
      <c r="AE330" s="199" t="b">
        <f t="shared" si="25"/>
        <v>1</v>
      </c>
      <c r="AF330" s="200" t="b">
        <f t="shared" si="25"/>
        <v>1</v>
      </c>
      <c r="AG330" s="200" t="b">
        <f t="shared" si="25"/>
        <v>1</v>
      </c>
      <c r="AH330" s="201" t="b">
        <f t="shared" si="27"/>
        <v>0</v>
      </c>
      <c r="AI330" s="203">
        <f t="shared" si="28"/>
        <v>0</v>
      </c>
      <c r="BH330" s="73"/>
      <c r="BI330" s="73"/>
      <c r="BJ330" s="73"/>
      <c r="BK330" s="73"/>
    </row>
    <row r="331" spans="1:69" s="58" customFormat="1" ht="39.4" x14ac:dyDescent="0.6">
      <c r="A331" s="58">
        <v>330</v>
      </c>
      <c r="B331" s="431" t="s">
        <v>2534</v>
      </c>
      <c r="C331" s="432" t="s">
        <v>3960</v>
      </c>
      <c r="D331" s="63">
        <v>2021</v>
      </c>
      <c r="E331" s="63">
        <v>3.1</v>
      </c>
      <c r="F331" s="63">
        <v>783</v>
      </c>
      <c r="G331" s="63">
        <v>3.08</v>
      </c>
      <c r="H331" s="63"/>
      <c r="I331" s="174" t="s">
        <v>2572</v>
      </c>
      <c r="J331" s="448" t="s">
        <v>4395</v>
      </c>
      <c r="K331" s="448" t="s">
        <v>3478</v>
      </c>
      <c r="L331" s="448" t="s">
        <v>4148</v>
      </c>
      <c r="M331" s="447" t="s">
        <v>3860</v>
      </c>
      <c r="N331" s="205" t="s">
        <v>2776</v>
      </c>
      <c r="O331" s="230" t="s">
        <v>2873</v>
      </c>
      <c r="P331" s="136"/>
      <c r="Q331" s="136" t="s">
        <v>2875</v>
      </c>
      <c r="R331" s="136"/>
      <c r="S331" s="122"/>
      <c r="T331" s="206">
        <v>44661.443749999999</v>
      </c>
      <c r="U331" s="160" t="s">
        <v>2874</v>
      </c>
      <c r="V331" s="189" t="b">
        <v>1</v>
      </c>
      <c r="W331" s="134" t="b">
        <v>1</v>
      </c>
      <c r="X331" s="122"/>
      <c r="Y331" s="122"/>
      <c r="Z331" s="122"/>
      <c r="AA331" s="237"/>
      <c r="AB331" s="234" t="b">
        <f t="shared" si="26"/>
        <v>1</v>
      </c>
      <c r="AC331" s="199" t="b">
        <f t="shared" si="26"/>
        <v>1</v>
      </c>
      <c r="AD331" s="199" t="b">
        <f t="shared" si="25"/>
        <v>1</v>
      </c>
      <c r="AE331" s="199" t="b">
        <f t="shared" si="25"/>
        <v>1</v>
      </c>
      <c r="AF331" s="200" t="b">
        <f t="shared" si="25"/>
        <v>1</v>
      </c>
      <c r="AG331" s="200" t="b">
        <f t="shared" si="25"/>
        <v>1</v>
      </c>
      <c r="AH331" s="201" t="b">
        <f t="shared" si="27"/>
        <v>1</v>
      </c>
      <c r="AI331" s="203">
        <f t="shared" si="28"/>
        <v>1</v>
      </c>
      <c r="AJ331" s="166">
        <v>2</v>
      </c>
      <c r="AK331" s="63"/>
      <c r="AL331" s="63">
        <v>400</v>
      </c>
      <c r="AM331" s="63">
        <v>783</v>
      </c>
      <c r="AN331" s="63">
        <v>383</v>
      </c>
      <c r="AO331" s="63"/>
      <c r="AP331" s="63"/>
      <c r="AQ331" s="63"/>
      <c r="AR331" s="63"/>
      <c r="AS331" s="63"/>
      <c r="AT331" s="63"/>
      <c r="AU331" s="63"/>
      <c r="AV331" s="63"/>
      <c r="AW331" s="114" t="s">
        <v>213</v>
      </c>
      <c r="AX331" s="115" t="s">
        <v>5</v>
      </c>
      <c r="AY331" s="114" t="s">
        <v>105</v>
      </c>
      <c r="AZ331" s="114" t="s">
        <v>106</v>
      </c>
      <c r="BA331" s="114" t="s">
        <v>106</v>
      </c>
      <c r="BB331" s="114" t="s">
        <v>2005</v>
      </c>
      <c r="BC331" s="63" t="s">
        <v>88</v>
      </c>
      <c r="BD331" s="58" t="s">
        <v>925</v>
      </c>
      <c r="BE331" s="57" t="s">
        <v>2539</v>
      </c>
      <c r="BF331" s="50"/>
      <c r="BG331" s="50" t="s">
        <v>1434</v>
      </c>
      <c r="BH331" s="116"/>
      <c r="BI331" s="116"/>
      <c r="BJ331" s="116"/>
      <c r="BK331" s="116"/>
      <c r="BP331" s="50" t="s">
        <v>2103</v>
      </c>
    </row>
    <row r="332" spans="1:69" ht="26.25" x14ac:dyDescent="0.6">
      <c r="A332" s="1">
        <v>331</v>
      </c>
      <c r="B332" s="440" t="s">
        <v>2560</v>
      </c>
      <c r="C332" s="29" t="s">
        <v>2271</v>
      </c>
      <c r="D332" s="1">
        <v>2018</v>
      </c>
      <c r="E332" s="1">
        <v>2.8</v>
      </c>
      <c r="F332" s="1">
        <v>773</v>
      </c>
      <c r="G332" s="1">
        <v>2.85</v>
      </c>
      <c r="H332" s="1"/>
      <c r="I332" s="174" t="s">
        <v>2572</v>
      </c>
      <c r="J332" s="448" t="s">
        <v>4396</v>
      </c>
      <c r="K332" s="448" t="s">
        <v>3038</v>
      </c>
      <c r="L332" s="448" t="s">
        <v>4340</v>
      </c>
      <c r="M332" s="447" t="s">
        <v>3853</v>
      </c>
      <c r="N332" s="205" t="s">
        <v>2878</v>
      </c>
      <c r="O332" s="230" t="s">
        <v>2879</v>
      </c>
      <c r="T332" s="206">
        <v>44661.45208333333</v>
      </c>
      <c r="U332" s="176" t="s">
        <v>2576</v>
      </c>
      <c r="V332" s="189" t="b">
        <v>1</v>
      </c>
      <c r="W332" s="134" t="b">
        <v>1</v>
      </c>
      <c r="AB332" s="234" t="b">
        <f t="shared" si="26"/>
        <v>1</v>
      </c>
      <c r="AC332" s="199" t="b">
        <f t="shared" si="26"/>
        <v>1</v>
      </c>
      <c r="AD332" s="199" t="b">
        <f t="shared" si="25"/>
        <v>1</v>
      </c>
      <c r="AE332" s="199" t="b">
        <f t="shared" si="25"/>
        <v>1</v>
      </c>
      <c r="AF332" s="200" t="b">
        <f t="shared" si="25"/>
        <v>1</v>
      </c>
      <c r="AG332" s="200" t="b">
        <f t="shared" si="25"/>
        <v>1</v>
      </c>
      <c r="AH332" s="201" t="b">
        <f t="shared" si="27"/>
        <v>1</v>
      </c>
      <c r="AI332" s="203">
        <f t="shared" si="28"/>
        <v>1</v>
      </c>
      <c r="AW332" s="30" t="s">
        <v>213</v>
      </c>
      <c r="AX332" s="51" t="s">
        <v>38</v>
      </c>
      <c r="AY332" s="51" t="s">
        <v>105</v>
      </c>
      <c r="AZ332" s="51" t="s">
        <v>106</v>
      </c>
      <c r="BA332" s="51" t="s">
        <v>106</v>
      </c>
      <c r="BB332" s="51" t="s">
        <v>2005</v>
      </c>
      <c r="BC332" s="1" t="s">
        <v>88</v>
      </c>
      <c r="BD332" s="1" t="s">
        <v>2549</v>
      </c>
      <c r="BE332" s="33" t="s">
        <v>2550</v>
      </c>
      <c r="BG332" s="51" t="s">
        <v>110</v>
      </c>
      <c r="BH332" s="73"/>
      <c r="BI332" s="73"/>
      <c r="BJ332" s="73"/>
      <c r="BK332" s="73"/>
      <c r="BP332" s="50" t="s">
        <v>2103</v>
      </c>
    </row>
    <row r="333" spans="1:69" ht="26.25" x14ac:dyDescent="0.6">
      <c r="A333" s="1">
        <v>332</v>
      </c>
      <c r="B333" s="440" t="s">
        <v>2559</v>
      </c>
      <c r="C333" s="29" t="s">
        <v>2340</v>
      </c>
      <c r="D333" s="1">
        <v>2019</v>
      </c>
      <c r="E333" s="1">
        <v>2.48</v>
      </c>
      <c r="F333" s="1">
        <v>773</v>
      </c>
      <c r="G333" s="1">
        <v>2.5</v>
      </c>
      <c r="H333" s="1"/>
      <c r="I333" s="174" t="s">
        <v>2572</v>
      </c>
      <c r="J333" s="448" t="s">
        <v>4397</v>
      </c>
      <c r="K333" s="448" t="s">
        <v>3478</v>
      </c>
      <c r="L333" s="448" t="s">
        <v>4148</v>
      </c>
      <c r="M333" s="447" t="s">
        <v>3860</v>
      </c>
      <c r="N333" s="205" t="s">
        <v>2881</v>
      </c>
      <c r="O333" s="230" t="s">
        <v>2880</v>
      </c>
      <c r="T333" s="206">
        <v>44661.458333333336</v>
      </c>
      <c r="U333" s="176" t="s">
        <v>2576</v>
      </c>
      <c r="V333" s="189" t="b">
        <v>1</v>
      </c>
      <c r="W333" s="134" t="b">
        <v>1</v>
      </c>
      <c r="AB333" s="234" t="b">
        <f t="shared" si="26"/>
        <v>1</v>
      </c>
      <c r="AC333" s="199" t="b">
        <f t="shared" si="26"/>
        <v>1</v>
      </c>
      <c r="AD333" s="199" t="b">
        <f t="shared" si="25"/>
        <v>1</v>
      </c>
      <c r="AE333" s="199" t="b">
        <f t="shared" si="25"/>
        <v>1</v>
      </c>
      <c r="AF333" s="200" t="b">
        <f t="shared" si="25"/>
        <v>1</v>
      </c>
      <c r="AG333" s="200" t="b">
        <f t="shared" ref="AF333:AG395" si="29">OR((ISBLANK(AA333)), NOT(AA333=FALSE)    )</f>
        <v>1</v>
      </c>
      <c r="AH333" s="201" t="b">
        <f t="shared" si="27"/>
        <v>1</v>
      </c>
      <c r="AI333" s="203">
        <f t="shared" si="28"/>
        <v>1</v>
      </c>
      <c r="AP333" s="47"/>
      <c r="AS333" s="47"/>
      <c r="AW333" s="30" t="s">
        <v>213</v>
      </c>
      <c r="AX333" s="51" t="s">
        <v>5</v>
      </c>
      <c r="AY333" s="51" t="s">
        <v>105</v>
      </c>
      <c r="AZ333" s="51" t="s">
        <v>106</v>
      </c>
      <c r="BA333" s="51" t="s">
        <v>106</v>
      </c>
      <c r="BB333" s="51" t="s">
        <v>2005</v>
      </c>
      <c r="BC333" s="1" t="s">
        <v>88</v>
      </c>
      <c r="BD333" s="1" t="s">
        <v>2556</v>
      </c>
      <c r="BE333" s="33" t="s">
        <v>2557</v>
      </c>
      <c r="BG333" s="51" t="s">
        <v>110</v>
      </c>
      <c r="BH333" s="73"/>
      <c r="BI333" s="73"/>
      <c r="BJ333" s="73"/>
      <c r="BK333" s="73"/>
      <c r="BP333" s="50" t="s">
        <v>2103</v>
      </c>
    </row>
    <row r="334" spans="1:69" s="318" customFormat="1" ht="105" x14ac:dyDescent="0.6">
      <c r="A334" s="318">
        <v>333</v>
      </c>
      <c r="B334" s="441" t="s">
        <v>3803</v>
      </c>
      <c r="C334" s="442" t="s">
        <v>3975</v>
      </c>
      <c r="D334" s="318">
        <v>2016</v>
      </c>
      <c r="E334" s="317">
        <v>1.1000000000000001</v>
      </c>
      <c r="F334" s="318">
        <v>773</v>
      </c>
      <c r="G334" s="318">
        <v>1.1230152365677599</v>
      </c>
      <c r="H334" s="318">
        <v>1.0386605560442062</v>
      </c>
      <c r="I334" s="349" t="s">
        <v>3515</v>
      </c>
      <c r="J334" s="448" t="s">
        <v>3747</v>
      </c>
      <c r="K334" s="448" t="s">
        <v>3623</v>
      </c>
      <c r="L334" s="448" t="s">
        <v>4193</v>
      </c>
      <c r="M334" s="447" t="s">
        <v>3630</v>
      </c>
      <c r="N334" s="350" t="s">
        <v>3700</v>
      </c>
      <c r="O334" s="351" t="s">
        <v>3799</v>
      </c>
      <c r="P334" s="352" t="s">
        <v>3800</v>
      </c>
      <c r="Q334" s="352" t="s">
        <v>3801</v>
      </c>
      <c r="R334" s="352" t="s">
        <v>3802</v>
      </c>
      <c r="S334" s="400">
        <v>44677.775694444441</v>
      </c>
      <c r="T334" s="353">
        <v>44677.775694444441</v>
      </c>
      <c r="U334" s="354" t="s">
        <v>3531</v>
      </c>
      <c r="V334" s="355" t="b">
        <v>1</v>
      </c>
      <c r="W334" s="356" t="b">
        <v>1</v>
      </c>
      <c r="X334" s="357"/>
      <c r="Y334" s="193" t="b">
        <v>0</v>
      </c>
      <c r="Z334" s="358"/>
      <c r="AA334" s="359"/>
      <c r="AV334" s="360" t="s">
        <v>38</v>
      </c>
      <c r="AW334" s="361" t="s">
        <v>213</v>
      </c>
      <c r="AX334" s="360" t="s">
        <v>38</v>
      </c>
      <c r="AY334" s="360" t="s">
        <v>105</v>
      </c>
      <c r="AZ334" s="360" t="s">
        <v>106</v>
      </c>
      <c r="BA334" s="360" t="s">
        <v>106</v>
      </c>
      <c r="BB334" s="360" t="s">
        <v>2005</v>
      </c>
      <c r="BC334" s="318" t="s">
        <v>4</v>
      </c>
      <c r="BD334" s="318" t="s">
        <v>1943</v>
      </c>
      <c r="BE334" s="362" t="s">
        <v>1944</v>
      </c>
      <c r="BF334" s="360" t="s">
        <v>122</v>
      </c>
      <c r="BG334" s="360" t="s">
        <v>110</v>
      </c>
      <c r="BH334" s="363"/>
      <c r="BI334" s="363"/>
      <c r="BJ334" s="363" t="s">
        <v>35</v>
      </c>
      <c r="BK334" s="363"/>
      <c r="BL334" s="318" t="s">
        <v>1947</v>
      </c>
      <c r="BM334" s="318" t="s">
        <v>143</v>
      </c>
      <c r="BP334" s="360" t="s">
        <v>1249</v>
      </c>
      <c r="BQ334" s="364">
        <v>42823</v>
      </c>
    </row>
    <row r="335" spans="1:69" x14ac:dyDescent="0.6">
      <c r="A335" s="1">
        <v>334</v>
      </c>
      <c r="AB335" s="234" t="b">
        <f t="shared" si="26"/>
        <v>0</v>
      </c>
      <c r="AC335" s="199" t="b">
        <f t="shared" si="26"/>
        <v>0</v>
      </c>
      <c r="AD335" s="199" t="b">
        <f t="shared" ref="AD335:AG396" si="30">OR((ISBLANK(X335)), NOT(X335=FALSE)    )</f>
        <v>1</v>
      </c>
      <c r="AE335" s="199" t="b">
        <f t="shared" si="30"/>
        <v>1</v>
      </c>
      <c r="AF335" s="200" t="b">
        <f t="shared" si="29"/>
        <v>1</v>
      </c>
      <c r="AG335" s="200" t="b">
        <f t="shared" si="29"/>
        <v>1</v>
      </c>
      <c r="AH335" s="201" t="b">
        <f t="shared" si="27"/>
        <v>0</v>
      </c>
      <c r="AI335" s="203">
        <f t="shared" si="28"/>
        <v>0</v>
      </c>
      <c r="BH335" s="73"/>
      <c r="BI335" s="73"/>
      <c r="BJ335" s="73"/>
      <c r="BK335" s="73"/>
    </row>
    <row r="336" spans="1:69" x14ac:dyDescent="0.6">
      <c r="A336" s="1">
        <v>335</v>
      </c>
      <c r="AB336" s="234" t="b">
        <f t="shared" si="26"/>
        <v>0</v>
      </c>
      <c r="AC336" s="199" t="b">
        <f t="shared" si="26"/>
        <v>0</v>
      </c>
      <c r="AD336" s="199" t="b">
        <f t="shared" si="30"/>
        <v>1</v>
      </c>
      <c r="AE336" s="199" t="b">
        <f t="shared" si="30"/>
        <v>1</v>
      </c>
      <c r="AF336" s="200" t="b">
        <f t="shared" si="29"/>
        <v>1</v>
      </c>
      <c r="AG336" s="200" t="b">
        <f t="shared" si="29"/>
        <v>1</v>
      </c>
      <c r="AH336" s="201" t="b">
        <f t="shared" si="27"/>
        <v>0</v>
      </c>
      <c r="AI336" s="203">
        <f t="shared" si="28"/>
        <v>0</v>
      </c>
      <c r="BH336" s="73"/>
      <c r="BI336" s="73"/>
      <c r="BJ336" s="73"/>
      <c r="BK336" s="73"/>
    </row>
    <row r="337" spans="1:71" x14ac:dyDescent="0.6">
      <c r="A337" s="1">
        <v>336</v>
      </c>
      <c r="AB337" s="234" t="b">
        <f t="shared" si="26"/>
        <v>0</v>
      </c>
      <c r="AC337" s="199" t="b">
        <f t="shared" si="26"/>
        <v>0</v>
      </c>
      <c r="AD337" s="199" t="b">
        <f t="shared" si="30"/>
        <v>1</v>
      </c>
      <c r="AE337" s="199" t="b">
        <f t="shared" si="30"/>
        <v>1</v>
      </c>
      <c r="AF337" s="200" t="b">
        <f t="shared" si="29"/>
        <v>1</v>
      </c>
      <c r="AG337" s="200" t="b">
        <f t="shared" si="29"/>
        <v>1</v>
      </c>
      <c r="AH337" s="201" t="b">
        <f t="shared" si="27"/>
        <v>0</v>
      </c>
      <c r="AI337" s="203">
        <f t="shared" si="28"/>
        <v>0</v>
      </c>
      <c r="BH337" s="73"/>
      <c r="BI337" s="73"/>
      <c r="BJ337" s="73"/>
      <c r="BK337" s="73"/>
    </row>
    <row r="338" spans="1:71" x14ac:dyDescent="0.6">
      <c r="A338" s="1">
        <v>337</v>
      </c>
      <c r="AB338" s="234" t="b">
        <f t="shared" si="26"/>
        <v>0</v>
      </c>
      <c r="AC338" s="199" t="b">
        <f t="shared" si="26"/>
        <v>0</v>
      </c>
      <c r="AD338" s="199" t="b">
        <f t="shared" si="30"/>
        <v>1</v>
      </c>
      <c r="AE338" s="199" t="b">
        <f t="shared" si="30"/>
        <v>1</v>
      </c>
      <c r="AF338" s="200" t="b">
        <f t="shared" si="29"/>
        <v>1</v>
      </c>
      <c r="AG338" s="200" t="b">
        <f t="shared" si="29"/>
        <v>1</v>
      </c>
      <c r="AH338" s="201" t="b">
        <f t="shared" si="27"/>
        <v>0</v>
      </c>
      <c r="AI338" s="203">
        <f t="shared" si="28"/>
        <v>0</v>
      </c>
      <c r="BH338" s="73"/>
      <c r="BI338" s="73"/>
      <c r="BJ338" s="73"/>
      <c r="BK338" s="73"/>
    </row>
    <row r="339" spans="1:71" x14ac:dyDescent="0.6">
      <c r="A339" s="1">
        <v>338</v>
      </c>
      <c r="AB339" s="234" t="b">
        <f t="shared" si="26"/>
        <v>0</v>
      </c>
      <c r="AC339" s="199" t="b">
        <f t="shared" si="26"/>
        <v>0</v>
      </c>
      <c r="AD339" s="199" t="b">
        <f t="shared" si="30"/>
        <v>1</v>
      </c>
      <c r="AE339" s="199" t="b">
        <f t="shared" si="30"/>
        <v>1</v>
      </c>
      <c r="AF339" s="200" t="b">
        <f t="shared" si="29"/>
        <v>1</v>
      </c>
      <c r="AG339" s="200" t="b">
        <f t="shared" si="29"/>
        <v>1</v>
      </c>
      <c r="AH339" s="201" t="b">
        <f t="shared" si="27"/>
        <v>0</v>
      </c>
      <c r="AI339" s="203">
        <f t="shared" si="28"/>
        <v>0</v>
      </c>
      <c r="BH339" s="73"/>
      <c r="BI339" s="73"/>
      <c r="BJ339" s="73"/>
      <c r="BK339" s="73"/>
    </row>
    <row r="340" spans="1:71" x14ac:dyDescent="0.6">
      <c r="A340" s="1">
        <v>339</v>
      </c>
      <c r="AB340" s="234" t="b">
        <f t="shared" si="26"/>
        <v>0</v>
      </c>
      <c r="AC340" s="199" t="b">
        <f t="shared" si="26"/>
        <v>0</v>
      </c>
      <c r="AD340" s="199" t="b">
        <f t="shared" si="30"/>
        <v>1</v>
      </c>
      <c r="AE340" s="199" t="b">
        <f t="shared" si="30"/>
        <v>1</v>
      </c>
      <c r="AF340" s="200" t="b">
        <f t="shared" si="29"/>
        <v>1</v>
      </c>
      <c r="AG340" s="200" t="b">
        <f t="shared" si="29"/>
        <v>1</v>
      </c>
      <c r="AH340" s="201" t="b">
        <f t="shared" si="27"/>
        <v>0</v>
      </c>
      <c r="AI340" s="203">
        <f t="shared" si="28"/>
        <v>0</v>
      </c>
      <c r="BH340" s="73"/>
      <c r="BI340" s="73"/>
      <c r="BJ340" s="73"/>
      <c r="BK340" s="73"/>
    </row>
    <row r="341" spans="1:71" x14ac:dyDescent="0.6">
      <c r="A341" s="1">
        <v>340</v>
      </c>
      <c r="AB341" s="234" t="b">
        <f t="shared" si="26"/>
        <v>0</v>
      </c>
      <c r="AC341" s="199" t="b">
        <f t="shared" si="26"/>
        <v>0</v>
      </c>
      <c r="AD341" s="199" t="b">
        <f t="shared" si="30"/>
        <v>1</v>
      </c>
      <c r="AE341" s="199" t="b">
        <f t="shared" si="30"/>
        <v>1</v>
      </c>
      <c r="AF341" s="200" t="b">
        <f t="shared" si="29"/>
        <v>1</v>
      </c>
      <c r="AG341" s="200" t="b">
        <f t="shared" si="29"/>
        <v>1</v>
      </c>
      <c r="AH341" s="201" t="b">
        <f t="shared" si="27"/>
        <v>0</v>
      </c>
      <c r="AI341" s="203">
        <f t="shared" si="28"/>
        <v>0</v>
      </c>
      <c r="BH341" s="73"/>
      <c r="BI341" s="73"/>
      <c r="BJ341" s="73"/>
      <c r="BK341" s="73"/>
    </row>
    <row r="342" spans="1:71" x14ac:dyDescent="0.6">
      <c r="A342" s="1">
        <v>341</v>
      </c>
      <c r="AB342" s="234" t="b">
        <f t="shared" si="26"/>
        <v>0</v>
      </c>
      <c r="AC342" s="199" t="b">
        <f t="shared" si="26"/>
        <v>0</v>
      </c>
      <c r="AD342" s="199" t="b">
        <f t="shared" si="30"/>
        <v>1</v>
      </c>
      <c r="AE342" s="199" t="b">
        <f t="shared" si="30"/>
        <v>1</v>
      </c>
      <c r="AF342" s="200" t="b">
        <f t="shared" si="29"/>
        <v>1</v>
      </c>
      <c r="AG342" s="200" t="b">
        <f t="shared" si="29"/>
        <v>1</v>
      </c>
      <c r="AH342" s="201" t="b">
        <f t="shared" si="27"/>
        <v>0</v>
      </c>
      <c r="AI342" s="203">
        <f t="shared" si="28"/>
        <v>0</v>
      </c>
      <c r="BH342" s="73"/>
      <c r="BI342" s="73"/>
      <c r="BJ342" s="73"/>
      <c r="BK342" s="73"/>
    </row>
    <row r="343" spans="1:71" x14ac:dyDescent="0.6">
      <c r="A343" s="1">
        <v>342</v>
      </c>
      <c r="AB343" s="234" t="b">
        <f t="shared" si="26"/>
        <v>0</v>
      </c>
      <c r="AC343" s="199" t="b">
        <f t="shared" si="26"/>
        <v>0</v>
      </c>
      <c r="AD343" s="199" t="b">
        <f t="shared" si="30"/>
        <v>1</v>
      </c>
      <c r="AE343" s="199" t="b">
        <f t="shared" si="30"/>
        <v>1</v>
      </c>
      <c r="AF343" s="200" t="b">
        <f t="shared" si="29"/>
        <v>1</v>
      </c>
      <c r="AG343" s="200" t="b">
        <f t="shared" si="29"/>
        <v>1</v>
      </c>
      <c r="AH343" s="201" t="b">
        <f t="shared" si="27"/>
        <v>0</v>
      </c>
      <c r="AI343" s="203">
        <f t="shared" si="28"/>
        <v>0</v>
      </c>
      <c r="BH343" s="73"/>
      <c r="BI343" s="73"/>
      <c r="BJ343" s="73"/>
      <c r="BK343" s="73"/>
    </row>
    <row r="344" spans="1:71" x14ac:dyDescent="0.6">
      <c r="A344" s="1">
        <v>343</v>
      </c>
      <c r="AB344" s="234" t="b">
        <f t="shared" si="26"/>
        <v>0</v>
      </c>
      <c r="AC344" s="199" t="b">
        <f t="shared" si="26"/>
        <v>0</v>
      </c>
      <c r="AD344" s="199" t="b">
        <f t="shared" si="30"/>
        <v>1</v>
      </c>
      <c r="AE344" s="199" t="b">
        <f t="shared" si="30"/>
        <v>1</v>
      </c>
      <c r="AF344" s="200" t="b">
        <f t="shared" si="29"/>
        <v>1</v>
      </c>
      <c r="AG344" s="200" t="b">
        <f t="shared" si="29"/>
        <v>1</v>
      </c>
      <c r="AH344" s="201" t="b">
        <f t="shared" si="27"/>
        <v>0</v>
      </c>
      <c r="AI344" s="203">
        <f t="shared" si="28"/>
        <v>0</v>
      </c>
      <c r="BH344" s="73"/>
      <c r="BI344" s="73"/>
      <c r="BJ344" s="73"/>
      <c r="BK344" s="73"/>
    </row>
    <row r="345" spans="1:71" x14ac:dyDescent="0.6">
      <c r="A345" s="1">
        <v>344</v>
      </c>
      <c r="AB345" s="234" t="b">
        <f t="shared" si="26"/>
        <v>0</v>
      </c>
      <c r="AC345" s="199" t="b">
        <f t="shared" si="26"/>
        <v>0</v>
      </c>
      <c r="AD345" s="199" t="b">
        <f t="shared" si="30"/>
        <v>1</v>
      </c>
      <c r="AE345" s="199" t="b">
        <f t="shared" si="30"/>
        <v>1</v>
      </c>
      <c r="AF345" s="200" t="b">
        <f t="shared" si="29"/>
        <v>1</v>
      </c>
      <c r="AG345" s="200" t="b">
        <f t="shared" si="29"/>
        <v>1</v>
      </c>
      <c r="AH345" s="201" t="b">
        <f t="shared" si="27"/>
        <v>0</v>
      </c>
      <c r="AI345" s="203">
        <f t="shared" si="28"/>
        <v>0</v>
      </c>
      <c r="BH345" s="73"/>
      <c r="BI345" s="73"/>
      <c r="BJ345" s="73"/>
      <c r="BK345" s="73"/>
    </row>
    <row r="346" spans="1:71" x14ac:dyDescent="0.6">
      <c r="A346" s="1">
        <v>345</v>
      </c>
      <c r="AB346" s="234" t="b">
        <f t="shared" si="26"/>
        <v>0</v>
      </c>
      <c r="AC346" s="199" t="b">
        <f t="shared" si="26"/>
        <v>0</v>
      </c>
      <c r="AD346" s="199" t="b">
        <f t="shared" si="30"/>
        <v>1</v>
      </c>
      <c r="AE346" s="199" t="b">
        <f t="shared" si="30"/>
        <v>1</v>
      </c>
      <c r="AF346" s="200" t="b">
        <f t="shared" si="29"/>
        <v>1</v>
      </c>
      <c r="AG346" s="200" t="b">
        <f t="shared" si="29"/>
        <v>1</v>
      </c>
      <c r="AH346" s="201" t="b">
        <f t="shared" si="27"/>
        <v>0</v>
      </c>
      <c r="AI346" s="203">
        <f t="shared" si="28"/>
        <v>0</v>
      </c>
      <c r="BH346" s="73"/>
      <c r="BI346" s="73"/>
      <c r="BJ346" s="73"/>
      <c r="BK346" s="73"/>
    </row>
    <row r="347" spans="1:71" x14ac:dyDescent="0.6">
      <c r="A347" s="1">
        <v>346</v>
      </c>
      <c r="AB347" s="234" t="b">
        <f t="shared" si="26"/>
        <v>0</v>
      </c>
      <c r="AC347" s="199" t="b">
        <f t="shared" si="26"/>
        <v>0</v>
      </c>
      <c r="AD347" s="199" t="b">
        <f t="shared" si="30"/>
        <v>1</v>
      </c>
      <c r="AE347" s="199" t="b">
        <f t="shared" si="30"/>
        <v>1</v>
      </c>
      <c r="AF347" s="200" t="b">
        <f t="shared" si="29"/>
        <v>1</v>
      </c>
      <c r="AG347" s="200" t="b">
        <f t="shared" si="29"/>
        <v>1</v>
      </c>
      <c r="AH347" s="201" t="b">
        <f t="shared" si="27"/>
        <v>0</v>
      </c>
      <c r="AI347" s="203">
        <f t="shared" si="28"/>
        <v>0</v>
      </c>
      <c r="BH347" s="73"/>
      <c r="BI347" s="73"/>
      <c r="BJ347" s="73"/>
      <c r="BK347" s="73"/>
    </row>
    <row r="348" spans="1:71" x14ac:dyDescent="0.6">
      <c r="A348" s="1">
        <v>347</v>
      </c>
      <c r="AB348" s="234" t="b">
        <f t="shared" si="26"/>
        <v>0</v>
      </c>
      <c r="AC348" s="199" t="b">
        <f t="shared" si="26"/>
        <v>0</v>
      </c>
      <c r="AD348" s="199" t="b">
        <f t="shared" si="30"/>
        <v>1</v>
      </c>
      <c r="AE348" s="199" t="b">
        <f t="shared" si="30"/>
        <v>1</v>
      </c>
      <c r="AF348" s="200" t="b">
        <f t="shared" si="29"/>
        <v>1</v>
      </c>
      <c r="AG348" s="200" t="b">
        <f t="shared" si="29"/>
        <v>1</v>
      </c>
      <c r="AH348" s="201" t="b">
        <f t="shared" si="27"/>
        <v>0</v>
      </c>
      <c r="AI348" s="203">
        <f t="shared" si="28"/>
        <v>0</v>
      </c>
      <c r="BH348" s="73"/>
      <c r="BI348" s="73"/>
      <c r="BJ348" s="73"/>
      <c r="BK348" s="73"/>
    </row>
    <row r="349" spans="1:71" x14ac:dyDescent="0.6">
      <c r="A349" s="1">
        <v>348</v>
      </c>
      <c r="AB349" s="234" t="b">
        <f t="shared" si="26"/>
        <v>0</v>
      </c>
      <c r="AC349" s="199" t="b">
        <f t="shared" si="26"/>
        <v>0</v>
      </c>
      <c r="AD349" s="199" t="b">
        <f t="shared" si="30"/>
        <v>1</v>
      </c>
      <c r="AE349" s="199" t="b">
        <f t="shared" si="30"/>
        <v>1</v>
      </c>
      <c r="AF349" s="200" t="b">
        <f t="shared" si="29"/>
        <v>1</v>
      </c>
      <c r="AG349" s="200" t="b">
        <f t="shared" si="29"/>
        <v>1</v>
      </c>
      <c r="AH349" s="201" t="b">
        <f t="shared" si="27"/>
        <v>0</v>
      </c>
      <c r="AI349" s="203">
        <f t="shared" si="28"/>
        <v>0</v>
      </c>
      <c r="BH349" s="73"/>
      <c r="BI349" s="73"/>
      <c r="BJ349" s="73"/>
      <c r="BK349" s="73"/>
    </row>
    <row r="350" spans="1:71" x14ac:dyDescent="0.6">
      <c r="A350" s="1">
        <v>349</v>
      </c>
      <c r="AB350" s="234" t="b">
        <f t="shared" si="26"/>
        <v>0</v>
      </c>
      <c r="AC350" s="199" t="b">
        <f t="shared" si="26"/>
        <v>0</v>
      </c>
      <c r="AD350" s="199" t="b">
        <f t="shared" si="30"/>
        <v>1</v>
      </c>
      <c r="AE350" s="199" t="b">
        <f t="shared" si="30"/>
        <v>1</v>
      </c>
      <c r="AF350" s="200" t="b">
        <f t="shared" si="29"/>
        <v>1</v>
      </c>
      <c r="AG350" s="200" t="b">
        <f t="shared" si="29"/>
        <v>1</v>
      </c>
      <c r="AH350" s="201" t="b">
        <f t="shared" si="27"/>
        <v>0</v>
      </c>
      <c r="AI350" s="203">
        <f t="shared" si="28"/>
        <v>0</v>
      </c>
      <c r="BH350" s="73"/>
      <c r="BI350" s="73"/>
      <c r="BJ350" s="73"/>
      <c r="BK350" s="73"/>
    </row>
    <row r="351" spans="1:71" x14ac:dyDescent="0.6">
      <c r="A351" s="1">
        <v>350</v>
      </c>
      <c r="AB351" s="234" t="b">
        <f t="shared" si="26"/>
        <v>0</v>
      </c>
      <c r="AC351" s="199" t="b">
        <f t="shared" si="26"/>
        <v>0</v>
      </c>
      <c r="AD351" s="199" t="b">
        <f t="shared" si="30"/>
        <v>1</v>
      </c>
      <c r="AE351" s="199" t="b">
        <f t="shared" si="30"/>
        <v>1</v>
      </c>
      <c r="AF351" s="200" t="b">
        <f t="shared" si="29"/>
        <v>1</v>
      </c>
      <c r="AG351" s="200" t="b">
        <f t="shared" si="29"/>
        <v>1</v>
      </c>
      <c r="AH351" s="201" t="b">
        <f t="shared" si="27"/>
        <v>0</v>
      </c>
      <c r="AI351" s="203">
        <f t="shared" si="28"/>
        <v>0</v>
      </c>
      <c r="BH351" s="73"/>
      <c r="BI351" s="73"/>
      <c r="BJ351" s="73"/>
      <c r="BK351" s="73"/>
    </row>
    <row r="352" spans="1:71" ht="52.5" x14ac:dyDescent="0.6">
      <c r="A352" s="47">
        <v>351</v>
      </c>
      <c r="B352" s="443" t="s">
        <v>2130</v>
      </c>
      <c r="C352" s="444" t="s">
        <v>3952</v>
      </c>
      <c r="D352" s="47">
        <v>2021</v>
      </c>
      <c r="E352" s="96">
        <v>1.2</v>
      </c>
      <c r="F352" s="47">
        <v>548</v>
      </c>
      <c r="G352" s="96">
        <v>1.1599999999999999</v>
      </c>
      <c r="H352" s="96"/>
      <c r="I352" s="120" t="s">
        <v>2572</v>
      </c>
      <c r="J352" s="448" t="s">
        <v>4398</v>
      </c>
      <c r="K352" s="448" t="s">
        <v>3479</v>
      </c>
      <c r="L352" s="448" t="s">
        <v>4399</v>
      </c>
      <c r="M352" s="447" t="s">
        <v>4504</v>
      </c>
      <c r="N352" s="205" t="s">
        <v>2738</v>
      </c>
      <c r="O352" s="230" t="s">
        <v>3013</v>
      </c>
      <c r="T352" s="206">
        <v>44664.507638888892</v>
      </c>
      <c r="U352" s="160" t="s">
        <v>3007</v>
      </c>
      <c r="V352" s="189" t="b">
        <v>1</v>
      </c>
      <c r="W352" s="134" t="b">
        <v>1</v>
      </c>
      <c r="AB352" s="234" t="b">
        <f t="shared" si="26"/>
        <v>1</v>
      </c>
      <c r="AC352" s="199" t="b">
        <f t="shared" si="26"/>
        <v>1</v>
      </c>
      <c r="AD352" s="199" t="b">
        <f t="shared" si="30"/>
        <v>1</v>
      </c>
      <c r="AE352" s="199" t="b">
        <f t="shared" si="30"/>
        <v>1</v>
      </c>
      <c r="AF352" s="200" t="b">
        <f t="shared" si="29"/>
        <v>1</v>
      </c>
      <c r="AG352" s="200" t="b">
        <f t="shared" si="29"/>
        <v>1</v>
      </c>
      <c r="AH352" s="201" t="b">
        <f t="shared" si="27"/>
        <v>1</v>
      </c>
      <c r="AI352" s="203">
        <f t="shared" si="28"/>
        <v>1</v>
      </c>
      <c r="AJ352" s="168" t="s">
        <v>143</v>
      </c>
      <c r="AK352" s="98"/>
      <c r="AL352" s="47">
        <v>300</v>
      </c>
      <c r="AM352" s="47">
        <v>548</v>
      </c>
      <c r="AN352" s="47">
        <f t="shared" ref="AN352:AN415" si="31">AM352-AL352</f>
        <v>248</v>
      </c>
      <c r="AO352" s="97">
        <v>6.5</v>
      </c>
      <c r="AP352" s="47" t="s">
        <v>2561</v>
      </c>
      <c r="AQ352" s="47">
        <v>323</v>
      </c>
      <c r="AR352" s="47">
        <v>523</v>
      </c>
      <c r="AS352" s="47">
        <f>AR352-AQ352</f>
        <v>200</v>
      </c>
      <c r="AT352" s="47" t="s">
        <v>2563</v>
      </c>
      <c r="AU352" s="47"/>
      <c r="AW352" s="54" t="s">
        <v>213</v>
      </c>
      <c r="AX352" s="54" t="s">
        <v>38</v>
      </c>
      <c r="AY352" s="54" t="s">
        <v>105</v>
      </c>
      <c r="AZ352" s="54" t="s">
        <v>105</v>
      </c>
      <c r="BA352" s="54" t="s">
        <v>106</v>
      </c>
      <c r="BB352" s="54" t="s">
        <v>2006</v>
      </c>
      <c r="BC352" s="47" t="s">
        <v>2250</v>
      </c>
      <c r="BD352" s="47" t="s">
        <v>2248</v>
      </c>
      <c r="BE352" s="47" t="s">
        <v>2514</v>
      </c>
      <c r="BF352" s="30"/>
      <c r="BG352" s="30"/>
      <c r="BH352" s="73"/>
      <c r="BI352" s="73"/>
      <c r="BJ352" s="73"/>
      <c r="BK352" s="7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52.5" x14ac:dyDescent="0.6">
      <c r="A353" s="47">
        <v>352</v>
      </c>
      <c r="B353" s="443" t="s">
        <v>2130</v>
      </c>
      <c r="C353" s="444" t="s">
        <v>3952</v>
      </c>
      <c r="D353" s="47">
        <f>D352</f>
        <v>2021</v>
      </c>
      <c r="E353" s="96">
        <v>1</v>
      </c>
      <c r="F353" s="47">
        <v>423</v>
      </c>
      <c r="G353" s="96">
        <v>1.01</v>
      </c>
      <c r="H353" s="96"/>
      <c r="I353" s="120" t="s">
        <v>2572</v>
      </c>
      <c r="J353" s="448" t="s">
        <v>4398</v>
      </c>
      <c r="K353" s="448" t="s">
        <v>3479</v>
      </c>
      <c r="L353" s="448" t="s">
        <v>4399</v>
      </c>
      <c r="M353" s="447" t="s">
        <v>4504</v>
      </c>
      <c r="N353" s="205" t="s">
        <v>2738</v>
      </c>
      <c r="O353" s="230" t="s">
        <v>3012</v>
      </c>
      <c r="P353" s="230" t="s">
        <v>3010</v>
      </c>
      <c r="T353" s="206">
        <v>44664.507638888892</v>
      </c>
      <c r="U353" s="160" t="s">
        <v>3007</v>
      </c>
      <c r="V353" s="189" t="b">
        <v>1</v>
      </c>
      <c r="W353" s="134" t="b">
        <v>1</v>
      </c>
      <c r="AB353" s="234" t="b">
        <f t="shared" si="26"/>
        <v>1</v>
      </c>
      <c r="AC353" s="199" t="b">
        <f t="shared" si="26"/>
        <v>1</v>
      </c>
      <c r="AD353" s="199" t="b">
        <f t="shared" si="30"/>
        <v>1</v>
      </c>
      <c r="AE353" s="199" t="b">
        <f t="shared" si="30"/>
        <v>1</v>
      </c>
      <c r="AF353" s="200" t="b">
        <f t="shared" si="29"/>
        <v>1</v>
      </c>
      <c r="AG353" s="200" t="b">
        <f t="shared" si="29"/>
        <v>1</v>
      </c>
      <c r="AH353" s="201" t="b">
        <f t="shared" si="27"/>
        <v>1</v>
      </c>
      <c r="AI353" s="203">
        <f t="shared" si="28"/>
        <v>1</v>
      </c>
      <c r="AJ353" s="167">
        <v>0.9</v>
      </c>
      <c r="AK353" s="97"/>
      <c r="AL353" s="47">
        <v>300</v>
      </c>
      <c r="AM353" s="47">
        <v>548</v>
      </c>
      <c r="AN353" s="47">
        <f t="shared" si="31"/>
        <v>248</v>
      </c>
      <c r="AO353" s="97"/>
      <c r="AP353" s="47"/>
      <c r="AQ353" s="47"/>
      <c r="AR353" s="47"/>
      <c r="AS353" s="47"/>
      <c r="AT353" s="47"/>
      <c r="AU353" s="47"/>
      <c r="AW353" s="54" t="str">
        <f>AW352</f>
        <v>TEP</v>
      </c>
      <c r="AX353" s="54" t="s">
        <v>5</v>
      </c>
      <c r="AY353" s="54" t="s">
        <v>105</v>
      </c>
      <c r="AZ353" s="54" t="s">
        <v>105</v>
      </c>
      <c r="BA353" s="54" t="s">
        <v>106</v>
      </c>
      <c r="BB353" s="54" t="s">
        <v>2240</v>
      </c>
      <c r="BC353" s="47" t="s">
        <v>2108</v>
      </c>
      <c r="BD353" s="47" t="s">
        <v>2108</v>
      </c>
      <c r="BE353" s="47" t="s">
        <v>2249</v>
      </c>
      <c r="BF353" s="30"/>
      <c r="BG353" s="30"/>
      <c r="BH353" s="73"/>
      <c r="BI353" s="73"/>
      <c r="BJ353" s="73"/>
      <c r="BK353" s="7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ht="50.65" x14ac:dyDescent="0.6">
      <c r="A354" s="47">
        <v>353</v>
      </c>
      <c r="B354" s="443" t="s">
        <v>2131</v>
      </c>
      <c r="C354" s="444" t="s">
        <v>3952</v>
      </c>
      <c r="D354" s="47">
        <v>2018</v>
      </c>
      <c r="E354" s="96">
        <v>1.42</v>
      </c>
      <c r="F354" s="47">
        <v>973</v>
      </c>
      <c r="G354" s="96">
        <v>1.42</v>
      </c>
      <c r="H354" s="96">
        <v>1.45</v>
      </c>
      <c r="I354" s="120" t="s">
        <v>2572</v>
      </c>
      <c r="J354" s="448" t="s">
        <v>4400</v>
      </c>
      <c r="K354" s="448" t="s">
        <v>3343</v>
      </c>
      <c r="L354" s="448" t="s">
        <v>4250</v>
      </c>
      <c r="M354" s="447" t="s">
        <v>3003</v>
      </c>
      <c r="T354" s="206">
        <v>44664.519444444442</v>
      </c>
      <c r="U354" s="160" t="s">
        <v>3007</v>
      </c>
      <c r="V354" s="189" t="b">
        <v>1</v>
      </c>
      <c r="W354" s="134" t="b">
        <v>1</v>
      </c>
      <c r="AB354" s="234" t="b">
        <f t="shared" si="26"/>
        <v>1</v>
      </c>
      <c r="AC354" s="199" t="b">
        <f t="shared" si="26"/>
        <v>1</v>
      </c>
      <c r="AD354" s="199" t="b">
        <f t="shared" si="30"/>
        <v>1</v>
      </c>
      <c r="AE354" s="199" t="b">
        <f t="shared" si="30"/>
        <v>1</v>
      </c>
      <c r="AF354" s="200" t="b">
        <f t="shared" si="29"/>
        <v>1</v>
      </c>
      <c r="AG354" s="200" t="b">
        <f t="shared" si="29"/>
        <v>1</v>
      </c>
      <c r="AH354" s="201" t="b">
        <f t="shared" si="27"/>
        <v>1</v>
      </c>
      <c r="AI354" s="203">
        <f t="shared" si="28"/>
        <v>1</v>
      </c>
      <c r="AJ354" s="167">
        <v>0.81</v>
      </c>
      <c r="AK354" s="97"/>
      <c r="AL354" s="47">
        <v>300</v>
      </c>
      <c r="AM354" s="47">
        <v>973</v>
      </c>
      <c r="AN354" s="47">
        <f t="shared" si="31"/>
        <v>673</v>
      </c>
      <c r="AO354" s="97">
        <v>9</v>
      </c>
      <c r="AP354" s="47" t="s">
        <v>2561</v>
      </c>
      <c r="AQ354" s="47">
        <v>323</v>
      </c>
      <c r="AR354" s="47">
        <v>823</v>
      </c>
      <c r="AS354" s="47">
        <f>AR354-AQ354</f>
        <v>500</v>
      </c>
      <c r="AT354" s="47" t="s">
        <v>2564</v>
      </c>
      <c r="AU354" s="47"/>
      <c r="AW354" s="54" t="s">
        <v>213</v>
      </c>
      <c r="AX354" s="54" t="s">
        <v>5</v>
      </c>
      <c r="AY354" s="54" t="s">
        <v>105</v>
      </c>
      <c r="AZ354" s="54" t="s">
        <v>105</v>
      </c>
      <c r="BA354" s="54" t="s">
        <v>106</v>
      </c>
      <c r="BB354" s="54" t="s">
        <v>2240</v>
      </c>
      <c r="BC354" s="47" t="s">
        <v>2253</v>
      </c>
      <c r="BD354" s="47" t="s">
        <v>2254</v>
      </c>
      <c r="BE354" s="47" t="s">
        <v>2255</v>
      </c>
      <c r="BF354" s="30"/>
      <c r="BG354" s="30"/>
      <c r="BH354" s="73"/>
      <c r="BI354" s="73"/>
      <c r="BJ354" s="73"/>
      <c r="BK354" s="7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50.65" x14ac:dyDescent="0.6">
      <c r="A355" s="47">
        <v>354</v>
      </c>
      <c r="B355" s="443" t="s">
        <v>2132</v>
      </c>
      <c r="C355" s="444" t="s">
        <v>4025</v>
      </c>
      <c r="D355" s="47">
        <v>2016</v>
      </c>
      <c r="E355" s="96">
        <v>1.64</v>
      </c>
      <c r="F355" s="47">
        <v>850</v>
      </c>
      <c r="G355" s="96">
        <v>1.63</v>
      </c>
      <c r="H355" s="96">
        <v>1.63</v>
      </c>
      <c r="I355" s="120" t="s">
        <v>2572</v>
      </c>
      <c r="J355" s="448" t="s">
        <v>4401</v>
      </c>
      <c r="K355" s="448" t="s">
        <v>3480</v>
      </c>
      <c r="L355" s="448" t="s">
        <v>4055</v>
      </c>
      <c r="M355" s="447" t="s">
        <v>4505</v>
      </c>
      <c r="N355" s="205" t="s">
        <v>2920</v>
      </c>
      <c r="O355" s="230" t="s">
        <v>3017</v>
      </c>
      <c r="P355" s="136" t="s">
        <v>3018</v>
      </c>
      <c r="T355" s="206">
        <v>44664.520833333336</v>
      </c>
      <c r="U355" s="160" t="s">
        <v>3007</v>
      </c>
      <c r="V355" s="189" t="b">
        <v>1</v>
      </c>
      <c r="W355" s="134" t="b">
        <v>1</v>
      </c>
      <c r="AB355" s="234" t="b">
        <f t="shared" si="26"/>
        <v>1</v>
      </c>
      <c r="AC355" s="199" t="b">
        <f t="shared" si="26"/>
        <v>1</v>
      </c>
      <c r="AD355" s="199" t="b">
        <f t="shared" si="30"/>
        <v>1</v>
      </c>
      <c r="AE355" s="199" t="b">
        <f t="shared" si="30"/>
        <v>1</v>
      </c>
      <c r="AF355" s="200" t="b">
        <f t="shared" si="29"/>
        <v>1</v>
      </c>
      <c r="AG355" s="200" t="b">
        <f t="shared" si="29"/>
        <v>1</v>
      </c>
      <c r="AH355" s="201" t="b">
        <f t="shared" si="27"/>
        <v>1</v>
      </c>
      <c r="AI355" s="203">
        <f t="shared" si="28"/>
        <v>1</v>
      </c>
      <c r="AJ355" s="167" t="s">
        <v>2261</v>
      </c>
      <c r="AK355" s="97"/>
      <c r="AL355" s="47">
        <v>675</v>
      </c>
      <c r="AM355" s="47">
        <v>850</v>
      </c>
      <c r="AN355" s="47">
        <f t="shared" si="31"/>
        <v>175</v>
      </c>
      <c r="AO355" s="97"/>
      <c r="AP355" s="47"/>
      <c r="AQ355" s="47"/>
      <c r="AR355" s="47"/>
      <c r="AS355" s="47"/>
      <c r="AT355" s="47"/>
      <c r="AU355" s="47"/>
      <c r="AW355" s="54" t="s">
        <v>213</v>
      </c>
      <c r="AX355" s="54" t="s">
        <v>38</v>
      </c>
      <c r="AY355" s="54" t="s">
        <v>105</v>
      </c>
      <c r="AZ355" s="54" t="s">
        <v>106</v>
      </c>
      <c r="BA355" s="54" t="s">
        <v>106</v>
      </c>
      <c r="BB355" s="54" t="s">
        <v>2002</v>
      </c>
      <c r="BC355" s="47" t="s">
        <v>1616</v>
      </c>
      <c r="BD355" s="47" t="s">
        <v>2260</v>
      </c>
      <c r="BE355" s="47" t="s">
        <v>2259</v>
      </c>
      <c r="BF355" s="30"/>
      <c r="BG355" s="30"/>
      <c r="BH355" s="73"/>
      <c r="BI355" s="73"/>
      <c r="BJ355" s="73"/>
      <c r="BK355" s="7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443" t="s">
        <v>2133</v>
      </c>
      <c r="C356" s="444" t="s">
        <v>3952</v>
      </c>
      <c r="D356" s="47">
        <v>2016</v>
      </c>
      <c r="E356" s="96">
        <v>2.5</v>
      </c>
      <c r="F356" s="47">
        <v>923</v>
      </c>
      <c r="G356" s="96">
        <v>2.4300000000000002</v>
      </c>
      <c r="H356" s="96"/>
      <c r="I356" s="120" t="s">
        <v>2572</v>
      </c>
      <c r="J356" s="449" t="s">
        <v>4258</v>
      </c>
      <c r="K356" s="449" t="s">
        <v>3437</v>
      </c>
      <c r="L356" s="449" t="s">
        <v>4027</v>
      </c>
      <c r="M356" s="447" t="s">
        <v>4072</v>
      </c>
      <c r="N356" s="397" t="s">
        <v>2814</v>
      </c>
      <c r="O356" s="398" t="s">
        <v>3020</v>
      </c>
      <c r="P356" s="399"/>
      <c r="Q356" s="399" t="s">
        <v>3925</v>
      </c>
      <c r="R356" s="399" t="s">
        <v>3926</v>
      </c>
      <c r="S356" s="400">
        <v>45027.958333333336</v>
      </c>
      <c r="T356" s="400">
        <v>45027.958333333336</v>
      </c>
      <c r="U356" s="401" t="s">
        <v>2575</v>
      </c>
      <c r="V356" s="394" t="b">
        <v>1</v>
      </c>
      <c r="W356" s="395" t="b">
        <v>1</v>
      </c>
      <c r="X356" s="139"/>
      <c r="Y356" s="139"/>
      <c r="AB356" s="234" t="b">
        <f t="shared" si="26"/>
        <v>1</v>
      </c>
      <c r="AC356" s="199" t="b">
        <f t="shared" si="26"/>
        <v>1</v>
      </c>
      <c r="AD356" s="199" t="b">
        <f t="shared" si="30"/>
        <v>1</v>
      </c>
      <c r="AE356" s="199" t="b">
        <f t="shared" si="30"/>
        <v>1</v>
      </c>
      <c r="AF356" s="200" t="b">
        <f t="shared" si="29"/>
        <v>1</v>
      </c>
      <c r="AG356" s="200" t="b">
        <f t="shared" si="29"/>
        <v>1</v>
      </c>
      <c r="AH356" s="201" t="b">
        <f t="shared" si="27"/>
        <v>1</v>
      </c>
      <c r="AI356" s="203">
        <f t="shared" si="28"/>
        <v>1</v>
      </c>
      <c r="AJ356" s="167">
        <v>1.67</v>
      </c>
      <c r="AK356" s="97"/>
      <c r="AL356" s="47">
        <v>300</v>
      </c>
      <c r="AM356" s="47">
        <v>900</v>
      </c>
      <c r="AN356" s="47">
        <f t="shared" si="31"/>
        <v>600</v>
      </c>
      <c r="AO356" s="97"/>
      <c r="AP356" s="47"/>
      <c r="AQ356" s="47"/>
      <c r="AR356" s="47"/>
      <c r="AS356" s="47"/>
      <c r="AT356" s="47"/>
      <c r="AU356" s="47"/>
      <c r="AW356" s="54" t="s">
        <v>213</v>
      </c>
      <c r="AX356" s="54" t="s">
        <v>5</v>
      </c>
      <c r="AY356" s="54" t="s">
        <v>105</v>
      </c>
      <c r="AZ356" s="54" t="s">
        <v>106</v>
      </c>
      <c r="BA356" s="54" t="s">
        <v>106</v>
      </c>
      <c r="BB356" s="54" t="s">
        <v>2005</v>
      </c>
      <c r="BC356" s="47" t="s">
        <v>4</v>
      </c>
      <c r="BD356" s="47" t="s">
        <v>2262</v>
      </c>
      <c r="BE356" s="47" t="s">
        <v>2263</v>
      </c>
      <c r="BF356" s="30"/>
      <c r="BG356" s="30"/>
      <c r="BH356" s="73"/>
      <c r="BI356" s="73"/>
      <c r="BJ356" s="73"/>
      <c r="BK356" s="7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50.65" x14ac:dyDescent="0.6">
      <c r="A357" s="47">
        <v>356</v>
      </c>
      <c r="B357" s="443" t="s">
        <v>2134</v>
      </c>
      <c r="C357" s="444" t="s">
        <v>3952</v>
      </c>
      <c r="D357" s="47">
        <v>2019</v>
      </c>
      <c r="E357" s="96">
        <v>1.3</v>
      </c>
      <c r="F357" s="47">
        <v>873</v>
      </c>
      <c r="G357" s="96">
        <v>1.29</v>
      </c>
      <c r="H357" s="96"/>
      <c r="I357" s="120" t="s">
        <v>2572</v>
      </c>
      <c r="J357" s="448" t="s">
        <v>4402</v>
      </c>
      <c r="K357" s="448" t="s">
        <v>3023</v>
      </c>
      <c r="L357" s="448" t="s">
        <v>4057</v>
      </c>
      <c r="M357" s="447" t="s">
        <v>4506</v>
      </c>
      <c r="N357" s="205" t="s">
        <v>2780</v>
      </c>
      <c r="O357" s="230" t="s">
        <v>3024</v>
      </c>
      <c r="P357" s="136" t="s">
        <v>3025</v>
      </c>
      <c r="T357" s="206">
        <v>44664.525694444441</v>
      </c>
      <c r="U357" s="160" t="s">
        <v>3007</v>
      </c>
      <c r="V357" s="189" t="b">
        <v>1</v>
      </c>
      <c r="W357" s="134" t="b">
        <v>1</v>
      </c>
      <c r="AB357" s="234" t="b">
        <f t="shared" si="26"/>
        <v>1</v>
      </c>
      <c r="AC357" s="199" t="b">
        <f t="shared" si="26"/>
        <v>1</v>
      </c>
      <c r="AD357" s="199" t="b">
        <f t="shared" si="30"/>
        <v>1</v>
      </c>
      <c r="AE357" s="199" t="b">
        <f t="shared" si="30"/>
        <v>1</v>
      </c>
      <c r="AF357" s="200" t="b">
        <f t="shared" si="29"/>
        <v>1</v>
      </c>
      <c r="AG357" s="200" t="b">
        <f t="shared" si="29"/>
        <v>1</v>
      </c>
      <c r="AH357" s="201" t="b">
        <f t="shared" si="27"/>
        <v>1</v>
      </c>
      <c r="AI357" s="203">
        <f t="shared" si="28"/>
        <v>1</v>
      </c>
      <c r="AJ357" s="167">
        <v>0.9</v>
      </c>
      <c r="AK357" s="97"/>
      <c r="AL357" s="47">
        <v>500</v>
      </c>
      <c r="AM357" s="47">
        <v>873</v>
      </c>
      <c r="AN357" s="47">
        <f t="shared" si="31"/>
        <v>373</v>
      </c>
      <c r="AO357" s="97"/>
      <c r="AP357" s="47"/>
      <c r="AQ357" s="47"/>
      <c r="AR357" s="47"/>
      <c r="AS357" s="47"/>
      <c r="AT357" s="47"/>
      <c r="AU357" s="47"/>
      <c r="AW357" s="54" t="s">
        <v>213</v>
      </c>
      <c r="AX357" s="54" t="s">
        <v>5</v>
      </c>
      <c r="AY357" s="54" t="s">
        <v>105</v>
      </c>
      <c r="AZ357" s="54" t="s">
        <v>106</v>
      </c>
      <c r="BA357" s="54" t="s">
        <v>106</v>
      </c>
      <c r="BB357" s="54"/>
      <c r="BC357" s="47" t="s">
        <v>2264</v>
      </c>
      <c r="BD357" s="47" t="s">
        <v>2265</v>
      </c>
      <c r="BE357" s="47" t="s">
        <v>2266</v>
      </c>
      <c r="BF357" s="30"/>
      <c r="BG357" s="30"/>
      <c r="BH357" s="73"/>
      <c r="BI357" s="73"/>
      <c r="BJ357" s="73"/>
      <c r="BK357" s="7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3.75" x14ac:dyDescent="0.6">
      <c r="A358" s="47">
        <v>357</v>
      </c>
      <c r="B358" s="443" t="s">
        <v>2135</v>
      </c>
      <c r="C358" s="444" t="s">
        <v>4026</v>
      </c>
      <c r="D358" s="47">
        <v>2021</v>
      </c>
      <c r="E358" s="96">
        <v>2.5</v>
      </c>
      <c r="F358" s="47">
        <v>650</v>
      </c>
      <c r="G358" s="96">
        <v>2.65</v>
      </c>
      <c r="H358" s="96">
        <v>2.65</v>
      </c>
      <c r="I358" s="120" t="s">
        <v>2572</v>
      </c>
      <c r="J358" s="448" t="s">
        <v>4403</v>
      </c>
      <c r="K358" s="448" t="s">
        <v>2804</v>
      </c>
      <c r="L358" s="448" t="s">
        <v>4050</v>
      </c>
      <c r="M358" s="447" t="s">
        <v>4467</v>
      </c>
      <c r="N358" s="205" t="s">
        <v>2920</v>
      </c>
      <c r="O358" s="230" t="s">
        <v>3028</v>
      </c>
      <c r="P358" s="136" t="s">
        <v>3029</v>
      </c>
      <c r="T358" s="206">
        <v>44664.05972222222</v>
      </c>
      <c r="U358" s="160" t="s">
        <v>3007</v>
      </c>
      <c r="V358" s="189" t="b">
        <v>1</v>
      </c>
      <c r="W358" s="134" t="b">
        <v>1</v>
      </c>
      <c r="AB358" s="234" t="b">
        <f t="shared" si="26"/>
        <v>1</v>
      </c>
      <c r="AC358" s="199" t="b">
        <f t="shared" si="26"/>
        <v>1</v>
      </c>
      <c r="AD358" s="199" t="b">
        <f t="shared" si="30"/>
        <v>1</v>
      </c>
      <c r="AE358" s="199" t="b">
        <f t="shared" si="30"/>
        <v>1</v>
      </c>
      <c r="AF358" s="200" t="b">
        <f t="shared" si="29"/>
        <v>1</v>
      </c>
      <c r="AG358" s="200" t="b">
        <f t="shared" si="29"/>
        <v>1</v>
      </c>
      <c r="AH358" s="201" t="b">
        <f t="shared" si="27"/>
        <v>1</v>
      </c>
      <c r="AI358" s="203">
        <f t="shared" si="28"/>
        <v>1</v>
      </c>
      <c r="AJ358" s="167">
        <v>1.8</v>
      </c>
      <c r="AK358" s="97"/>
      <c r="AL358" s="47">
        <v>300</v>
      </c>
      <c r="AM358" s="47">
        <v>800</v>
      </c>
      <c r="AN358" s="47">
        <f t="shared" si="31"/>
        <v>500</v>
      </c>
      <c r="AO358" s="97">
        <v>14</v>
      </c>
      <c r="AP358" s="47" t="s">
        <v>2561</v>
      </c>
      <c r="AQ358" s="47">
        <v>300</v>
      </c>
      <c r="AR358" s="47">
        <v>740</v>
      </c>
      <c r="AS358" s="47">
        <f>AR358-AQ358</f>
        <v>440</v>
      </c>
      <c r="AT358" s="47" t="s">
        <v>2564</v>
      </c>
      <c r="AU358" s="47"/>
      <c r="AW358" s="54" t="s">
        <v>213</v>
      </c>
      <c r="AX358" s="54" t="s">
        <v>5</v>
      </c>
      <c r="AY358" s="54" t="s">
        <v>105</v>
      </c>
      <c r="AZ358" s="54" t="s">
        <v>105</v>
      </c>
      <c r="BA358" s="54" t="s">
        <v>106</v>
      </c>
      <c r="BB358" s="54" t="s">
        <v>2005</v>
      </c>
      <c r="BC358" s="47"/>
      <c r="BD358" s="47" t="s">
        <v>2270</v>
      </c>
      <c r="BE358" s="47" t="s">
        <v>2515</v>
      </c>
      <c r="BF358" s="30"/>
      <c r="BG358" s="30"/>
      <c r="BH358" s="73"/>
      <c r="BI358" s="73"/>
      <c r="BJ358" s="73"/>
      <c r="BK358" s="7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65.650000000000006" x14ac:dyDescent="0.6">
      <c r="A359" s="47">
        <v>358</v>
      </c>
      <c r="B359" s="443" t="s">
        <v>2273</v>
      </c>
      <c r="C359" s="444" t="s">
        <v>2271</v>
      </c>
      <c r="D359" s="47">
        <v>2021</v>
      </c>
      <c r="E359" s="96">
        <v>2.6</v>
      </c>
      <c r="F359" s="47">
        <v>573</v>
      </c>
      <c r="G359" s="96">
        <v>2.5499999999999998</v>
      </c>
      <c r="H359" s="96"/>
      <c r="I359" s="120" t="s">
        <v>2572</v>
      </c>
      <c r="J359" s="448" t="s">
        <v>4404</v>
      </c>
      <c r="K359" s="448" t="s">
        <v>3436</v>
      </c>
      <c r="L359" s="448" t="s">
        <v>4253</v>
      </c>
      <c r="M359" s="447" t="s">
        <v>4475</v>
      </c>
      <c r="N359" s="205" t="s">
        <v>2730</v>
      </c>
      <c r="O359" s="230" t="s">
        <v>2276</v>
      </c>
      <c r="P359" s="136" t="s">
        <v>3033</v>
      </c>
      <c r="T359" s="206">
        <v>44664.061111111114</v>
      </c>
      <c r="U359" s="160" t="s">
        <v>3007</v>
      </c>
      <c r="V359" s="189" t="b">
        <v>1</v>
      </c>
      <c r="W359" s="134" t="b">
        <v>1</v>
      </c>
      <c r="AB359" s="234" t="b">
        <f t="shared" si="26"/>
        <v>1</v>
      </c>
      <c r="AC359" s="199" t="b">
        <f t="shared" si="26"/>
        <v>1</v>
      </c>
      <c r="AD359" s="199" t="b">
        <f t="shared" si="30"/>
        <v>1</v>
      </c>
      <c r="AE359" s="199" t="b">
        <f t="shared" si="30"/>
        <v>1</v>
      </c>
      <c r="AF359" s="200" t="b">
        <f t="shared" si="29"/>
        <v>1</v>
      </c>
      <c r="AG359" s="200" t="b">
        <f t="shared" si="29"/>
        <v>1</v>
      </c>
      <c r="AH359" s="201" t="b">
        <f t="shared" si="27"/>
        <v>1</v>
      </c>
      <c r="AI359" s="203">
        <f t="shared" si="28"/>
        <v>1</v>
      </c>
      <c r="AJ359" s="167">
        <v>1.8</v>
      </c>
      <c r="AK359" s="97"/>
      <c r="AL359" s="47">
        <v>315</v>
      </c>
      <c r="AM359" s="47">
        <v>573</v>
      </c>
      <c r="AN359" s="47">
        <f t="shared" si="31"/>
        <v>258</v>
      </c>
      <c r="AO359" s="97">
        <v>9.8000000000000007</v>
      </c>
      <c r="AP359" s="47" t="s">
        <v>2561</v>
      </c>
      <c r="AQ359" s="47">
        <v>300</v>
      </c>
      <c r="AR359" s="47">
        <v>573</v>
      </c>
      <c r="AS359" s="47">
        <f>AR359-AQ359</f>
        <v>273</v>
      </c>
      <c r="AT359" s="47" t="s">
        <v>2564</v>
      </c>
      <c r="AU359" s="47"/>
      <c r="AW359" s="54" t="s">
        <v>213</v>
      </c>
      <c r="AX359" s="54" t="s">
        <v>5</v>
      </c>
      <c r="AY359" s="54" t="s">
        <v>105</v>
      </c>
      <c r="AZ359" s="54" t="s">
        <v>105</v>
      </c>
      <c r="BA359" s="54" t="s">
        <v>106</v>
      </c>
      <c r="BB359" s="54" t="s">
        <v>2005</v>
      </c>
      <c r="BC359" s="47" t="s">
        <v>1145</v>
      </c>
      <c r="BD359" s="47" t="s">
        <v>2275</v>
      </c>
      <c r="BE359" s="47" t="s">
        <v>2276</v>
      </c>
      <c r="BF359" s="30"/>
      <c r="BG359" s="30"/>
      <c r="BH359" s="73"/>
      <c r="BI359" s="73"/>
      <c r="BJ359" s="73"/>
      <c r="BK359" s="7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443" t="s">
        <v>2136</v>
      </c>
      <c r="C360" s="444" t="s">
        <v>2271</v>
      </c>
      <c r="D360" s="47">
        <v>2019</v>
      </c>
      <c r="E360" s="96">
        <v>1.6</v>
      </c>
      <c r="F360" s="47">
        <v>873</v>
      </c>
      <c r="G360" s="96">
        <v>1.64</v>
      </c>
      <c r="H360" s="96">
        <v>1.62</v>
      </c>
      <c r="I360" s="120" t="s">
        <v>2572</v>
      </c>
      <c r="J360" s="448" t="s">
        <v>4371</v>
      </c>
      <c r="K360" s="448" t="s">
        <v>3038</v>
      </c>
      <c r="L360" s="448" t="s">
        <v>4340</v>
      </c>
      <c r="M360" s="447" t="s">
        <v>4507</v>
      </c>
      <c r="N360" s="205" t="s">
        <v>3037</v>
      </c>
      <c r="O360" s="230" t="s">
        <v>3035</v>
      </c>
      <c r="P360" s="136" t="s">
        <v>3036</v>
      </c>
      <c r="Q360" s="136"/>
      <c r="R360" s="136"/>
      <c r="S360" s="122"/>
      <c r="T360" s="206">
        <v>44664.0625</v>
      </c>
      <c r="U360" s="160" t="s">
        <v>3007</v>
      </c>
      <c r="V360" s="189" t="b">
        <v>1</v>
      </c>
      <c r="W360" s="134" t="b">
        <v>1</v>
      </c>
      <c r="X360" s="122"/>
      <c r="Y360" s="122"/>
      <c r="Z360" s="122"/>
      <c r="AA360" s="237"/>
      <c r="AB360" s="234" t="b">
        <f t="shared" si="26"/>
        <v>1</v>
      </c>
      <c r="AC360" s="199" t="b">
        <f t="shared" si="26"/>
        <v>1</v>
      </c>
      <c r="AD360" s="199" t="b">
        <f t="shared" si="30"/>
        <v>1</v>
      </c>
      <c r="AE360" s="199" t="b">
        <f t="shared" si="30"/>
        <v>1</v>
      </c>
      <c r="AF360" s="200" t="b">
        <f t="shared" si="29"/>
        <v>1</v>
      </c>
      <c r="AG360" s="200" t="b">
        <f t="shared" si="29"/>
        <v>1</v>
      </c>
      <c r="AH360" s="201" t="b">
        <f t="shared" si="27"/>
        <v>1</v>
      </c>
      <c r="AI360" s="203">
        <f t="shared" si="28"/>
        <v>1</v>
      </c>
      <c r="AJ360" s="169">
        <v>1.25</v>
      </c>
      <c r="AK360" s="101"/>
      <c r="AL360" s="99">
        <v>300</v>
      </c>
      <c r="AM360" s="99">
        <v>873</v>
      </c>
      <c r="AN360" s="99">
        <f t="shared" si="31"/>
        <v>573</v>
      </c>
      <c r="AO360" s="101">
        <v>2.9</v>
      </c>
      <c r="AP360" s="99" t="s">
        <v>2561</v>
      </c>
      <c r="AQ360" s="99">
        <v>300</v>
      </c>
      <c r="AR360" s="99">
        <v>560</v>
      </c>
      <c r="AS360" s="99">
        <f>AR360-AQ360</f>
        <v>260</v>
      </c>
      <c r="AT360" s="99" t="s">
        <v>2564</v>
      </c>
      <c r="AU360" s="99"/>
      <c r="AW360" s="102" t="s">
        <v>213</v>
      </c>
      <c r="AX360" s="102" t="s">
        <v>5</v>
      </c>
      <c r="AY360" s="102" t="s">
        <v>105</v>
      </c>
      <c r="AZ360" s="102" t="s">
        <v>105</v>
      </c>
      <c r="BA360" s="102" t="s">
        <v>106</v>
      </c>
      <c r="BB360" s="102" t="s">
        <v>2005</v>
      </c>
      <c r="BC360" s="99" t="s">
        <v>2099</v>
      </c>
      <c r="BD360" s="99" t="s">
        <v>2278</v>
      </c>
      <c r="BE360" s="99" t="s">
        <v>2101</v>
      </c>
      <c r="BF360" s="90"/>
      <c r="BG360" s="90"/>
      <c r="BH360" s="91"/>
      <c r="BI360" s="91"/>
      <c r="BJ360" s="91"/>
      <c r="BK360" s="91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52.5" x14ac:dyDescent="0.6">
      <c r="A361" s="47">
        <v>360</v>
      </c>
      <c r="B361" s="443" t="s">
        <v>2137</v>
      </c>
      <c r="C361" s="444" t="s">
        <v>2271</v>
      </c>
      <c r="D361" s="47">
        <v>2021</v>
      </c>
      <c r="E361" s="96">
        <v>1.8</v>
      </c>
      <c r="F361" s="47">
        <v>900</v>
      </c>
      <c r="G361" s="96">
        <v>1.77</v>
      </c>
      <c r="H361" s="96"/>
      <c r="I361" s="120" t="s">
        <v>2572</v>
      </c>
      <c r="J361" s="448" t="s">
        <v>4405</v>
      </c>
      <c r="K361" s="448" t="s">
        <v>2740</v>
      </c>
      <c r="L361" s="448" t="s">
        <v>4406</v>
      </c>
      <c r="M361" s="447" t="s">
        <v>4508</v>
      </c>
      <c r="N361" s="205" t="s">
        <v>3045</v>
      </c>
      <c r="O361" s="230" t="s">
        <v>3044</v>
      </c>
      <c r="P361" s="230" t="s">
        <v>3043</v>
      </c>
      <c r="T361" s="206">
        <v>44664.068055555559</v>
      </c>
      <c r="U361" s="160" t="s">
        <v>3007</v>
      </c>
      <c r="V361" s="189" t="b">
        <v>1</v>
      </c>
      <c r="W361" s="134" t="b">
        <v>1</v>
      </c>
      <c r="AB361" s="234" t="b">
        <f t="shared" si="26"/>
        <v>1</v>
      </c>
      <c r="AC361" s="199" t="b">
        <f t="shared" si="26"/>
        <v>1</v>
      </c>
      <c r="AD361" s="199" t="b">
        <f t="shared" si="30"/>
        <v>1</v>
      </c>
      <c r="AE361" s="199" t="b">
        <f t="shared" si="30"/>
        <v>1</v>
      </c>
      <c r="AF361" s="200" t="b">
        <f t="shared" si="29"/>
        <v>1</v>
      </c>
      <c r="AG361" s="200" t="b">
        <f t="shared" si="29"/>
        <v>1</v>
      </c>
      <c r="AH361" s="201" t="b">
        <f t="shared" si="27"/>
        <v>1</v>
      </c>
      <c r="AI361" s="203">
        <f t="shared" si="28"/>
        <v>1</v>
      </c>
      <c r="AJ361" s="167">
        <v>1.02</v>
      </c>
      <c r="AK361" s="97"/>
      <c r="AL361" s="47">
        <v>293</v>
      </c>
      <c r="AM361" s="47">
        <v>900</v>
      </c>
      <c r="AN361" s="47">
        <f t="shared" si="31"/>
        <v>607</v>
      </c>
      <c r="AO361" s="97">
        <v>12.3</v>
      </c>
      <c r="AP361" s="47" t="s">
        <v>2561</v>
      </c>
      <c r="AQ361" s="47">
        <v>293</v>
      </c>
      <c r="AR361" s="47">
        <v>800</v>
      </c>
      <c r="AS361" s="47">
        <f>AR361-AQ361</f>
        <v>507</v>
      </c>
      <c r="AT361" s="47" t="s">
        <v>2565</v>
      </c>
      <c r="AU361" s="47"/>
      <c r="AW361" s="54" t="s">
        <v>213</v>
      </c>
      <c r="AX361" s="54" t="s">
        <v>38</v>
      </c>
      <c r="AY361" s="54" t="s">
        <v>105</v>
      </c>
      <c r="AZ361" s="54" t="s">
        <v>105</v>
      </c>
      <c r="BA361" s="54" t="s">
        <v>106</v>
      </c>
      <c r="BB361" s="54" t="s">
        <v>2005</v>
      </c>
      <c r="BC361" s="47" t="s">
        <v>529</v>
      </c>
      <c r="BD361" s="47" t="s">
        <v>2285</v>
      </c>
      <c r="BE361" s="47" t="s">
        <v>2516</v>
      </c>
      <c r="BF361" s="30"/>
      <c r="BG361" s="30"/>
      <c r="BH361" s="73"/>
      <c r="BI361" s="73"/>
      <c r="BJ361" s="73"/>
      <c r="BK361" s="7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443" t="s">
        <v>2138</v>
      </c>
      <c r="C362" s="444" t="s">
        <v>2271</v>
      </c>
      <c r="D362" s="47">
        <v>2019</v>
      </c>
      <c r="E362" s="96">
        <v>0.9</v>
      </c>
      <c r="F362" s="47">
        <v>350</v>
      </c>
      <c r="G362" s="96">
        <v>0.94</v>
      </c>
      <c r="H362" s="96"/>
      <c r="I362" s="120" t="s">
        <v>2572</v>
      </c>
      <c r="J362" s="448" t="s">
        <v>4407</v>
      </c>
      <c r="K362" s="448" t="s">
        <v>3343</v>
      </c>
      <c r="L362" s="448" t="s">
        <v>4250</v>
      </c>
      <c r="M362" s="447" t="s">
        <v>3003</v>
      </c>
      <c r="N362" s="205" t="s">
        <v>3047</v>
      </c>
      <c r="O362" s="230" t="s">
        <v>2923</v>
      </c>
      <c r="P362" s="136" t="s">
        <v>3048</v>
      </c>
      <c r="T362" s="206">
        <v>44664.070138888892</v>
      </c>
      <c r="U362" s="160" t="s">
        <v>3007</v>
      </c>
      <c r="V362" s="189" t="b">
        <v>1</v>
      </c>
      <c r="W362" s="134" t="b">
        <v>1</v>
      </c>
      <c r="AB362" s="234" t="b">
        <f t="shared" si="26"/>
        <v>1</v>
      </c>
      <c r="AC362" s="199" t="b">
        <f t="shared" si="26"/>
        <v>1</v>
      </c>
      <c r="AD362" s="199" t="b">
        <f t="shared" si="30"/>
        <v>1</v>
      </c>
      <c r="AE362" s="199" t="b">
        <f t="shared" si="30"/>
        <v>1</v>
      </c>
      <c r="AF362" s="200" t="b">
        <f t="shared" si="29"/>
        <v>1</v>
      </c>
      <c r="AG362" s="200" t="b">
        <f t="shared" si="29"/>
        <v>1</v>
      </c>
      <c r="AH362" s="201" t="b">
        <f t="shared" si="27"/>
        <v>1</v>
      </c>
      <c r="AI362" s="203">
        <f t="shared" si="28"/>
        <v>1</v>
      </c>
      <c r="AJ362" s="167">
        <v>0.6</v>
      </c>
      <c r="AK362" s="97"/>
      <c r="AL362" s="47">
        <v>200</v>
      </c>
      <c r="AM362" s="47">
        <v>350</v>
      </c>
      <c r="AN362" s="47">
        <f t="shared" si="31"/>
        <v>150</v>
      </c>
      <c r="AO362" s="97"/>
      <c r="AP362" s="47"/>
      <c r="AQ362" s="47"/>
      <c r="AR362" s="47"/>
      <c r="AS362" s="47"/>
      <c r="AT362" s="47"/>
      <c r="AU362" s="47"/>
      <c r="AW362" s="54" t="s">
        <v>213</v>
      </c>
      <c r="AX362" s="54" t="s">
        <v>38</v>
      </c>
      <c r="AY362" s="54" t="s">
        <v>105</v>
      </c>
      <c r="AZ362" s="54" t="s">
        <v>106</v>
      </c>
      <c r="BA362" s="54" t="s">
        <v>106</v>
      </c>
      <c r="BB362" s="54" t="s">
        <v>2006</v>
      </c>
      <c r="BC362" s="47" t="s">
        <v>2286</v>
      </c>
      <c r="BD362" s="47" t="s">
        <v>2248</v>
      </c>
      <c r="BE362" s="47" t="s">
        <v>2294</v>
      </c>
      <c r="BF362" s="30"/>
      <c r="BG362" s="30"/>
      <c r="BH362" s="73"/>
      <c r="BI362" s="73"/>
      <c r="BJ362" s="73"/>
      <c r="BK362" s="7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52.5" x14ac:dyDescent="0.6">
      <c r="A363" s="47">
        <v>362</v>
      </c>
      <c r="B363" s="443" t="s">
        <v>2139</v>
      </c>
      <c r="C363" s="444" t="s">
        <v>3958</v>
      </c>
      <c r="D363" s="47">
        <v>2020</v>
      </c>
      <c r="E363" s="96">
        <v>1.4</v>
      </c>
      <c r="F363" s="47">
        <v>773</v>
      </c>
      <c r="G363" s="96">
        <v>1.37</v>
      </c>
      <c r="H363" s="96">
        <v>1.38</v>
      </c>
      <c r="I363" s="120" t="s">
        <v>2572</v>
      </c>
      <c r="J363" s="448" t="s">
        <v>4408</v>
      </c>
      <c r="K363" s="448" t="s">
        <v>2740</v>
      </c>
      <c r="L363" s="448" t="s">
        <v>4406</v>
      </c>
      <c r="M363" s="447" t="s">
        <v>4509</v>
      </c>
      <c r="N363" s="205" t="s">
        <v>3051</v>
      </c>
      <c r="O363" s="230" t="s">
        <v>3049</v>
      </c>
      <c r="P363" s="136" t="s">
        <v>3050</v>
      </c>
      <c r="T363" s="206">
        <v>44664.076388888891</v>
      </c>
      <c r="U363" s="160" t="s">
        <v>3007</v>
      </c>
      <c r="V363" s="189" t="b">
        <v>1</v>
      </c>
      <c r="W363" s="134" t="b">
        <v>1</v>
      </c>
      <c r="AB363" s="234" t="b">
        <f t="shared" si="26"/>
        <v>1</v>
      </c>
      <c r="AC363" s="199" t="b">
        <f t="shared" si="26"/>
        <v>1</v>
      </c>
      <c r="AD363" s="199" t="b">
        <f t="shared" si="30"/>
        <v>1</v>
      </c>
      <c r="AE363" s="199" t="b">
        <f t="shared" si="30"/>
        <v>1</v>
      </c>
      <c r="AF363" s="200" t="b">
        <f t="shared" si="29"/>
        <v>1</v>
      </c>
      <c r="AG363" s="200" t="b">
        <f t="shared" si="29"/>
        <v>1</v>
      </c>
      <c r="AH363" s="201" t="b">
        <f t="shared" si="27"/>
        <v>1</v>
      </c>
      <c r="AI363" s="203">
        <f t="shared" si="28"/>
        <v>1</v>
      </c>
      <c r="AJ363" s="167">
        <v>0.83</v>
      </c>
      <c r="AK363" s="97"/>
      <c r="AL363" s="47">
        <v>323</v>
      </c>
      <c r="AM363" s="47">
        <v>773</v>
      </c>
      <c r="AN363" s="47">
        <f t="shared" si="31"/>
        <v>450</v>
      </c>
      <c r="AO363" s="97"/>
      <c r="AP363" s="47"/>
      <c r="AQ363" s="47"/>
      <c r="AR363" s="47"/>
      <c r="AS363" s="47"/>
      <c r="AT363" s="47"/>
      <c r="AU363" s="47"/>
      <c r="AW363" s="54" t="s">
        <v>213</v>
      </c>
      <c r="AX363" s="54" t="s">
        <v>5</v>
      </c>
      <c r="AY363" s="54" t="s">
        <v>105</v>
      </c>
      <c r="AZ363" s="54" t="s">
        <v>106</v>
      </c>
      <c r="BA363" s="54" t="s">
        <v>106</v>
      </c>
      <c r="BB363" s="54" t="s">
        <v>2005</v>
      </c>
      <c r="BC363" s="47" t="s">
        <v>2298</v>
      </c>
      <c r="BD363" s="47" t="s">
        <v>2299</v>
      </c>
      <c r="BE363" s="47" t="s">
        <v>2519</v>
      </c>
      <c r="BF363" s="30"/>
      <c r="BG363" s="30"/>
      <c r="BH363" s="73"/>
      <c r="BI363" s="73"/>
      <c r="BJ363" s="73"/>
      <c r="BK363" s="7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50.65" x14ac:dyDescent="0.6">
      <c r="A364" s="47">
        <v>363</v>
      </c>
      <c r="B364" s="443" t="s">
        <v>2140</v>
      </c>
      <c r="C364" s="444" t="s">
        <v>3958</v>
      </c>
      <c r="D364" s="47">
        <v>2021</v>
      </c>
      <c r="E364" s="96">
        <v>1.4</v>
      </c>
      <c r="F364" s="47">
        <v>723</v>
      </c>
      <c r="G364" s="96">
        <v>1.41</v>
      </c>
      <c r="H364" s="96"/>
      <c r="I364" s="120" t="s">
        <v>2572</v>
      </c>
      <c r="J364" s="448" t="s">
        <v>4409</v>
      </c>
      <c r="K364" s="448" t="s">
        <v>3038</v>
      </c>
      <c r="L364" s="448" t="s">
        <v>4340</v>
      </c>
      <c r="M364" s="447" t="s">
        <v>4507</v>
      </c>
      <c r="N364" s="205" t="s">
        <v>3055</v>
      </c>
      <c r="O364" s="230" t="s">
        <v>3054</v>
      </c>
      <c r="P364" s="136" t="s">
        <v>3053</v>
      </c>
      <c r="T364" s="206">
        <v>44664.084027777775</v>
      </c>
      <c r="U364" s="160" t="s">
        <v>3007</v>
      </c>
      <c r="V364" s="189" t="b">
        <v>1</v>
      </c>
      <c r="W364" s="134" t="b">
        <v>1</v>
      </c>
      <c r="AB364" s="234" t="b">
        <f t="shared" si="26"/>
        <v>1</v>
      </c>
      <c r="AC364" s="199" t="b">
        <f t="shared" si="26"/>
        <v>1</v>
      </c>
      <c r="AD364" s="199" t="b">
        <f t="shared" si="30"/>
        <v>1</v>
      </c>
      <c r="AE364" s="199" t="b">
        <f t="shared" si="30"/>
        <v>1</v>
      </c>
      <c r="AF364" s="200" t="b">
        <f t="shared" si="29"/>
        <v>1</v>
      </c>
      <c r="AG364" s="200" t="b">
        <f t="shared" si="29"/>
        <v>1</v>
      </c>
      <c r="AH364" s="201" t="b">
        <f t="shared" si="27"/>
        <v>1</v>
      </c>
      <c r="AI364" s="203">
        <f t="shared" si="28"/>
        <v>1</v>
      </c>
      <c r="AJ364" s="167">
        <v>0.94</v>
      </c>
      <c r="AK364" s="97"/>
      <c r="AL364" s="47">
        <v>300</v>
      </c>
      <c r="AM364" s="47">
        <v>723</v>
      </c>
      <c r="AN364" s="47">
        <f t="shared" si="31"/>
        <v>423</v>
      </c>
      <c r="AO364" s="97"/>
      <c r="AP364" s="47"/>
      <c r="AQ364" s="47"/>
      <c r="AR364" s="47"/>
      <c r="AS364" s="47"/>
      <c r="AT364" s="47"/>
      <c r="AU364" s="47"/>
      <c r="AW364" s="54" t="s">
        <v>213</v>
      </c>
      <c r="AX364" s="54" t="s">
        <v>38</v>
      </c>
      <c r="AY364" s="54" t="s">
        <v>105</v>
      </c>
      <c r="AZ364" s="54" t="s">
        <v>106</v>
      </c>
      <c r="BA364" s="54" t="s">
        <v>106</v>
      </c>
      <c r="BB364" s="54" t="s">
        <v>2005</v>
      </c>
      <c r="BC364" s="47" t="s">
        <v>4</v>
      </c>
      <c r="BD364" s="47" t="s">
        <v>2303</v>
      </c>
      <c r="BE364" s="47" t="s">
        <v>2517</v>
      </c>
      <c r="BF364" s="30"/>
      <c r="BG364" s="30"/>
      <c r="BH364" s="73"/>
      <c r="BI364" s="73"/>
      <c r="BJ364" s="73"/>
      <c r="BK364" s="7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50.65" x14ac:dyDescent="0.6">
      <c r="A365" s="47">
        <v>364</v>
      </c>
      <c r="B365" s="443" t="s">
        <v>2141</v>
      </c>
      <c r="C365" s="444" t="s">
        <v>3958</v>
      </c>
      <c r="D365" s="47">
        <v>2021</v>
      </c>
      <c r="E365" s="96">
        <v>2</v>
      </c>
      <c r="F365" s="47">
        <v>700</v>
      </c>
      <c r="G365" s="96">
        <v>2.02</v>
      </c>
      <c r="H365" s="96"/>
      <c r="I365" s="120" t="s">
        <v>2572</v>
      </c>
      <c r="J365" s="448" t="s">
        <v>4390</v>
      </c>
      <c r="K365" s="448" t="s">
        <v>3481</v>
      </c>
      <c r="L365" s="448" t="s">
        <v>4038</v>
      </c>
      <c r="M365" s="447" t="s">
        <v>4510</v>
      </c>
      <c r="N365" s="205" t="s">
        <v>2714</v>
      </c>
      <c r="O365" s="230" t="s">
        <v>2307</v>
      </c>
      <c r="P365" s="136" t="s">
        <v>2307</v>
      </c>
      <c r="T365" s="206">
        <v>44664.086111111108</v>
      </c>
      <c r="U365" s="160" t="s">
        <v>3007</v>
      </c>
      <c r="V365" s="189" t="b">
        <v>1</v>
      </c>
      <c r="W365" s="134" t="b">
        <v>1</v>
      </c>
      <c r="AB365" s="234" t="b">
        <f t="shared" si="26"/>
        <v>1</v>
      </c>
      <c r="AC365" s="199" t="b">
        <f t="shared" si="26"/>
        <v>1</v>
      </c>
      <c r="AD365" s="199" t="b">
        <f t="shared" si="30"/>
        <v>1</v>
      </c>
      <c r="AE365" s="199" t="b">
        <f t="shared" si="30"/>
        <v>1</v>
      </c>
      <c r="AF365" s="200" t="b">
        <f t="shared" si="29"/>
        <v>1</v>
      </c>
      <c r="AG365" s="200" t="b">
        <f t="shared" si="29"/>
        <v>1</v>
      </c>
      <c r="AH365" s="201" t="b">
        <f t="shared" si="27"/>
        <v>1</v>
      </c>
      <c r="AI365" s="203">
        <f t="shared" si="28"/>
        <v>1</v>
      </c>
      <c r="AJ365" s="167">
        <v>1.2</v>
      </c>
      <c r="AK365" s="97"/>
      <c r="AL365" s="47">
        <v>300</v>
      </c>
      <c r="AM365" s="47">
        <v>800</v>
      </c>
      <c r="AN365" s="47">
        <f t="shared" si="31"/>
        <v>500</v>
      </c>
      <c r="AO365" s="97">
        <v>7.8</v>
      </c>
      <c r="AP365" s="47" t="s">
        <v>2561</v>
      </c>
      <c r="AQ365" s="47">
        <v>300</v>
      </c>
      <c r="AR365" s="47">
        <v>800</v>
      </c>
      <c r="AS365" s="47">
        <f>AR365-AQ365</f>
        <v>500</v>
      </c>
      <c r="AT365" s="47" t="s">
        <v>2566</v>
      </c>
      <c r="AU365" s="47"/>
      <c r="AW365" s="54" t="s">
        <v>213</v>
      </c>
      <c r="AX365" s="54" t="s">
        <v>5</v>
      </c>
      <c r="AY365" s="54" t="s">
        <v>105</v>
      </c>
      <c r="AZ365" s="54" t="s">
        <v>105</v>
      </c>
      <c r="BA365" s="54" t="s">
        <v>106</v>
      </c>
      <c r="BB365" s="54" t="s">
        <v>2005</v>
      </c>
      <c r="BC365" s="47" t="s">
        <v>28</v>
      </c>
      <c r="BD365" s="47" t="s">
        <v>2306</v>
      </c>
      <c r="BE365" s="47" t="s">
        <v>2307</v>
      </c>
      <c r="BF365" s="30"/>
      <c r="BG365" s="30"/>
      <c r="BH365" s="73"/>
      <c r="BI365" s="73"/>
      <c r="BJ365" s="73"/>
      <c r="BK365" s="7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52.5" x14ac:dyDescent="0.6">
      <c r="A366" s="47">
        <v>365</v>
      </c>
      <c r="B366" s="443" t="s">
        <v>2142</v>
      </c>
      <c r="C366" s="444" t="s">
        <v>3958</v>
      </c>
      <c r="D366" s="47">
        <v>2016</v>
      </c>
      <c r="E366" s="96">
        <v>1.4</v>
      </c>
      <c r="F366" s="47">
        <v>425</v>
      </c>
      <c r="G366" s="96">
        <v>1.39</v>
      </c>
      <c r="H366" s="96"/>
      <c r="I366" s="120" t="s">
        <v>2572</v>
      </c>
      <c r="J366" s="448" t="s">
        <v>4410</v>
      </c>
      <c r="K366" s="448" t="s">
        <v>2740</v>
      </c>
      <c r="L366" s="448" t="s">
        <v>4406</v>
      </c>
      <c r="M366" s="447" t="s">
        <v>4508</v>
      </c>
      <c r="N366" s="205" t="s">
        <v>2752</v>
      </c>
      <c r="O366" s="230" t="s">
        <v>3061</v>
      </c>
      <c r="P366" s="230" t="s">
        <v>3060</v>
      </c>
      <c r="T366" s="206">
        <v>44664.088194444441</v>
      </c>
      <c r="U366" s="160" t="s">
        <v>3007</v>
      </c>
      <c r="V366" s="189" t="b">
        <v>1</v>
      </c>
      <c r="W366" s="134" t="b">
        <v>1</v>
      </c>
      <c r="AB366" s="234" t="b">
        <f t="shared" si="26"/>
        <v>1</v>
      </c>
      <c r="AC366" s="199" t="b">
        <f t="shared" si="26"/>
        <v>1</v>
      </c>
      <c r="AD366" s="199" t="b">
        <f t="shared" si="30"/>
        <v>1</v>
      </c>
      <c r="AE366" s="199" t="b">
        <f t="shared" si="30"/>
        <v>1</v>
      </c>
      <c r="AF366" s="200" t="b">
        <f t="shared" si="29"/>
        <v>1</v>
      </c>
      <c r="AG366" s="200" t="b">
        <f t="shared" si="29"/>
        <v>1</v>
      </c>
      <c r="AH366" s="201" t="b">
        <f t="shared" si="27"/>
        <v>1</v>
      </c>
      <c r="AI366" s="203">
        <f t="shared" si="28"/>
        <v>1</v>
      </c>
      <c r="AJ366" s="167">
        <v>1.3</v>
      </c>
      <c r="AK366" s="97"/>
      <c r="AL366" s="47">
        <v>300</v>
      </c>
      <c r="AM366" s="47">
        <v>575</v>
      </c>
      <c r="AN366" s="47">
        <f t="shared" si="31"/>
        <v>275</v>
      </c>
      <c r="AO366" s="97">
        <v>6.6</v>
      </c>
      <c r="AP366" s="47" t="s">
        <v>2561</v>
      </c>
      <c r="AQ366" s="47"/>
      <c r="AR366" s="47"/>
      <c r="AS366" s="47">
        <v>235</v>
      </c>
      <c r="AT366" s="47" t="s">
        <v>2566</v>
      </c>
      <c r="AU366" s="47"/>
      <c r="AW366" s="54" t="s">
        <v>213</v>
      </c>
      <c r="AX366" s="54" t="s">
        <v>38</v>
      </c>
      <c r="AY366" s="54" t="s">
        <v>105</v>
      </c>
      <c r="AZ366" s="54" t="s">
        <v>105</v>
      </c>
      <c r="BA366" s="54" t="s">
        <v>106</v>
      </c>
      <c r="BB366" s="54" t="s">
        <v>2005</v>
      </c>
      <c r="BC366" s="47" t="s">
        <v>41</v>
      </c>
      <c r="BD366" s="47" t="s">
        <v>391</v>
      </c>
      <c r="BE366" s="47" t="s">
        <v>2310</v>
      </c>
      <c r="BF366" s="30"/>
      <c r="BG366" s="30"/>
      <c r="BH366" s="73"/>
      <c r="BI366" s="73"/>
      <c r="BJ366" s="73"/>
      <c r="BK366" s="7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50.65" x14ac:dyDescent="0.6">
      <c r="A367" s="47">
        <v>366</v>
      </c>
      <c r="B367" s="443" t="s">
        <v>3063</v>
      </c>
      <c r="C367" s="444" t="s">
        <v>3958</v>
      </c>
      <c r="D367" s="47">
        <v>2019</v>
      </c>
      <c r="E367" s="96">
        <v>1.3</v>
      </c>
      <c r="F367" s="47">
        <v>773</v>
      </c>
      <c r="G367" s="96">
        <v>1.32</v>
      </c>
      <c r="H367" s="96"/>
      <c r="I367" s="120" t="s">
        <v>2572</v>
      </c>
      <c r="J367" s="448" t="s">
        <v>4411</v>
      </c>
      <c r="K367" s="448" t="s">
        <v>3482</v>
      </c>
      <c r="L367" s="448" t="s">
        <v>4261</v>
      </c>
      <c r="M367" s="447" t="s">
        <v>4511</v>
      </c>
      <c r="N367" s="205" t="s">
        <v>3037</v>
      </c>
      <c r="O367" s="230" t="s">
        <v>3066</v>
      </c>
      <c r="P367" s="136" t="s">
        <v>3067</v>
      </c>
      <c r="T367" s="206">
        <v>44664.136805555558</v>
      </c>
      <c r="U367" s="160" t="s">
        <v>3007</v>
      </c>
      <c r="V367" s="189" t="b">
        <v>1</v>
      </c>
      <c r="W367" s="134" t="b">
        <v>1</v>
      </c>
      <c r="AB367" s="234" t="b">
        <f t="shared" si="26"/>
        <v>1</v>
      </c>
      <c r="AC367" s="199" t="b">
        <f t="shared" si="26"/>
        <v>1</v>
      </c>
      <c r="AD367" s="199" t="b">
        <f t="shared" si="30"/>
        <v>1</v>
      </c>
      <c r="AE367" s="199" t="b">
        <f t="shared" si="30"/>
        <v>1</v>
      </c>
      <c r="AF367" s="200" t="b">
        <f t="shared" si="29"/>
        <v>1</v>
      </c>
      <c r="AG367" s="200" t="b">
        <f t="shared" si="29"/>
        <v>1</v>
      </c>
      <c r="AH367" s="201" t="b">
        <f t="shared" si="27"/>
        <v>1</v>
      </c>
      <c r="AI367" s="203">
        <f t="shared" si="28"/>
        <v>1</v>
      </c>
      <c r="AJ367" s="167">
        <v>1</v>
      </c>
      <c r="AK367" s="97"/>
      <c r="AL367" s="47">
        <v>315</v>
      </c>
      <c r="AM367" s="47">
        <v>773</v>
      </c>
      <c r="AN367" s="47">
        <f t="shared" si="31"/>
        <v>458</v>
      </c>
      <c r="AO367" s="97">
        <v>12</v>
      </c>
      <c r="AP367" s="47" t="s">
        <v>2562</v>
      </c>
      <c r="AQ367" s="47">
        <v>350</v>
      </c>
      <c r="AR367" s="47">
        <v>750</v>
      </c>
      <c r="AS367" s="47">
        <f>AR367-AQ367</f>
        <v>400</v>
      </c>
      <c r="AT367" s="47"/>
      <c r="AU367" s="47"/>
      <c r="AW367" s="54" t="s">
        <v>213</v>
      </c>
      <c r="AX367" s="54" t="s">
        <v>38</v>
      </c>
      <c r="AY367" s="54" t="s">
        <v>105</v>
      </c>
      <c r="AZ367" s="54" t="s">
        <v>106</v>
      </c>
      <c r="BA367" s="54" t="s">
        <v>106</v>
      </c>
      <c r="BB367" s="54" t="s">
        <v>2005</v>
      </c>
      <c r="BC367" s="47" t="s">
        <v>4</v>
      </c>
      <c r="BD367" s="47" t="s">
        <v>2311</v>
      </c>
      <c r="BE367" s="47" t="s">
        <v>2312</v>
      </c>
      <c r="BF367" s="30"/>
      <c r="BG367" s="30"/>
      <c r="BH367" s="73"/>
      <c r="BI367" s="73"/>
      <c r="BJ367" s="73"/>
      <c r="BK367" s="7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50.65" x14ac:dyDescent="0.6">
      <c r="A368" s="47">
        <v>367</v>
      </c>
      <c r="B368" s="443" t="s">
        <v>2144</v>
      </c>
      <c r="C368" s="444" t="s">
        <v>3958</v>
      </c>
      <c r="D368" s="47">
        <v>2020</v>
      </c>
      <c r="E368" s="96">
        <v>1.4</v>
      </c>
      <c r="F368" s="47">
        <v>923</v>
      </c>
      <c r="G368" s="96">
        <v>1.37</v>
      </c>
      <c r="H368" s="252"/>
      <c r="I368" s="120" t="s">
        <v>2572</v>
      </c>
      <c r="J368" s="448" t="s">
        <v>4412</v>
      </c>
      <c r="K368" s="448" t="s">
        <v>3483</v>
      </c>
      <c r="L368" s="448" t="s">
        <v>4027</v>
      </c>
      <c r="M368" s="447" t="s">
        <v>4512</v>
      </c>
      <c r="N368" s="205" t="s">
        <v>2787</v>
      </c>
      <c r="O368" s="230" t="s">
        <v>3071</v>
      </c>
      <c r="P368" s="136" t="s">
        <v>3070</v>
      </c>
      <c r="R368" s="136" t="s">
        <v>3073</v>
      </c>
      <c r="T368" s="206">
        <v>44664.142361111109</v>
      </c>
      <c r="U368" s="155" t="s">
        <v>2575</v>
      </c>
      <c r="V368" s="189" t="b">
        <v>1</v>
      </c>
      <c r="W368" s="134" t="b">
        <v>1</v>
      </c>
      <c r="AB368" s="234" t="b">
        <f t="shared" si="26"/>
        <v>1</v>
      </c>
      <c r="AC368" s="199" t="b">
        <f t="shared" si="26"/>
        <v>1</v>
      </c>
      <c r="AD368" s="199" t="b">
        <f t="shared" si="30"/>
        <v>1</v>
      </c>
      <c r="AE368" s="199" t="b">
        <f t="shared" si="30"/>
        <v>1</v>
      </c>
      <c r="AF368" s="200" t="b">
        <f t="shared" si="29"/>
        <v>1</v>
      </c>
      <c r="AG368" s="200" t="b">
        <f t="shared" si="29"/>
        <v>1</v>
      </c>
      <c r="AH368" s="201" t="b">
        <f t="shared" si="27"/>
        <v>1</v>
      </c>
      <c r="AI368" s="203">
        <f t="shared" si="28"/>
        <v>1</v>
      </c>
      <c r="AJ368" s="167">
        <v>0.83</v>
      </c>
      <c r="AK368" s="97"/>
      <c r="AL368" s="47">
        <v>400</v>
      </c>
      <c r="AM368" s="47">
        <v>923</v>
      </c>
      <c r="AN368" s="47">
        <f t="shared" si="31"/>
        <v>523</v>
      </c>
      <c r="AO368" s="97"/>
      <c r="AP368" s="47"/>
      <c r="AQ368" s="47"/>
      <c r="AR368" s="47"/>
      <c r="AS368" s="47"/>
      <c r="AT368" s="47"/>
      <c r="AU368" s="47"/>
      <c r="AW368" s="54" t="s">
        <v>213</v>
      </c>
      <c r="AX368" s="54" t="s">
        <v>5</v>
      </c>
      <c r="AY368" s="54" t="s">
        <v>105</v>
      </c>
      <c r="AZ368" s="54" t="s">
        <v>106</v>
      </c>
      <c r="BA368" s="54" t="s">
        <v>106</v>
      </c>
      <c r="BB368" s="54" t="s">
        <v>2005</v>
      </c>
      <c r="BC368" s="47" t="s">
        <v>529</v>
      </c>
      <c r="BD368" s="47" t="s">
        <v>2316</v>
      </c>
      <c r="BE368" s="47" t="s">
        <v>2513</v>
      </c>
      <c r="BF368" s="30"/>
      <c r="BG368" s="30"/>
      <c r="BH368" s="73"/>
      <c r="BI368" s="73"/>
      <c r="BJ368" s="73"/>
      <c r="BK368" s="7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52.5" x14ac:dyDescent="0.6">
      <c r="A369" s="47">
        <v>368</v>
      </c>
      <c r="B369" s="443" t="s">
        <v>2145</v>
      </c>
      <c r="C369" s="444" t="s">
        <v>3958</v>
      </c>
      <c r="D369" s="47">
        <v>2020</v>
      </c>
      <c r="E369" s="96">
        <v>1.85</v>
      </c>
      <c r="F369" s="47">
        <v>723</v>
      </c>
      <c r="G369" s="96">
        <v>1.84</v>
      </c>
      <c r="I369" s="120" t="s">
        <v>2572</v>
      </c>
      <c r="J369" s="448" t="s">
        <v>4413</v>
      </c>
      <c r="K369" s="448" t="s">
        <v>3484</v>
      </c>
      <c r="L369" s="448" t="s">
        <v>4157</v>
      </c>
      <c r="M369" s="447" t="s">
        <v>4513</v>
      </c>
      <c r="N369" s="205" t="s">
        <v>3077</v>
      </c>
      <c r="O369" s="230" t="s">
        <v>3081</v>
      </c>
      <c r="P369" s="136" t="s">
        <v>3076</v>
      </c>
      <c r="Q369" s="136" t="s">
        <v>3082</v>
      </c>
      <c r="T369" s="206">
        <v>44664.179166666669</v>
      </c>
      <c r="U369" s="160" t="s">
        <v>3007</v>
      </c>
      <c r="V369" s="189" t="b">
        <v>1</v>
      </c>
      <c r="W369" s="134" t="b">
        <v>1</v>
      </c>
      <c r="AB369" s="234" t="b">
        <f t="shared" si="26"/>
        <v>1</v>
      </c>
      <c r="AC369" s="199" t="b">
        <f t="shared" si="26"/>
        <v>1</v>
      </c>
      <c r="AD369" s="199" t="b">
        <f t="shared" si="30"/>
        <v>1</v>
      </c>
      <c r="AE369" s="199" t="b">
        <f t="shared" si="30"/>
        <v>1</v>
      </c>
      <c r="AF369" s="200" t="b">
        <f t="shared" si="29"/>
        <v>1</v>
      </c>
      <c r="AG369" s="200" t="b">
        <f t="shared" si="29"/>
        <v>1</v>
      </c>
      <c r="AH369" s="201" t="b">
        <f t="shared" si="27"/>
        <v>1</v>
      </c>
      <c r="AI369" s="203">
        <f t="shared" si="28"/>
        <v>1</v>
      </c>
      <c r="AJ369" s="167">
        <v>1.07</v>
      </c>
      <c r="AK369" s="97"/>
      <c r="AL369" s="47">
        <v>300</v>
      </c>
      <c r="AM369" s="47">
        <v>813</v>
      </c>
      <c r="AN369" s="47">
        <f t="shared" si="31"/>
        <v>513</v>
      </c>
      <c r="AO369" s="97"/>
      <c r="AP369" s="47"/>
      <c r="AQ369" s="47"/>
      <c r="AR369" s="47"/>
      <c r="AS369" s="47"/>
      <c r="AT369" s="47"/>
      <c r="AU369" s="47"/>
      <c r="AW369" s="54" t="s">
        <v>213</v>
      </c>
      <c r="AX369" s="54" t="s">
        <v>38</v>
      </c>
      <c r="AY369" s="54" t="s">
        <v>105</v>
      </c>
      <c r="AZ369" s="54" t="s">
        <v>106</v>
      </c>
      <c r="BA369" s="54" t="s">
        <v>106</v>
      </c>
      <c r="BB369" s="54" t="s">
        <v>2005</v>
      </c>
      <c r="BC369" s="47" t="s">
        <v>88</v>
      </c>
      <c r="BD369" s="47" t="s">
        <v>2318</v>
      </c>
      <c r="BE369" s="47" t="s">
        <v>2319</v>
      </c>
      <c r="BF369" s="30"/>
      <c r="BG369" s="30"/>
      <c r="BH369" s="73"/>
      <c r="BI369" s="73"/>
      <c r="BJ369" s="73"/>
      <c r="BK369" s="73"/>
      <c r="BL369" s="33"/>
      <c r="BM369" s="33"/>
      <c r="BN369" s="33"/>
      <c r="BO369" s="33" t="s">
        <v>3080</v>
      </c>
      <c r="BP369" s="30" t="s">
        <v>2300</v>
      </c>
      <c r="BQ369" s="88">
        <v>44386</v>
      </c>
      <c r="BR369" s="33"/>
      <c r="BS369" s="33"/>
    </row>
    <row r="370" spans="1:71" ht="50.65" x14ac:dyDescent="0.6">
      <c r="A370" s="47">
        <v>369</v>
      </c>
      <c r="B370" s="443" t="s">
        <v>2146</v>
      </c>
      <c r="C370" s="444" t="s">
        <v>3958</v>
      </c>
      <c r="D370" s="47">
        <v>2019</v>
      </c>
      <c r="E370" s="96">
        <v>1.4</v>
      </c>
      <c r="F370" s="47">
        <v>873</v>
      </c>
      <c r="G370" s="96">
        <v>1.4</v>
      </c>
      <c r="H370" s="96"/>
      <c r="I370" s="120" t="s">
        <v>2572</v>
      </c>
      <c r="J370" s="448" t="s">
        <v>4414</v>
      </c>
      <c r="K370" s="448" t="s">
        <v>3485</v>
      </c>
      <c r="L370" s="448" t="s">
        <v>4340</v>
      </c>
      <c r="M370" s="447" t="s">
        <v>4514</v>
      </c>
      <c r="N370" s="205" t="s">
        <v>3085</v>
      </c>
      <c r="O370" s="230" t="s">
        <v>3084</v>
      </c>
      <c r="P370" s="136" t="s">
        <v>3083</v>
      </c>
      <c r="T370" s="206">
        <v>44664.190972222219</v>
      </c>
      <c r="U370" s="176" t="s">
        <v>2576</v>
      </c>
      <c r="V370" s="189" t="b">
        <v>1</v>
      </c>
      <c r="W370" s="134" t="b">
        <v>1</v>
      </c>
      <c r="AB370" s="234" t="b">
        <f t="shared" si="26"/>
        <v>1</v>
      </c>
      <c r="AC370" s="199" t="b">
        <f t="shared" si="26"/>
        <v>1</v>
      </c>
      <c r="AD370" s="199" t="b">
        <f t="shared" si="30"/>
        <v>1</v>
      </c>
      <c r="AE370" s="199" t="b">
        <f t="shared" si="30"/>
        <v>1</v>
      </c>
      <c r="AF370" s="200" t="b">
        <f t="shared" si="29"/>
        <v>1</v>
      </c>
      <c r="AG370" s="200" t="b">
        <f t="shared" si="29"/>
        <v>1</v>
      </c>
      <c r="AH370" s="201" t="b">
        <f t="shared" si="27"/>
        <v>1</v>
      </c>
      <c r="AI370" s="203">
        <f t="shared" si="28"/>
        <v>1</v>
      </c>
      <c r="AJ370" s="167">
        <v>0.7</v>
      </c>
      <c r="AK370" s="97"/>
      <c r="AL370" s="47">
        <v>300</v>
      </c>
      <c r="AM370" s="47">
        <v>873</v>
      </c>
      <c r="AN370" s="47">
        <f t="shared" si="31"/>
        <v>573</v>
      </c>
      <c r="AO370" s="97">
        <v>10.5</v>
      </c>
      <c r="AP370" s="47" t="s">
        <v>2562</v>
      </c>
      <c r="AQ370" s="47">
        <v>300</v>
      </c>
      <c r="AR370" s="47">
        <v>873</v>
      </c>
      <c r="AS370" s="47">
        <f>AR370-AQ370</f>
        <v>573</v>
      </c>
      <c r="AT370" s="47"/>
      <c r="AU370" s="47"/>
      <c r="AW370" s="54" t="s">
        <v>213</v>
      </c>
      <c r="AX370" s="54" t="s">
        <v>38</v>
      </c>
      <c r="AY370" s="54" t="s">
        <v>105</v>
      </c>
      <c r="AZ370" s="54" t="s">
        <v>106</v>
      </c>
      <c r="BA370" s="54" t="s">
        <v>106</v>
      </c>
      <c r="BB370" s="54" t="s">
        <v>2005</v>
      </c>
      <c r="BC370" s="47" t="s">
        <v>529</v>
      </c>
      <c r="BD370" s="47" t="s">
        <v>2321</v>
      </c>
      <c r="BE370" s="47" t="s">
        <v>2322</v>
      </c>
      <c r="BF370" s="30"/>
      <c r="BG370" s="30"/>
      <c r="BH370" s="73"/>
      <c r="BI370" s="73"/>
      <c r="BJ370" s="73"/>
      <c r="BK370" s="7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50.65" x14ac:dyDescent="0.6">
      <c r="A371" s="47">
        <v>370</v>
      </c>
      <c r="B371" s="443" t="s">
        <v>2147</v>
      </c>
      <c r="C371" s="444" t="s">
        <v>3958</v>
      </c>
      <c r="D371" s="47">
        <v>2019</v>
      </c>
      <c r="E371" s="96">
        <v>1.1000000000000001</v>
      </c>
      <c r="F371" s="47">
        <v>316</v>
      </c>
      <c r="G371" s="96">
        <v>1.07</v>
      </c>
      <c r="H371" s="96">
        <v>1.17</v>
      </c>
      <c r="I371" s="120" t="s">
        <v>2572</v>
      </c>
      <c r="J371" s="448" t="s">
        <v>4415</v>
      </c>
      <c r="K371" s="448" t="s">
        <v>3486</v>
      </c>
      <c r="L371" s="448" t="s">
        <v>4055</v>
      </c>
      <c r="M371" s="447" t="s">
        <v>4515</v>
      </c>
      <c r="N371" s="205" t="s">
        <v>3091</v>
      </c>
      <c r="O371" s="230" t="s">
        <v>3090</v>
      </c>
      <c r="T371" s="206">
        <v>44664.196527777778</v>
      </c>
      <c r="U371" s="176" t="s">
        <v>2576</v>
      </c>
      <c r="V371" s="189" t="b">
        <v>1</v>
      </c>
      <c r="W371" s="134" t="b">
        <v>1</v>
      </c>
      <c r="AB371" s="234" t="b">
        <f t="shared" si="26"/>
        <v>1</v>
      </c>
      <c r="AC371" s="199" t="b">
        <f t="shared" si="26"/>
        <v>1</v>
      </c>
      <c r="AD371" s="199" t="b">
        <f t="shared" si="30"/>
        <v>1</v>
      </c>
      <c r="AE371" s="199" t="b">
        <f t="shared" si="30"/>
        <v>1</v>
      </c>
      <c r="AF371" s="200" t="b">
        <f t="shared" si="29"/>
        <v>1</v>
      </c>
      <c r="AG371" s="200" t="b">
        <f t="shared" si="29"/>
        <v>1</v>
      </c>
      <c r="AH371" s="201" t="b">
        <f t="shared" si="27"/>
        <v>1</v>
      </c>
      <c r="AI371" s="203">
        <f t="shared" si="28"/>
        <v>1</v>
      </c>
      <c r="AJ371" s="167">
        <v>0.7</v>
      </c>
      <c r="AK371" s="97"/>
      <c r="AL371" s="47">
        <v>300</v>
      </c>
      <c r="AM371" s="47">
        <v>525</v>
      </c>
      <c r="AN371" s="47">
        <f t="shared" si="31"/>
        <v>225</v>
      </c>
      <c r="AO371" s="97"/>
      <c r="AP371" s="47"/>
      <c r="AQ371" s="47"/>
      <c r="AR371" s="47"/>
      <c r="AS371" s="47"/>
      <c r="AT371" s="47"/>
      <c r="AU371" s="47"/>
      <c r="AW371" s="54" t="s">
        <v>213</v>
      </c>
      <c r="AX371" s="54" t="s">
        <v>5</v>
      </c>
      <c r="AY371" s="54" t="s">
        <v>105</v>
      </c>
      <c r="AZ371" s="54" t="s">
        <v>106</v>
      </c>
      <c r="BA371" s="54" t="s">
        <v>106</v>
      </c>
      <c r="BB371" s="54" t="s">
        <v>2005</v>
      </c>
      <c r="BC371" s="47" t="s">
        <v>41</v>
      </c>
      <c r="BD371" s="47" t="s">
        <v>99</v>
      </c>
      <c r="BE371" s="47" t="s">
        <v>251</v>
      </c>
      <c r="BF371" s="30"/>
      <c r="BG371" s="30"/>
      <c r="BH371" s="73"/>
      <c r="BI371" s="73"/>
      <c r="BJ371" s="73"/>
      <c r="BK371" s="7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50.65" x14ac:dyDescent="0.6">
      <c r="A372" s="47">
        <v>371</v>
      </c>
      <c r="B372" s="443" t="s">
        <v>2148</v>
      </c>
      <c r="C372" s="444" t="s">
        <v>3958</v>
      </c>
      <c r="D372" s="47">
        <v>2016</v>
      </c>
      <c r="E372" s="96">
        <v>1.5</v>
      </c>
      <c r="F372" s="47">
        <v>850</v>
      </c>
      <c r="G372" s="96">
        <v>1.47</v>
      </c>
      <c r="H372" s="96"/>
      <c r="I372" s="240" t="s">
        <v>2572</v>
      </c>
      <c r="J372" s="448" t="s">
        <v>4416</v>
      </c>
      <c r="K372" s="448" t="s">
        <v>3487</v>
      </c>
      <c r="L372" s="448" t="s">
        <v>4344</v>
      </c>
      <c r="M372" s="447" t="s">
        <v>3840</v>
      </c>
      <c r="N372" s="248" t="s">
        <v>2776</v>
      </c>
      <c r="O372" s="249" t="s">
        <v>3094</v>
      </c>
      <c r="P372" s="142"/>
      <c r="Q372" s="142"/>
      <c r="R372" s="142"/>
      <c r="S372" s="139"/>
      <c r="T372" s="244">
        <v>44664.2</v>
      </c>
      <c r="U372" s="208" t="s">
        <v>2576</v>
      </c>
      <c r="V372" s="209" t="b">
        <v>1</v>
      </c>
      <c r="W372" s="139" t="b">
        <v>0</v>
      </c>
      <c r="X372" s="122"/>
      <c r="Y372" s="122"/>
      <c r="Z372" s="122"/>
      <c r="AA372" s="237"/>
      <c r="AB372" s="234" t="b">
        <f t="shared" si="26"/>
        <v>1</v>
      </c>
      <c r="AC372" s="199" t="b">
        <f t="shared" si="26"/>
        <v>0</v>
      </c>
      <c r="AD372" s="199" t="b">
        <f t="shared" si="30"/>
        <v>1</v>
      </c>
      <c r="AE372" s="199" t="b">
        <f t="shared" si="30"/>
        <v>1</v>
      </c>
      <c r="AF372" s="200" t="b">
        <f t="shared" si="29"/>
        <v>1</v>
      </c>
      <c r="AG372" s="200" t="b">
        <f t="shared" si="29"/>
        <v>1</v>
      </c>
      <c r="AH372" s="201" t="b">
        <f t="shared" si="27"/>
        <v>0</v>
      </c>
      <c r="AI372" s="203">
        <f t="shared" si="28"/>
        <v>0</v>
      </c>
      <c r="AJ372" s="170">
        <v>1.3</v>
      </c>
      <c r="AK372" s="105"/>
      <c r="AL372" s="103">
        <v>550</v>
      </c>
      <c r="AM372" s="103">
        <v>850</v>
      </c>
      <c r="AN372" s="103">
        <f t="shared" si="31"/>
        <v>300</v>
      </c>
      <c r="AO372" s="105"/>
      <c r="AP372" s="103"/>
      <c r="AQ372" s="103"/>
      <c r="AR372" s="103"/>
      <c r="AS372" s="103"/>
      <c r="AT372" s="103"/>
      <c r="AU372" s="103"/>
      <c r="AW372" s="106" t="s">
        <v>213</v>
      </c>
      <c r="AX372" s="106" t="s">
        <v>38</v>
      </c>
      <c r="AY372" s="106" t="s">
        <v>105</v>
      </c>
      <c r="AZ372" s="106" t="s">
        <v>106</v>
      </c>
      <c r="BA372" s="106" t="s">
        <v>106</v>
      </c>
      <c r="BB372" s="106" t="s">
        <v>2002</v>
      </c>
      <c r="BC372" s="103" t="s">
        <v>1616</v>
      </c>
      <c r="BD372" s="103" t="s">
        <v>2327</v>
      </c>
      <c r="BE372" s="103" t="s">
        <v>2326</v>
      </c>
      <c r="BF372" s="94"/>
      <c r="BG372" s="94"/>
      <c r="BH372" s="95"/>
      <c r="BI372" s="95"/>
      <c r="BJ372" s="95"/>
      <c r="BK372" s="95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50.65" x14ac:dyDescent="0.6">
      <c r="A373" s="47">
        <v>372</v>
      </c>
      <c r="B373" s="443" t="s">
        <v>2149</v>
      </c>
      <c r="C373" s="444" t="s">
        <v>3958</v>
      </c>
      <c r="D373" s="47">
        <v>2016</v>
      </c>
      <c r="E373" s="96">
        <v>1.4</v>
      </c>
      <c r="F373" s="47">
        <v>420</v>
      </c>
      <c r="G373" s="96">
        <v>1.37</v>
      </c>
      <c r="H373" s="96"/>
      <c r="I373" s="120" t="s">
        <v>2572</v>
      </c>
      <c r="J373" s="448" t="s">
        <v>4417</v>
      </c>
      <c r="K373" s="448" t="s">
        <v>3472</v>
      </c>
      <c r="L373" s="448" t="s">
        <v>4038</v>
      </c>
      <c r="M373" s="447" t="s">
        <v>3565</v>
      </c>
      <c r="N373" s="205" t="s">
        <v>3095</v>
      </c>
      <c r="O373" s="230" t="s">
        <v>3096</v>
      </c>
      <c r="T373" s="206">
        <v>44664.208333333336</v>
      </c>
      <c r="U373" s="160" t="s">
        <v>3007</v>
      </c>
      <c r="V373" s="189" t="b">
        <v>1</v>
      </c>
      <c r="W373" s="134" t="b">
        <v>1</v>
      </c>
      <c r="AB373" s="234" t="b">
        <f t="shared" si="26"/>
        <v>1</v>
      </c>
      <c r="AC373" s="199" t="b">
        <f t="shared" si="26"/>
        <v>1</v>
      </c>
      <c r="AD373" s="199" t="b">
        <f t="shared" si="30"/>
        <v>1</v>
      </c>
      <c r="AE373" s="199" t="b">
        <f t="shared" si="30"/>
        <v>1</v>
      </c>
      <c r="AF373" s="200" t="b">
        <f t="shared" si="29"/>
        <v>1</v>
      </c>
      <c r="AG373" s="200" t="b">
        <f t="shared" si="29"/>
        <v>1</v>
      </c>
      <c r="AH373" s="201" t="b">
        <f t="shared" si="27"/>
        <v>1</v>
      </c>
      <c r="AI373" s="203">
        <f t="shared" si="28"/>
        <v>1</v>
      </c>
      <c r="AJ373" s="167">
        <v>1.2</v>
      </c>
      <c r="AK373" s="97"/>
      <c r="AL373" s="47">
        <v>373</v>
      </c>
      <c r="AM373" s="47">
        <v>573</v>
      </c>
      <c r="AN373" s="47">
        <f t="shared" si="31"/>
        <v>200</v>
      </c>
      <c r="AO373" s="97">
        <v>6</v>
      </c>
      <c r="AP373" s="47" t="s">
        <v>2561</v>
      </c>
      <c r="AQ373" s="47">
        <v>295</v>
      </c>
      <c r="AR373" s="47">
        <v>512</v>
      </c>
      <c r="AS373" s="47">
        <f>AR373-AQ373</f>
        <v>217</v>
      </c>
      <c r="AT373" s="47" t="s">
        <v>2566</v>
      </c>
      <c r="AU373" s="47"/>
      <c r="AW373" s="54" t="s">
        <v>213</v>
      </c>
      <c r="AX373" s="54" t="s">
        <v>5</v>
      </c>
      <c r="AY373" s="54" t="s">
        <v>105</v>
      </c>
      <c r="AZ373" s="54" t="s">
        <v>105</v>
      </c>
      <c r="BA373" s="54" t="s">
        <v>106</v>
      </c>
      <c r="BB373" s="54" t="s">
        <v>2005</v>
      </c>
      <c r="BC373" s="47" t="s">
        <v>41</v>
      </c>
      <c r="BD373" s="47" t="s">
        <v>2520</v>
      </c>
      <c r="BE373" s="47" t="s">
        <v>2521</v>
      </c>
      <c r="BF373" s="30"/>
      <c r="BG373" s="30"/>
      <c r="BH373" s="73"/>
      <c r="BI373" s="73"/>
      <c r="BJ373" s="73"/>
      <c r="BK373" s="7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50.65" x14ac:dyDescent="0.6">
      <c r="A374" s="47">
        <v>373</v>
      </c>
      <c r="B374" s="443" t="s">
        <v>2150</v>
      </c>
      <c r="C374" s="444" t="s">
        <v>3958</v>
      </c>
      <c r="D374" s="47">
        <v>2017</v>
      </c>
      <c r="E374" s="96">
        <v>1.6</v>
      </c>
      <c r="F374" s="47">
        <v>723</v>
      </c>
      <c r="G374" s="96">
        <v>1.56</v>
      </c>
      <c r="H374" s="96"/>
      <c r="I374" s="120" t="s">
        <v>2572</v>
      </c>
      <c r="J374" s="448" t="s">
        <v>4418</v>
      </c>
      <c r="K374" s="448" t="s">
        <v>3343</v>
      </c>
      <c r="L374" s="448" t="s">
        <v>4250</v>
      </c>
      <c r="M374" s="447" t="s">
        <v>3003</v>
      </c>
      <c r="N374" s="205" t="s">
        <v>2937</v>
      </c>
      <c r="O374" s="230" t="s">
        <v>3098</v>
      </c>
      <c r="P374" s="230" t="s">
        <v>3097</v>
      </c>
      <c r="T374" s="206">
        <v>44664.254861111112</v>
      </c>
      <c r="U374" s="160" t="s">
        <v>3007</v>
      </c>
      <c r="V374" s="189" t="b">
        <v>1</v>
      </c>
      <c r="W374" s="134" t="b">
        <v>1</v>
      </c>
      <c r="AB374" s="234" t="b">
        <f t="shared" si="26"/>
        <v>1</v>
      </c>
      <c r="AC374" s="199" t="b">
        <f t="shared" si="26"/>
        <v>1</v>
      </c>
      <c r="AD374" s="199" t="b">
        <f t="shared" si="30"/>
        <v>1</v>
      </c>
      <c r="AE374" s="199" t="b">
        <f t="shared" si="30"/>
        <v>1</v>
      </c>
      <c r="AF374" s="200" t="b">
        <f t="shared" si="29"/>
        <v>1</v>
      </c>
      <c r="AG374" s="200" t="b">
        <f t="shared" si="29"/>
        <v>1</v>
      </c>
      <c r="AH374" s="201" t="b">
        <f t="shared" si="27"/>
        <v>1</v>
      </c>
      <c r="AI374" s="203">
        <f t="shared" si="28"/>
        <v>1</v>
      </c>
      <c r="AJ374" s="167">
        <v>1.17</v>
      </c>
      <c r="AK374" s="97"/>
      <c r="AL374" s="47">
        <v>298</v>
      </c>
      <c r="AM374" s="47">
        <v>773</v>
      </c>
      <c r="AN374" s="47">
        <f t="shared" si="31"/>
        <v>475</v>
      </c>
      <c r="AO374" s="97">
        <v>14.6</v>
      </c>
      <c r="AP374" s="40" t="s">
        <v>2562</v>
      </c>
      <c r="AQ374" s="64">
        <v>298</v>
      </c>
      <c r="AR374" s="64">
        <v>773</v>
      </c>
      <c r="AS374" s="47">
        <f>AR374-AQ374</f>
        <v>475</v>
      </c>
      <c r="AT374" s="47" t="s">
        <v>2564</v>
      </c>
      <c r="AU374" s="47"/>
      <c r="AW374" s="54" t="s">
        <v>213</v>
      </c>
      <c r="AX374" s="54" t="s">
        <v>38</v>
      </c>
      <c r="AY374" s="54" t="s">
        <v>105</v>
      </c>
      <c r="AZ374" s="54" t="s">
        <v>105</v>
      </c>
      <c r="BA374" s="54" t="s">
        <v>106</v>
      </c>
      <c r="BB374" s="54" t="s">
        <v>2006</v>
      </c>
      <c r="BC374" s="47" t="s">
        <v>1904</v>
      </c>
      <c r="BD374" s="47" t="s">
        <v>2331</v>
      </c>
      <c r="BE374" s="47" t="s">
        <v>2333</v>
      </c>
      <c r="BF374" s="30"/>
      <c r="BG374" s="30"/>
      <c r="BH374" s="73"/>
      <c r="BI374" s="73"/>
      <c r="BJ374" s="73"/>
      <c r="BK374" s="7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50.65" x14ac:dyDescent="0.6">
      <c r="A375" s="47">
        <v>374</v>
      </c>
      <c r="B375" s="443" t="s">
        <v>2151</v>
      </c>
      <c r="C375" s="444" t="s">
        <v>3958</v>
      </c>
      <c r="D375" s="47">
        <v>2017</v>
      </c>
      <c r="E375" s="96">
        <v>2.6</v>
      </c>
      <c r="F375" s="47">
        <v>850</v>
      </c>
      <c r="G375" s="96">
        <v>2.61</v>
      </c>
      <c r="H375" s="96">
        <v>2.61</v>
      </c>
      <c r="I375" s="120" t="s">
        <v>2572</v>
      </c>
      <c r="J375" s="448" t="s">
        <v>4419</v>
      </c>
      <c r="K375" s="448" t="s">
        <v>3488</v>
      </c>
      <c r="L375" s="448" t="s">
        <v>4319</v>
      </c>
      <c r="M375" s="447" t="s">
        <v>4516</v>
      </c>
      <c r="N375" s="205" t="s">
        <v>2932</v>
      </c>
      <c r="O375" s="230" t="s">
        <v>3102</v>
      </c>
      <c r="P375" s="136" t="s">
        <v>3101</v>
      </c>
      <c r="T375" s="206">
        <v>44664.256944444445</v>
      </c>
      <c r="U375" s="160" t="s">
        <v>3007</v>
      </c>
      <c r="V375" s="189" t="b">
        <v>1</v>
      </c>
      <c r="W375" s="134" t="b">
        <v>1</v>
      </c>
      <c r="AB375" s="234" t="b">
        <f t="shared" si="26"/>
        <v>1</v>
      </c>
      <c r="AC375" s="199" t="b">
        <f t="shared" si="26"/>
        <v>1</v>
      </c>
      <c r="AD375" s="199" t="b">
        <f t="shared" si="30"/>
        <v>1</v>
      </c>
      <c r="AE375" s="199" t="b">
        <f t="shared" si="30"/>
        <v>1</v>
      </c>
      <c r="AF375" s="200" t="b">
        <f t="shared" si="29"/>
        <v>1</v>
      </c>
      <c r="AG375" s="200" t="b">
        <f t="shared" si="29"/>
        <v>1</v>
      </c>
      <c r="AH375" s="201" t="b">
        <f t="shared" si="27"/>
        <v>1</v>
      </c>
      <c r="AI375" s="203">
        <f t="shared" si="28"/>
        <v>1</v>
      </c>
      <c r="AJ375" s="167">
        <v>1.5</v>
      </c>
      <c r="AK375" s="97"/>
      <c r="AL375" s="47">
        <v>450</v>
      </c>
      <c r="AM375" s="47">
        <v>850</v>
      </c>
      <c r="AN375" s="47">
        <f t="shared" si="31"/>
        <v>400</v>
      </c>
      <c r="AO375" s="97"/>
      <c r="AP375" s="47"/>
      <c r="AQ375" s="47"/>
      <c r="AR375" s="47"/>
      <c r="AS375" s="47"/>
      <c r="AT375" s="47"/>
      <c r="AU375" s="47"/>
      <c r="AW375" s="54" t="s">
        <v>213</v>
      </c>
      <c r="AX375" s="54" t="s">
        <v>5</v>
      </c>
      <c r="AY375" s="54" t="s">
        <v>105</v>
      </c>
      <c r="AZ375" s="54" t="s">
        <v>106</v>
      </c>
      <c r="BA375" s="54" t="s">
        <v>106</v>
      </c>
      <c r="BB375" s="54" t="s">
        <v>2005</v>
      </c>
      <c r="BC375" s="47" t="s">
        <v>2334</v>
      </c>
      <c r="BD375" s="47" t="s">
        <v>2335</v>
      </c>
      <c r="BE375" s="47" t="s">
        <v>2336</v>
      </c>
      <c r="BF375" s="30"/>
      <c r="BG375" s="30"/>
      <c r="BH375" s="73"/>
      <c r="BI375" s="73"/>
      <c r="BJ375" s="73"/>
      <c r="BK375" s="7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52.5" x14ac:dyDescent="0.6">
      <c r="A376" s="47">
        <v>375</v>
      </c>
      <c r="B376" s="443" t="s">
        <v>2152</v>
      </c>
      <c r="C376" s="444" t="s">
        <v>3958</v>
      </c>
      <c r="D376" s="47">
        <v>2017</v>
      </c>
      <c r="E376" s="96">
        <v>1.8</v>
      </c>
      <c r="F376" s="47">
        <v>773</v>
      </c>
      <c r="G376" s="96">
        <v>1.77</v>
      </c>
      <c r="H376" s="96">
        <v>1.77</v>
      </c>
      <c r="I376" s="120" t="s">
        <v>2572</v>
      </c>
      <c r="J376" s="448" t="s">
        <v>4420</v>
      </c>
      <c r="K376" s="448" t="s">
        <v>2740</v>
      </c>
      <c r="L376" s="448" t="s">
        <v>4406</v>
      </c>
      <c r="M376" s="447" t="s">
        <v>4509</v>
      </c>
      <c r="N376" s="205" t="s">
        <v>3095</v>
      </c>
      <c r="O376" s="230" t="s">
        <v>3103</v>
      </c>
      <c r="T376" s="206">
        <v>44664.261111111111</v>
      </c>
      <c r="U376" s="160" t="s">
        <v>3007</v>
      </c>
      <c r="V376" s="189" t="b">
        <v>1</v>
      </c>
      <c r="W376" s="134" t="b">
        <v>1</v>
      </c>
      <c r="AB376" s="234" t="b">
        <f t="shared" si="26"/>
        <v>1</v>
      </c>
      <c r="AC376" s="199" t="b">
        <f t="shared" si="26"/>
        <v>1</v>
      </c>
      <c r="AD376" s="199" t="b">
        <f t="shared" si="30"/>
        <v>1</v>
      </c>
      <c r="AE376" s="199" t="b">
        <f t="shared" si="30"/>
        <v>1</v>
      </c>
      <c r="AF376" s="200" t="b">
        <f t="shared" si="29"/>
        <v>1</v>
      </c>
      <c r="AG376" s="200" t="b">
        <f t="shared" si="29"/>
        <v>1</v>
      </c>
      <c r="AH376" s="201" t="b">
        <f t="shared" si="27"/>
        <v>1</v>
      </c>
      <c r="AI376" s="203">
        <f t="shared" si="28"/>
        <v>1</v>
      </c>
      <c r="AJ376" s="167">
        <v>1.04</v>
      </c>
      <c r="AK376" s="97"/>
      <c r="AL376" s="47">
        <v>298</v>
      </c>
      <c r="AM376" s="47">
        <v>773</v>
      </c>
      <c r="AN376" s="47">
        <f t="shared" si="31"/>
        <v>475</v>
      </c>
      <c r="AO376" s="97"/>
      <c r="AP376" s="47"/>
      <c r="AQ376" s="47"/>
      <c r="AR376" s="47"/>
      <c r="AS376" s="47"/>
      <c r="AT376" s="47"/>
      <c r="AU376" s="47"/>
      <c r="AW376" s="54" t="s">
        <v>213</v>
      </c>
      <c r="AX376" s="54" t="s">
        <v>38</v>
      </c>
      <c r="AY376" s="54" t="s">
        <v>105</v>
      </c>
      <c r="AZ376" s="54" t="s">
        <v>106</v>
      </c>
      <c r="BA376" s="54" t="s">
        <v>106</v>
      </c>
      <c r="BB376" s="54" t="s">
        <v>2005</v>
      </c>
      <c r="BC376" s="47" t="s">
        <v>4</v>
      </c>
      <c r="BD376" s="47" t="s">
        <v>2338</v>
      </c>
      <c r="BE376" s="47" t="s">
        <v>2339</v>
      </c>
      <c r="BF376" s="30"/>
      <c r="BG376" s="30"/>
      <c r="BH376" s="73"/>
      <c r="BI376" s="73"/>
      <c r="BJ376" s="73"/>
      <c r="BK376" s="7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50.65" x14ac:dyDescent="0.6">
      <c r="A377" s="47">
        <v>376</v>
      </c>
      <c r="B377" s="443" t="s">
        <v>2153</v>
      </c>
      <c r="C377" s="444" t="s">
        <v>3958</v>
      </c>
      <c r="D377" s="47">
        <v>2017</v>
      </c>
      <c r="E377" s="96">
        <v>1.1000000000000001</v>
      </c>
      <c r="F377" s="47">
        <v>900</v>
      </c>
      <c r="G377" s="96">
        <v>1.1100000000000001</v>
      </c>
      <c r="H377" s="96">
        <v>1.08</v>
      </c>
      <c r="I377" s="120" t="s">
        <v>2572</v>
      </c>
      <c r="J377" s="448" t="s">
        <v>4421</v>
      </c>
      <c r="K377" s="448" t="s">
        <v>3038</v>
      </c>
      <c r="L377" s="448" t="s">
        <v>4340</v>
      </c>
      <c r="M377" s="447" t="s">
        <v>4507</v>
      </c>
      <c r="N377" s="205" t="s">
        <v>2920</v>
      </c>
      <c r="O377" s="136" t="s">
        <v>3104</v>
      </c>
      <c r="P377" s="136" t="s">
        <v>3104</v>
      </c>
      <c r="T377" s="206">
        <v>44664.262499999997</v>
      </c>
      <c r="U377" s="160" t="s">
        <v>3007</v>
      </c>
      <c r="V377" s="189" t="b">
        <v>1</v>
      </c>
      <c r="W377" s="134" t="b">
        <v>1</v>
      </c>
      <c r="AB377" s="234" t="b">
        <f t="shared" si="26"/>
        <v>1</v>
      </c>
      <c r="AC377" s="199" t="b">
        <f t="shared" si="26"/>
        <v>1</v>
      </c>
      <c r="AD377" s="199" t="b">
        <f t="shared" si="30"/>
        <v>1</v>
      </c>
      <c r="AE377" s="199" t="b">
        <f t="shared" si="30"/>
        <v>1</v>
      </c>
      <c r="AF377" s="200" t="b">
        <f t="shared" si="29"/>
        <v>1</v>
      </c>
      <c r="AG377" s="200" t="b">
        <f t="shared" si="29"/>
        <v>1</v>
      </c>
      <c r="AH377" s="201" t="b">
        <f t="shared" si="27"/>
        <v>1</v>
      </c>
      <c r="AI377" s="203">
        <f t="shared" si="28"/>
        <v>1</v>
      </c>
      <c r="AJ377" s="167">
        <v>0.52</v>
      </c>
      <c r="AK377" s="97"/>
      <c r="AL377" s="47">
        <v>300</v>
      </c>
      <c r="AM377" s="47">
        <v>900</v>
      </c>
      <c r="AN377" s="47">
        <f t="shared" si="31"/>
        <v>600</v>
      </c>
      <c r="AO377" s="97">
        <v>10</v>
      </c>
      <c r="AP377" s="47" t="s">
        <v>2562</v>
      </c>
      <c r="AQ377" s="47">
        <v>300</v>
      </c>
      <c r="AR377" s="47">
        <v>900</v>
      </c>
      <c r="AS377" s="47">
        <f>AR377-AQ377</f>
        <v>600</v>
      </c>
      <c r="AT377" s="47"/>
      <c r="AU377" s="47"/>
      <c r="AW377" s="54" t="s">
        <v>213</v>
      </c>
      <c r="AX377" s="54" t="s">
        <v>5</v>
      </c>
      <c r="AY377" s="54" t="s">
        <v>105</v>
      </c>
      <c r="AZ377" s="54" t="s">
        <v>106</v>
      </c>
      <c r="BA377" s="54" t="s">
        <v>106</v>
      </c>
      <c r="BB377" s="54" t="s">
        <v>2005</v>
      </c>
      <c r="BC377" s="47" t="s">
        <v>874</v>
      </c>
      <c r="BD377" s="47" t="s">
        <v>2348</v>
      </c>
      <c r="BE377" s="47" t="s">
        <v>2349</v>
      </c>
      <c r="BF377" s="30"/>
      <c r="BG377" s="30"/>
      <c r="BH377" s="73"/>
      <c r="BI377" s="73"/>
      <c r="BJ377" s="73"/>
      <c r="BK377" s="7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50.65" x14ac:dyDescent="0.6">
      <c r="A378" s="47">
        <v>377</v>
      </c>
      <c r="B378" s="443" t="s">
        <v>2154</v>
      </c>
      <c r="C378" s="444" t="s">
        <v>3958</v>
      </c>
      <c r="D378" s="47">
        <v>2017</v>
      </c>
      <c r="E378" s="96">
        <v>1.1499999999999999</v>
      </c>
      <c r="F378" s="47">
        <v>373</v>
      </c>
      <c r="G378" s="96">
        <v>1.1499999999999999</v>
      </c>
      <c r="H378" s="96">
        <v>1.1399999999999999</v>
      </c>
      <c r="I378" s="120" t="s">
        <v>2572</v>
      </c>
      <c r="J378" s="448" t="s">
        <v>4422</v>
      </c>
      <c r="K378" s="448" t="s">
        <v>3105</v>
      </c>
      <c r="L378" s="448" t="s">
        <v>4055</v>
      </c>
      <c r="M378" s="447" t="s">
        <v>4496</v>
      </c>
      <c r="N378" s="205" t="s">
        <v>2718</v>
      </c>
      <c r="O378" s="230" t="s">
        <v>2603</v>
      </c>
      <c r="P378" s="136" t="s">
        <v>3106</v>
      </c>
      <c r="T378" s="206">
        <v>44664.26666666667</v>
      </c>
      <c r="U378" s="160" t="s">
        <v>3007</v>
      </c>
      <c r="V378" s="189" t="b">
        <v>1</v>
      </c>
      <c r="W378" s="134" t="b">
        <v>1</v>
      </c>
      <c r="AB378" s="234" t="b">
        <f t="shared" si="26"/>
        <v>1</v>
      </c>
      <c r="AC378" s="199" t="b">
        <f t="shared" si="26"/>
        <v>1</v>
      </c>
      <c r="AD378" s="199" t="b">
        <f t="shared" si="30"/>
        <v>1</v>
      </c>
      <c r="AE378" s="199" t="b">
        <f t="shared" si="30"/>
        <v>1</v>
      </c>
      <c r="AF378" s="200" t="b">
        <f t="shared" si="29"/>
        <v>1</v>
      </c>
      <c r="AG378" s="200" t="b">
        <f t="shared" si="29"/>
        <v>1</v>
      </c>
      <c r="AH378" s="201" t="b">
        <f t="shared" si="27"/>
        <v>1</v>
      </c>
      <c r="AI378" s="203">
        <f t="shared" si="28"/>
        <v>1</v>
      </c>
      <c r="AJ378" s="167">
        <v>1.02</v>
      </c>
      <c r="AK378" s="97"/>
      <c r="AL378" s="47">
        <v>298</v>
      </c>
      <c r="AM378" s="47">
        <v>523</v>
      </c>
      <c r="AN378" s="47">
        <f t="shared" si="31"/>
        <v>225</v>
      </c>
      <c r="AO378" s="97">
        <v>5.2</v>
      </c>
      <c r="AP378" s="47" t="s">
        <v>2561</v>
      </c>
      <c r="AQ378" s="47">
        <f>273+34.6</f>
        <v>307.60000000000002</v>
      </c>
      <c r="AR378" s="47">
        <f>273+285.2</f>
        <v>558.20000000000005</v>
      </c>
      <c r="AS378" s="47">
        <f t="shared" ref="AS378:AS422" si="32">AR378-AQ378</f>
        <v>250.60000000000002</v>
      </c>
      <c r="AT378" s="47" t="s">
        <v>2566</v>
      </c>
      <c r="AU378" s="47"/>
      <c r="AW378" s="54" t="s">
        <v>213</v>
      </c>
      <c r="AX378" s="54" t="s">
        <v>5</v>
      </c>
      <c r="AY378" s="54" t="s">
        <v>105</v>
      </c>
      <c r="AZ378" s="54" t="s">
        <v>105</v>
      </c>
      <c r="BA378" s="54" t="s">
        <v>106</v>
      </c>
      <c r="BB378" s="54" t="s">
        <v>2005</v>
      </c>
      <c r="BC378" s="47" t="s">
        <v>2298</v>
      </c>
      <c r="BD378" s="47" t="s">
        <v>99</v>
      </c>
      <c r="BE378" s="47" t="s">
        <v>251</v>
      </c>
      <c r="BF378" s="30"/>
      <c r="BG378" s="30"/>
      <c r="BH378" s="73"/>
      <c r="BI378" s="73"/>
      <c r="BJ378" s="73"/>
      <c r="BK378" s="7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50.65" x14ac:dyDescent="0.6">
      <c r="A379" s="47">
        <v>378</v>
      </c>
      <c r="B379" s="443" t="s">
        <v>2155</v>
      </c>
      <c r="C379" s="444" t="s">
        <v>3958</v>
      </c>
      <c r="D379" s="47">
        <v>2018</v>
      </c>
      <c r="E379" s="96">
        <v>1.4</v>
      </c>
      <c r="F379" s="47">
        <v>773</v>
      </c>
      <c r="G379" s="96">
        <v>1.41</v>
      </c>
      <c r="H379" s="96">
        <v>1.42</v>
      </c>
      <c r="I379" s="120" t="s">
        <v>2572</v>
      </c>
      <c r="J379" s="448" t="s">
        <v>3489</v>
      </c>
      <c r="K379" s="448" t="s">
        <v>3489</v>
      </c>
      <c r="L379" s="448" t="s">
        <v>4381</v>
      </c>
      <c r="M379" s="447" t="s">
        <v>4517</v>
      </c>
      <c r="N379" s="205" t="s">
        <v>2814</v>
      </c>
      <c r="O379" s="230" t="s">
        <v>3110</v>
      </c>
      <c r="P379" s="136" t="s">
        <v>3109</v>
      </c>
      <c r="T379" s="206">
        <v>44664.268750000003</v>
      </c>
      <c r="U379" s="160" t="s">
        <v>3007</v>
      </c>
      <c r="V379" s="189" t="b">
        <v>1</v>
      </c>
      <c r="W379" s="134" t="b">
        <v>1</v>
      </c>
      <c r="AB379" s="234" t="b">
        <f t="shared" si="26"/>
        <v>1</v>
      </c>
      <c r="AC379" s="199" t="b">
        <f t="shared" si="26"/>
        <v>1</v>
      </c>
      <c r="AD379" s="199" t="b">
        <f t="shared" si="30"/>
        <v>1</v>
      </c>
      <c r="AE379" s="199" t="b">
        <f t="shared" si="30"/>
        <v>1</v>
      </c>
      <c r="AF379" s="200" t="b">
        <f t="shared" si="29"/>
        <v>1</v>
      </c>
      <c r="AG379" s="200" t="b">
        <f t="shared" si="29"/>
        <v>1</v>
      </c>
      <c r="AH379" s="201" t="b">
        <f t="shared" si="27"/>
        <v>1</v>
      </c>
      <c r="AI379" s="203">
        <f t="shared" si="28"/>
        <v>1</v>
      </c>
      <c r="AJ379" s="167">
        <v>1.04</v>
      </c>
      <c r="AK379" s="97"/>
      <c r="AL379" s="47">
        <v>300</v>
      </c>
      <c r="AM379" s="47">
        <v>773</v>
      </c>
      <c r="AN379" s="47">
        <f t="shared" si="31"/>
        <v>473</v>
      </c>
      <c r="AO379" s="97"/>
      <c r="AP379" s="47"/>
      <c r="AQ379" s="47"/>
      <c r="AR379" s="47"/>
      <c r="AS379" s="47"/>
      <c r="AT379" s="47"/>
      <c r="AU379" s="47"/>
      <c r="AW379" s="54" t="s">
        <v>213</v>
      </c>
      <c r="AX379" s="54" t="s">
        <v>38</v>
      </c>
      <c r="AY379" s="54" t="s">
        <v>105</v>
      </c>
      <c r="AZ379" s="54" t="s">
        <v>106</v>
      </c>
      <c r="BA379" s="54" t="s">
        <v>106</v>
      </c>
      <c r="BB379" s="54" t="s">
        <v>2005</v>
      </c>
      <c r="BC379" s="47" t="s">
        <v>4</v>
      </c>
      <c r="BD379" s="47" t="s">
        <v>2366</v>
      </c>
      <c r="BE379" s="47" t="s">
        <v>2367</v>
      </c>
      <c r="BF379" s="30"/>
      <c r="BG379" s="30"/>
      <c r="BH379" s="73"/>
      <c r="BI379" s="73"/>
      <c r="BJ379" s="73"/>
      <c r="BK379" s="7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50.65" x14ac:dyDescent="0.6">
      <c r="A380" s="47">
        <v>379</v>
      </c>
      <c r="B380" s="443" t="s">
        <v>2156</v>
      </c>
      <c r="C380" s="444" t="s">
        <v>3958</v>
      </c>
      <c r="D380" s="47">
        <v>2018</v>
      </c>
      <c r="E380" s="96">
        <v>1.4</v>
      </c>
      <c r="F380" s="47">
        <v>373</v>
      </c>
      <c r="G380" s="96">
        <v>1.37</v>
      </c>
      <c r="H380" s="96"/>
      <c r="I380" s="240" t="s">
        <v>2572</v>
      </c>
      <c r="J380" s="448" t="s">
        <v>4423</v>
      </c>
      <c r="K380" s="448" t="s">
        <v>3490</v>
      </c>
      <c r="L380" s="448" t="s">
        <v>4055</v>
      </c>
      <c r="M380" s="447" t="s">
        <v>4095</v>
      </c>
      <c r="N380" s="282" t="s">
        <v>3114</v>
      </c>
      <c r="O380" s="283"/>
      <c r="P380" s="260" t="s">
        <v>3113</v>
      </c>
      <c r="Q380" s="260" t="s">
        <v>3115</v>
      </c>
      <c r="R380" s="260"/>
      <c r="S380" s="139"/>
      <c r="T380" s="254">
        <v>44664.279166666667</v>
      </c>
      <c r="U380" s="255"/>
      <c r="V380" s="256" t="b">
        <v>1</v>
      </c>
      <c r="W380" s="193" t="b">
        <v>1</v>
      </c>
      <c r="X380" s="257"/>
      <c r="Y380" s="257" t="b">
        <v>0</v>
      </c>
      <c r="AB380" s="234" t="b">
        <f t="shared" si="26"/>
        <v>1</v>
      </c>
      <c r="AC380" s="199" t="b">
        <f t="shared" si="26"/>
        <v>1</v>
      </c>
      <c r="AD380" s="199" t="b">
        <f t="shared" si="30"/>
        <v>1</v>
      </c>
      <c r="AE380" s="199" t="b">
        <f t="shared" si="30"/>
        <v>0</v>
      </c>
      <c r="AF380" s="200" t="b">
        <f t="shared" si="29"/>
        <v>1</v>
      </c>
      <c r="AG380" s="200" t="b">
        <f t="shared" si="29"/>
        <v>1</v>
      </c>
      <c r="AH380" s="201" t="b">
        <f t="shared" si="27"/>
        <v>0</v>
      </c>
      <c r="AI380" s="203">
        <f t="shared" si="28"/>
        <v>0</v>
      </c>
      <c r="AJ380" s="167">
        <v>1.2</v>
      </c>
      <c r="AK380" s="97"/>
      <c r="AL380" s="47">
        <v>300</v>
      </c>
      <c r="AM380" s="47">
        <v>500</v>
      </c>
      <c r="AN380" s="47">
        <f t="shared" si="31"/>
        <v>200</v>
      </c>
      <c r="AO380" s="97">
        <v>5</v>
      </c>
      <c r="AP380" s="47" t="s">
        <v>2561</v>
      </c>
      <c r="AQ380" s="47">
        <v>306</v>
      </c>
      <c r="AR380" s="47">
        <f>273+283</f>
        <v>556</v>
      </c>
      <c r="AS380" s="47">
        <f>AR380-AQ380</f>
        <v>250</v>
      </c>
      <c r="AT380" s="47" t="s">
        <v>2566</v>
      </c>
      <c r="AU380" s="47"/>
      <c r="AW380" s="54" t="s">
        <v>213</v>
      </c>
      <c r="AX380" s="54" t="s">
        <v>5</v>
      </c>
      <c r="AY380" s="54" t="s">
        <v>105</v>
      </c>
      <c r="AZ380" s="54" t="s">
        <v>105</v>
      </c>
      <c r="BA380" s="54" t="s">
        <v>106</v>
      </c>
      <c r="BB380" s="54" t="s">
        <v>2005</v>
      </c>
      <c r="BC380" s="47" t="s">
        <v>2298</v>
      </c>
      <c r="BD380" s="47" t="s">
        <v>2355</v>
      </c>
      <c r="BE380" s="47" t="s">
        <v>2356</v>
      </c>
      <c r="BF380" s="30"/>
      <c r="BG380" s="30"/>
      <c r="BH380" s="73"/>
      <c r="BI380" s="73"/>
      <c r="BJ380" s="73"/>
      <c r="BK380" s="7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50.65" x14ac:dyDescent="0.6">
      <c r="A381" s="47">
        <v>380</v>
      </c>
      <c r="B381" s="443" t="s">
        <v>2157</v>
      </c>
      <c r="C381" s="444" t="s">
        <v>3958</v>
      </c>
      <c r="D381" s="47">
        <v>2018</v>
      </c>
      <c r="E381" s="252">
        <v>1.6</v>
      </c>
      <c r="F381" s="47">
        <v>773</v>
      </c>
      <c r="G381" s="252">
        <v>1.54</v>
      </c>
      <c r="H381" s="252">
        <v>1.49</v>
      </c>
      <c r="I381" s="120" t="s">
        <v>2572</v>
      </c>
      <c r="J381" s="448" t="s">
        <v>4424</v>
      </c>
      <c r="K381" s="448" t="s">
        <v>3038</v>
      </c>
      <c r="L381" s="448" t="s">
        <v>4340</v>
      </c>
      <c r="M381" s="447" t="s">
        <v>4507</v>
      </c>
      <c r="N381" s="205" t="s">
        <v>3117</v>
      </c>
      <c r="O381" s="230" t="s">
        <v>3118</v>
      </c>
      <c r="P381" s="136" t="s">
        <v>3116</v>
      </c>
      <c r="Q381" s="136" t="s">
        <v>2599</v>
      </c>
      <c r="T381" s="206">
        <v>44664.28402777778</v>
      </c>
      <c r="U381" s="160" t="s">
        <v>3007</v>
      </c>
      <c r="V381" s="189" t="b">
        <v>1</v>
      </c>
      <c r="W381" s="134" t="b">
        <v>1</v>
      </c>
      <c r="AB381" s="234" t="b">
        <f t="shared" si="26"/>
        <v>1</v>
      </c>
      <c r="AC381" s="199" t="b">
        <f t="shared" si="26"/>
        <v>1</v>
      </c>
      <c r="AD381" s="199" t="b">
        <f t="shared" si="30"/>
        <v>1</v>
      </c>
      <c r="AE381" s="199" t="b">
        <f t="shared" si="30"/>
        <v>1</v>
      </c>
      <c r="AF381" s="200" t="b">
        <f t="shared" si="29"/>
        <v>1</v>
      </c>
      <c r="AG381" s="200" t="b">
        <f t="shared" si="29"/>
        <v>1</v>
      </c>
      <c r="AH381" s="201" t="b">
        <f t="shared" si="27"/>
        <v>1</v>
      </c>
      <c r="AI381" s="203">
        <f t="shared" si="28"/>
        <v>1</v>
      </c>
      <c r="AJ381" s="167">
        <v>1.05</v>
      </c>
      <c r="AK381" s="97"/>
      <c r="AL381" s="47">
        <v>300</v>
      </c>
      <c r="AM381" s="47">
        <v>873</v>
      </c>
      <c r="AN381" s="47">
        <f t="shared" si="31"/>
        <v>573</v>
      </c>
      <c r="AO381" s="97">
        <v>14.1</v>
      </c>
      <c r="AP381" s="47" t="s">
        <v>2562</v>
      </c>
      <c r="AQ381" s="47">
        <v>300</v>
      </c>
      <c r="AR381" s="47">
        <v>873</v>
      </c>
      <c r="AS381" s="47">
        <f>AR381-AQ381</f>
        <v>573</v>
      </c>
      <c r="AT381" s="47"/>
      <c r="AU381" s="47"/>
      <c r="AW381" s="54" t="s">
        <v>213</v>
      </c>
      <c r="AX381" s="54" t="s">
        <v>38</v>
      </c>
      <c r="AY381" s="54" t="s">
        <v>105</v>
      </c>
      <c r="AZ381" s="54" t="s">
        <v>106</v>
      </c>
      <c r="BA381" s="54" t="s">
        <v>106</v>
      </c>
      <c r="BB381" s="54" t="s">
        <v>2005</v>
      </c>
      <c r="BC381" s="47" t="s">
        <v>4</v>
      </c>
      <c r="BD381" s="47" t="s">
        <v>2353</v>
      </c>
      <c r="BE381" s="47" t="s">
        <v>2354</v>
      </c>
      <c r="BF381" s="30"/>
      <c r="BG381" s="30"/>
      <c r="BH381" s="73"/>
      <c r="BI381" s="73"/>
      <c r="BJ381" s="73"/>
      <c r="BK381" s="7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50.65" x14ac:dyDescent="0.6">
      <c r="A382" s="47">
        <v>381</v>
      </c>
      <c r="B382" s="443" t="s">
        <v>2158</v>
      </c>
      <c r="C382" s="444" t="s">
        <v>3958</v>
      </c>
      <c r="D382" s="47">
        <v>2018</v>
      </c>
      <c r="E382" s="252">
        <v>1.54</v>
      </c>
      <c r="F382" s="47">
        <v>773</v>
      </c>
      <c r="G382" s="252">
        <v>1.54</v>
      </c>
      <c r="H382" s="252">
        <v>1.44</v>
      </c>
      <c r="I382" s="120" t="s">
        <v>2572</v>
      </c>
      <c r="J382" s="448" t="s">
        <v>4425</v>
      </c>
      <c r="K382" s="448" t="s">
        <v>3491</v>
      </c>
      <c r="L382" s="448" t="s">
        <v>4085</v>
      </c>
      <c r="M382" s="447" t="s">
        <v>4518</v>
      </c>
      <c r="N382" s="205" t="s">
        <v>3121</v>
      </c>
      <c r="O382" s="230" t="s">
        <v>3122</v>
      </c>
      <c r="P382" s="136" t="s">
        <v>3123</v>
      </c>
      <c r="Q382" s="136" t="s">
        <v>2599</v>
      </c>
      <c r="T382" s="206">
        <v>44664.289583333331</v>
      </c>
      <c r="U382" s="160" t="s">
        <v>2976</v>
      </c>
      <c r="V382" s="256" t="b">
        <v>1</v>
      </c>
      <c r="W382" s="193" t="b">
        <v>1</v>
      </c>
      <c r="X382" s="257"/>
      <c r="Y382" s="257" t="b">
        <v>0</v>
      </c>
      <c r="AB382" s="234" t="b">
        <f t="shared" ref="AB382:AC424" si="33">V382=TRUE</f>
        <v>1</v>
      </c>
      <c r="AC382" s="199" t="b">
        <f t="shared" si="33"/>
        <v>1</v>
      </c>
      <c r="AD382" s="199" t="b">
        <f t="shared" si="30"/>
        <v>1</v>
      </c>
      <c r="AE382" s="199" t="b">
        <f t="shared" si="30"/>
        <v>0</v>
      </c>
      <c r="AF382" s="200" t="b">
        <f t="shared" si="29"/>
        <v>1</v>
      </c>
      <c r="AG382" s="200" t="b">
        <f t="shared" si="29"/>
        <v>1</v>
      </c>
      <c r="AH382" s="201" t="b">
        <f t="shared" si="27"/>
        <v>0</v>
      </c>
      <c r="AI382" s="203">
        <f t="shared" si="28"/>
        <v>0</v>
      </c>
      <c r="AJ382" s="167">
        <v>1.06</v>
      </c>
      <c r="AK382" s="97"/>
      <c r="AL382" s="47">
        <v>400</v>
      </c>
      <c r="AM382" s="47">
        <v>800</v>
      </c>
      <c r="AN382" s="47">
        <f t="shared" si="31"/>
        <v>400</v>
      </c>
      <c r="AO382" s="97"/>
      <c r="AP382" s="47"/>
      <c r="AQ382" s="47"/>
      <c r="AR382" s="47"/>
      <c r="AS382" s="47"/>
      <c r="AT382" s="47"/>
      <c r="AU382" s="47"/>
      <c r="AW382" s="54" t="s">
        <v>213</v>
      </c>
      <c r="AX382" s="54" t="s">
        <v>38</v>
      </c>
      <c r="AY382" s="54" t="s">
        <v>105</v>
      </c>
      <c r="AZ382" s="54" t="s">
        <v>106</v>
      </c>
      <c r="BA382" s="54" t="s">
        <v>106</v>
      </c>
      <c r="BB382" s="54" t="s">
        <v>2005</v>
      </c>
      <c r="BC382" s="47" t="s">
        <v>529</v>
      </c>
      <c r="BD382" s="47" t="s">
        <v>2368</v>
      </c>
      <c r="BE382" s="47" t="s">
        <v>2370</v>
      </c>
      <c r="BF382" s="30"/>
      <c r="BG382" s="30"/>
      <c r="BH382" s="73"/>
      <c r="BI382" s="73"/>
      <c r="BJ382" s="73"/>
      <c r="BK382" s="7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65.650000000000006" x14ac:dyDescent="0.6">
      <c r="A383" s="47">
        <v>382</v>
      </c>
      <c r="B383" s="443" t="s">
        <v>2159</v>
      </c>
      <c r="C383" s="444" t="s">
        <v>3958</v>
      </c>
      <c r="D383" s="47">
        <v>2019</v>
      </c>
      <c r="E383" s="96">
        <v>1.6</v>
      </c>
      <c r="F383" s="47">
        <v>721</v>
      </c>
      <c r="G383" s="96">
        <v>1.52</v>
      </c>
      <c r="H383" s="96">
        <v>1.49</v>
      </c>
      <c r="I383" s="120" t="s">
        <v>2572</v>
      </c>
      <c r="J383" s="448" t="s">
        <v>4252</v>
      </c>
      <c r="K383" s="448" t="s">
        <v>3436</v>
      </c>
      <c r="L383" s="448" t="s">
        <v>4253</v>
      </c>
      <c r="M383" s="447" t="s">
        <v>4475</v>
      </c>
      <c r="N383" s="205" t="s">
        <v>2780</v>
      </c>
      <c r="O383" s="136" t="s">
        <v>3124</v>
      </c>
      <c r="P383" s="136" t="s">
        <v>3124</v>
      </c>
      <c r="T383" s="206">
        <v>44664.383333333331</v>
      </c>
      <c r="U383" s="155" t="s">
        <v>2575</v>
      </c>
      <c r="V383" s="189" t="b">
        <v>1</v>
      </c>
      <c r="W383" s="134" t="b">
        <v>1</v>
      </c>
      <c r="AB383" s="234" t="b">
        <f t="shared" si="33"/>
        <v>1</v>
      </c>
      <c r="AC383" s="199" t="b">
        <f t="shared" si="33"/>
        <v>1</v>
      </c>
      <c r="AD383" s="199" t="b">
        <f t="shared" si="30"/>
        <v>1</v>
      </c>
      <c r="AE383" s="199" t="b">
        <f t="shared" si="30"/>
        <v>1</v>
      </c>
      <c r="AF383" s="200" t="b">
        <f t="shared" si="29"/>
        <v>1</v>
      </c>
      <c r="AG383" s="200" t="b">
        <f t="shared" si="29"/>
        <v>1</v>
      </c>
      <c r="AH383" s="201" t="b">
        <f t="shared" si="27"/>
        <v>1</v>
      </c>
      <c r="AI383" s="203">
        <f t="shared" si="28"/>
        <v>1</v>
      </c>
      <c r="AJ383" s="167">
        <v>0.9</v>
      </c>
      <c r="AK383" s="97"/>
      <c r="AL383" s="47">
        <v>300</v>
      </c>
      <c r="AM383" s="47">
        <v>720</v>
      </c>
      <c r="AN383" s="47">
        <f t="shared" si="31"/>
        <v>420</v>
      </c>
      <c r="AO383" s="97"/>
      <c r="AP383" s="47"/>
      <c r="AQ383" s="47"/>
      <c r="AR383" s="47"/>
      <c r="AS383" s="47"/>
      <c r="AT383" s="47"/>
      <c r="AU383" s="47"/>
      <c r="AW383" s="54" t="s">
        <v>213</v>
      </c>
      <c r="AX383" s="54" t="s">
        <v>5</v>
      </c>
      <c r="AY383" s="54" t="s">
        <v>105</v>
      </c>
      <c r="AZ383" s="54" t="s">
        <v>106</v>
      </c>
      <c r="BA383" s="54" t="s">
        <v>106</v>
      </c>
      <c r="BB383" s="54" t="s">
        <v>2005</v>
      </c>
      <c r="BC383" s="47" t="s">
        <v>874</v>
      </c>
      <c r="BD383" s="47" t="s">
        <v>2373</v>
      </c>
      <c r="BE383" s="47" t="s">
        <v>2372</v>
      </c>
      <c r="BF383" s="30"/>
      <c r="BG383" s="30"/>
      <c r="BH383" s="73"/>
      <c r="BI383" s="73"/>
      <c r="BJ383" s="73"/>
      <c r="BK383" s="7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50.65" x14ac:dyDescent="0.6">
      <c r="A384" s="47">
        <v>383</v>
      </c>
      <c r="B384" s="443" t="s">
        <v>2160</v>
      </c>
      <c r="C384" s="444" t="s">
        <v>3958</v>
      </c>
      <c r="D384" s="47">
        <v>2019</v>
      </c>
      <c r="E384" s="96">
        <v>2</v>
      </c>
      <c r="F384" s="47">
        <v>650</v>
      </c>
      <c r="G384" s="96">
        <v>1.95</v>
      </c>
      <c r="H384" s="96">
        <v>1.98</v>
      </c>
      <c r="I384" s="120" t="s">
        <v>2572</v>
      </c>
      <c r="J384" s="448" t="s">
        <v>4426</v>
      </c>
      <c r="K384" s="448" t="s">
        <v>3325</v>
      </c>
      <c r="L384" s="448" t="s">
        <v>4057</v>
      </c>
      <c r="M384" s="447" t="s">
        <v>3542</v>
      </c>
      <c r="N384" s="205" t="s">
        <v>3126</v>
      </c>
      <c r="O384" s="230" t="s">
        <v>3125</v>
      </c>
      <c r="P384" s="136" t="s">
        <v>3127</v>
      </c>
      <c r="T384" s="206">
        <v>44664.384722222225</v>
      </c>
      <c r="U384" s="160" t="s">
        <v>3007</v>
      </c>
      <c r="V384" s="189" t="b">
        <v>1</v>
      </c>
      <c r="W384" s="134" t="b">
        <v>1</v>
      </c>
      <c r="AB384" s="234" t="b">
        <f t="shared" si="33"/>
        <v>1</v>
      </c>
      <c r="AC384" s="199" t="b">
        <f t="shared" si="33"/>
        <v>1</v>
      </c>
      <c r="AD384" s="199" t="b">
        <f t="shared" si="30"/>
        <v>1</v>
      </c>
      <c r="AE384" s="199" t="b">
        <f t="shared" si="30"/>
        <v>1</v>
      </c>
      <c r="AF384" s="200" t="b">
        <f t="shared" si="29"/>
        <v>1</v>
      </c>
      <c r="AG384" s="200" t="b">
        <f t="shared" si="29"/>
        <v>1</v>
      </c>
      <c r="AH384" s="201" t="b">
        <f t="shared" si="27"/>
        <v>1</v>
      </c>
      <c r="AI384" s="203">
        <f t="shared" si="28"/>
        <v>1</v>
      </c>
      <c r="AJ384" s="167">
        <v>1.22</v>
      </c>
      <c r="AK384" s="97"/>
      <c r="AL384" s="47">
        <v>300</v>
      </c>
      <c r="AM384" s="47">
        <v>723</v>
      </c>
      <c r="AN384" s="47">
        <f t="shared" si="31"/>
        <v>423</v>
      </c>
      <c r="AO384" s="97"/>
      <c r="AP384" s="47"/>
      <c r="AQ384" s="47"/>
      <c r="AR384" s="47"/>
      <c r="AS384" s="47"/>
      <c r="AT384" s="47"/>
      <c r="AU384" s="47"/>
      <c r="AW384" s="54" t="s">
        <v>213</v>
      </c>
      <c r="AX384" s="54" t="s">
        <v>5</v>
      </c>
      <c r="AY384" s="54" t="s">
        <v>105</v>
      </c>
      <c r="AZ384" s="54" t="s">
        <v>106</v>
      </c>
      <c r="BA384" s="54" t="s">
        <v>106</v>
      </c>
      <c r="BB384" s="54" t="s">
        <v>2005</v>
      </c>
      <c r="BC384" s="47" t="s">
        <v>28</v>
      </c>
      <c r="BD384" s="47" t="s">
        <v>2378</v>
      </c>
      <c r="BE384" s="47" t="s">
        <v>2379</v>
      </c>
      <c r="BF384" s="30"/>
      <c r="BG384" s="30"/>
      <c r="BH384" s="73"/>
      <c r="BI384" s="73"/>
      <c r="BJ384" s="73"/>
      <c r="BK384" s="7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50.65" x14ac:dyDescent="0.6">
      <c r="A385" s="47">
        <v>384</v>
      </c>
      <c r="B385" s="443" t="s">
        <v>2161</v>
      </c>
      <c r="C385" s="444" t="s">
        <v>3958</v>
      </c>
      <c r="D385" s="47">
        <v>2016</v>
      </c>
      <c r="E385" s="96">
        <v>2</v>
      </c>
      <c r="F385" s="47">
        <v>800</v>
      </c>
      <c r="G385" s="96">
        <v>2.08</v>
      </c>
      <c r="H385" s="96">
        <v>1.93</v>
      </c>
      <c r="I385" s="120" t="s">
        <v>2572</v>
      </c>
      <c r="J385" s="448" t="s">
        <v>4427</v>
      </c>
      <c r="K385" s="448" t="s">
        <v>3492</v>
      </c>
      <c r="L385" s="448" t="s">
        <v>4428</v>
      </c>
      <c r="M385" s="447" t="s">
        <v>4519</v>
      </c>
      <c r="N385" s="205" t="s">
        <v>3126</v>
      </c>
      <c r="O385" s="230" t="s">
        <v>3130</v>
      </c>
      <c r="P385" s="230" t="s">
        <v>3130</v>
      </c>
      <c r="Q385" s="222"/>
      <c r="T385" s="206">
        <v>44664.407638888886</v>
      </c>
      <c r="U385" s="155" t="s">
        <v>2575</v>
      </c>
      <c r="V385" s="189" t="b">
        <v>1</v>
      </c>
      <c r="W385" s="134" t="b">
        <v>1</v>
      </c>
      <c r="AB385" s="234" t="b">
        <f t="shared" si="33"/>
        <v>1</v>
      </c>
      <c r="AC385" s="199" t="b">
        <f t="shared" si="33"/>
        <v>1</v>
      </c>
      <c r="AD385" s="199" t="b">
        <f t="shared" si="30"/>
        <v>1</v>
      </c>
      <c r="AE385" s="199" t="b">
        <f t="shared" si="30"/>
        <v>1</v>
      </c>
      <c r="AF385" s="200" t="b">
        <f t="shared" si="29"/>
        <v>1</v>
      </c>
      <c r="AG385" s="200" t="b">
        <f t="shared" si="29"/>
        <v>1</v>
      </c>
      <c r="AH385" s="201" t="b">
        <f t="shared" si="27"/>
        <v>1</v>
      </c>
      <c r="AI385" s="203">
        <f t="shared" si="28"/>
        <v>1</v>
      </c>
      <c r="AJ385" s="167">
        <v>1.17</v>
      </c>
      <c r="AK385" s="97"/>
      <c r="AL385" s="47">
        <v>300</v>
      </c>
      <c r="AM385" s="47">
        <v>800</v>
      </c>
      <c r="AN385" s="47">
        <f t="shared" si="31"/>
        <v>500</v>
      </c>
      <c r="AO385" s="97"/>
      <c r="AP385" s="47"/>
      <c r="AQ385" s="47"/>
      <c r="AR385" s="47"/>
      <c r="AS385" s="47"/>
      <c r="AT385" s="47"/>
      <c r="AU385" s="47"/>
      <c r="AW385" s="54" t="s">
        <v>213</v>
      </c>
      <c r="AX385" s="54" t="s">
        <v>5</v>
      </c>
      <c r="AY385" s="54" t="s">
        <v>105</v>
      </c>
      <c r="AZ385" s="54" t="s">
        <v>106</v>
      </c>
      <c r="BA385" s="54" t="s">
        <v>106</v>
      </c>
      <c r="BB385" s="54" t="s">
        <v>2005</v>
      </c>
      <c r="BC385" s="47" t="s">
        <v>88</v>
      </c>
      <c r="BD385" s="47" t="s">
        <v>164</v>
      </c>
      <c r="BE385" s="47" t="s">
        <v>2384</v>
      </c>
      <c r="BF385" s="30"/>
      <c r="BG385" s="30"/>
      <c r="BH385" s="73"/>
      <c r="BI385" s="73"/>
      <c r="BJ385" s="73"/>
      <c r="BK385" s="7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50.65" x14ac:dyDescent="0.6">
      <c r="A386" s="47">
        <v>385</v>
      </c>
      <c r="B386" s="443" t="s">
        <v>2162</v>
      </c>
      <c r="C386" s="444" t="s">
        <v>3958</v>
      </c>
      <c r="D386" s="47">
        <v>2016</v>
      </c>
      <c r="E386" s="96">
        <v>1.4</v>
      </c>
      <c r="F386" s="47">
        <f>273+450</f>
        <v>723</v>
      </c>
      <c r="G386" s="96">
        <v>1.35</v>
      </c>
      <c r="H386" s="96">
        <v>1.34</v>
      </c>
      <c r="I386" s="120" t="s">
        <v>2572</v>
      </c>
      <c r="J386" s="448" t="s">
        <v>3503</v>
      </c>
      <c r="K386" s="448" t="s">
        <v>3343</v>
      </c>
      <c r="L386" s="448" t="s">
        <v>4250</v>
      </c>
      <c r="M386" s="447" t="s">
        <v>3003</v>
      </c>
      <c r="N386" s="205" t="s">
        <v>2881</v>
      </c>
      <c r="O386" s="230" t="s">
        <v>3132</v>
      </c>
      <c r="P386" s="136" t="s">
        <v>3131</v>
      </c>
      <c r="T386" s="206">
        <v>44664.413194444445</v>
      </c>
      <c r="U386" s="160" t="s">
        <v>3007</v>
      </c>
      <c r="V386" s="189" t="b">
        <v>1</v>
      </c>
      <c r="W386" s="134" t="b">
        <v>1</v>
      </c>
      <c r="AB386" s="234" t="b">
        <f t="shared" si="33"/>
        <v>1</v>
      </c>
      <c r="AC386" s="199" t="b">
        <f t="shared" si="33"/>
        <v>1</v>
      </c>
      <c r="AD386" s="199" t="b">
        <f t="shared" si="30"/>
        <v>1</v>
      </c>
      <c r="AE386" s="199" t="b">
        <f t="shared" si="30"/>
        <v>1</v>
      </c>
      <c r="AF386" s="200" t="b">
        <f t="shared" si="29"/>
        <v>1</v>
      </c>
      <c r="AG386" s="200" t="b">
        <f t="shared" si="29"/>
        <v>1</v>
      </c>
      <c r="AH386" s="201" t="b">
        <f t="shared" si="27"/>
        <v>1</v>
      </c>
      <c r="AI386" s="203">
        <f t="shared" si="28"/>
        <v>1</v>
      </c>
      <c r="AJ386" s="167">
        <v>0.9</v>
      </c>
      <c r="AK386" s="97"/>
      <c r="AL386" s="47">
        <f>273+25</f>
        <v>298</v>
      </c>
      <c r="AM386" s="47">
        <f>273+450</f>
        <v>723</v>
      </c>
      <c r="AN386" s="47">
        <f t="shared" si="31"/>
        <v>425</v>
      </c>
      <c r="AO386" s="97"/>
      <c r="AP386" s="47"/>
      <c r="AQ386" s="47"/>
      <c r="AR386" s="47"/>
      <c r="AS386" s="47"/>
      <c r="AT386" s="47"/>
      <c r="AU386" s="47"/>
      <c r="AW386" s="54" t="s">
        <v>213</v>
      </c>
      <c r="AX386" s="54" t="s">
        <v>38</v>
      </c>
      <c r="AY386" s="54" t="s">
        <v>105</v>
      </c>
      <c r="AZ386" s="54" t="s">
        <v>106</v>
      </c>
      <c r="BA386" s="54" t="s">
        <v>106</v>
      </c>
      <c r="BB386" s="54" t="s">
        <v>2028</v>
      </c>
      <c r="BC386" s="47" t="s">
        <v>2385</v>
      </c>
      <c r="BD386" s="47" t="s">
        <v>2386</v>
      </c>
      <c r="BE386" s="47" t="s">
        <v>2522</v>
      </c>
      <c r="BF386" s="30"/>
      <c r="BG386" s="30"/>
      <c r="BH386" s="73"/>
      <c r="BI386" s="73"/>
      <c r="BJ386" s="73"/>
      <c r="BK386" s="7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50.65" x14ac:dyDescent="0.6">
      <c r="A387" s="47">
        <v>386</v>
      </c>
      <c r="B387" s="443" t="s">
        <v>2163</v>
      </c>
      <c r="C387" s="444" t="s">
        <v>3958</v>
      </c>
      <c r="D387" s="47">
        <v>2015</v>
      </c>
      <c r="E387" s="96">
        <v>1.3</v>
      </c>
      <c r="F387" s="47">
        <v>900</v>
      </c>
      <c r="G387" s="96">
        <v>1.29</v>
      </c>
      <c r="H387" s="96">
        <v>1.22</v>
      </c>
      <c r="I387" s="120" t="s">
        <v>2572</v>
      </c>
      <c r="J387" s="448" t="s">
        <v>4429</v>
      </c>
      <c r="K387" s="448" t="s">
        <v>3038</v>
      </c>
      <c r="L387" s="448" t="s">
        <v>4340</v>
      </c>
      <c r="M387" s="447" t="s">
        <v>4507</v>
      </c>
      <c r="N387" s="205" t="s">
        <v>2782</v>
      </c>
      <c r="O387" s="423" t="s">
        <v>3943</v>
      </c>
      <c r="P387" s="136" t="s">
        <v>3133</v>
      </c>
      <c r="Q387" s="136" t="s">
        <v>2599</v>
      </c>
      <c r="T387" s="206">
        <v>44664.417361111111</v>
      </c>
      <c r="U387" s="160" t="s">
        <v>3007</v>
      </c>
      <c r="V387" s="189" t="b">
        <v>1</v>
      </c>
      <c r="W387" s="134" t="b">
        <v>1</v>
      </c>
      <c r="AB387" s="234" t="b">
        <f t="shared" si="33"/>
        <v>1</v>
      </c>
      <c r="AC387" s="199" t="b">
        <f t="shared" si="33"/>
        <v>1</v>
      </c>
      <c r="AD387" s="199" t="b">
        <f t="shared" si="30"/>
        <v>1</v>
      </c>
      <c r="AE387" s="199" t="b">
        <f t="shared" si="30"/>
        <v>1</v>
      </c>
      <c r="AF387" s="200" t="b">
        <f t="shared" si="29"/>
        <v>1</v>
      </c>
      <c r="AG387" s="200" t="b">
        <f t="shared" si="29"/>
        <v>1</v>
      </c>
      <c r="AH387" s="201" t="b">
        <f t="shared" ref="AH387:AH425" si="34">AND(AB387,AC387,AD387,AE387,AF387,AG387)</f>
        <v>1</v>
      </c>
      <c r="AI387" s="203">
        <f t="shared" ref="AI387:AI425" si="35">IF(AH387,1,0)</f>
        <v>1</v>
      </c>
      <c r="AJ387" s="167">
        <v>0.5</v>
      </c>
      <c r="AK387" s="97"/>
      <c r="AL387" s="47">
        <v>300</v>
      </c>
      <c r="AM387" s="47">
        <v>900</v>
      </c>
      <c r="AN387" s="47">
        <f t="shared" si="31"/>
        <v>600</v>
      </c>
      <c r="AO387" s="97"/>
      <c r="AP387" s="47"/>
      <c r="AQ387" s="47"/>
      <c r="AR387" s="47"/>
      <c r="AS387" s="47"/>
      <c r="AT387" s="47"/>
      <c r="AU387" s="47"/>
      <c r="AW387" s="54" t="s">
        <v>213</v>
      </c>
      <c r="AX387" s="54" t="s">
        <v>5</v>
      </c>
      <c r="AY387" s="54" t="s">
        <v>105</v>
      </c>
      <c r="AZ387" s="54" t="s">
        <v>106</v>
      </c>
      <c r="BA387" s="54" t="s">
        <v>106</v>
      </c>
      <c r="BB387" s="54" t="s">
        <v>2005</v>
      </c>
      <c r="BC387" s="47" t="s">
        <v>874</v>
      </c>
      <c r="BD387" s="47" t="s">
        <v>945</v>
      </c>
      <c r="BE387" s="47" t="s">
        <v>2394</v>
      </c>
      <c r="BF387" s="30"/>
      <c r="BG387" s="30"/>
      <c r="BH387" s="73"/>
      <c r="BI387" s="73"/>
      <c r="BJ387" s="73"/>
      <c r="BK387" s="7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50.65" x14ac:dyDescent="0.6">
      <c r="A388" s="47">
        <v>387</v>
      </c>
      <c r="B388" s="443" t="s">
        <v>2164</v>
      </c>
      <c r="C388" s="444" t="s">
        <v>3958</v>
      </c>
      <c r="D388" s="47">
        <v>2015</v>
      </c>
      <c r="E388" s="96">
        <v>1.35</v>
      </c>
      <c r="F388" s="47">
        <v>910</v>
      </c>
      <c r="G388" s="96">
        <v>1.34</v>
      </c>
      <c r="H388" s="252">
        <v>1.3</v>
      </c>
      <c r="I388" s="120" t="s">
        <v>2572</v>
      </c>
      <c r="J388" s="448" t="s">
        <v>4258</v>
      </c>
      <c r="K388" s="448" t="s">
        <v>3437</v>
      </c>
      <c r="L388" s="448" t="s">
        <v>4027</v>
      </c>
      <c r="M388" s="447" t="s">
        <v>4072</v>
      </c>
      <c r="N388" s="205" t="s">
        <v>3135</v>
      </c>
      <c r="O388" s="230" t="s">
        <v>3084</v>
      </c>
      <c r="P388" s="136" t="s">
        <v>3134</v>
      </c>
      <c r="Q388" s="136" t="s">
        <v>2599</v>
      </c>
      <c r="T388" s="206">
        <v>44664.418749999997</v>
      </c>
      <c r="U388" s="160" t="s">
        <v>3007</v>
      </c>
      <c r="V388" s="189" t="b">
        <v>1</v>
      </c>
      <c r="W388" s="134" t="b">
        <v>1</v>
      </c>
      <c r="AB388" s="234" t="b">
        <f t="shared" si="33"/>
        <v>1</v>
      </c>
      <c r="AC388" s="199" t="b">
        <f t="shared" si="33"/>
        <v>1</v>
      </c>
      <c r="AD388" s="199" t="b">
        <f t="shared" si="30"/>
        <v>1</v>
      </c>
      <c r="AE388" s="199" t="b">
        <f t="shared" si="30"/>
        <v>1</v>
      </c>
      <c r="AF388" s="200" t="b">
        <f t="shared" si="29"/>
        <v>1</v>
      </c>
      <c r="AG388" s="200" t="b">
        <f t="shared" si="29"/>
        <v>1</v>
      </c>
      <c r="AH388" s="201" t="b">
        <f t="shared" si="34"/>
        <v>1</v>
      </c>
      <c r="AI388" s="203">
        <f t="shared" si="35"/>
        <v>1</v>
      </c>
      <c r="AJ388" s="167">
        <v>1.01</v>
      </c>
      <c r="AK388" s="97"/>
      <c r="AL388" s="47">
        <v>500</v>
      </c>
      <c r="AM388" s="47">
        <v>900</v>
      </c>
      <c r="AN388" s="47">
        <f t="shared" si="31"/>
        <v>400</v>
      </c>
      <c r="AO388" s="97"/>
      <c r="AP388" s="47"/>
      <c r="AQ388" s="47"/>
      <c r="AR388" s="47"/>
      <c r="AS388" s="47"/>
      <c r="AT388" s="47"/>
      <c r="AU388" s="47"/>
      <c r="AW388" s="54" t="s">
        <v>213</v>
      </c>
      <c r="AX388" s="54" t="s">
        <v>5</v>
      </c>
      <c r="AY388" s="54" t="s">
        <v>105</v>
      </c>
      <c r="AZ388" s="54" t="s">
        <v>106</v>
      </c>
      <c r="BA388" s="54" t="s">
        <v>106</v>
      </c>
      <c r="BB388" s="54" t="s">
        <v>2005</v>
      </c>
      <c r="BC388" s="47" t="s">
        <v>874</v>
      </c>
      <c r="BD388" s="47" t="s">
        <v>2396</v>
      </c>
      <c r="BE388" s="47" t="s">
        <v>2397</v>
      </c>
      <c r="BF388" s="30"/>
      <c r="BG388" s="30"/>
      <c r="BH388" s="73"/>
      <c r="BI388" s="73"/>
      <c r="BJ388" s="73"/>
      <c r="BK388" s="7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65.650000000000006" x14ac:dyDescent="0.6">
      <c r="A389" s="47">
        <v>388</v>
      </c>
      <c r="B389" s="443" t="s">
        <v>2165</v>
      </c>
      <c r="C389" s="444" t="s">
        <v>3958</v>
      </c>
      <c r="D389" s="47">
        <v>2013</v>
      </c>
      <c r="E389" s="96">
        <v>1.1499999999999999</v>
      </c>
      <c r="F389" s="47">
        <v>680</v>
      </c>
      <c r="G389" s="96">
        <v>1.1399999999999999</v>
      </c>
      <c r="H389" s="96">
        <v>1.1200000000000001</v>
      </c>
      <c r="I389" s="120" t="s">
        <v>2572</v>
      </c>
      <c r="J389" s="448" t="s">
        <v>4430</v>
      </c>
      <c r="K389" s="448" t="s">
        <v>3436</v>
      </c>
      <c r="L389" s="448" t="s">
        <v>4253</v>
      </c>
      <c r="M389" s="447" t="s">
        <v>4475</v>
      </c>
      <c r="N389" s="205" t="s">
        <v>3136</v>
      </c>
      <c r="O389" s="230" t="s">
        <v>2403</v>
      </c>
      <c r="P389" s="230" t="s">
        <v>2403</v>
      </c>
      <c r="T389" s="206">
        <v>44664.42083333333</v>
      </c>
      <c r="U389" s="160" t="s">
        <v>3007</v>
      </c>
      <c r="V389" s="189" t="b">
        <v>1</v>
      </c>
      <c r="W389" s="134" t="b">
        <v>1</v>
      </c>
      <c r="AB389" s="234" t="b">
        <f t="shared" si="33"/>
        <v>1</v>
      </c>
      <c r="AC389" s="199" t="b">
        <f t="shared" si="33"/>
        <v>1</v>
      </c>
      <c r="AD389" s="199" t="b">
        <f t="shared" si="30"/>
        <v>1</v>
      </c>
      <c r="AE389" s="199" t="b">
        <f t="shared" si="30"/>
        <v>1</v>
      </c>
      <c r="AF389" s="200" t="b">
        <f t="shared" si="29"/>
        <v>1</v>
      </c>
      <c r="AG389" s="200" t="b">
        <f t="shared" si="29"/>
        <v>1</v>
      </c>
      <c r="AH389" s="201" t="b">
        <f t="shared" si="34"/>
        <v>1</v>
      </c>
      <c r="AI389" s="203">
        <f t="shared" si="35"/>
        <v>1</v>
      </c>
      <c r="AJ389" s="167">
        <v>0.75</v>
      </c>
      <c r="AK389" s="97"/>
      <c r="AL389" s="47">
        <v>350</v>
      </c>
      <c r="AM389" s="47">
        <v>690</v>
      </c>
      <c r="AN389" s="47">
        <f t="shared" si="31"/>
        <v>340</v>
      </c>
      <c r="AO389" s="97"/>
      <c r="AP389" s="47"/>
      <c r="AQ389" s="47"/>
      <c r="AR389" s="47"/>
      <c r="AS389" s="47"/>
      <c r="AT389" s="47"/>
      <c r="AU389" s="47"/>
      <c r="AW389" s="54" t="s">
        <v>213</v>
      </c>
      <c r="AX389" s="54" t="s">
        <v>5</v>
      </c>
      <c r="AY389" s="54" t="s">
        <v>105</v>
      </c>
      <c r="AZ389" s="54" t="s">
        <v>106</v>
      </c>
      <c r="BA389" s="54" t="s">
        <v>106</v>
      </c>
      <c r="BB389" s="54" t="s">
        <v>2005</v>
      </c>
      <c r="BC389" s="47" t="s">
        <v>2401</v>
      </c>
      <c r="BD389" s="47" t="s">
        <v>2402</v>
      </c>
      <c r="BE389" s="47" t="s">
        <v>2403</v>
      </c>
      <c r="BF389" s="30"/>
      <c r="BG389" s="30"/>
      <c r="BH389" s="73"/>
      <c r="BI389" s="73"/>
      <c r="BJ389" s="73"/>
      <c r="BK389" s="7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9.4" x14ac:dyDescent="0.6">
      <c r="A390" s="47">
        <v>389</v>
      </c>
      <c r="B390" s="443" t="s">
        <v>2166</v>
      </c>
      <c r="C390" s="444" t="s">
        <v>2340</v>
      </c>
      <c r="D390" s="47">
        <v>2020</v>
      </c>
      <c r="E390" s="96">
        <v>1.65</v>
      </c>
      <c r="F390" s="47">
        <v>823</v>
      </c>
      <c r="G390" s="96">
        <v>1.65</v>
      </c>
      <c r="H390" s="96">
        <v>1.64</v>
      </c>
      <c r="I390" s="120" t="s">
        <v>2572</v>
      </c>
      <c r="J390" s="448" t="s">
        <v>4431</v>
      </c>
      <c r="K390" s="448" t="s">
        <v>3491</v>
      </c>
      <c r="L390" s="448" t="s">
        <v>4085</v>
      </c>
      <c r="M390" s="447" t="s">
        <v>4520</v>
      </c>
      <c r="N390" s="205" t="s">
        <v>3139</v>
      </c>
      <c r="O390" s="230" t="s">
        <v>3138</v>
      </c>
      <c r="T390" s="206">
        <v>44664.424305555556</v>
      </c>
      <c r="U390" s="160" t="s">
        <v>3007</v>
      </c>
      <c r="V390" s="189" t="b">
        <v>1</v>
      </c>
      <c r="W390" s="134" t="b">
        <v>1</v>
      </c>
      <c r="AB390" s="234" t="b">
        <f t="shared" si="33"/>
        <v>1</v>
      </c>
      <c r="AC390" s="199" t="b">
        <f t="shared" si="33"/>
        <v>1</v>
      </c>
      <c r="AD390" s="199" t="b">
        <f t="shared" si="30"/>
        <v>1</v>
      </c>
      <c r="AE390" s="199" t="b">
        <f t="shared" si="30"/>
        <v>1</v>
      </c>
      <c r="AF390" s="200" t="b">
        <f t="shared" si="29"/>
        <v>1</v>
      </c>
      <c r="AG390" s="200" t="b">
        <f t="shared" si="29"/>
        <v>1</v>
      </c>
      <c r="AH390" s="201" t="b">
        <f t="shared" si="34"/>
        <v>1</v>
      </c>
      <c r="AI390" s="203">
        <f t="shared" si="35"/>
        <v>1</v>
      </c>
      <c r="AJ390" s="167">
        <v>0.98</v>
      </c>
      <c r="AK390" s="97"/>
      <c r="AL390" s="47">
        <v>400</v>
      </c>
      <c r="AM390" s="47">
        <v>823</v>
      </c>
      <c r="AN390" s="47">
        <f t="shared" si="31"/>
        <v>423</v>
      </c>
      <c r="AO390" s="97"/>
      <c r="AP390" s="47"/>
      <c r="AQ390" s="47"/>
      <c r="AR390" s="47"/>
      <c r="AS390" s="47"/>
      <c r="AT390" s="47"/>
      <c r="AU390" s="47"/>
      <c r="AW390" s="54" t="s">
        <v>213</v>
      </c>
      <c r="AX390" s="54" t="s">
        <v>5</v>
      </c>
      <c r="AY390" s="54" t="s">
        <v>105</v>
      </c>
      <c r="AZ390" s="54" t="s">
        <v>106</v>
      </c>
      <c r="BA390" s="54" t="s">
        <v>106</v>
      </c>
      <c r="BB390" s="54" t="s">
        <v>2005</v>
      </c>
      <c r="BC390" s="47" t="s">
        <v>2406</v>
      </c>
      <c r="BD390" s="47" t="s">
        <v>2407</v>
      </c>
      <c r="BE390" s="47" t="s">
        <v>2408</v>
      </c>
      <c r="BF390" s="30"/>
      <c r="BG390" s="30"/>
      <c r="BH390" s="73"/>
      <c r="BI390" s="73"/>
      <c r="BJ390" s="73"/>
      <c r="BK390" s="73"/>
      <c r="BL390" s="33"/>
      <c r="BM390" s="33"/>
      <c r="BN390" s="33"/>
      <c r="BO390" s="33" t="s">
        <v>3140</v>
      </c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443" t="s">
        <v>2167</v>
      </c>
      <c r="C391" s="444" t="s">
        <v>3971</v>
      </c>
      <c r="D391" s="47">
        <v>2019</v>
      </c>
      <c r="E391" s="96">
        <v>1.7</v>
      </c>
      <c r="F391" s="47">
        <v>623</v>
      </c>
      <c r="G391" s="96">
        <v>1.7</v>
      </c>
      <c r="H391" s="96">
        <v>1.7</v>
      </c>
      <c r="I391" s="120" t="s">
        <v>2572</v>
      </c>
      <c r="J391" s="448" t="s">
        <v>4432</v>
      </c>
      <c r="K391" s="448" t="s">
        <v>3489</v>
      </c>
      <c r="L391" s="448" t="s">
        <v>4381</v>
      </c>
      <c r="M391" s="447" t="s">
        <v>4517</v>
      </c>
      <c r="N391" s="205" t="s">
        <v>3077</v>
      </c>
      <c r="O391" s="230" t="s">
        <v>3141</v>
      </c>
      <c r="P391" s="230" t="s">
        <v>3141</v>
      </c>
      <c r="Q391" s="136" t="s">
        <v>3142</v>
      </c>
      <c r="T391" s="206">
        <v>44664.426388888889</v>
      </c>
      <c r="U391" s="160" t="s">
        <v>3007</v>
      </c>
      <c r="V391" s="189" t="b">
        <v>1</v>
      </c>
      <c r="W391" s="134" t="b">
        <v>1</v>
      </c>
      <c r="AB391" s="234" t="b">
        <f t="shared" si="33"/>
        <v>1</v>
      </c>
      <c r="AC391" s="199" t="b">
        <f t="shared" si="33"/>
        <v>1</v>
      </c>
      <c r="AD391" s="199" t="b">
        <f t="shared" si="30"/>
        <v>1</v>
      </c>
      <c r="AE391" s="199" t="b">
        <f t="shared" si="30"/>
        <v>1</v>
      </c>
      <c r="AF391" s="200" t="b">
        <f t="shared" si="29"/>
        <v>1</v>
      </c>
      <c r="AG391" s="200" t="b">
        <f t="shared" si="29"/>
        <v>1</v>
      </c>
      <c r="AH391" s="201" t="b">
        <f t="shared" si="34"/>
        <v>1</v>
      </c>
      <c r="AI391" s="203">
        <f t="shared" si="35"/>
        <v>1</v>
      </c>
      <c r="AJ391" s="167">
        <v>1.18</v>
      </c>
      <c r="AK391" s="97"/>
      <c r="AL391" s="47">
        <v>323</v>
      </c>
      <c r="AM391" s="47">
        <v>523</v>
      </c>
      <c r="AN391" s="47">
        <f t="shared" si="31"/>
        <v>200</v>
      </c>
      <c r="AO391" s="97"/>
      <c r="AP391" s="47"/>
      <c r="AQ391" s="47"/>
      <c r="AR391" s="47"/>
      <c r="AS391" s="47"/>
      <c r="AT391" s="47"/>
      <c r="AU391" s="47"/>
      <c r="AW391" s="54" t="s">
        <v>213</v>
      </c>
      <c r="AX391" s="54" t="s">
        <v>38</v>
      </c>
      <c r="AY391" s="54" t="s">
        <v>105</v>
      </c>
      <c r="AZ391" s="54" t="s">
        <v>106</v>
      </c>
      <c r="BA391" s="54" t="s">
        <v>106</v>
      </c>
      <c r="BB391" s="54" t="s">
        <v>2006</v>
      </c>
      <c r="BC391" s="47" t="s">
        <v>1904</v>
      </c>
      <c r="BD391" s="47" t="s">
        <v>2410</v>
      </c>
      <c r="BE391" s="47" t="s">
        <v>2409</v>
      </c>
      <c r="BF391" s="30"/>
      <c r="BG391" s="30"/>
      <c r="BH391" s="73"/>
      <c r="BI391" s="73"/>
      <c r="BJ391" s="73"/>
      <c r="BK391" s="7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0.65" x14ac:dyDescent="0.6">
      <c r="A392" s="47">
        <v>391</v>
      </c>
      <c r="B392" s="443" t="s">
        <v>2168</v>
      </c>
      <c r="C392" s="444" t="s">
        <v>3953</v>
      </c>
      <c r="D392" s="47">
        <v>2018</v>
      </c>
      <c r="E392" s="96">
        <v>1.34</v>
      </c>
      <c r="F392" s="47">
        <v>766</v>
      </c>
      <c r="G392" s="96">
        <v>1.33</v>
      </c>
      <c r="H392" s="96">
        <v>1.33</v>
      </c>
      <c r="I392" s="120" t="s">
        <v>2572</v>
      </c>
      <c r="J392" s="448" t="s">
        <v>3490</v>
      </c>
      <c r="K392" s="448" t="s">
        <v>3105</v>
      </c>
      <c r="L392" s="448" t="s">
        <v>4055</v>
      </c>
      <c r="M392" s="447" t="s">
        <v>4496</v>
      </c>
      <c r="N392" s="205" t="s">
        <v>3145</v>
      </c>
      <c r="O392" s="230" t="s">
        <v>3144</v>
      </c>
      <c r="P392" s="230" t="s">
        <v>3143</v>
      </c>
      <c r="Q392" s="136" t="s">
        <v>3146</v>
      </c>
      <c r="T392" s="206">
        <v>44664.439583333333</v>
      </c>
      <c r="U392" s="155" t="s">
        <v>2575</v>
      </c>
      <c r="V392" s="189" t="b">
        <v>1</v>
      </c>
      <c r="W392" s="134" t="b">
        <v>1</v>
      </c>
      <c r="AB392" s="234" t="b">
        <f t="shared" si="33"/>
        <v>1</v>
      </c>
      <c r="AC392" s="199" t="b">
        <f t="shared" si="33"/>
        <v>1</v>
      </c>
      <c r="AD392" s="199" t="b">
        <f t="shared" si="30"/>
        <v>1</v>
      </c>
      <c r="AE392" s="199" t="b">
        <f t="shared" si="30"/>
        <v>1</v>
      </c>
      <c r="AF392" s="200" t="b">
        <f t="shared" si="29"/>
        <v>1</v>
      </c>
      <c r="AG392" s="200" t="b">
        <f t="shared" si="29"/>
        <v>1</v>
      </c>
      <c r="AH392" s="201" t="b">
        <f t="shared" si="34"/>
        <v>1</v>
      </c>
      <c r="AI392" s="203">
        <f t="shared" si="35"/>
        <v>1</v>
      </c>
      <c r="AJ392" s="167">
        <v>1.1200000000000001</v>
      </c>
      <c r="AK392" s="97"/>
      <c r="AL392" s="47">
        <v>420</v>
      </c>
      <c r="AM392" s="47">
        <v>865</v>
      </c>
      <c r="AN392" s="47">
        <f t="shared" si="31"/>
        <v>445</v>
      </c>
      <c r="AO392" s="97"/>
      <c r="AP392" s="47"/>
      <c r="AQ392" s="47"/>
      <c r="AR392" s="47"/>
      <c r="AS392" s="47"/>
      <c r="AT392" s="47"/>
      <c r="AU392" s="47"/>
      <c r="AW392" s="54" t="s">
        <v>213</v>
      </c>
      <c r="AX392" s="54" t="s">
        <v>38</v>
      </c>
      <c r="AY392" s="54" t="s">
        <v>105</v>
      </c>
      <c r="AZ392" s="54" t="s">
        <v>106</v>
      </c>
      <c r="BA392" s="54" t="s">
        <v>106</v>
      </c>
      <c r="BB392" s="54" t="s">
        <v>2005</v>
      </c>
      <c r="BC392" s="47" t="s">
        <v>4</v>
      </c>
      <c r="BD392" s="47" t="s">
        <v>2414</v>
      </c>
      <c r="BE392" s="47" t="s">
        <v>2413</v>
      </c>
      <c r="BF392" s="30"/>
      <c r="BG392" s="30"/>
      <c r="BH392" s="73"/>
      <c r="BI392" s="73"/>
      <c r="BJ392" s="73"/>
      <c r="BK392" s="7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50.65" x14ac:dyDescent="0.6">
      <c r="A393" s="47">
        <v>392</v>
      </c>
      <c r="B393" s="443" t="s">
        <v>2178</v>
      </c>
      <c r="C393" s="444" t="s">
        <v>3971</v>
      </c>
      <c r="D393" s="47">
        <v>2020</v>
      </c>
      <c r="E393" s="96">
        <v>1.61</v>
      </c>
      <c r="F393" s="47">
        <v>390</v>
      </c>
      <c r="G393" s="96">
        <v>1.61</v>
      </c>
      <c r="H393" s="96">
        <v>1.6</v>
      </c>
      <c r="I393" s="120" t="s">
        <v>2572</v>
      </c>
      <c r="J393" s="448" t="s">
        <v>3493</v>
      </c>
      <c r="K393" s="448" t="s">
        <v>3493</v>
      </c>
      <c r="L393" s="448" t="s">
        <v>4223</v>
      </c>
      <c r="M393" s="447" t="s">
        <v>4521</v>
      </c>
      <c r="N393" s="205" t="s">
        <v>3149</v>
      </c>
      <c r="O393" s="230" t="s">
        <v>3150</v>
      </c>
      <c r="P393" s="136" t="s">
        <v>3151</v>
      </c>
      <c r="T393" s="206">
        <v>44664.441666666666</v>
      </c>
      <c r="U393" s="160" t="s">
        <v>3007</v>
      </c>
      <c r="V393" s="189" t="b">
        <v>1</v>
      </c>
      <c r="W393" s="134" t="b">
        <v>1</v>
      </c>
      <c r="AB393" s="234" t="b">
        <f t="shared" si="33"/>
        <v>1</v>
      </c>
      <c r="AC393" s="199" t="b">
        <f t="shared" si="33"/>
        <v>1</v>
      </c>
      <c r="AD393" s="199" t="b">
        <f t="shared" si="30"/>
        <v>1</v>
      </c>
      <c r="AE393" s="199" t="b">
        <f t="shared" si="30"/>
        <v>1</v>
      </c>
      <c r="AF393" s="200" t="b">
        <f t="shared" si="29"/>
        <v>1</v>
      </c>
      <c r="AG393" s="200" t="b">
        <f t="shared" si="29"/>
        <v>1</v>
      </c>
      <c r="AH393" s="201" t="b">
        <f t="shared" si="34"/>
        <v>1</v>
      </c>
      <c r="AI393" s="203">
        <f t="shared" si="35"/>
        <v>1</v>
      </c>
      <c r="AJ393" s="167">
        <v>1.47</v>
      </c>
      <c r="AK393" s="97"/>
      <c r="AL393" s="47">
        <v>300</v>
      </c>
      <c r="AM393" s="47">
        <v>500</v>
      </c>
      <c r="AN393" s="47">
        <f t="shared" si="31"/>
        <v>200</v>
      </c>
      <c r="AO393" s="97"/>
      <c r="AP393" s="47"/>
      <c r="AQ393" s="47"/>
      <c r="AR393" s="47"/>
      <c r="AS393" s="47"/>
      <c r="AT393" s="47"/>
      <c r="AU393" s="47"/>
      <c r="AW393" s="54" t="s">
        <v>213</v>
      </c>
      <c r="AX393" s="54" t="s">
        <v>5</v>
      </c>
      <c r="AY393" s="54" t="s">
        <v>105</v>
      </c>
      <c r="AZ393" s="54" t="s">
        <v>106</v>
      </c>
      <c r="BA393" s="54" t="s">
        <v>106</v>
      </c>
      <c r="BB393" s="54" t="s">
        <v>2005</v>
      </c>
      <c r="BC393" s="47" t="s">
        <v>2298</v>
      </c>
      <c r="BD393" s="47" t="s">
        <v>2418</v>
      </c>
      <c r="BE393" s="47" t="s">
        <v>2419</v>
      </c>
      <c r="BF393" s="30"/>
      <c r="BG393" s="30"/>
      <c r="BH393" s="73"/>
      <c r="BI393" s="73"/>
      <c r="BJ393" s="73"/>
      <c r="BK393" s="7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50.65" x14ac:dyDescent="0.6">
      <c r="A394" s="47">
        <v>393</v>
      </c>
      <c r="B394" s="443" t="s">
        <v>2179</v>
      </c>
      <c r="C394" s="444" t="s">
        <v>3971</v>
      </c>
      <c r="D394" s="47">
        <v>2020</v>
      </c>
      <c r="E394" s="96">
        <v>1.92</v>
      </c>
      <c r="F394" s="47">
        <v>637</v>
      </c>
      <c r="G394" s="96">
        <v>1.92</v>
      </c>
      <c r="H394" s="96">
        <v>1.92</v>
      </c>
      <c r="I394" s="120" t="s">
        <v>2572</v>
      </c>
      <c r="J394" s="448" t="s">
        <v>4433</v>
      </c>
      <c r="K394" s="448" t="s">
        <v>3494</v>
      </c>
      <c r="L394" s="448" t="s">
        <v>4223</v>
      </c>
      <c r="M394" s="447" t="s">
        <v>4522</v>
      </c>
      <c r="N394" s="205" t="s">
        <v>3155</v>
      </c>
      <c r="O394" s="230" t="s">
        <v>3154</v>
      </c>
      <c r="P394" s="136" t="s">
        <v>3156</v>
      </c>
      <c r="T394" s="206">
        <v>44664.443055555559</v>
      </c>
      <c r="U394" s="160" t="s">
        <v>3007</v>
      </c>
      <c r="V394" s="189" t="b">
        <v>1</v>
      </c>
      <c r="W394" s="134" t="b">
        <v>1</v>
      </c>
      <c r="AB394" s="234" t="b">
        <f t="shared" si="33"/>
        <v>1</v>
      </c>
      <c r="AC394" s="199" t="b">
        <f t="shared" si="33"/>
        <v>1</v>
      </c>
      <c r="AD394" s="199" t="b">
        <f t="shared" si="30"/>
        <v>1</v>
      </c>
      <c r="AE394" s="199" t="b">
        <f t="shared" si="30"/>
        <v>1</v>
      </c>
      <c r="AF394" s="200" t="b">
        <f t="shared" si="29"/>
        <v>1</v>
      </c>
      <c r="AG394" s="200" t="b">
        <f t="shared" si="29"/>
        <v>1</v>
      </c>
      <c r="AH394" s="201" t="b">
        <f t="shared" si="34"/>
        <v>1</v>
      </c>
      <c r="AI394" s="203">
        <f t="shared" si="35"/>
        <v>1</v>
      </c>
      <c r="AJ394" s="167">
        <v>1.34</v>
      </c>
      <c r="AK394" s="97"/>
      <c r="AL394" s="47">
        <v>300</v>
      </c>
      <c r="AM394" s="47">
        <v>773</v>
      </c>
      <c r="AN394" s="47">
        <f t="shared" si="31"/>
        <v>473</v>
      </c>
      <c r="AO394" s="97"/>
      <c r="AP394" s="47"/>
      <c r="AQ394" s="47"/>
      <c r="AR394" s="47"/>
      <c r="AS394" s="47"/>
      <c r="AT394" s="47"/>
      <c r="AU394" s="47"/>
      <c r="AW394" s="54" t="s">
        <v>213</v>
      </c>
      <c r="AX394" s="54" t="s">
        <v>5</v>
      </c>
      <c r="AY394" s="54" t="s">
        <v>105</v>
      </c>
      <c r="AZ394" s="54" t="s">
        <v>106</v>
      </c>
      <c r="BA394" s="54" t="s">
        <v>106</v>
      </c>
      <c r="BB394" s="54" t="s">
        <v>2005</v>
      </c>
      <c r="BC394" s="47" t="s">
        <v>28</v>
      </c>
      <c r="BD394" s="47" t="s">
        <v>2421</v>
      </c>
      <c r="BE394" s="47" t="s">
        <v>2420</v>
      </c>
      <c r="BF394" s="30"/>
      <c r="BG394" s="30"/>
      <c r="BH394" s="73"/>
      <c r="BI394" s="73"/>
      <c r="BJ394" s="73"/>
      <c r="BK394" s="7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9.4" x14ac:dyDescent="0.6">
      <c r="A395" s="47">
        <v>394</v>
      </c>
      <c r="B395" s="443" t="s">
        <v>2180</v>
      </c>
      <c r="C395" s="444" t="s">
        <v>3954</v>
      </c>
      <c r="D395" s="47">
        <v>2019</v>
      </c>
      <c r="E395" s="96">
        <v>1.64</v>
      </c>
      <c r="F395" s="47">
        <v>873</v>
      </c>
      <c r="G395" s="96">
        <v>1.65</v>
      </c>
      <c r="H395" s="96">
        <v>1.68</v>
      </c>
      <c r="I395" s="120" t="s">
        <v>2572</v>
      </c>
      <c r="J395" s="448" t="s">
        <v>3495</v>
      </c>
      <c r="K395" s="448" t="s">
        <v>3495</v>
      </c>
      <c r="L395" s="448" t="s">
        <v>4339</v>
      </c>
      <c r="M395" s="447" t="s">
        <v>4523</v>
      </c>
      <c r="N395" s="205" t="s">
        <v>3159</v>
      </c>
      <c r="O395" s="230" t="s">
        <v>3158</v>
      </c>
      <c r="P395" s="136" t="s">
        <v>3157</v>
      </c>
      <c r="T395" s="206">
        <v>44664.452777777777</v>
      </c>
      <c r="U395" s="155" t="s">
        <v>2575</v>
      </c>
      <c r="V395" s="189" t="b">
        <v>1</v>
      </c>
      <c r="W395" s="134" t="b">
        <v>1</v>
      </c>
      <c r="AB395" s="234" t="b">
        <f t="shared" si="33"/>
        <v>1</v>
      </c>
      <c r="AC395" s="199" t="b">
        <f t="shared" si="33"/>
        <v>1</v>
      </c>
      <c r="AD395" s="199" t="b">
        <f t="shared" si="30"/>
        <v>1</v>
      </c>
      <c r="AE395" s="199" t="b">
        <f t="shared" si="30"/>
        <v>1</v>
      </c>
      <c r="AF395" s="200" t="b">
        <f t="shared" si="29"/>
        <v>1</v>
      </c>
      <c r="AG395" s="200" t="b">
        <f t="shared" si="29"/>
        <v>1</v>
      </c>
      <c r="AH395" s="201" t="b">
        <f t="shared" si="34"/>
        <v>1</v>
      </c>
      <c r="AI395" s="203">
        <f t="shared" si="35"/>
        <v>1</v>
      </c>
      <c r="AJ395" s="167">
        <v>0.73</v>
      </c>
      <c r="AK395" s="97"/>
      <c r="AL395" s="47">
        <v>300</v>
      </c>
      <c r="AM395" s="47">
        <v>873</v>
      </c>
      <c r="AN395" s="47">
        <f t="shared" si="31"/>
        <v>573</v>
      </c>
      <c r="AO395" s="97"/>
      <c r="AP395" s="47"/>
      <c r="AQ395" s="47"/>
      <c r="AR395" s="47"/>
      <c r="AS395" s="47"/>
      <c r="AT395" s="47"/>
      <c r="AU395" s="47"/>
      <c r="AW395" s="54" t="s">
        <v>213</v>
      </c>
      <c r="AX395" s="54" t="s">
        <v>5</v>
      </c>
      <c r="AY395" s="54" t="s">
        <v>105</v>
      </c>
      <c r="AZ395" s="54" t="s">
        <v>106</v>
      </c>
      <c r="BA395" s="54" t="s">
        <v>106</v>
      </c>
      <c r="BB395" s="54" t="s">
        <v>2005</v>
      </c>
      <c r="BC395" s="47" t="s">
        <v>2425</v>
      </c>
      <c r="BD395" s="47" t="s">
        <v>2424</v>
      </c>
      <c r="BE395" s="47" t="s">
        <v>2423</v>
      </c>
      <c r="BF395" s="30"/>
      <c r="BG395" s="30"/>
      <c r="BH395" s="73"/>
      <c r="BI395" s="73"/>
      <c r="BJ395" s="73"/>
      <c r="BK395" s="7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50.65" x14ac:dyDescent="0.6">
      <c r="A396" s="47">
        <v>395</v>
      </c>
      <c r="B396" s="443" t="s">
        <v>2187</v>
      </c>
      <c r="C396" s="444" t="s">
        <v>3953</v>
      </c>
      <c r="D396" s="47">
        <v>2016</v>
      </c>
      <c r="E396" s="96">
        <v>1.3</v>
      </c>
      <c r="F396" s="47">
        <v>525</v>
      </c>
      <c r="G396" s="96">
        <v>1.29</v>
      </c>
      <c r="H396" s="96">
        <v>1.29</v>
      </c>
      <c r="I396" s="120" t="s">
        <v>2572</v>
      </c>
      <c r="J396" s="448" t="s">
        <v>4434</v>
      </c>
      <c r="K396" s="448" t="s">
        <v>3343</v>
      </c>
      <c r="L396" s="448" t="s">
        <v>4250</v>
      </c>
      <c r="M396" s="447" t="s">
        <v>3003</v>
      </c>
      <c r="N396" s="205" t="s">
        <v>2733</v>
      </c>
      <c r="O396" s="230" t="s">
        <v>3163</v>
      </c>
      <c r="P396" s="136" t="s">
        <v>3162</v>
      </c>
      <c r="T396" s="206">
        <v>44664.454861111109</v>
      </c>
      <c r="U396" s="160" t="s">
        <v>3007</v>
      </c>
      <c r="V396" s="189" t="b">
        <v>1</v>
      </c>
      <c r="W396" s="134" t="b">
        <v>1</v>
      </c>
      <c r="AB396" s="234" t="b">
        <f t="shared" si="33"/>
        <v>1</v>
      </c>
      <c r="AC396" s="199" t="b">
        <f t="shared" si="33"/>
        <v>1</v>
      </c>
      <c r="AD396" s="199" t="b">
        <f t="shared" si="30"/>
        <v>1</v>
      </c>
      <c r="AE396" s="199" t="b">
        <f t="shared" si="30"/>
        <v>1</v>
      </c>
      <c r="AF396" s="200" t="b">
        <f t="shared" si="30"/>
        <v>1</v>
      </c>
      <c r="AG396" s="200" t="b">
        <f t="shared" si="30"/>
        <v>1</v>
      </c>
      <c r="AH396" s="201" t="b">
        <f t="shared" si="34"/>
        <v>1</v>
      </c>
      <c r="AI396" s="203">
        <f t="shared" si="35"/>
        <v>1</v>
      </c>
      <c r="AJ396" s="167">
        <v>1.1000000000000001</v>
      </c>
      <c r="AK396" s="97"/>
      <c r="AL396" s="47">
        <v>300</v>
      </c>
      <c r="AM396" s="47">
        <v>548</v>
      </c>
      <c r="AN396" s="47">
        <f t="shared" si="31"/>
        <v>248</v>
      </c>
      <c r="AO396" s="97">
        <v>9.1999999999999993</v>
      </c>
      <c r="AP396" s="47" t="s">
        <v>2562</v>
      </c>
      <c r="AQ396" s="47">
        <v>323</v>
      </c>
      <c r="AR396" s="47">
        <v>548</v>
      </c>
      <c r="AS396" s="47">
        <f t="shared" si="32"/>
        <v>225</v>
      </c>
      <c r="AT396" s="47"/>
      <c r="AU396" s="47"/>
      <c r="AW396" s="54" t="s">
        <v>213</v>
      </c>
      <c r="AX396" s="54" t="s">
        <v>5</v>
      </c>
      <c r="AY396" s="54" t="s">
        <v>105</v>
      </c>
      <c r="AZ396" s="54" t="s">
        <v>106</v>
      </c>
      <c r="BA396" s="54" t="s">
        <v>106</v>
      </c>
      <c r="BB396" s="54" t="s">
        <v>2240</v>
      </c>
      <c r="BC396" s="47" t="s">
        <v>2108</v>
      </c>
      <c r="BD396" s="47" t="s">
        <v>2428</v>
      </c>
      <c r="BE396" s="47" t="s">
        <v>2429</v>
      </c>
      <c r="BF396" s="30"/>
      <c r="BG396" s="30"/>
      <c r="BH396" s="73"/>
      <c r="BI396" s="73"/>
      <c r="BJ396" s="73"/>
      <c r="BK396" s="7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50.65" x14ac:dyDescent="0.6">
      <c r="A397" s="47">
        <v>396</v>
      </c>
      <c r="B397" s="443" t="s">
        <v>2188</v>
      </c>
      <c r="C397" s="444" t="s">
        <v>3953</v>
      </c>
      <c r="D397" s="47">
        <v>2020</v>
      </c>
      <c r="E397" s="96">
        <v>0.8</v>
      </c>
      <c r="F397" s="47">
        <v>800</v>
      </c>
      <c r="G397" s="96">
        <v>0.77</v>
      </c>
      <c r="H397" s="96">
        <v>0.76</v>
      </c>
      <c r="I397" s="120" t="s">
        <v>2572</v>
      </c>
      <c r="J397" s="448" t="s">
        <v>4435</v>
      </c>
      <c r="K397" s="448" t="s">
        <v>3496</v>
      </c>
      <c r="L397" s="448" t="s">
        <v>4428</v>
      </c>
      <c r="M397" s="447" t="s">
        <v>4524</v>
      </c>
      <c r="N397" s="205" t="s">
        <v>3169</v>
      </c>
      <c r="O397" s="230" t="s">
        <v>3168</v>
      </c>
      <c r="P397" s="136" t="s">
        <v>3166</v>
      </c>
      <c r="T397" s="206">
        <v>44664.456944444442</v>
      </c>
      <c r="U397" s="160" t="s">
        <v>3007</v>
      </c>
      <c r="V397" s="189" t="b">
        <v>1</v>
      </c>
      <c r="W397" s="134" t="b">
        <v>1</v>
      </c>
      <c r="AB397" s="234" t="b">
        <f t="shared" si="33"/>
        <v>1</v>
      </c>
      <c r="AC397" s="199" t="b">
        <f t="shared" si="33"/>
        <v>1</v>
      </c>
      <c r="AD397" s="199" t="b">
        <f t="shared" ref="AD397:AG425" si="36">OR((ISBLANK(X397)), NOT(X397=FALSE)    )</f>
        <v>1</v>
      </c>
      <c r="AE397" s="199" t="b">
        <f t="shared" si="36"/>
        <v>1</v>
      </c>
      <c r="AF397" s="200" t="b">
        <f t="shared" si="36"/>
        <v>1</v>
      </c>
      <c r="AG397" s="200" t="b">
        <f t="shared" si="36"/>
        <v>1</v>
      </c>
      <c r="AH397" s="201" t="b">
        <f t="shared" si="34"/>
        <v>1</v>
      </c>
      <c r="AI397" s="203">
        <f t="shared" si="35"/>
        <v>1</v>
      </c>
      <c r="AJ397" s="167">
        <v>0.42</v>
      </c>
      <c r="AK397" s="97"/>
      <c r="AL397" s="47">
        <v>300</v>
      </c>
      <c r="AM397" s="47">
        <v>800</v>
      </c>
      <c r="AN397" s="47">
        <f t="shared" si="31"/>
        <v>500</v>
      </c>
      <c r="AO397" s="97"/>
      <c r="AP397" s="47"/>
      <c r="AQ397" s="47"/>
      <c r="AR397" s="47"/>
      <c r="AS397" s="47"/>
      <c r="AT397" s="47"/>
      <c r="AU397" s="47"/>
      <c r="AW397" s="54" t="s">
        <v>213</v>
      </c>
      <c r="AX397" s="54" t="s">
        <v>38</v>
      </c>
      <c r="AY397" s="54" t="s">
        <v>105</v>
      </c>
      <c r="AZ397" s="54" t="s">
        <v>106</v>
      </c>
      <c r="BA397" s="54" t="s">
        <v>106</v>
      </c>
      <c r="BB397" s="54" t="s">
        <v>2005</v>
      </c>
      <c r="BC397" s="47" t="s">
        <v>2434</v>
      </c>
      <c r="BD397" s="47" t="s">
        <v>2435</v>
      </c>
      <c r="BE397" s="40" t="s">
        <v>3167</v>
      </c>
      <c r="BF397" s="30"/>
      <c r="BG397" s="30"/>
      <c r="BH397" s="73"/>
      <c r="BI397" s="73"/>
      <c r="BJ397" s="73"/>
      <c r="BK397" s="7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52.5" x14ac:dyDescent="0.6">
      <c r="A398" s="47">
        <v>397</v>
      </c>
      <c r="B398" s="443" t="s">
        <v>2189</v>
      </c>
      <c r="C398" s="444" t="s">
        <v>3953</v>
      </c>
      <c r="D398" s="47">
        <v>2019</v>
      </c>
      <c r="E398" s="96">
        <v>0.36</v>
      </c>
      <c r="F398" s="47">
        <v>773</v>
      </c>
      <c r="G398" s="96">
        <v>0.36</v>
      </c>
      <c r="H398" s="96">
        <v>0.36</v>
      </c>
      <c r="I398" s="120" t="s">
        <v>2572</v>
      </c>
      <c r="J398" s="448" t="s">
        <v>4436</v>
      </c>
      <c r="K398" s="448" t="s">
        <v>3497</v>
      </c>
      <c r="L398" s="448" t="s">
        <v>4437</v>
      </c>
      <c r="M398" s="447" t="s">
        <v>4525</v>
      </c>
      <c r="N398" s="205" t="s">
        <v>3126</v>
      </c>
      <c r="O398" s="136" t="s">
        <v>3172</v>
      </c>
      <c r="P398" s="136" t="s">
        <v>3172</v>
      </c>
      <c r="T398" s="206">
        <v>44664.459027777775</v>
      </c>
      <c r="U398" s="160" t="s">
        <v>3007</v>
      </c>
      <c r="V398" s="189" t="b">
        <v>1</v>
      </c>
      <c r="W398" s="134" t="b">
        <v>1</v>
      </c>
      <c r="AB398" s="234" t="b">
        <f t="shared" si="33"/>
        <v>1</v>
      </c>
      <c r="AC398" s="199" t="b">
        <f t="shared" si="33"/>
        <v>1</v>
      </c>
      <c r="AD398" s="199" t="b">
        <f t="shared" si="36"/>
        <v>1</v>
      </c>
      <c r="AE398" s="199" t="b">
        <f t="shared" si="36"/>
        <v>1</v>
      </c>
      <c r="AF398" s="200" t="b">
        <f t="shared" si="36"/>
        <v>1</v>
      </c>
      <c r="AG398" s="200" t="b">
        <f t="shared" si="36"/>
        <v>1</v>
      </c>
      <c r="AH398" s="201" t="b">
        <f t="shared" si="34"/>
        <v>1</v>
      </c>
      <c r="AI398" s="203">
        <f t="shared" si="35"/>
        <v>1</v>
      </c>
      <c r="AJ398" s="167">
        <v>0.3</v>
      </c>
      <c r="AK398" s="97"/>
      <c r="AL398" s="47">
        <v>500</v>
      </c>
      <c r="AM398" s="47">
        <v>823</v>
      </c>
      <c r="AN398" s="47">
        <f t="shared" si="31"/>
        <v>323</v>
      </c>
      <c r="AO398" s="97"/>
      <c r="AP398" s="47"/>
      <c r="AQ398" s="47"/>
      <c r="AR398" s="47"/>
      <c r="AS398" s="47"/>
      <c r="AT398" s="47"/>
      <c r="AU398" s="47"/>
      <c r="AW398" s="54" t="s">
        <v>213</v>
      </c>
      <c r="AX398" s="54" t="s">
        <v>38</v>
      </c>
      <c r="AY398" s="54" t="s">
        <v>105</v>
      </c>
      <c r="AZ398" s="54" t="s">
        <v>106</v>
      </c>
      <c r="BA398" s="54" t="s">
        <v>106</v>
      </c>
      <c r="BB398" s="54" t="s">
        <v>2005</v>
      </c>
      <c r="BC398" s="47" t="s">
        <v>2437</v>
      </c>
      <c r="BD398" s="47" t="s">
        <v>2438</v>
      </c>
      <c r="BE398" s="47" t="s">
        <v>2439</v>
      </c>
      <c r="BF398" s="30"/>
      <c r="BG398" s="30"/>
      <c r="BH398" s="73"/>
      <c r="BI398" s="73"/>
      <c r="BJ398" s="73"/>
      <c r="BK398" s="7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63" x14ac:dyDescent="0.6">
      <c r="A399" s="47">
        <v>398</v>
      </c>
      <c r="B399" s="443" t="s">
        <v>2190</v>
      </c>
      <c r="C399" s="444" t="s">
        <v>3953</v>
      </c>
      <c r="D399" s="47">
        <v>2020</v>
      </c>
      <c r="E399" s="96">
        <v>1.9</v>
      </c>
      <c r="F399" s="47">
        <v>570</v>
      </c>
      <c r="G399" s="96">
        <v>1.88</v>
      </c>
      <c r="H399" s="96">
        <v>1.87</v>
      </c>
      <c r="I399" s="120" t="s">
        <v>2572</v>
      </c>
      <c r="J399" s="448" t="s">
        <v>4434</v>
      </c>
      <c r="K399" s="453" t="s">
        <v>3174</v>
      </c>
      <c r="L399" s="453" t="s">
        <v>4301</v>
      </c>
      <c r="M399" s="447" t="s">
        <v>4526</v>
      </c>
      <c r="N399" s="205" t="s">
        <v>3169</v>
      </c>
      <c r="O399" s="136" t="s">
        <v>3176</v>
      </c>
      <c r="P399" s="136" t="s">
        <v>3176</v>
      </c>
      <c r="T399" s="206">
        <v>44664.460416666669</v>
      </c>
      <c r="U399" s="160" t="s">
        <v>3007</v>
      </c>
      <c r="V399" s="189" t="b">
        <v>1</v>
      </c>
      <c r="W399" s="134" t="b">
        <v>1</v>
      </c>
      <c r="AB399" s="234" t="b">
        <f t="shared" si="33"/>
        <v>1</v>
      </c>
      <c r="AC399" s="199" t="b">
        <f t="shared" si="33"/>
        <v>1</v>
      </c>
      <c r="AD399" s="199" t="b">
        <f t="shared" si="36"/>
        <v>1</v>
      </c>
      <c r="AE399" s="199" t="b">
        <f t="shared" si="36"/>
        <v>1</v>
      </c>
      <c r="AF399" s="200" t="b">
        <f t="shared" si="36"/>
        <v>1</v>
      </c>
      <c r="AG399" s="200" t="b">
        <f t="shared" si="36"/>
        <v>1</v>
      </c>
      <c r="AH399" s="201" t="b">
        <f t="shared" si="34"/>
        <v>1</v>
      </c>
      <c r="AI399" s="203">
        <f t="shared" si="35"/>
        <v>1</v>
      </c>
      <c r="AJ399" s="167">
        <v>1.2</v>
      </c>
      <c r="AK399" s="97"/>
      <c r="AL399" s="47">
        <v>300</v>
      </c>
      <c r="AM399" s="47">
        <v>723</v>
      </c>
      <c r="AN399" s="47">
        <f t="shared" si="31"/>
        <v>423</v>
      </c>
      <c r="AO399" s="97"/>
      <c r="AP399" s="47"/>
      <c r="AQ399" s="47"/>
      <c r="AR399" s="47"/>
      <c r="AS399" s="47"/>
      <c r="AT399" s="47"/>
      <c r="AU399" s="47"/>
      <c r="AW399" s="54" t="s">
        <v>213</v>
      </c>
      <c r="AX399" s="54" t="s">
        <v>5</v>
      </c>
      <c r="AY399" s="54" t="s">
        <v>105</v>
      </c>
      <c r="AZ399" s="54" t="s">
        <v>106</v>
      </c>
      <c r="BA399" s="54" t="s">
        <v>106</v>
      </c>
      <c r="BB399" s="54" t="s">
        <v>2005</v>
      </c>
      <c r="BC399" s="47" t="s">
        <v>28</v>
      </c>
      <c r="BD399" s="47" t="s">
        <v>2441</v>
      </c>
      <c r="BE399" s="47" t="s">
        <v>2518</v>
      </c>
      <c r="BF399" s="30"/>
      <c r="BG399" s="30"/>
      <c r="BH399" s="73"/>
      <c r="BI399" s="73"/>
      <c r="BJ399" s="73"/>
      <c r="BK399" s="7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50.65" x14ac:dyDescent="0.6">
      <c r="A400" s="47">
        <v>399</v>
      </c>
      <c r="B400" s="443" t="s">
        <v>2191</v>
      </c>
      <c r="C400" s="444" t="s">
        <v>3971</v>
      </c>
      <c r="D400" s="47">
        <v>2018</v>
      </c>
      <c r="E400" s="96">
        <v>1.38</v>
      </c>
      <c r="F400" s="47">
        <v>623</v>
      </c>
      <c r="G400" s="96">
        <v>1.32</v>
      </c>
      <c r="H400" s="96">
        <v>1.32</v>
      </c>
      <c r="I400" s="120" t="s">
        <v>2572</v>
      </c>
      <c r="J400" s="448" t="s">
        <v>4425</v>
      </c>
      <c r="K400" s="448" t="s">
        <v>3491</v>
      </c>
      <c r="L400" s="448" t="s">
        <v>4085</v>
      </c>
      <c r="M400" s="447" t="s">
        <v>4520</v>
      </c>
      <c r="N400" s="205" t="s">
        <v>2795</v>
      </c>
      <c r="O400" s="136" t="s">
        <v>3177</v>
      </c>
      <c r="P400" s="136" t="s">
        <v>3177</v>
      </c>
      <c r="T400" s="206">
        <v>44664.462500000001</v>
      </c>
      <c r="U400" s="160" t="s">
        <v>3007</v>
      </c>
      <c r="V400" s="189" t="b">
        <v>1</v>
      </c>
      <c r="W400" s="134" t="b">
        <v>1</v>
      </c>
      <c r="AB400" s="234" t="b">
        <f t="shared" si="33"/>
        <v>1</v>
      </c>
      <c r="AC400" s="199" t="b">
        <f t="shared" si="33"/>
        <v>1</v>
      </c>
      <c r="AD400" s="199" t="b">
        <f t="shared" si="36"/>
        <v>1</v>
      </c>
      <c r="AE400" s="199" t="b">
        <f t="shared" si="36"/>
        <v>1</v>
      </c>
      <c r="AF400" s="200" t="b">
        <f t="shared" si="36"/>
        <v>1</v>
      </c>
      <c r="AG400" s="200" t="b">
        <f t="shared" si="36"/>
        <v>1</v>
      </c>
      <c r="AH400" s="201" t="b">
        <f t="shared" si="34"/>
        <v>1</v>
      </c>
      <c r="AI400" s="203">
        <f t="shared" si="35"/>
        <v>1</v>
      </c>
      <c r="AJ400" s="167">
        <v>1.04</v>
      </c>
      <c r="AK400" s="97"/>
      <c r="AL400" s="47">
        <v>300</v>
      </c>
      <c r="AM400" s="47">
        <v>773</v>
      </c>
      <c r="AN400" s="47">
        <f t="shared" si="31"/>
        <v>473</v>
      </c>
      <c r="AO400" s="97"/>
      <c r="AP400" s="47"/>
      <c r="AQ400" s="47"/>
      <c r="AR400" s="47"/>
      <c r="AS400" s="47"/>
      <c r="AT400" s="47"/>
      <c r="AU400" s="47"/>
      <c r="AW400" s="54" t="s">
        <v>213</v>
      </c>
      <c r="AX400" s="54" t="s">
        <v>38</v>
      </c>
      <c r="AY400" s="54" t="s">
        <v>105</v>
      </c>
      <c r="AZ400" s="54" t="s">
        <v>106</v>
      </c>
      <c r="BA400" s="54" t="s">
        <v>106</v>
      </c>
      <c r="BB400" s="54" t="s">
        <v>2005</v>
      </c>
      <c r="BC400" s="47" t="s">
        <v>4</v>
      </c>
      <c r="BD400" s="47" t="s">
        <v>2444</v>
      </c>
      <c r="BE400" s="47" t="s">
        <v>2443</v>
      </c>
      <c r="BF400" s="30"/>
      <c r="BG400" s="30"/>
      <c r="BH400" s="73"/>
      <c r="BI400" s="73"/>
      <c r="BJ400" s="73"/>
      <c r="BK400" s="7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50.65" x14ac:dyDescent="0.6">
      <c r="A401" s="47">
        <v>400</v>
      </c>
      <c r="B401" s="443" t="s">
        <v>2192</v>
      </c>
      <c r="C401" s="444" t="s">
        <v>3953</v>
      </c>
      <c r="D401" s="47">
        <v>2018</v>
      </c>
      <c r="E401" s="96">
        <v>1.33</v>
      </c>
      <c r="F401" s="47">
        <v>773</v>
      </c>
      <c r="G401" s="96">
        <v>1.32</v>
      </c>
      <c r="H401" s="96">
        <v>1.3</v>
      </c>
      <c r="I401" s="120" t="s">
        <v>2572</v>
      </c>
      <c r="J401" s="448" t="s">
        <v>4438</v>
      </c>
      <c r="K401" s="448" t="s">
        <v>3491</v>
      </c>
      <c r="L401" s="448" t="s">
        <v>4085</v>
      </c>
      <c r="M401" s="447" t="s">
        <v>4520</v>
      </c>
      <c r="N401" s="205" t="s">
        <v>3126</v>
      </c>
      <c r="O401" s="230" t="s">
        <v>3179</v>
      </c>
      <c r="P401" s="136" t="s">
        <v>3178</v>
      </c>
      <c r="T401" s="206">
        <v>44664.465277777781</v>
      </c>
      <c r="U401" s="160" t="s">
        <v>3007</v>
      </c>
      <c r="V401" s="189" t="b">
        <v>1</v>
      </c>
      <c r="W401" s="134" t="b">
        <v>1</v>
      </c>
      <c r="AB401" s="234" t="b">
        <f t="shared" si="33"/>
        <v>1</v>
      </c>
      <c r="AC401" s="199" t="b">
        <f t="shared" si="33"/>
        <v>1</v>
      </c>
      <c r="AD401" s="199" t="b">
        <f t="shared" si="36"/>
        <v>1</v>
      </c>
      <c r="AE401" s="199" t="b">
        <f t="shared" si="36"/>
        <v>1</v>
      </c>
      <c r="AF401" s="200" t="b">
        <f t="shared" si="36"/>
        <v>1</v>
      </c>
      <c r="AG401" s="200" t="b">
        <f t="shared" si="36"/>
        <v>1</v>
      </c>
      <c r="AH401" s="201" t="b">
        <f t="shared" si="34"/>
        <v>1</v>
      </c>
      <c r="AI401" s="203">
        <f t="shared" si="35"/>
        <v>1</v>
      </c>
      <c r="AJ401" s="167">
        <v>0.91</v>
      </c>
      <c r="AK401" s="97"/>
      <c r="AL401" s="47">
        <v>423</v>
      </c>
      <c r="AM401" s="47">
        <v>823</v>
      </c>
      <c r="AN401" s="47">
        <f t="shared" si="31"/>
        <v>400</v>
      </c>
      <c r="AO401" s="97"/>
      <c r="AP401" s="47"/>
      <c r="AQ401" s="47"/>
      <c r="AR401" s="47"/>
      <c r="AS401" s="47"/>
      <c r="AT401" s="47"/>
      <c r="AU401" s="47"/>
      <c r="AW401" s="54" t="s">
        <v>213</v>
      </c>
      <c r="AX401" s="54" t="s">
        <v>5</v>
      </c>
      <c r="AY401" s="54" t="s">
        <v>105</v>
      </c>
      <c r="AZ401" s="54" t="s">
        <v>106</v>
      </c>
      <c r="BA401" s="54" t="s">
        <v>106</v>
      </c>
      <c r="BB401" s="54" t="s">
        <v>2503</v>
      </c>
      <c r="BC401" s="47" t="s">
        <v>88</v>
      </c>
      <c r="BD401" s="47" t="s">
        <v>2447</v>
      </c>
      <c r="BE401" s="47" t="s">
        <v>2446</v>
      </c>
      <c r="BF401" s="30"/>
      <c r="BG401" s="30"/>
      <c r="BH401" s="73"/>
      <c r="BI401" s="73"/>
      <c r="BJ401" s="73"/>
      <c r="BK401" s="7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50.65" x14ac:dyDescent="0.6">
      <c r="A402" s="47">
        <v>401</v>
      </c>
      <c r="B402" s="443" t="s">
        <v>2193</v>
      </c>
      <c r="C402" s="444" t="s">
        <v>3971</v>
      </c>
      <c r="D402" s="47">
        <v>2020</v>
      </c>
      <c r="E402" s="96">
        <v>1.6</v>
      </c>
      <c r="F402" s="47">
        <v>823</v>
      </c>
      <c r="G402" s="96">
        <v>1.59</v>
      </c>
      <c r="H402" s="96">
        <v>1.61</v>
      </c>
      <c r="I402" s="120" t="s">
        <v>2572</v>
      </c>
      <c r="J402" s="448" t="s">
        <v>4439</v>
      </c>
      <c r="K402" s="448" t="s">
        <v>3498</v>
      </c>
      <c r="L402" s="448" t="s">
        <v>4440</v>
      </c>
      <c r="M402" s="447" t="s">
        <v>4527</v>
      </c>
      <c r="N402" s="205" t="s">
        <v>2906</v>
      </c>
      <c r="O402" s="230" t="s">
        <v>3182</v>
      </c>
      <c r="P402" s="136" t="s">
        <v>3183</v>
      </c>
      <c r="T402" s="206">
        <v>44664.46875</v>
      </c>
      <c r="U402" s="160" t="s">
        <v>3007</v>
      </c>
      <c r="V402" s="189" t="b">
        <v>1</v>
      </c>
      <c r="W402" s="134" t="b">
        <v>1</v>
      </c>
      <c r="AB402" s="234" t="b">
        <f t="shared" si="33"/>
        <v>1</v>
      </c>
      <c r="AC402" s="199" t="b">
        <f t="shared" si="33"/>
        <v>1</v>
      </c>
      <c r="AD402" s="199" t="b">
        <f t="shared" si="36"/>
        <v>1</v>
      </c>
      <c r="AE402" s="199" t="b">
        <f t="shared" si="36"/>
        <v>1</v>
      </c>
      <c r="AF402" s="200" t="b">
        <f t="shared" si="36"/>
        <v>1</v>
      </c>
      <c r="AG402" s="200" t="b">
        <f t="shared" si="36"/>
        <v>1</v>
      </c>
      <c r="AH402" s="201" t="b">
        <f t="shared" si="34"/>
        <v>1</v>
      </c>
      <c r="AI402" s="203">
        <f t="shared" si="35"/>
        <v>1</v>
      </c>
      <c r="AJ402" s="167">
        <v>1</v>
      </c>
      <c r="AK402" s="97"/>
      <c r="AL402" s="47">
        <v>323</v>
      </c>
      <c r="AM402" s="47">
        <v>823</v>
      </c>
      <c r="AN402" s="47">
        <f t="shared" si="31"/>
        <v>500</v>
      </c>
      <c r="AO402" s="97">
        <v>12</v>
      </c>
      <c r="AP402" s="47" t="s">
        <v>2562</v>
      </c>
      <c r="AQ402" s="47">
        <v>300</v>
      </c>
      <c r="AR402" s="47">
        <v>825</v>
      </c>
      <c r="AS402" s="47">
        <f>AR402-AQ402</f>
        <v>525</v>
      </c>
      <c r="AT402" s="47"/>
      <c r="AU402" s="47"/>
      <c r="AW402" s="54" t="s">
        <v>213</v>
      </c>
      <c r="AX402" s="54" t="s">
        <v>38</v>
      </c>
      <c r="AY402" s="54" t="s">
        <v>105</v>
      </c>
      <c r="AZ402" s="54" t="s">
        <v>106</v>
      </c>
      <c r="BA402" s="54" t="s">
        <v>106</v>
      </c>
      <c r="BB402" s="54" t="s">
        <v>2005</v>
      </c>
      <c r="BC402" s="47" t="s">
        <v>4</v>
      </c>
      <c r="BD402" s="47" t="s">
        <v>2451</v>
      </c>
      <c r="BE402" s="47" t="s">
        <v>2450</v>
      </c>
      <c r="BF402" s="30"/>
      <c r="BG402" s="30"/>
      <c r="BH402" s="73"/>
      <c r="BI402" s="73"/>
      <c r="BJ402" s="73"/>
      <c r="BK402" s="7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50.65" x14ac:dyDescent="0.6">
      <c r="A403" s="47">
        <v>402</v>
      </c>
      <c r="B403" s="443" t="s">
        <v>2201</v>
      </c>
      <c r="C403" s="444" t="s">
        <v>3953</v>
      </c>
      <c r="D403" s="47">
        <v>2019</v>
      </c>
      <c r="E403" s="96">
        <v>1.3</v>
      </c>
      <c r="F403" s="47">
        <v>400</v>
      </c>
      <c r="G403" s="96">
        <v>1.29</v>
      </c>
      <c r="H403" s="96">
        <v>1.28</v>
      </c>
      <c r="I403" s="120" t="s">
        <v>2572</v>
      </c>
      <c r="J403" s="448" t="s">
        <v>4441</v>
      </c>
      <c r="K403" s="448" t="s">
        <v>3185</v>
      </c>
      <c r="L403" s="448" t="s">
        <v>4105</v>
      </c>
      <c r="M403" s="447" t="s">
        <v>4528</v>
      </c>
      <c r="N403" s="205" t="s">
        <v>3169</v>
      </c>
      <c r="O403" s="230" t="s">
        <v>3186</v>
      </c>
      <c r="P403" s="136" t="s">
        <v>3187</v>
      </c>
      <c r="T403" s="206">
        <v>44664.486111111109</v>
      </c>
      <c r="U403" s="160" t="s">
        <v>3007</v>
      </c>
      <c r="V403" s="189" t="b">
        <v>1</v>
      </c>
      <c r="W403" s="134" t="b">
        <v>1</v>
      </c>
      <c r="AB403" s="234" t="b">
        <f t="shared" si="33"/>
        <v>1</v>
      </c>
      <c r="AC403" s="199" t="b">
        <f t="shared" si="33"/>
        <v>1</v>
      </c>
      <c r="AD403" s="199" t="b">
        <f t="shared" si="36"/>
        <v>1</v>
      </c>
      <c r="AE403" s="199" t="b">
        <f t="shared" si="36"/>
        <v>1</v>
      </c>
      <c r="AF403" s="200" t="b">
        <f t="shared" si="36"/>
        <v>1</v>
      </c>
      <c r="AG403" s="200" t="b">
        <f t="shared" si="36"/>
        <v>1</v>
      </c>
      <c r="AH403" s="201" t="b">
        <f t="shared" si="34"/>
        <v>1</v>
      </c>
      <c r="AI403" s="203">
        <f t="shared" si="35"/>
        <v>1</v>
      </c>
      <c r="AJ403" s="167">
        <v>1.23</v>
      </c>
      <c r="AK403" s="97"/>
      <c r="AL403" s="47">
        <v>300</v>
      </c>
      <c r="AM403" s="47">
        <v>475</v>
      </c>
      <c r="AN403" s="47">
        <f t="shared" si="31"/>
        <v>175</v>
      </c>
      <c r="AO403" s="97">
        <v>7.8</v>
      </c>
      <c r="AP403" s="47" t="s">
        <v>2561</v>
      </c>
      <c r="AQ403" s="47">
        <v>288</v>
      </c>
      <c r="AR403" s="47">
        <v>523</v>
      </c>
      <c r="AS403" s="47">
        <f t="shared" si="32"/>
        <v>235</v>
      </c>
      <c r="AT403" s="47" t="s">
        <v>2566</v>
      </c>
      <c r="AU403" s="47"/>
      <c r="AW403" s="54" t="s">
        <v>213</v>
      </c>
      <c r="AX403" s="54" t="s">
        <v>5</v>
      </c>
      <c r="AY403" s="54" t="s">
        <v>105</v>
      </c>
      <c r="AZ403" s="54" t="s">
        <v>105</v>
      </c>
      <c r="BA403" s="54" t="s">
        <v>106</v>
      </c>
      <c r="BB403" s="54" t="s">
        <v>2005</v>
      </c>
      <c r="BC403" s="47" t="s">
        <v>2298</v>
      </c>
      <c r="BD403" s="47" t="s">
        <v>2453</v>
      </c>
      <c r="BE403" s="47" t="s">
        <v>2452</v>
      </c>
      <c r="BF403" s="30"/>
      <c r="BG403" s="30"/>
      <c r="BH403" s="73"/>
      <c r="BI403" s="73"/>
      <c r="BJ403" s="73"/>
      <c r="BK403" s="7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50.65" x14ac:dyDescent="0.6">
      <c r="A404" s="47">
        <v>403</v>
      </c>
      <c r="B404" s="443" t="s">
        <v>2202</v>
      </c>
      <c r="C404" s="444" t="s">
        <v>3971</v>
      </c>
      <c r="D404" s="47">
        <v>2020</v>
      </c>
      <c r="E404" s="96">
        <v>1.2</v>
      </c>
      <c r="F404" s="47">
        <v>573</v>
      </c>
      <c r="G404" s="96">
        <v>1.29</v>
      </c>
      <c r="H404" s="96">
        <v>1.2</v>
      </c>
      <c r="I404" s="120" t="s">
        <v>2572</v>
      </c>
      <c r="J404" s="448" t="s">
        <v>4442</v>
      </c>
      <c r="K404" s="448" t="s">
        <v>3499</v>
      </c>
      <c r="L404" s="448" t="s">
        <v>4443</v>
      </c>
      <c r="M404" s="447" t="s">
        <v>4529</v>
      </c>
      <c r="N404" s="205" t="s">
        <v>2878</v>
      </c>
      <c r="O404" s="230" t="s">
        <v>3144</v>
      </c>
      <c r="P404" s="230" t="s">
        <v>3190</v>
      </c>
      <c r="T404" s="206">
        <v>44664.488194444442</v>
      </c>
      <c r="U404" s="160" t="s">
        <v>3007</v>
      </c>
      <c r="V404" s="189" t="b">
        <v>1</v>
      </c>
      <c r="W404" s="134" t="b">
        <v>1</v>
      </c>
      <c r="AB404" s="234" t="b">
        <f t="shared" si="33"/>
        <v>1</v>
      </c>
      <c r="AC404" s="199" t="b">
        <f t="shared" si="33"/>
        <v>1</v>
      </c>
      <c r="AD404" s="199" t="b">
        <f t="shared" si="36"/>
        <v>1</v>
      </c>
      <c r="AE404" s="199" t="b">
        <f t="shared" si="36"/>
        <v>1</v>
      </c>
      <c r="AF404" s="200" t="b">
        <f t="shared" si="36"/>
        <v>1</v>
      </c>
      <c r="AG404" s="200" t="b">
        <f t="shared" si="36"/>
        <v>1</v>
      </c>
      <c r="AH404" s="201" t="b">
        <f t="shared" si="34"/>
        <v>1</v>
      </c>
      <c r="AI404" s="203">
        <f t="shared" si="35"/>
        <v>1</v>
      </c>
      <c r="AJ404" s="167">
        <v>1.01</v>
      </c>
      <c r="AK404" s="97"/>
      <c r="AL404" s="47">
        <v>300</v>
      </c>
      <c r="AM404" s="47">
        <v>673</v>
      </c>
      <c r="AN404" s="47">
        <f t="shared" si="31"/>
        <v>373</v>
      </c>
      <c r="AO404" s="97"/>
      <c r="AP404" s="47"/>
      <c r="AQ404" s="47"/>
      <c r="AR404" s="47"/>
      <c r="AS404" s="47"/>
      <c r="AT404" s="47"/>
      <c r="AU404" s="47"/>
      <c r="AW404" s="54" t="s">
        <v>213</v>
      </c>
      <c r="AX404" s="54" t="s">
        <v>38</v>
      </c>
      <c r="AY404" s="54" t="s">
        <v>105</v>
      </c>
      <c r="AZ404" s="54" t="s">
        <v>106</v>
      </c>
      <c r="BA404" s="54" t="s">
        <v>106</v>
      </c>
      <c r="BB404" s="54" t="s">
        <v>2005</v>
      </c>
      <c r="BC404" s="47" t="s">
        <v>4</v>
      </c>
      <c r="BD404" s="47" t="s">
        <v>2454</v>
      </c>
      <c r="BE404" s="47" t="s">
        <v>2455</v>
      </c>
      <c r="BF404" s="30"/>
      <c r="BG404" s="30"/>
      <c r="BH404" s="73"/>
      <c r="BI404" s="73"/>
      <c r="BJ404" s="73"/>
      <c r="BK404" s="7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9.4" x14ac:dyDescent="0.6">
      <c r="A405" s="47">
        <v>404</v>
      </c>
      <c r="B405" s="443" t="s">
        <v>2203</v>
      </c>
      <c r="C405" s="444" t="s">
        <v>3954</v>
      </c>
      <c r="D405" s="47">
        <v>2020</v>
      </c>
      <c r="E405" s="96">
        <v>2.7</v>
      </c>
      <c r="F405" s="47">
        <v>973</v>
      </c>
      <c r="G405" s="96">
        <v>2.67</v>
      </c>
      <c r="H405" s="96">
        <v>2.63</v>
      </c>
      <c r="I405" s="120" t="s">
        <v>2572</v>
      </c>
      <c r="J405" s="448" t="s">
        <v>4444</v>
      </c>
      <c r="K405" s="448" t="s">
        <v>3105</v>
      </c>
      <c r="L405" s="448" t="s">
        <v>4055</v>
      </c>
      <c r="M405" s="447" t="s">
        <v>4496</v>
      </c>
      <c r="N405" s="205" t="s">
        <v>2878</v>
      </c>
      <c r="O405" s="230" t="s">
        <v>3192</v>
      </c>
      <c r="P405" s="136" t="s">
        <v>3191</v>
      </c>
      <c r="Q405" s="136" t="s">
        <v>3193</v>
      </c>
      <c r="T405" s="206">
        <v>44664.493055555555</v>
      </c>
      <c r="U405" s="160" t="s">
        <v>3007</v>
      </c>
      <c r="V405" s="189" t="b">
        <v>1</v>
      </c>
      <c r="W405" s="134" t="b">
        <v>1</v>
      </c>
      <c r="AB405" s="234" t="b">
        <f t="shared" si="33"/>
        <v>1</v>
      </c>
      <c r="AC405" s="199" t="b">
        <f t="shared" si="33"/>
        <v>1</v>
      </c>
      <c r="AD405" s="199" t="b">
        <f t="shared" si="36"/>
        <v>1</v>
      </c>
      <c r="AE405" s="199" t="b">
        <f t="shared" si="36"/>
        <v>1</v>
      </c>
      <c r="AF405" s="200" t="b">
        <f t="shared" si="36"/>
        <v>1</v>
      </c>
      <c r="AG405" s="200" t="b">
        <f t="shared" si="36"/>
        <v>1</v>
      </c>
      <c r="AH405" s="201" t="b">
        <f t="shared" si="34"/>
        <v>1</v>
      </c>
      <c r="AI405" s="203">
        <f t="shared" si="35"/>
        <v>1</v>
      </c>
      <c r="AJ405" s="167">
        <v>1.5</v>
      </c>
      <c r="AK405" s="97"/>
      <c r="AL405" s="47">
        <v>400</v>
      </c>
      <c r="AM405" s="47">
        <v>973</v>
      </c>
      <c r="AN405" s="47">
        <f t="shared" si="31"/>
        <v>573</v>
      </c>
      <c r="AO405" s="97"/>
      <c r="AP405" s="47"/>
      <c r="AQ405" s="47"/>
      <c r="AR405" s="47"/>
      <c r="AS405" s="47"/>
      <c r="AT405" s="47"/>
      <c r="AU405" s="47"/>
      <c r="AW405" s="54" t="s">
        <v>213</v>
      </c>
      <c r="AX405" s="54" t="s">
        <v>5</v>
      </c>
      <c r="AY405" s="54" t="s">
        <v>105</v>
      </c>
      <c r="AZ405" s="54" t="s">
        <v>106</v>
      </c>
      <c r="BA405" s="54" t="s">
        <v>106</v>
      </c>
      <c r="BB405" s="54" t="s">
        <v>2005</v>
      </c>
      <c r="BC405" s="47" t="s">
        <v>2334</v>
      </c>
      <c r="BD405" s="47" t="s">
        <v>2460</v>
      </c>
      <c r="BE405" s="47" t="s">
        <v>2459</v>
      </c>
      <c r="BF405" s="30"/>
      <c r="BG405" s="30"/>
      <c r="BH405" s="73"/>
      <c r="BI405" s="73"/>
      <c r="BJ405" s="73"/>
      <c r="BK405" s="7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50.65" x14ac:dyDescent="0.6">
      <c r="A406" s="47">
        <v>405</v>
      </c>
      <c r="B406" s="443" t="s">
        <v>2204</v>
      </c>
      <c r="C406" s="444" t="s">
        <v>3953</v>
      </c>
      <c r="D406" s="47">
        <v>2018</v>
      </c>
      <c r="E406" s="96">
        <v>0.86</v>
      </c>
      <c r="F406" s="47">
        <v>700</v>
      </c>
      <c r="G406" s="96">
        <v>0.86</v>
      </c>
      <c r="H406" s="96">
        <v>0.86</v>
      </c>
      <c r="I406" s="120" t="s">
        <v>2572</v>
      </c>
      <c r="J406" s="448" t="s">
        <v>4445</v>
      </c>
      <c r="K406" s="448" t="s">
        <v>3500</v>
      </c>
      <c r="L406" s="448" t="s">
        <v>4446</v>
      </c>
      <c r="M406" s="447" t="s">
        <v>4530</v>
      </c>
      <c r="N406" s="205" t="s">
        <v>3198</v>
      </c>
      <c r="O406" s="230" t="s">
        <v>3196</v>
      </c>
      <c r="P406" s="136" t="s">
        <v>3197</v>
      </c>
      <c r="T406" s="206">
        <v>44664.495138888888</v>
      </c>
      <c r="U406" s="160" t="s">
        <v>3007</v>
      </c>
      <c r="V406" s="189" t="b">
        <v>1</v>
      </c>
      <c r="W406" s="134" t="b">
        <v>1</v>
      </c>
      <c r="AB406" s="234" t="b">
        <f t="shared" si="33"/>
        <v>1</v>
      </c>
      <c r="AC406" s="199" t="b">
        <f t="shared" si="33"/>
        <v>1</v>
      </c>
      <c r="AD406" s="199" t="b">
        <f t="shared" si="36"/>
        <v>1</v>
      </c>
      <c r="AE406" s="199" t="b">
        <f t="shared" si="36"/>
        <v>1</v>
      </c>
      <c r="AF406" s="200" t="b">
        <f t="shared" si="36"/>
        <v>1</v>
      </c>
      <c r="AG406" s="200" t="b">
        <f t="shared" si="36"/>
        <v>1</v>
      </c>
      <c r="AH406" s="201" t="b">
        <f t="shared" si="34"/>
        <v>1</v>
      </c>
      <c r="AI406" s="203">
        <f t="shared" si="35"/>
        <v>1</v>
      </c>
      <c r="AJ406" s="167">
        <v>0.48</v>
      </c>
      <c r="AK406" s="97"/>
      <c r="AL406" s="47">
        <v>300</v>
      </c>
      <c r="AM406" s="47">
        <v>700</v>
      </c>
      <c r="AN406" s="47">
        <f t="shared" si="31"/>
        <v>400</v>
      </c>
      <c r="AO406" s="97"/>
      <c r="AP406" s="47"/>
      <c r="AQ406" s="47"/>
      <c r="AR406" s="47"/>
      <c r="AS406" s="47"/>
      <c r="AT406" s="47"/>
      <c r="AU406" s="47"/>
      <c r="AW406" s="54" t="s">
        <v>213</v>
      </c>
      <c r="AX406" s="54" t="s">
        <v>5</v>
      </c>
      <c r="AY406" s="54" t="s">
        <v>105</v>
      </c>
      <c r="AZ406" s="54" t="s">
        <v>106</v>
      </c>
      <c r="BA406" s="54" t="s">
        <v>106</v>
      </c>
      <c r="BB406" s="54" t="s">
        <v>2503</v>
      </c>
      <c r="BC406" s="47" t="s">
        <v>2457</v>
      </c>
      <c r="BD406" s="47" t="s">
        <v>2456</v>
      </c>
      <c r="BE406" s="47" t="s">
        <v>2458</v>
      </c>
      <c r="BF406" s="30"/>
      <c r="BG406" s="30"/>
      <c r="BH406" s="73"/>
      <c r="BI406" s="73"/>
      <c r="BJ406" s="73"/>
      <c r="BK406" s="7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50.65" x14ac:dyDescent="0.6">
      <c r="A407" s="47">
        <v>406</v>
      </c>
      <c r="B407" s="443" t="s">
        <v>2205</v>
      </c>
      <c r="C407" s="444" t="s">
        <v>3971</v>
      </c>
      <c r="D407" s="47">
        <v>2018</v>
      </c>
      <c r="E407" s="96">
        <v>1.3</v>
      </c>
      <c r="F407" s="47">
        <v>450</v>
      </c>
      <c r="G407" s="96">
        <v>1.28</v>
      </c>
      <c r="H407" s="96">
        <v>1.32</v>
      </c>
      <c r="I407" s="120" t="s">
        <v>2572</v>
      </c>
      <c r="J407" s="448" t="s">
        <v>3493</v>
      </c>
      <c r="K407" s="448" t="s">
        <v>3501</v>
      </c>
      <c r="L407" s="448" t="s">
        <v>4223</v>
      </c>
      <c r="M407" s="447" t="s">
        <v>4224</v>
      </c>
      <c r="N407" s="205" t="s">
        <v>3145</v>
      </c>
      <c r="O407" s="230" t="s">
        <v>3199</v>
      </c>
      <c r="P407" s="136" t="s">
        <v>3200</v>
      </c>
      <c r="T407" s="206">
        <v>44664.49722222222</v>
      </c>
      <c r="U407" s="160" t="s">
        <v>3007</v>
      </c>
      <c r="V407" s="189" t="b">
        <v>1</v>
      </c>
      <c r="W407" s="134" t="b">
        <v>1</v>
      </c>
      <c r="AB407" s="234" t="b">
        <f t="shared" si="33"/>
        <v>1</v>
      </c>
      <c r="AC407" s="199" t="b">
        <f t="shared" si="33"/>
        <v>1</v>
      </c>
      <c r="AD407" s="199" t="b">
        <f t="shared" si="36"/>
        <v>1</v>
      </c>
      <c r="AE407" s="199" t="b">
        <f t="shared" si="36"/>
        <v>1</v>
      </c>
      <c r="AF407" s="200" t="b">
        <f t="shared" si="36"/>
        <v>1</v>
      </c>
      <c r="AG407" s="200" t="b">
        <f t="shared" si="36"/>
        <v>1</v>
      </c>
      <c r="AH407" s="201" t="b">
        <f t="shared" si="34"/>
        <v>1</v>
      </c>
      <c r="AI407" s="203">
        <f t="shared" si="35"/>
        <v>1</v>
      </c>
      <c r="AJ407" s="167">
        <v>1.2</v>
      </c>
      <c r="AK407" s="97"/>
      <c r="AL407" s="47">
        <v>300</v>
      </c>
      <c r="AM407" s="47">
        <v>500</v>
      </c>
      <c r="AN407" s="47">
        <f t="shared" si="31"/>
        <v>200</v>
      </c>
      <c r="AO407" s="97"/>
      <c r="AP407" s="47"/>
      <c r="AQ407" s="47"/>
      <c r="AR407" s="47"/>
      <c r="AS407" s="47"/>
      <c r="AT407" s="47"/>
      <c r="AU407" s="47"/>
      <c r="AW407" s="54" t="s">
        <v>213</v>
      </c>
      <c r="AX407" s="54" t="s">
        <v>38</v>
      </c>
      <c r="AY407" s="54" t="s">
        <v>105</v>
      </c>
      <c r="AZ407" s="54" t="s">
        <v>106</v>
      </c>
      <c r="BA407" s="54" t="s">
        <v>106</v>
      </c>
      <c r="BB407" s="54" t="s">
        <v>2005</v>
      </c>
      <c r="BC407" s="47" t="s">
        <v>41</v>
      </c>
      <c r="BD407" s="47" t="s">
        <v>391</v>
      </c>
      <c r="BE407" s="47" t="s">
        <v>2463</v>
      </c>
      <c r="BF407" s="30"/>
      <c r="BG407" s="30"/>
      <c r="BH407" s="73"/>
      <c r="BI407" s="73"/>
      <c r="BJ407" s="73"/>
      <c r="BK407" s="7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52.5" x14ac:dyDescent="0.6">
      <c r="A408" s="47">
        <v>407</v>
      </c>
      <c r="B408" s="443" t="s">
        <v>2206</v>
      </c>
      <c r="C408" s="444" t="s">
        <v>3954</v>
      </c>
      <c r="D408" s="47">
        <v>2017</v>
      </c>
      <c r="E408" s="96">
        <v>1.83</v>
      </c>
      <c r="F408" s="47">
        <v>773</v>
      </c>
      <c r="G408" s="96">
        <v>1.83</v>
      </c>
      <c r="H408" s="96">
        <v>1.8</v>
      </c>
      <c r="I408" s="120" t="s">
        <v>2572</v>
      </c>
      <c r="J408" s="448" t="s">
        <v>3495</v>
      </c>
      <c r="K408" s="448" t="s">
        <v>2740</v>
      </c>
      <c r="L408" s="448" t="s">
        <v>4406</v>
      </c>
      <c r="M408" s="447" t="s">
        <v>4196</v>
      </c>
      <c r="N408" s="205" t="s">
        <v>3204</v>
      </c>
      <c r="O408" s="230" t="s">
        <v>3203</v>
      </c>
      <c r="P408" s="230" t="s">
        <v>3203</v>
      </c>
      <c r="T408" s="206">
        <v>44664.499305555553</v>
      </c>
      <c r="U408" s="160" t="s">
        <v>3007</v>
      </c>
      <c r="V408" s="189" t="b">
        <v>1</v>
      </c>
      <c r="W408" s="134" t="b">
        <v>1</v>
      </c>
      <c r="AB408" s="234" t="b">
        <f t="shared" si="33"/>
        <v>1</v>
      </c>
      <c r="AC408" s="199" t="b">
        <f t="shared" si="33"/>
        <v>1</v>
      </c>
      <c r="AD408" s="199" t="b">
        <f t="shared" si="36"/>
        <v>1</v>
      </c>
      <c r="AE408" s="199" t="b">
        <f t="shared" si="36"/>
        <v>1</v>
      </c>
      <c r="AF408" s="200" t="b">
        <f t="shared" si="36"/>
        <v>1</v>
      </c>
      <c r="AG408" s="200" t="b">
        <f t="shared" si="36"/>
        <v>1</v>
      </c>
      <c r="AH408" s="201" t="b">
        <f t="shared" si="34"/>
        <v>1</v>
      </c>
      <c r="AI408" s="203">
        <f t="shared" si="35"/>
        <v>1</v>
      </c>
      <c r="AJ408" s="167">
        <v>0.8</v>
      </c>
      <c r="AK408" s="97"/>
      <c r="AL408" s="47">
        <v>300</v>
      </c>
      <c r="AM408" s="47">
        <v>723</v>
      </c>
      <c r="AN408" s="47">
        <f t="shared" si="31"/>
        <v>423</v>
      </c>
      <c r="AO408" s="97">
        <v>12</v>
      </c>
      <c r="AP408" s="47" t="s">
        <v>2562</v>
      </c>
      <c r="AQ408" s="47">
        <v>300</v>
      </c>
      <c r="AR408" s="47">
        <v>723</v>
      </c>
      <c r="AS408" s="47">
        <f t="shared" si="32"/>
        <v>423</v>
      </c>
      <c r="AT408" s="47"/>
      <c r="AU408" s="47"/>
      <c r="AW408" s="54" t="s">
        <v>213</v>
      </c>
      <c r="AX408" s="54" t="s">
        <v>38</v>
      </c>
      <c r="AY408" s="54" t="s">
        <v>105</v>
      </c>
      <c r="AZ408" s="54" t="s">
        <v>106</v>
      </c>
      <c r="BA408" s="54" t="s">
        <v>106</v>
      </c>
      <c r="BB408" s="54" t="s">
        <v>2005</v>
      </c>
      <c r="BC408" s="47" t="s">
        <v>4</v>
      </c>
      <c r="BD408" s="47" t="s">
        <v>2466</v>
      </c>
      <c r="BE408" s="47" t="s">
        <v>2467</v>
      </c>
      <c r="BF408" s="30"/>
      <c r="BG408" s="30"/>
      <c r="BH408" s="73"/>
      <c r="BI408" s="73"/>
      <c r="BJ408" s="73"/>
      <c r="BK408" s="7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50.65" x14ac:dyDescent="0.6">
      <c r="A409" s="47">
        <v>408</v>
      </c>
      <c r="B409" s="443" t="s">
        <v>2207</v>
      </c>
      <c r="C409" s="444" t="s">
        <v>3953</v>
      </c>
      <c r="D409" s="47">
        <v>2017</v>
      </c>
      <c r="E409" s="96">
        <v>1.45</v>
      </c>
      <c r="F409" s="47">
        <v>825</v>
      </c>
      <c r="G409" s="96">
        <v>1.45</v>
      </c>
      <c r="H409" s="96">
        <v>1.45</v>
      </c>
      <c r="I409" s="120" t="s">
        <v>2572</v>
      </c>
      <c r="J409" s="448" t="s">
        <v>4447</v>
      </c>
      <c r="K409" s="448" t="s">
        <v>3502</v>
      </c>
      <c r="L409" s="448" t="s">
        <v>4381</v>
      </c>
      <c r="M409" s="447" t="s">
        <v>4531</v>
      </c>
      <c r="N409" s="205" t="s">
        <v>3209</v>
      </c>
      <c r="O409" s="230" t="s">
        <v>3208</v>
      </c>
      <c r="P409" s="136" t="s">
        <v>3207</v>
      </c>
      <c r="T409" s="206">
        <v>44665.004166666666</v>
      </c>
      <c r="U409" s="160" t="s">
        <v>3007</v>
      </c>
      <c r="V409" s="189" t="b">
        <v>1</v>
      </c>
      <c r="W409" s="134" t="b">
        <v>1</v>
      </c>
      <c r="AB409" s="234" t="b">
        <f t="shared" si="33"/>
        <v>1</v>
      </c>
      <c r="AC409" s="199" t="b">
        <f t="shared" si="33"/>
        <v>1</v>
      </c>
      <c r="AD409" s="199" t="b">
        <f t="shared" si="36"/>
        <v>1</v>
      </c>
      <c r="AE409" s="199" t="b">
        <f t="shared" si="36"/>
        <v>1</v>
      </c>
      <c r="AF409" s="200" t="b">
        <f t="shared" si="36"/>
        <v>1</v>
      </c>
      <c r="AG409" s="200" t="b">
        <f t="shared" si="36"/>
        <v>1</v>
      </c>
      <c r="AH409" s="201" t="b">
        <f t="shared" si="34"/>
        <v>1</v>
      </c>
      <c r="AI409" s="203">
        <f t="shared" si="35"/>
        <v>1</v>
      </c>
      <c r="AJ409" s="167">
        <v>1.08</v>
      </c>
      <c r="AK409" s="97"/>
      <c r="AL409" s="47">
        <v>300</v>
      </c>
      <c r="AM409" s="47">
        <v>850</v>
      </c>
      <c r="AN409" s="47">
        <f t="shared" si="31"/>
        <v>550</v>
      </c>
      <c r="AO409" s="97"/>
      <c r="AP409" s="47"/>
      <c r="AQ409" s="47"/>
      <c r="AR409" s="47"/>
      <c r="AS409" s="47"/>
      <c r="AT409" s="47"/>
      <c r="AU409" s="47"/>
      <c r="AW409" s="54" t="s">
        <v>213</v>
      </c>
      <c r="AX409" s="54" t="s">
        <v>38</v>
      </c>
      <c r="AY409" s="54" t="s">
        <v>105</v>
      </c>
      <c r="AZ409" s="54" t="s">
        <v>106</v>
      </c>
      <c r="BA409" s="54" t="s">
        <v>106</v>
      </c>
      <c r="BB409" s="54" t="s">
        <v>2002</v>
      </c>
      <c r="BC409" s="47" t="s">
        <v>1616</v>
      </c>
      <c r="BD409" s="47" t="s">
        <v>1729</v>
      </c>
      <c r="BE409" s="47" t="s">
        <v>2523</v>
      </c>
      <c r="BF409" s="30"/>
      <c r="BG409" s="30"/>
      <c r="BH409" s="73"/>
      <c r="BI409" s="73"/>
      <c r="BJ409" s="73"/>
      <c r="BK409" s="7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3.75" x14ac:dyDescent="0.6">
      <c r="A410" s="47">
        <v>409</v>
      </c>
      <c r="B410" s="443" t="s">
        <v>2223</v>
      </c>
      <c r="C410" s="444" t="s">
        <v>3954</v>
      </c>
      <c r="D410" s="47">
        <v>2020</v>
      </c>
      <c r="E410" s="96">
        <v>2.7</v>
      </c>
      <c r="F410" s="47">
        <v>720</v>
      </c>
      <c r="G410" s="96">
        <v>2.7</v>
      </c>
      <c r="H410" s="96">
        <v>2.69</v>
      </c>
      <c r="I410" s="120" t="s">
        <v>2572</v>
      </c>
      <c r="J410" s="448" t="s">
        <v>4448</v>
      </c>
      <c r="K410" s="448" t="s">
        <v>3499</v>
      </c>
      <c r="L410" s="448" t="s">
        <v>4443</v>
      </c>
      <c r="M410" s="447" t="s">
        <v>4529</v>
      </c>
      <c r="N410" s="205" t="s">
        <v>2878</v>
      </c>
      <c r="O410" s="230" t="s">
        <v>3125</v>
      </c>
      <c r="P410" s="136" t="s">
        <v>3210</v>
      </c>
      <c r="T410" s="206">
        <v>44665.006249999999</v>
      </c>
      <c r="U410" s="160" t="s">
        <v>3007</v>
      </c>
      <c r="V410" s="189" t="b">
        <v>1</v>
      </c>
      <c r="W410" s="134" t="b">
        <v>1</v>
      </c>
      <c r="AB410" s="234" t="b">
        <f t="shared" si="33"/>
        <v>1</v>
      </c>
      <c r="AC410" s="199" t="b">
        <f t="shared" si="33"/>
        <v>1</v>
      </c>
      <c r="AD410" s="199" t="b">
        <f t="shared" si="36"/>
        <v>1</v>
      </c>
      <c r="AE410" s="199" t="b">
        <f t="shared" si="36"/>
        <v>1</v>
      </c>
      <c r="AF410" s="200" t="b">
        <f t="shared" si="36"/>
        <v>1</v>
      </c>
      <c r="AG410" s="200" t="b">
        <f t="shared" si="36"/>
        <v>1</v>
      </c>
      <c r="AH410" s="201" t="b">
        <f t="shared" si="34"/>
        <v>1</v>
      </c>
      <c r="AI410" s="203">
        <f t="shared" si="35"/>
        <v>1</v>
      </c>
      <c r="AJ410" s="167">
        <v>1.2</v>
      </c>
      <c r="AK410" s="97"/>
      <c r="AL410" s="47">
        <v>300</v>
      </c>
      <c r="AM410" s="47">
        <v>723</v>
      </c>
      <c r="AN410" s="47">
        <f t="shared" si="31"/>
        <v>423</v>
      </c>
      <c r="AO410" s="97"/>
      <c r="AP410" s="47"/>
      <c r="AQ410" s="47"/>
      <c r="AR410" s="47"/>
      <c r="AS410" s="47"/>
      <c r="AT410" s="47"/>
      <c r="AU410" s="47"/>
      <c r="AW410" s="54" t="s">
        <v>213</v>
      </c>
      <c r="AX410" s="54" t="s">
        <v>5</v>
      </c>
      <c r="AY410" s="54" t="s">
        <v>105</v>
      </c>
      <c r="AZ410" s="54" t="s">
        <v>106</v>
      </c>
      <c r="BA410" s="54" t="s">
        <v>106</v>
      </c>
      <c r="BB410" s="54" t="s">
        <v>2005</v>
      </c>
      <c r="BC410" s="47" t="s">
        <v>28</v>
      </c>
      <c r="BD410" s="47" t="s">
        <v>473</v>
      </c>
      <c r="BE410" s="47" t="s">
        <v>2470</v>
      </c>
      <c r="BF410" s="30"/>
      <c r="BG410" s="30"/>
      <c r="BH410" s="31"/>
      <c r="BI410" s="31"/>
      <c r="BJ410" s="31"/>
      <c r="BK410" s="31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52.5" x14ac:dyDescent="0.6">
      <c r="A411" s="47">
        <v>410</v>
      </c>
      <c r="B411" s="443" t="s">
        <v>2224</v>
      </c>
      <c r="C411" s="444" t="s">
        <v>3971</v>
      </c>
      <c r="D411" s="47">
        <v>2019</v>
      </c>
      <c r="E411" s="96">
        <v>2.4</v>
      </c>
      <c r="F411" s="47">
        <v>773</v>
      </c>
      <c r="G411" s="96">
        <v>2.34</v>
      </c>
      <c r="H411" s="96">
        <v>2.3199999999999998</v>
      </c>
      <c r="I411" s="120" t="s">
        <v>2572</v>
      </c>
      <c r="J411" s="448" t="s">
        <v>3498</v>
      </c>
      <c r="K411" s="448" t="s">
        <v>2740</v>
      </c>
      <c r="L411" s="448" t="s">
        <v>4406</v>
      </c>
      <c r="M411" s="447" t="s">
        <v>4196</v>
      </c>
      <c r="N411" s="205" t="s">
        <v>2760</v>
      </c>
      <c r="O411" s="284" t="s">
        <v>3211</v>
      </c>
      <c r="P411" s="136" t="s">
        <v>3213</v>
      </c>
      <c r="T411" s="206">
        <v>44665.011805555558</v>
      </c>
      <c r="U411" s="160" t="s">
        <v>3007</v>
      </c>
      <c r="V411" s="189" t="b">
        <v>1</v>
      </c>
      <c r="W411" s="134" t="b">
        <v>1</v>
      </c>
      <c r="AB411" s="234" t="b">
        <f t="shared" si="33"/>
        <v>1</v>
      </c>
      <c r="AC411" s="199" t="b">
        <f t="shared" si="33"/>
        <v>1</v>
      </c>
      <c r="AD411" s="199" t="b">
        <f t="shared" si="36"/>
        <v>1</v>
      </c>
      <c r="AE411" s="199" t="b">
        <f t="shared" si="36"/>
        <v>1</v>
      </c>
      <c r="AF411" s="200" t="b">
        <f t="shared" si="36"/>
        <v>1</v>
      </c>
      <c r="AG411" s="200" t="b">
        <f t="shared" si="36"/>
        <v>1</v>
      </c>
      <c r="AH411" s="201" t="b">
        <f t="shared" si="34"/>
        <v>1</v>
      </c>
      <c r="AI411" s="203">
        <f t="shared" si="35"/>
        <v>1</v>
      </c>
      <c r="AJ411" s="167">
        <v>1.28</v>
      </c>
      <c r="AK411" s="97"/>
      <c r="AL411" s="47">
        <v>323</v>
      </c>
      <c r="AM411" s="47">
        <v>773</v>
      </c>
      <c r="AN411" s="47">
        <f t="shared" si="31"/>
        <v>450</v>
      </c>
      <c r="AO411" s="97"/>
      <c r="AP411" s="47"/>
      <c r="AQ411" s="47"/>
      <c r="AR411" s="47"/>
      <c r="AS411" s="47"/>
      <c r="AT411" s="47"/>
      <c r="AU411" s="47"/>
      <c r="AW411" s="54" t="s">
        <v>213</v>
      </c>
      <c r="AX411" s="54" t="s">
        <v>5</v>
      </c>
      <c r="AY411" s="54" t="s">
        <v>105</v>
      </c>
      <c r="AZ411" s="54" t="s">
        <v>106</v>
      </c>
      <c r="BA411" s="54" t="s">
        <v>106</v>
      </c>
      <c r="BB411" s="54" t="s">
        <v>2005</v>
      </c>
      <c r="BC411" s="47" t="s">
        <v>28</v>
      </c>
      <c r="BD411" s="47" t="s">
        <v>2472</v>
      </c>
      <c r="BE411" s="47" t="s">
        <v>3212</v>
      </c>
      <c r="BF411" s="30"/>
      <c r="BG411" s="30"/>
      <c r="BH411" s="31"/>
      <c r="BI411" s="31"/>
      <c r="BJ411" s="31"/>
      <c r="BK411" s="31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52.5" x14ac:dyDescent="0.6">
      <c r="A412" s="47">
        <v>411</v>
      </c>
      <c r="B412" s="443" t="s">
        <v>2225</v>
      </c>
      <c r="C412" s="444" t="s">
        <v>3971</v>
      </c>
      <c r="D412" s="47">
        <v>2018</v>
      </c>
      <c r="E412" s="96">
        <v>1.6</v>
      </c>
      <c r="F412" s="47">
        <v>773</v>
      </c>
      <c r="G412" s="96">
        <v>1.59</v>
      </c>
      <c r="H412" s="96">
        <v>1.6</v>
      </c>
      <c r="I412" s="120" t="s">
        <v>2572</v>
      </c>
      <c r="J412" s="448" t="s">
        <v>4449</v>
      </c>
      <c r="K412" s="448" t="s">
        <v>3503</v>
      </c>
      <c r="L412" s="448" t="s">
        <v>4406</v>
      </c>
      <c r="M412" s="447" t="s">
        <v>4532</v>
      </c>
      <c r="N412" s="205" t="s">
        <v>2937</v>
      </c>
      <c r="O412" s="230" t="s">
        <v>3217</v>
      </c>
      <c r="P412" s="136" t="s">
        <v>3216</v>
      </c>
      <c r="T412" s="206">
        <v>44665.013194444444</v>
      </c>
      <c r="U412" s="160" t="s">
        <v>3007</v>
      </c>
      <c r="V412" s="189" t="b">
        <v>1</v>
      </c>
      <c r="W412" s="134" t="b">
        <v>1</v>
      </c>
      <c r="AB412" s="234" t="b">
        <f t="shared" si="33"/>
        <v>1</v>
      </c>
      <c r="AC412" s="199" t="b">
        <f t="shared" si="33"/>
        <v>1</v>
      </c>
      <c r="AD412" s="199" t="b">
        <f t="shared" si="36"/>
        <v>1</v>
      </c>
      <c r="AE412" s="199" t="b">
        <f t="shared" si="36"/>
        <v>1</v>
      </c>
      <c r="AF412" s="200" t="b">
        <f t="shared" si="36"/>
        <v>1</v>
      </c>
      <c r="AG412" s="200" t="b">
        <f t="shared" si="36"/>
        <v>1</v>
      </c>
      <c r="AH412" s="201" t="b">
        <f t="shared" si="34"/>
        <v>1</v>
      </c>
      <c r="AI412" s="203">
        <f t="shared" si="35"/>
        <v>1</v>
      </c>
      <c r="AJ412" s="167">
        <v>1.05</v>
      </c>
      <c r="AK412" s="97"/>
      <c r="AL412" s="47">
        <f>273+50</f>
        <v>323</v>
      </c>
      <c r="AM412" s="47">
        <f>273+250</f>
        <v>523</v>
      </c>
      <c r="AN412" s="47">
        <f t="shared" si="31"/>
        <v>200</v>
      </c>
      <c r="AO412" s="97"/>
      <c r="AP412" s="47"/>
      <c r="AQ412" s="47"/>
      <c r="AR412" s="47"/>
      <c r="AS412" s="47"/>
      <c r="AT412" s="47"/>
      <c r="AU412" s="47"/>
      <c r="AW412" s="54" t="s">
        <v>213</v>
      </c>
      <c r="AX412" s="54" t="s">
        <v>38</v>
      </c>
      <c r="AY412" s="54" t="s">
        <v>105</v>
      </c>
      <c r="AZ412" s="54" t="s">
        <v>106</v>
      </c>
      <c r="BA412" s="54" t="s">
        <v>106</v>
      </c>
      <c r="BB412" s="54" t="s">
        <v>2006</v>
      </c>
      <c r="BC412" s="47" t="s">
        <v>1904</v>
      </c>
      <c r="BD412" s="47" t="s">
        <v>2476</v>
      </c>
      <c r="BE412" s="47" t="s">
        <v>2477</v>
      </c>
      <c r="BF412" s="30"/>
      <c r="BG412" s="30"/>
      <c r="BH412" s="31"/>
      <c r="BI412" s="31"/>
      <c r="BJ412" s="31"/>
      <c r="BK412" s="31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443" t="s">
        <v>2226</v>
      </c>
      <c r="C413" s="444" t="s">
        <v>3971</v>
      </c>
      <c r="D413" s="47">
        <v>2019</v>
      </c>
      <c r="E413" s="96">
        <v>0.7</v>
      </c>
      <c r="F413" s="47">
        <f>700+273</f>
        <v>973</v>
      </c>
      <c r="G413" s="96">
        <v>0.67</v>
      </c>
      <c r="H413" s="96">
        <v>0.67</v>
      </c>
      <c r="I413" s="120" t="s">
        <v>2572</v>
      </c>
      <c r="J413" s="448" t="s">
        <v>3504</v>
      </c>
      <c r="K413" s="448" t="s">
        <v>3504</v>
      </c>
      <c r="L413" s="448" t="s">
        <v>4450</v>
      </c>
      <c r="M413" s="447" t="s">
        <v>4533</v>
      </c>
      <c r="N413" s="205" t="s">
        <v>3222</v>
      </c>
      <c r="O413" s="230" t="s">
        <v>3220</v>
      </c>
      <c r="P413" s="136" t="s">
        <v>3221</v>
      </c>
      <c r="T413" s="206">
        <v>44665.01666666667</v>
      </c>
      <c r="U413" s="160" t="s">
        <v>3007</v>
      </c>
      <c r="V413" s="189" t="b">
        <v>1</v>
      </c>
      <c r="W413" s="134" t="b">
        <v>1</v>
      </c>
      <c r="AB413" s="234" t="b">
        <f t="shared" si="33"/>
        <v>1</v>
      </c>
      <c r="AC413" s="199" t="b">
        <f t="shared" si="33"/>
        <v>1</v>
      </c>
      <c r="AD413" s="199" t="b">
        <f t="shared" si="36"/>
        <v>1</v>
      </c>
      <c r="AE413" s="199" t="b">
        <f t="shared" si="36"/>
        <v>1</v>
      </c>
      <c r="AF413" s="200" t="b">
        <f t="shared" si="36"/>
        <v>1</v>
      </c>
      <c r="AG413" s="200" t="b">
        <f t="shared" si="36"/>
        <v>1</v>
      </c>
      <c r="AH413" s="201" t="b">
        <f t="shared" si="34"/>
        <v>1</v>
      </c>
      <c r="AI413" s="203">
        <f t="shared" si="35"/>
        <v>1</v>
      </c>
      <c r="AJ413" s="167">
        <v>0.65</v>
      </c>
      <c r="AK413" s="97"/>
      <c r="AL413" s="47">
        <f>550+273</f>
        <v>823</v>
      </c>
      <c r="AM413" s="47">
        <f>800+273</f>
        <v>1073</v>
      </c>
      <c r="AN413" s="47">
        <f t="shared" si="31"/>
        <v>250</v>
      </c>
      <c r="AO413" s="97"/>
      <c r="AP413" s="47"/>
      <c r="AQ413" s="47"/>
      <c r="AR413" s="47"/>
      <c r="AS413" s="47"/>
      <c r="AT413" s="47"/>
      <c r="AU413" s="47"/>
      <c r="AW413" s="54" t="s">
        <v>213</v>
      </c>
      <c r="AX413" s="54" t="s">
        <v>38</v>
      </c>
      <c r="AY413" s="54" t="s">
        <v>105</v>
      </c>
      <c r="AZ413" s="54" t="s">
        <v>106</v>
      </c>
      <c r="BA413" s="54" t="s">
        <v>106</v>
      </c>
      <c r="BB413" s="54" t="s">
        <v>2028</v>
      </c>
      <c r="BC413" s="47" t="s">
        <v>2480</v>
      </c>
      <c r="BD413" s="47" t="s">
        <v>2482</v>
      </c>
      <c r="BE413" s="47" t="s">
        <v>2481</v>
      </c>
      <c r="BF413" s="30"/>
      <c r="BG413" s="30"/>
      <c r="BH413" s="31"/>
      <c r="BI413" s="31"/>
      <c r="BJ413" s="31"/>
      <c r="BK413" s="31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3.75" x14ac:dyDescent="0.6">
      <c r="A414" s="47">
        <v>413</v>
      </c>
      <c r="B414" s="443" t="s">
        <v>2227</v>
      </c>
      <c r="C414" s="444" t="s">
        <v>3954</v>
      </c>
      <c r="D414" s="47">
        <v>2018</v>
      </c>
      <c r="E414" s="96">
        <v>2.2999999999999998</v>
      </c>
      <c r="F414" s="47">
        <v>740</v>
      </c>
      <c r="G414" s="96">
        <v>2.2999999999999998</v>
      </c>
      <c r="H414" s="96">
        <v>2.31</v>
      </c>
      <c r="I414" s="120" t="s">
        <v>2572</v>
      </c>
      <c r="J414" s="448" t="s">
        <v>4451</v>
      </c>
      <c r="K414" s="448" t="s">
        <v>3505</v>
      </c>
      <c r="L414" s="448" t="s">
        <v>4452</v>
      </c>
      <c r="M414" s="447" t="s">
        <v>4534</v>
      </c>
      <c r="N414" s="205" t="s">
        <v>2760</v>
      </c>
      <c r="O414" s="230" t="s">
        <v>3226</v>
      </c>
      <c r="P414" s="136" t="s">
        <v>3225</v>
      </c>
      <c r="T414" s="206">
        <v>44665.020138888889</v>
      </c>
      <c r="U414" s="160" t="s">
        <v>3007</v>
      </c>
      <c r="V414" s="189" t="b">
        <v>1</v>
      </c>
      <c r="W414" s="134" t="b">
        <v>1</v>
      </c>
      <c r="AB414" s="234" t="b">
        <f t="shared" si="33"/>
        <v>1</v>
      </c>
      <c r="AC414" s="199" t="b">
        <f t="shared" si="33"/>
        <v>1</v>
      </c>
      <c r="AD414" s="199" t="b">
        <f t="shared" si="36"/>
        <v>1</v>
      </c>
      <c r="AE414" s="199" t="b">
        <f t="shared" si="36"/>
        <v>1</v>
      </c>
      <c r="AF414" s="200" t="b">
        <f t="shared" si="36"/>
        <v>1</v>
      </c>
      <c r="AG414" s="200" t="b">
        <f t="shared" si="36"/>
        <v>1</v>
      </c>
      <c r="AH414" s="201" t="b">
        <f t="shared" si="34"/>
        <v>1</v>
      </c>
      <c r="AI414" s="203">
        <f t="shared" si="35"/>
        <v>1</v>
      </c>
      <c r="AJ414" s="167">
        <v>1.6</v>
      </c>
      <c r="AK414" s="97"/>
      <c r="AL414" s="47">
        <v>300</v>
      </c>
      <c r="AM414" s="47">
        <v>780</v>
      </c>
      <c r="AN414" s="47">
        <f t="shared" si="31"/>
        <v>480</v>
      </c>
      <c r="AO414" s="97"/>
      <c r="AP414" s="47"/>
      <c r="AQ414" s="47"/>
      <c r="AR414" s="47"/>
      <c r="AS414" s="47"/>
      <c r="AT414" s="47"/>
      <c r="AU414" s="47"/>
      <c r="AW414" s="54" t="s">
        <v>213</v>
      </c>
      <c r="AX414" s="54" t="s">
        <v>5</v>
      </c>
      <c r="AY414" s="54" t="s">
        <v>105</v>
      </c>
      <c r="AZ414" s="54" t="s">
        <v>106</v>
      </c>
      <c r="BA414" s="54" t="s">
        <v>106</v>
      </c>
      <c r="BB414" s="54" t="s">
        <v>2005</v>
      </c>
      <c r="BC414" s="47" t="s">
        <v>28</v>
      </c>
      <c r="BD414" s="47" t="s">
        <v>2483</v>
      </c>
      <c r="BE414" s="47" t="s">
        <v>2484</v>
      </c>
      <c r="BF414" s="30"/>
      <c r="BG414" s="30"/>
      <c r="BH414" s="31"/>
      <c r="BI414" s="31"/>
      <c r="BJ414" s="31"/>
      <c r="BK414" s="31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443" t="s">
        <v>2228</v>
      </c>
      <c r="C415" s="444" t="s">
        <v>3954</v>
      </c>
      <c r="D415" s="47">
        <v>2019</v>
      </c>
      <c r="E415" s="96"/>
      <c r="F415" s="47">
        <v>700</v>
      </c>
      <c r="G415" s="96">
        <v>1.8</v>
      </c>
      <c r="H415" s="96">
        <v>1.79</v>
      </c>
      <c r="I415" s="120" t="s">
        <v>2572</v>
      </c>
      <c r="J415" s="448" t="s">
        <v>4453</v>
      </c>
      <c r="K415" s="448" t="s">
        <v>2804</v>
      </c>
      <c r="L415" s="448" t="s">
        <v>4050</v>
      </c>
      <c r="M415" s="447" t="s">
        <v>3754</v>
      </c>
      <c r="N415" s="205" t="s">
        <v>2733</v>
      </c>
      <c r="O415" s="136" t="s">
        <v>3228</v>
      </c>
      <c r="P415" s="136" t="s">
        <v>3227</v>
      </c>
      <c r="Q415" s="136" t="s">
        <v>3229</v>
      </c>
      <c r="T415" s="206">
        <v>44665.025694444441</v>
      </c>
      <c r="U415" s="160" t="s">
        <v>3007</v>
      </c>
      <c r="V415" s="189" t="b">
        <v>1</v>
      </c>
      <c r="W415" s="134" t="b">
        <v>1</v>
      </c>
      <c r="AB415" s="234" t="b">
        <f t="shared" si="33"/>
        <v>1</v>
      </c>
      <c r="AC415" s="199" t="b">
        <f t="shared" si="33"/>
        <v>1</v>
      </c>
      <c r="AD415" s="199" t="b">
        <f t="shared" si="36"/>
        <v>1</v>
      </c>
      <c r="AE415" s="199" t="b">
        <f t="shared" si="36"/>
        <v>1</v>
      </c>
      <c r="AF415" s="200" t="b">
        <f t="shared" si="36"/>
        <v>1</v>
      </c>
      <c r="AG415" s="200" t="b">
        <f t="shared" si="36"/>
        <v>1</v>
      </c>
      <c r="AH415" s="201" t="b">
        <f t="shared" si="34"/>
        <v>1</v>
      </c>
      <c r="AI415" s="203">
        <f t="shared" si="35"/>
        <v>1</v>
      </c>
      <c r="AJ415" s="167">
        <v>1.35</v>
      </c>
      <c r="AK415" s="97"/>
      <c r="AL415" s="47">
        <v>300</v>
      </c>
      <c r="AM415" s="47">
        <v>750</v>
      </c>
      <c r="AN415" s="47">
        <f t="shared" si="31"/>
        <v>450</v>
      </c>
      <c r="AO415" s="97"/>
      <c r="AP415" s="47"/>
      <c r="AQ415" s="47"/>
      <c r="AR415" s="47"/>
      <c r="AS415" s="47"/>
      <c r="AT415" s="47"/>
      <c r="AU415" s="47"/>
      <c r="AW415" s="54" t="s">
        <v>213</v>
      </c>
      <c r="AX415" s="54" t="s">
        <v>38</v>
      </c>
      <c r="AY415" s="54" t="s">
        <v>105</v>
      </c>
      <c r="AZ415" s="54" t="s">
        <v>106</v>
      </c>
      <c r="BA415" s="54" t="s">
        <v>106</v>
      </c>
      <c r="BB415" s="54" t="s">
        <v>2006</v>
      </c>
      <c r="BC415" s="47" t="s">
        <v>2486</v>
      </c>
      <c r="BD415" s="47" t="s">
        <v>2488</v>
      </c>
      <c r="BE415" s="47" t="s">
        <v>2487</v>
      </c>
      <c r="BF415" s="30"/>
      <c r="BG415" s="30"/>
      <c r="BH415" s="31"/>
      <c r="BI415" s="31"/>
      <c r="BJ415" s="31"/>
      <c r="BK415" s="31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443" t="s">
        <v>3919</v>
      </c>
      <c r="C416" s="444" t="s">
        <v>3953</v>
      </c>
      <c r="D416" s="47">
        <v>2016</v>
      </c>
      <c r="E416" s="96">
        <v>2.2999999999999998</v>
      </c>
      <c r="F416" s="47">
        <v>873</v>
      </c>
      <c r="G416" s="96">
        <v>2.2999999999999998</v>
      </c>
      <c r="H416" s="374">
        <v>1.93</v>
      </c>
      <c r="I416" s="367" t="s">
        <v>2572</v>
      </c>
      <c r="J416" s="445" t="s">
        <v>4454</v>
      </c>
      <c r="K416" s="445" t="s">
        <v>3038</v>
      </c>
      <c r="L416" s="445" t="s">
        <v>4340</v>
      </c>
      <c r="M416" s="447" t="s">
        <v>4507</v>
      </c>
      <c r="N416" s="368" t="s">
        <v>3232</v>
      </c>
      <c r="O416" s="369" t="s">
        <v>3231</v>
      </c>
      <c r="P416" s="211" t="s">
        <v>3230</v>
      </c>
      <c r="Q416" s="211" t="s">
        <v>2940</v>
      </c>
      <c r="R416" s="373"/>
      <c r="S416" s="370"/>
      <c r="T416" s="370">
        <v>45027.788194444445</v>
      </c>
      <c r="U416" s="371" t="s">
        <v>2575</v>
      </c>
      <c r="V416" s="372" t="b">
        <v>1</v>
      </c>
      <c r="W416" s="193" t="b">
        <v>1</v>
      </c>
      <c r="X416" s="193"/>
      <c r="Y416" s="193" t="b">
        <v>0</v>
      </c>
      <c r="AB416" s="234" t="b">
        <f t="shared" si="33"/>
        <v>1</v>
      </c>
      <c r="AC416" s="199" t="b">
        <f t="shared" si="33"/>
        <v>1</v>
      </c>
      <c r="AD416" s="199" t="b">
        <f t="shared" si="36"/>
        <v>1</v>
      </c>
      <c r="AE416" s="199" t="b">
        <f t="shared" si="36"/>
        <v>0</v>
      </c>
      <c r="AF416" s="200" t="b">
        <f t="shared" si="36"/>
        <v>1</v>
      </c>
      <c r="AG416" s="200" t="b">
        <f t="shared" si="36"/>
        <v>1</v>
      </c>
      <c r="AH416" s="201" t="b">
        <f t="shared" si="34"/>
        <v>0</v>
      </c>
      <c r="AI416" s="203">
        <f t="shared" si="35"/>
        <v>0</v>
      </c>
      <c r="AJ416" s="167">
        <v>1.23</v>
      </c>
      <c r="AK416" s="97"/>
      <c r="AL416" s="47">
        <v>300</v>
      </c>
      <c r="AM416" s="47">
        <v>873</v>
      </c>
      <c r="AN416" s="47">
        <f t="shared" ref="AN416:AN424" si="37">AM416-AL416</f>
        <v>573</v>
      </c>
      <c r="AO416" s="97">
        <v>17.600000000000001</v>
      </c>
      <c r="AP416" s="47" t="s">
        <v>2562</v>
      </c>
      <c r="AQ416" s="47">
        <v>300</v>
      </c>
      <c r="AR416" s="47">
        <v>873</v>
      </c>
      <c r="AS416" s="47">
        <f t="shared" si="32"/>
        <v>573</v>
      </c>
      <c r="AT416" s="47"/>
      <c r="AU416" s="47"/>
      <c r="AW416" s="54" t="s">
        <v>213</v>
      </c>
      <c r="AX416" s="54" t="s">
        <v>5</v>
      </c>
      <c r="AY416" s="54" t="s">
        <v>105</v>
      </c>
      <c r="AZ416" s="54" t="s">
        <v>106</v>
      </c>
      <c r="BA416" s="54" t="s">
        <v>106</v>
      </c>
      <c r="BB416" s="54" t="s">
        <v>2005</v>
      </c>
      <c r="BC416" s="47" t="s">
        <v>4</v>
      </c>
      <c r="BD416" s="47" t="s">
        <v>2490</v>
      </c>
      <c r="BE416" s="47" t="s">
        <v>2489</v>
      </c>
      <c r="BF416" s="30"/>
      <c r="BG416" s="30"/>
      <c r="BH416" s="31"/>
      <c r="BI416" s="31"/>
      <c r="BJ416" s="31"/>
      <c r="BK416" s="31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50.65" x14ac:dyDescent="0.6">
      <c r="A417" s="47">
        <v>416</v>
      </c>
      <c r="B417" s="443" t="s">
        <v>2230</v>
      </c>
      <c r="C417" s="444" t="s">
        <v>3953</v>
      </c>
      <c r="D417" s="47">
        <v>2017</v>
      </c>
      <c r="E417" s="96">
        <v>0.92</v>
      </c>
      <c r="F417" s="47">
        <v>873</v>
      </c>
      <c r="G417" s="96">
        <v>0.94</v>
      </c>
      <c r="H417" s="96">
        <v>0.94</v>
      </c>
      <c r="I417" s="120" t="s">
        <v>2572</v>
      </c>
      <c r="J417" s="448" t="s">
        <v>3233</v>
      </c>
      <c r="K417" s="448" t="s">
        <v>3233</v>
      </c>
      <c r="L417" s="448" t="s">
        <v>4287</v>
      </c>
      <c r="M417" s="447" t="s">
        <v>4535</v>
      </c>
      <c r="N417" s="205" t="s">
        <v>3237</v>
      </c>
      <c r="O417" s="230" t="s">
        <v>3236</v>
      </c>
      <c r="P417" s="136" t="s">
        <v>3235</v>
      </c>
      <c r="T417" s="206">
        <v>44665.040972222225</v>
      </c>
      <c r="U417" s="160" t="s">
        <v>3007</v>
      </c>
      <c r="V417" s="189" t="b">
        <v>1</v>
      </c>
      <c r="W417" s="134" t="b">
        <v>1</v>
      </c>
      <c r="AB417" s="234" t="b">
        <f t="shared" si="33"/>
        <v>1</v>
      </c>
      <c r="AC417" s="199" t="b">
        <f t="shared" si="33"/>
        <v>1</v>
      </c>
      <c r="AD417" s="199" t="b">
        <f t="shared" si="36"/>
        <v>1</v>
      </c>
      <c r="AE417" s="199" t="b">
        <f t="shared" si="36"/>
        <v>1</v>
      </c>
      <c r="AF417" s="200" t="b">
        <f t="shared" si="36"/>
        <v>1</v>
      </c>
      <c r="AG417" s="200" t="b">
        <f t="shared" si="36"/>
        <v>1</v>
      </c>
      <c r="AH417" s="201" t="b">
        <f t="shared" si="34"/>
        <v>1</v>
      </c>
      <c r="AI417" s="203">
        <f t="shared" si="35"/>
        <v>1</v>
      </c>
      <c r="AK417" s="97">
        <v>0.54</v>
      </c>
      <c r="AL417" s="47">
        <v>323</v>
      </c>
      <c r="AM417" s="47">
        <v>923</v>
      </c>
      <c r="AN417" s="47">
        <f t="shared" si="37"/>
        <v>600</v>
      </c>
      <c r="AO417" s="97">
        <v>10.5</v>
      </c>
      <c r="AP417" s="47" t="s">
        <v>2562</v>
      </c>
      <c r="AQ417" s="47">
        <v>323</v>
      </c>
      <c r="AR417" s="47">
        <v>923</v>
      </c>
      <c r="AS417" s="47">
        <f t="shared" si="32"/>
        <v>600</v>
      </c>
      <c r="AT417" s="47"/>
      <c r="AU417" s="47"/>
      <c r="AW417" s="54" t="s">
        <v>213</v>
      </c>
      <c r="AX417" s="54" t="s">
        <v>38</v>
      </c>
      <c r="AY417" s="54" t="s">
        <v>105</v>
      </c>
      <c r="AZ417" s="54" t="s">
        <v>106</v>
      </c>
      <c r="BA417" s="54" t="s">
        <v>106</v>
      </c>
      <c r="BB417" s="54" t="s">
        <v>2240</v>
      </c>
      <c r="BC417" s="47" t="s">
        <v>2495</v>
      </c>
      <c r="BD417" s="47" t="s">
        <v>2494</v>
      </c>
      <c r="BE417" s="47" t="s">
        <v>2491</v>
      </c>
      <c r="BF417" s="30"/>
      <c r="BG417" s="30"/>
      <c r="BH417" s="31"/>
      <c r="BI417" s="31"/>
      <c r="BJ417" s="31"/>
      <c r="BK417" s="31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50.65" x14ac:dyDescent="0.6">
      <c r="A418" s="47">
        <v>417</v>
      </c>
      <c r="B418" s="443" t="s">
        <v>2231</v>
      </c>
      <c r="C418" s="444" t="s">
        <v>3953</v>
      </c>
      <c r="D418" s="47">
        <v>2018</v>
      </c>
      <c r="E418" s="96">
        <v>1.1000000000000001</v>
      </c>
      <c r="F418" s="47">
        <v>870</v>
      </c>
      <c r="G418" s="96">
        <v>1.07</v>
      </c>
      <c r="H418" s="96">
        <v>1.06</v>
      </c>
      <c r="I418" s="120" t="s">
        <v>2572</v>
      </c>
      <c r="J418" s="448" t="s">
        <v>4455</v>
      </c>
      <c r="K418" s="448" t="s">
        <v>3492</v>
      </c>
      <c r="L418" s="448" t="s">
        <v>4428</v>
      </c>
      <c r="M418" s="447" t="s">
        <v>4519</v>
      </c>
      <c r="N418" s="205" t="s">
        <v>3239</v>
      </c>
      <c r="O418" s="230" t="s">
        <v>3144</v>
      </c>
      <c r="P418" s="230" t="s">
        <v>3238</v>
      </c>
      <c r="T418" s="206">
        <v>44665.042361111111</v>
      </c>
      <c r="U418" s="160" t="s">
        <v>3007</v>
      </c>
      <c r="V418" s="189" t="b">
        <v>1</v>
      </c>
      <c r="W418" s="134" t="b">
        <v>1</v>
      </c>
      <c r="AB418" s="234" t="b">
        <f t="shared" si="33"/>
        <v>1</v>
      </c>
      <c r="AC418" s="199" t="b">
        <f t="shared" si="33"/>
        <v>1</v>
      </c>
      <c r="AD418" s="199" t="b">
        <f t="shared" si="36"/>
        <v>1</v>
      </c>
      <c r="AE418" s="199" t="b">
        <f t="shared" si="36"/>
        <v>1</v>
      </c>
      <c r="AF418" s="200" t="b">
        <f t="shared" si="36"/>
        <v>1</v>
      </c>
      <c r="AG418" s="200" t="b">
        <f t="shared" si="36"/>
        <v>1</v>
      </c>
      <c r="AH418" s="201" t="b">
        <f t="shared" si="34"/>
        <v>1</v>
      </c>
      <c r="AI418" s="203">
        <f t="shared" si="35"/>
        <v>1</v>
      </c>
      <c r="AJ418" s="167">
        <v>0.53</v>
      </c>
      <c r="AK418" s="97"/>
      <c r="AL418" s="47">
        <v>300</v>
      </c>
      <c r="AM418" s="47">
        <v>900</v>
      </c>
      <c r="AN418" s="47">
        <f t="shared" si="37"/>
        <v>600</v>
      </c>
      <c r="AO418" s="97"/>
      <c r="AP418" s="47"/>
      <c r="AQ418" s="47"/>
      <c r="AR418" s="47"/>
      <c r="AS418" s="47"/>
      <c r="AT418" s="47"/>
      <c r="AU418" s="47"/>
      <c r="AW418" s="54" t="s">
        <v>213</v>
      </c>
      <c r="AX418" s="54" t="s">
        <v>5</v>
      </c>
      <c r="AY418" s="54" t="s">
        <v>105</v>
      </c>
      <c r="AZ418" s="54" t="s">
        <v>106</v>
      </c>
      <c r="BA418" s="54" t="s">
        <v>106</v>
      </c>
      <c r="BB418" s="54" t="s">
        <v>2503</v>
      </c>
      <c r="BC418" s="47" t="s">
        <v>2099</v>
      </c>
      <c r="BD418" s="47" t="s">
        <v>164</v>
      </c>
      <c r="BE418" s="47" t="s">
        <v>2497</v>
      </c>
      <c r="BF418" s="30"/>
      <c r="BG418" s="30"/>
      <c r="BH418" s="31"/>
      <c r="BI418" s="31"/>
      <c r="BJ418" s="31"/>
      <c r="BK418" s="31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50.65" x14ac:dyDescent="0.6">
      <c r="A419" s="47">
        <v>418</v>
      </c>
      <c r="B419" s="443" t="s">
        <v>2232</v>
      </c>
      <c r="C419" s="444" t="s">
        <v>3953</v>
      </c>
      <c r="D419" s="47">
        <v>2018</v>
      </c>
      <c r="E419" s="96">
        <v>1.42</v>
      </c>
      <c r="F419" s="47">
        <v>900</v>
      </c>
      <c r="G419" s="96">
        <v>1.42</v>
      </c>
      <c r="H419" s="96"/>
      <c r="I419" s="120" t="s">
        <v>2572</v>
      </c>
      <c r="J419" s="448" t="s">
        <v>3493</v>
      </c>
      <c r="K419" s="448" t="s">
        <v>3501</v>
      </c>
      <c r="L419" s="448" t="s">
        <v>4223</v>
      </c>
      <c r="M419" s="447" t="s">
        <v>4536</v>
      </c>
      <c r="N419" s="205" t="s">
        <v>3243</v>
      </c>
      <c r="O419" s="230" t="s">
        <v>3242</v>
      </c>
      <c r="P419" s="136" t="s">
        <v>3241</v>
      </c>
      <c r="T419" s="206">
        <v>44665.056944444441</v>
      </c>
      <c r="U419" s="155" t="s">
        <v>2575</v>
      </c>
      <c r="V419" s="189" t="b">
        <v>1</v>
      </c>
      <c r="W419" s="134" t="b">
        <v>1</v>
      </c>
      <c r="AB419" s="234" t="b">
        <f t="shared" si="33"/>
        <v>1</v>
      </c>
      <c r="AC419" s="199" t="b">
        <f t="shared" si="33"/>
        <v>1</v>
      </c>
      <c r="AD419" s="199" t="b">
        <f t="shared" si="36"/>
        <v>1</v>
      </c>
      <c r="AE419" s="199" t="b">
        <f t="shared" si="36"/>
        <v>1</v>
      </c>
      <c r="AF419" s="200" t="b">
        <f t="shared" si="36"/>
        <v>1</v>
      </c>
      <c r="AG419" s="200" t="b">
        <f t="shared" si="36"/>
        <v>1</v>
      </c>
      <c r="AH419" s="201" t="b">
        <f t="shared" si="34"/>
        <v>1</v>
      </c>
      <c r="AI419" s="203">
        <f t="shared" si="35"/>
        <v>1</v>
      </c>
      <c r="AJ419" s="167">
        <v>0.87</v>
      </c>
      <c r="AK419" s="97"/>
      <c r="AL419" s="47">
        <v>500</v>
      </c>
      <c r="AM419" s="47">
        <v>900</v>
      </c>
      <c r="AN419" s="47">
        <f t="shared" si="37"/>
        <v>400</v>
      </c>
      <c r="AO419" s="97"/>
      <c r="AP419" s="47"/>
      <c r="AQ419" s="47"/>
      <c r="AR419" s="47"/>
      <c r="AS419" s="47"/>
      <c r="AT419" s="47"/>
      <c r="AU419" s="47"/>
      <c r="AW419" s="54" t="s">
        <v>213</v>
      </c>
      <c r="AX419" s="54" t="s">
        <v>5</v>
      </c>
      <c r="AY419" s="54" t="s">
        <v>105</v>
      </c>
      <c r="AZ419" s="54" t="s">
        <v>106</v>
      </c>
      <c r="BA419" s="54" t="s">
        <v>106</v>
      </c>
      <c r="BB419" s="54" t="s">
        <v>2005</v>
      </c>
      <c r="BC419" s="47" t="s">
        <v>874</v>
      </c>
      <c r="BD419" s="47" t="s">
        <v>2499</v>
      </c>
      <c r="BE419" s="47" t="s">
        <v>2500</v>
      </c>
      <c r="BF419" s="30"/>
      <c r="BG419" s="30"/>
      <c r="BH419" s="31"/>
      <c r="BI419" s="31"/>
      <c r="BJ419" s="31"/>
      <c r="BK419" s="31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50.65" x14ac:dyDescent="0.6">
      <c r="A420" s="47">
        <v>419</v>
      </c>
      <c r="B420" s="443" t="s">
        <v>2233</v>
      </c>
      <c r="C420" s="444" t="s">
        <v>3953</v>
      </c>
      <c r="D420" s="47">
        <v>2019</v>
      </c>
      <c r="E420" s="96">
        <v>1.7</v>
      </c>
      <c r="F420" s="47">
        <v>823</v>
      </c>
      <c r="G420" s="96">
        <v>1.68</v>
      </c>
      <c r="H420" s="96">
        <v>1.68</v>
      </c>
      <c r="I420" s="120" t="s">
        <v>2572</v>
      </c>
      <c r="J420" s="448" t="s">
        <v>4456</v>
      </c>
      <c r="K420" s="448" t="s">
        <v>3505</v>
      </c>
      <c r="L420" s="448" t="s">
        <v>4385</v>
      </c>
      <c r="M420" s="447" t="s">
        <v>4534</v>
      </c>
      <c r="N420" s="205" t="s">
        <v>3245</v>
      </c>
      <c r="O420" s="136" t="s">
        <v>3244</v>
      </c>
      <c r="P420" s="136" t="s">
        <v>3244</v>
      </c>
      <c r="T420" s="206">
        <v>44665.058333333334</v>
      </c>
      <c r="U420" s="160" t="s">
        <v>3007</v>
      </c>
      <c r="V420" s="189" t="b">
        <v>1</v>
      </c>
      <c r="W420" s="134" t="b">
        <v>1</v>
      </c>
      <c r="AB420" s="234" t="b">
        <f t="shared" si="33"/>
        <v>1</v>
      </c>
      <c r="AC420" s="199" t="b">
        <f t="shared" si="33"/>
        <v>1</v>
      </c>
      <c r="AD420" s="199" t="b">
        <f t="shared" si="36"/>
        <v>1</v>
      </c>
      <c r="AE420" s="199" t="b">
        <f t="shared" si="36"/>
        <v>1</v>
      </c>
      <c r="AF420" s="200" t="b">
        <f t="shared" si="36"/>
        <v>1</v>
      </c>
      <c r="AG420" s="200" t="b">
        <f t="shared" si="36"/>
        <v>1</v>
      </c>
      <c r="AH420" s="201" t="b">
        <f t="shared" si="34"/>
        <v>1</v>
      </c>
      <c r="AI420" s="203">
        <f t="shared" si="35"/>
        <v>1</v>
      </c>
      <c r="AJ420" s="167">
        <v>0.84</v>
      </c>
      <c r="AK420" s="97"/>
      <c r="AL420" s="47">
        <v>300</v>
      </c>
      <c r="AM420" s="47">
        <v>873</v>
      </c>
      <c r="AN420" s="47">
        <f t="shared" si="37"/>
        <v>573</v>
      </c>
      <c r="AO420" s="97"/>
      <c r="AP420" s="47"/>
      <c r="AQ420" s="47"/>
      <c r="AR420" s="47"/>
      <c r="AS420" s="47"/>
      <c r="AT420" s="47"/>
      <c r="AU420" s="47"/>
      <c r="AW420" s="54" t="s">
        <v>213</v>
      </c>
      <c r="AX420" s="54" t="s">
        <v>5</v>
      </c>
      <c r="AY420" s="54" t="s">
        <v>105</v>
      </c>
      <c r="AZ420" s="54" t="s">
        <v>106</v>
      </c>
      <c r="BA420" s="54" t="s">
        <v>106</v>
      </c>
      <c r="BB420" s="54" t="s">
        <v>2005</v>
      </c>
      <c r="BC420" s="47" t="s">
        <v>88</v>
      </c>
      <c r="BD420" s="47" t="s">
        <v>2502</v>
      </c>
      <c r="BE420" s="47" t="s">
        <v>2501</v>
      </c>
      <c r="BF420" s="30"/>
      <c r="BG420" s="30"/>
      <c r="BH420" s="31"/>
      <c r="BI420" s="31"/>
      <c r="BJ420" s="31"/>
      <c r="BK420" s="31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50.65" x14ac:dyDescent="0.6">
      <c r="A421" s="47">
        <v>420</v>
      </c>
      <c r="B421" s="443" t="s">
        <v>2234</v>
      </c>
      <c r="C421" s="444" t="s">
        <v>3953</v>
      </c>
      <c r="D421" s="47">
        <v>2019</v>
      </c>
      <c r="E421" s="96">
        <v>2.4</v>
      </c>
      <c r="F421" s="47">
        <v>723</v>
      </c>
      <c r="G421" s="96">
        <v>2.41</v>
      </c>
      <c r="H421" s="96">
        <v>2.41</v>
      </c>
      <c r="I421" s="120" t="s">
        <v>2572</v>
      </c>
      <c r="J421" s="448" t="s">
        <v>4396</v>
      </c>
      <c r="K421" s="448" t="s">
        <v>3038</v>
      </c>
      <c r="L421" s="448" t="s">
        <v>4340</v>
      </c>
      <c r="M421" s="447" t="s">
        <v>4507</v>
      </c>
      <c r="N421" s="205" t="s">
        <v>3155</v>
      </c>
      <c r="O421" s="230" t="s">
        <v>3122</v>
      </c>
      <c r="P421" s="136" t="s">
        <v>3246</v>
      </c>
      <c r="T421" s="206">
        <v>44665.05972222222</v>
      </c>
      <c r="U421" s="160" t="s">
        <v>3007</v>
      </c>
      <c r="V421" s="189" t="b">
        <v>1</v>
      </c>
      <c r="W421" s="134" t="b">
        <v>1</v>
      </c>
      <c r="AB421" s="234" t="b">
        <f t="shared" si="33"/>
        <v>1</v>
      </c>
      <c r="AC421" s="199" t="b">
        <f t="shared" si="33"/>
        <v>1</v>
      </c>
      <c r="AD421" s="199" t="b">
        <f t="shared" si="36"/>
        <v>1</v>
      </c>
      <c r="AE421" s="199" t="b">
        <f t="shared" si="36"/>
        <v>1</v>
      </c>
      <c r="AF421" s="200" t="b">
        <f t="shared" si="36"/>
        <v>1</v>
      </c>
      <c r="AG421" s="200" t="b">
        <f t="shared" si="36"/>
        <v>1</v>
      </c>
      <c r="AH421" s="201" t="b">
        <f t="shared" si="34"/>
        <v>1</v>
      </c>
      <c r="AI421" s="203">
        <f t="shared" si="35"/>
        <v>1</v>
      </c>
      <c r="AJ421" s="167">
        <v>1.34</v>
      </c>
      <c r="AK421" s="97"/>
      <c r="AL421" s="47">
        <v>300</v>
      </c>
      <c r="AM421" s="47">
        <v>723</v>
      </c>
      <c r="AN421" s="47">
        <f t="shared" si="37"/>
        <v>423</v>
      </c>
      <c r="AO421" s="97">
        <v>16</v>
      </c>
      <c r="AP421" s="47" t="s">
        <v>2562</v>
      </c>
      <c r="AQ421" s="47">
        <v>423</v>
      </c>
      <c r="AR421" s="47">
        <v>723</v>
      </c>
      <c r="AS421" s="47">
        <f t="shared" si="32"/>
        <v>300</v>
      </c>
      <c r="AT421" s="47"/>
      <c r="AU421" s="47"/>
      <c r="AW421" s="54" t="s">
        <v>213</v>
      </c>
      <c r="AX421" s="54" t="s">
        <v>38</v>
      </c>
      <c r="AY421" s="54" t="s">
        <v>105</v>
      </c>
      <c r="AZ421" s="54" t="s">
        <v>106</v>
      </c>
      <c r="BA421" s="54" t="s">
        <v>106</v>
      </c>
      <c r="BB421" s="54" t="s">
        <v>2005</v>
      </c>
      <c r="BC421" s="47" t="s">
        <v>88</v>
      </c>
      <c r="BD421" s="47" t="s">
        <v>2507</v>
      </c>
      <c r="BE421" s="47" t="s">
        <v>2506</v>
      </c>
      <c r="BF421" s="30"/>
      <c r="BG421" s="30"/>
      <c r="BH421" s="31"/>
      <c r="BI421" s="31"/>
      <c r="BJ421" s="31"/>
      <c r="BK421" s="31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50.65" x14ac:dyDescent="0.6">
      <c r="A422" s="47">
        <v>421</v>
      </c>
      <c r="B422" s="443" t="s">
        <v>2235</v>
      </c>
      <c r="C422" s="444" t="s">
        <v>3953</v>
      </c>
      <c r="D422" s="47">
        <v>2020</v>
      </c>
      <c r="E422" s="107">
        <v>1.6</v>
      </c>
      <c r="F422" s="47">
        <v>375</v>
      </c>
      <c r="G422" s="96">
        <v>1.66</v>
      </c>
      <c r="H422" s="96">
        <v>1.61</v>
      </c>
      <c r="I422" s="120" t="s">
        <v>2572</v>
      </c>
      <c r="J422" s="448" t="s">
        <v>4377</v>
      </c>
      <c r="K422" s="448" t="s">
        <v>3506</v>
      </c>
      <c r="L422" s="448" t="s">
        <v>4244</v>
      </c>
      <c r="M422" s="447" t="s">
        <v>4537</v>
      </c>
      <c r="N422" s="205" t="s">
        <v>2878</v>
      </c>
      <c r="O422" s="230" t="s">
        <v>3249</v>
      </c>
      <c r="P422" s="136" t="s">
        <v>3250</v>
      </c>
      <c r="T422" s="206">
        <v>44665.068749999999</v>
      </c>
      <c r="U422" s="155" t="s">
        <v>2575</v>
      </c>
      <c r="V422" s="189" t="b">
        <v>1</v>
      </c>
      <c r="W422" s="134" t="b">
        <v>1</v>
      </c>
      <c r="AB422" s="234" t="b">
        <f t="shared" si="33"/>
        <v>1</v>
      </c>
      <c r="AC422" s="199" t="b">
        <f t="shared" si="33"/>
        <v>1</v>
      </c>
      <c r="AD422" s="199" t="b">
        <f t="shared" si="36"/>
        <v>1</v>
      </c>
      <c r="AE422" s="199" t="b">
        <f t="shared" si="36"/>
        <v>1</v>
      </c>
      <c r="AF422" s="200" t="b">
        <f t="shared" si="36"/>
        <v>1</v>
      </c>
      <c r="AG422" s="200" t="b">
        <f t="shared" si="36"/>
        <v>1</v>
      </c>
      <c r="AH422" s="201" t="b">
        <f t="shared" si="34"/>
        <v>1</v>
      </c>
      <c r="AI422" s="203">
        <f t="shared" si="35"/>
        <v>1</v>
      </c>
      <c r="AJ422" s="167">
        <v>1.2</v>
      </c>
      <c r="AK422" s="97"/>
      <c r="AL422" s="47">
        <v>300</v>
      </c>
      <c r="AM422" s="47">
        <v>575</v>
      </c>
      <c r="AN422" s="47">
        <f t="shared" si="37"/>
        <v>275</v>
      </c>
      <c r="AO422" s="97">
        <v>11.3</v>
      </c>
      <c r="AP422" s="47" t="s">
        <v>2562</v>
      </c>
      <c r="AQ422" s="47">
        <v>300</v>
      </c>
      <c r="AR422" s="47">
        <v>575</v>
      </c>
      <c r="AS422" s="47">
        <f t="shared" si="32"/>
        <v>275</v>
      </c>
      <c r="AT422" s="47"/>
      <c r="AU422" s="47"/>
      <c r="AW422" s="54" t="s">
        <v>213</v>
      </c>
      <c r="AX422" s="54" t="s">
        <v>5</v>
      </c>
      <c r="AY422" s="54" t="s">
        <v>105</v>
      </c>
      <c r="AZ422" s="54" t="s">
        <v>106</v>
      </c>
      <c r="BA422" s="54" t="s">
        <v>106</v>
      </c>
      <c r="BB422" s="54" t="s">
        <v>2005</v>
      </c>
      <c r="BC422" s="47" t="s">
        <v>2508</v>
      </c>
      <c r="BD422" s="47" t="s">
        <v>2510</v>
      </c>
      <c r="BE422" s="47" t="s">
        <v>2509</v>
      </c>
      <c r="BP422" s="30" t="s">
        <v>2300</v>
      </c>
      <c r="BQ422" s="88">
        <v>44386</v>
      </c>
    </row>
    <row r="423" spans="1:71" ht="50.65" x14ac:dyDescent="0.6">
      <c r="A423" s="47">
        <v>422</v>
      </c>
      <c r="B423" s="443" t="s">
        <v>2129</v>
      </c>
      <c r="C423" s="444" t="s">
        <v>3952</v>
      </c>
      <c r="D423" s="47">
        <v>2019</v>
      </c>
      <c r="E423" s="96">
        <v>1.52</v>
      </c>
      <c r="F423" s="47">
        <v>973</v>
      </c>
      <c r="G423" s="96">
        <v>1.52</v>
      </c>
      <c r="H423" s="96"/>
      <c r="I423" s="120" t="s">
        <v>2572</v>
      </c>
      <c r="J423" s="448" t="s">
        <v>4400</v>
      </c>
      <c r="K423" s="448" t="s">
        <v>3343</v>
      </c>
      <c r="L423" s="448" t="s">
        <v>4250</v>
      </c>
      <c r="M423" s="447" t="s">
        <v>3003</v>
      </c>
      <c r="N423" s="205" t="s">
        <v>2932</v>
      </c>
      <c r="O423" s="230" t="s">
        <v>3002</v>
      </c>
      <c r="P423" s="230" t="s">
        <v>3002</v>
      </c>
      <c r="R423" s="136" t="s">
        <v>3006</v>
      </c>
      <c r="T423" s="206">
        <v>44664.506944444445</v>
      </c>
      <c r="U423" s="160" t="s">
        <v>3007</v>
      </c>
      <c r="V423" s="189" t="b">
        <v>1</v>
      </c>
      <c r="W423" s="189" t="b">
        <v>1</v>
      </c>
      <c r="AB423" s="234" t="b">
        <f t="shared" si="33"/>
        <v>1</v>
      </c>
      <c r="AC423" s="199" t="b">
        <f t="shared" si="33"/>
        <v>1</v>
      </c>
      <c r="AD423" s="199" t="b">
        <f t="shared" si="36"/>
        <v>1</v>
      </c>
      <c r="AE423" s="199" t="b">
        <f t="shared" si="36"/>
        <v>1</v>
      </c>
      <c r="AF423" s="200" t="b">
        <f t="shared" si="36"/>
        <v>1</v>
      </c>
      <c r="AG423" s="200" t="b">
        <f t="shared" si="36"/>
        <v>1</v>
      </c>
      <c r="AH423" s="201" t="b">
        <f t="shared" si="34"/>
        <v>1</v>
      </c>
      <c r="AI423" s="203">
        <f t="shared" si="35"/>
        <v>1</v>
      </c>
      <c r="AJ423" s="167">
        <v>0.93</v>
      </c>
      <c r="AK423" s="97"/>
      <c r="AL423" s="47">
        <v>300</v>
      </c>
      <c r="AM423" s="47">
        <v>973</v>
      </c>
      <c r="AN423" s="47">
        <f t="shared" si="37"/>
        <v>673</v>
      </c>
      <c r="AO423" s="97">
        <v>11.4</v>
      </c>
      <c r="AP423" s="47" t="s">
        <v>2561</v>
      </c>
      <c r="AQ423" s="47">
        <v>317</v>
      </c>
      <c r="AR423" s="47">
        <v>973</v>
      </c>
      <c r="AS423" s="47">
        <f>AR423-AQ423</f>
        <v>656</v>
      </c>
      <c r="AT423" s="47" t="s">
        <v>271</v>
      </c>
      <c r="AU423" s="47"/>
      <c r="AW423" s="54" t="s">
        <v>213</v>
      </c>
      <c r="AX423" s="54" t="s">
        <v>5</v>
      </c>
      <c r="AY423" s="54" t="s">
        <v>105</v>
      </c>
      <c r="AZ423" s="54" t="s">
        <v>271</v>
      </c>
      <c r="BA423" s="54" t="s">
        <v>106</v>
      </c>
      <c r="BB423" s="54" t="s">
        <v>2240</v>
      </c>
      <c r="BC423" s="47" t="s">
        <v>2239</v>
      </c>
      <c r="BD423" s="47" t="s">
        <v>2242</v>
      </c>
      <c r="BE423" s="47" t="s">
        <v>2241</v>
      </c>
      <c r="BF423" s="30"/>
      <c r="BG423" s="30"/>
      <c r="BH423" s="73"/>
      <c r="BI423" s="73"/>
      <c r="BJ423" s="73"/>
      <c r="BK423" s="7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52.5" x14ac:dyDescent="0.6">
      <c r="A424" s="47">
        <v>423</v>
      </c>
      <c r="B424" s="443" t="s">
        <v>2145</v>
      </c>
      <c r="C424" s="444" t="s">
        <v>3958</v>
      </c>
      <c r="D424" s="47">
        <v>2020</v>
      </c>
      <c r="E424" s="253">
        <v>2.1</v>
      </c>
      <c r="F424" s="33">
        <v>770</v>
      </c>
      <c r="G424" s="253">
        <v>2.1</v>
      </c>
      <c r="H424" s="253">
        <v>2.1</v>
      </c>
      <c r="I424" s="120" t="s">
        <v>2572</v>
      </c>
      <c r="J424" s="448" t="s">
        <v>4413</v>
      </c>
      <c r="K424" s="448" t="s">
        <v>3484</v>
      </c>
      <c r="L424" s="448" t="s">
        <v>4157</v>
      </c>
      <c r="M424" s="447" t="s">
        <v>4513</v>
      </c>
      <c r="N424" s="205" t="s">
        <v>3077</v>
      </c>
      <c r="O424" s="230" t="s">
        <v>3078</v>
      </c>
      <c r="P424" s="136" t="s">
        <v>3076</v>
      </c>
      <c r="T424" s="206">
        <v>44664.180555555555</v>
      </c>
      <c r="U424" s="160" t="s">
        <v>3007</v>
      </c>
      <c r="V424" s="189" t="b">
        <v>1</v>
      </c>
      <c r="W424" s="189" t="b">
        <v>1</v>
      </c>
      <c r="AB424" s="234" t="b">
        <f t="shared" si="33"/>
        <v>1</v>
      </c>
      <c r="AC424" s="199" t="b">
        <f t="shared" si="33"/>
        <v>1</v>
      </c>
      <c r="AD424" s="199" t="b">
        <f t="shared" si="36"/>
        <v>1</v>
      </c>
      <c r="AE424" s="199" t="b">
        <f t="shared" si="36"/>
        <v>1</v>
      </c>
      <c r="AF424" s="200" t="b">
        <f t="shared" si="36"/>
        <v>1</v>
      </c>
      <c r="AG424" s="200" t="b">
        <f t="shared" si="36"/>
        <v>1</v>
      </c>
      <c r="AH424" s="201" t="b">
        <f t="shared" si="34"/>
        <v>1</v>
      </c>
      <c r="AI424" s="203">
        <f t="shared" si="35"/>
        <v>1</v>
      </c>
      <c r="AJ424" s="167">
        <v>1.07</v>
      </c>
      <c r="AK424" s="97"/>
      <c r="AL424" s="47">
        <v>300</v>
      </c>
      <c r="AM424" s="47">
        <v>813</v>
      </c>
      <c r="AN424" s="47">
        <f t="shared" si="37"/>
        <v>513</v>
      </c>
      <c r="AO424" s="97"/>
      <c r="AP424" s="47"/>
      <c r="AQ424" s="47"/>
      <c r="AR424" s="47"/>
      <c r="AS424" s="47"/>
      <c r="AT424" s="47"/>
      <c r="AU424" s="47"/>
      <c r="AW424" s="54" t="s">
        <v>213</v>
      </c>
      <c r="AX424" s="54" t="s">
        <v>38</v>
      </c>
      <c r="AY424" s="54" t="s">
        <v>105</v>
      </c>
      <c r="AZ424" s="54" t="s">
        <v>106</v>
      </c>
      <c r="BA424" s="54" t="s">
        <v>106</v>
      </c>
      <c r="BB424" s="54" t="s">
        <v>2005</v>
      </c>
      <c r="BC424" s="47" t="s">
        <v>88</v>
      </c>
      <c r="BD424" s="47" t="s">
        <v>3298</v>
      </c>
      <c r="BE424" s="47" t="s">
        <v>3079</v>
      </c>
      <c r="BF424" s="30"/>
      <c r="BG424" s="30"/>
      <c r="BH424" s="73"/>
      <c r="BI424" s="73"/>
      <c r="BJ424" s="73"/>
      <c r="BK424" s="73"/>
      <c r="BL424" s="33"/>
      <c r="BM424" s="33"/>
      <c r="BN424" s="33"/>
      <c r="BO424" s="33" t="s">
        <v>3080</v>
      </c>
      <c r="BP424" s="30" t="s">
        <v>2300</v>
      </c>
      <c r="BQ424" s="88">
        <v>44386</v>
      </c>
      <c r="BR424" s="33"/>
      <c r="BS424" s="33"/>
    </row>
    <row r="425" spans="1:71" ht="39.4" x14ac:dyDescent="0.6">
      <c r="A425" s="1">
        <v>424</v>
      </c>
      <c r="B425" s="440" t="s">
        <v>3288</v>
      </c>
      <c r="C425" s="29" t="s">
        <v>3289</v>
      </c>
      <c r="D425" s="1">
        <v>2017</v>
      </c>
      <c r="J425" s="448" t="s">
        <v>4401</v>
      </c>
      <c r="K425" s="448" t="s">
        <v>3480</v>
      </c>
      <c r="L425" s="448" t="s">
        <v>4055</v>
      </c>
      <c r="M425" s="447" t="s">
        <v>4505</v>
      </c>
      <c r="N425" s="205" t="s">
        <v>2920</v>
      </c>
      <c r="O425" s="230" t="s">
        <v>3293</v>
      </c>
      <c r="P425" s="136" t="s">
        <v>3294</v>
      </c>
      <c r="T425" s="206">
        <v>44666.120833333334</v>
      </c>
      <c r="U425" s="265" t="s">
        <v>3301</v>
      </c>
      <c r="V425" s="189" t="b">
        <v>1</v>
      </c>
      <c r="W425" s="134" t="b">
        <v>1</v>
      </c>
      <c r="AB425" s="234" t="b">
        <f t="shared" ref="AB425:AC425" si="38">V425=TRUE</f>
        <v>1</v>
      </c>
      <c r="AC425" s="199" t="b">
        <f t="shared" si="38"/>
        <v>1</v>
      </c>
      <c r="AD425" s="199" t="b">
        <f t="shared" si="36"/>
        <v>1</v>
      </c>
      <c r="AE425" s="199" t="b">
        <f t="shared" si="36"/>
        <v>1</v>
      </c>
      <c r="AF425" s="200" t="b">
        <f t="shared" si="36"/>
        <v>1</v>
      </c>
      <c r="AG425" s="200" t="b">
        <f t="shared" si="36"/>
        <v>1</v>
      </c>
      <c r="AH425" s="201" t="b">
        <f t="shared" si="34"/>
        <v>1</v>
      </c>
      <c r="AI425" s="203">
        <f t="shared" si="35"/>
        <v>1</v>
      </c>
      <c r="AW425" s="54" t="s">
        <v>213</v>
      </c>
      <c r="AX425" s="51" t="s">
        <v>38</v>
      </c>
      <c r="AY425" s="54" t="s">
        <v>105</v>
      </c>
      <c r="BB425" s="51" t="s">
        <v>2002</v>
      </c>
      <c r="BC425" s="1" t="s">
        <v>1616</v>
      </c>
      <c r="BD425" s="1" t="s">
        <v>1844</v>
      </c>
      <c r="BE425" s="33" t="s">
        <v>3299</v>
      </c>
      <c r="BP425" s="51" t="s">
        <v>2103</v>
      </c>
      <c r="BQ425" s="53">
        <v>44666</v>
      </c>
    </row>
  </sheetData>
  <phoneticPr fontId="1" type="noConversion"/>
  <conditionalFormatting sqref="V422:W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25:W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I425">
    <cfRule type="cellIs" dxfId="3" priority="1" operator="equal">
      <formula>FALSE</formula>
    </cfRule>
  </conditionalFormatting>
  <hyperlinks>
    <hyperlink ref="B265" r:id="rId1" display="https://doi.org/10.1109/ICT.2007.4569410" xr:uid="{352E7B64-B15B-4360-9B07-47895D6589D9}"/>
    <hyperlink ref="B266" r:id="rId2" display="https://doi.org/10.1109/ICT.1997.667089" xr:uid="{F2E7B2AE-96BF-4B3D-81CE-0CA649B92DC0}"/>
    <hyperlink ref="B267" r:id="rId3" display="https://doi.org/10.1109/ICT.1997.667089" xr:uid="{3E7F65DE-C849-43EF-91A5-1ADBA4B9BA67}"/>
    <hyperlink ref="M27" r:id="rId4" xr:uid="{CDEEF415-ED16-4A9D-886B-62FE623E6F41}"/>
    <hyperlink ref="M29" r:id="rId5" xr:uid="{AC5B4B9B-2798-48CF-98B6-05843AB71F13}"/>
    <hyperlink ref="M96" r:id="rId6" xr:uid="{A0D3B86A-86CA-4DF4-BC87-3B4EEBA80163}"/>
  </hyperlinks>
  <pageMargins left="0.7" right="0.7" top="0.75" bottom="0.75" header="0.3" footer="0.3"/>
  <pageSetup paperSize="9" scale="17" orientation="landscape" horizontalDpi="300" verticalDpi="300" r:id="rId7"/>
  <drawing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BS425"/>
  <sheetViews>
    <sheetView zoomScale="70" zoomScaleNormal="70" workbookViewId="0">
      <pane ySplit="1" topLeftCell="A2" activePane="bottomLeft" state="frozen"/>
      <selection pane="bottomLeft" activeCell="P4" sqref="P4"/>
    </sheetView>
  </sheetViews>
  <sheetFormatPr defaultColWidth="9" defaultRowHeight="16.899999999999999" x14ac:dyDescent="0.6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0" width="11.5625" style="120" customWidth="1"/>
    <col min="11" max="13" width="11.5625" style="205" customWidth="1"/>
    <col min="14" max="14" width="12.8125" style="230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6.687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76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3436</v>
      </c>
      <c r="K2" s="174" t="s">
        <v>2720</v>
      </c>
      <c r="L2" s="279" t="s">
        <v>2808</v>
      </c>
      <c r="M2" s="174" t="s">
        <v>2730</v>
      </c>
      <c r="N2" s="217" t="s">
        <v>3258</v>
      </c>
      <c r="O2" s="194" t="s">
        <v>3259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3436</v>
      </c>
      <c r="K3" s="174" t="s">
        <v>2720</v>
      </c>
      <c r="L3" s="279" t="s">
        <v>2808</v>
      </c>
      <c r="M3" s="174" t="s">
        <v>3095</v>
      </c>
      <c r="N3" s="217" t="s">
        <v>3261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83"/>
      <c r="L4" s="183"/>
      <c r="M4" s="183"/>
      <c r="N4" s="220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74" t="s">
        <v>3263</v>
      </c>
      <c r="L5" s="279" t="s">
        <v>3262</v>
      </c>
      <c r="M5" s="174" t="s">
        <v>2752</v>
      </c>
      <c r="N5" s="217" t="s">
        <v>2815</v>
      </c>
      <c r="O5" s="194" t="s">
        <v>3264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74" t="s">
        <v>2840</v>
      </c>
      <c r="L6" s="279" t="s">
        <v>2841</v>
      </c>
      <c r="M6" s="174" t="s">
        <v>2730</v>
      </c>
      <c r="N6" s="217" t="s">
        <v>3268</v>
      </c>
      <c r="O6" s="194" t="s">
        <v>3267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74" t="s">
        <v>3271</v>
      </c>
      <c r="L7" s="279" t="s">
        <v>2893</v>
      </c>
      <c r="M7" s="174" t="s">
        <v>3095</v>
      </c>
      <c r="N7" s="217" t="s">
        <v>3272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74" t="s">
        <v>3274</v>
      </c>
      <c r="L8" s="279" t="s">
        <v>3273</v>
      </c>
      <c r="M8" s="174" t="s">
        <v>3095</v>
      </c>
      <c r="N8" s="217" t="s">
        <v>3275</v>
      </c>
      <c r="O8" s="194" t="s">
        <v>3276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74" t="s">
        <v>2720</v>
      </c>
      <c r="L9" s="279" t="s">
        <v>2712</v>
      </c>
      <c r="M9" s="174" t="s">
        <v>2741</v>
      </c>
      <c r="N9" s="217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74" t="s">
        <v>3281</v>
      </c>
      <c r="L10" s="279" t="s">
        <v>2927</v>
      </c>
      <c r="M10" s="174"/>
      <c r="N10" s="217" t="s">
        <v>3280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74" t="s">
        <v>3283</v>
      </c>
      <c r="L11" s="279" t="s">
        <v>3284</v>
      </c>
      <c r="M11" s="174" t="s">
        <v>2788</v>
      </c>
      <c r="N11" s="217" t="s">
        <v>3286</v>
      </c>
      <c r="O11" s="194" t="s">
        <v>3287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74"/>
      <c r="L12" s="174"/>
      <c r="M12" s="174"/>
      <c r="N12" s="217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7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74"/>
      <c r="L14" s="174"/>
      <c r="M14" s="174"/>
      <c r="N14" s="217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74"/>
      <c r="L15" s="174"/>
      <c r="M15" s="174"/>
      <c r="N15" s="217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74"/>
      <c r="L16" s="174"/>
      <c r="M16" s="174"/>
      <c r="N16" s="217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74"/>
      <c r="L17" s="174"/>
      <c r="M17" s="174"/>
      <c r="N17" s="217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74"/>
      <c r="L18" s="174"/>
      <c r="M18" s="174"/>
      <c r="N18" s="217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74"/>
      <c r="L19" s="174"/>
      <c r="M19" s="174"/>
      <c r="N19" s="217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74"/>
      <c r="L20" s="174"/>
      <c r="M20" s="174"/>
      <c r="N20" s="217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74"/>
      <c r="L21" s="174"/>
      <c r="M21" s="174"/>
      <c r="N21" s="217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83"/>
      <c r="L22" s="183"/>
      <c r="M22" s="183"/>
      <c r="N22" s="220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83"/>
      <c r="L23" s="183"/>
      <c r="M23" s="183"/>
      <c r="N23" s="220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74"/>
      <c r="L24" s="174"/>
      <c r="M24" s="174"/>
      <c r="N24" s="217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83"/>
      <c r="L25" s="183"/>
      <c r="M25" s="183"/>
      <c r="N25" s="220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74"/>
      <c r="L26" s="174"/>
      <c r="M26" s="174"/>
      <c r="N26" s="217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204"/>
      <c r="L27" s="204"/>
      <c r="M27" s="204"/>
      <c r="N27" s="218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74"/>
      <c r="L28" s="174"/>
      <c r="M28" s="174"/>
      <c r="N28" s="217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74"/>
      <c r="L29" s="174"/>
      <c r="M29" s="174"/>
      <c r="N29" s="217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83"/>
      <c r="L30" s="183"/>
      <c r="M30" s="183"/>
      <c r="N30" s="220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4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83"/>
      <c r="L31" s="183"/>
      <c r="M31" s="183"/>
      <c r="N31" s="220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4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74"/>
      <c r="L32" s="174"/>
      <c r="M32" s="174"/>
      <c r="N32" s="217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74"/>
      <c r="L33" s="174"/>
      <c r="M33" s="174"/>
      <c r="N33" s="217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74"/>
      <c r="L34" s="174"/>
      <c r="M34" s="174"/>
      <c r="N34" s="217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74"/>
      <c r="L35" s="174"/>
      <c r="M35" s="174"/>
      <c r="N35" s="217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74"/>
      <c r="L36" s="174"/>
      <c r="M36" s="174"/>
      <c r="N36" s="217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74"/>
      <c r="L37" s="174"/>
      <c r="M37" s="174"/>
      <c r="N37" s="217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74"/>
      <c r="L38" s="174"/>
      <c r="M38" s="174"/>
      <c r="N38" s="217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74"/>
      <c r="L39" s="174"/>
      <c r="M39" s="174"/>
      <c r="N39" s="217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74"/>
      <c r="L40" s="174"/>
      <c r="M40" s="174"/>
      <c r="N40" s="217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74"/>
      <c r="L41" s="174"/>
      <c r="M41" s="174"/>
      <c r="N41" s="217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74"/>
      <c r="L42" s="174"/>
      <c r="M42" s="174"/>
      <c r="N42" s="217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74"/>
      <c r="M44" s="174"/>
      <c r="N44" s="217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7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74"/>
      <c r="L46" s="174"/>
      <c r="M46" s="174"/>
      <c r="N46" s="217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74"/>
      <c r="L47" s="174"/>
      <c r="M47" s="174"/>
      <c r="N47" s="217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74"/>
      <c r="L48" s="174"/>
      <c r="M48" s="174"/>
      <c r="N48" s="217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74"/>
      <c r="L49" s="174"/>
      <c r="M49" s="174"/>
      <c r="N49" s="217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74"/>
      <c r="L50" s="174"/>
      <c r="M50" s="174"/>
      <c r="N50" s="217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4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204"/>
      <c r="L51" s="204"/>
      <c r="M51" s="204"/>
      <c r="N51" s="218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74"/>
      <c r="L52" s="174"/>
      <c r="M52" s="174"/>
      <c r="N52" s="217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4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74"/>
      <c r="L53" s="174"/>
      <c r="M53" s="174"/>
      <c r="N53" s="217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4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74"/>
      <c r="L54" s="174"/>
      <c r="M54" s="174"/>
      <c r="N54" s="217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4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74"/>
      <c r="L55" s="174"/>
      <c r="M55" s="174"/>
      <c r="N55" s="217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4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74"/>
      <c r="L56" s="174"/>
      <c r="M56" s="174"/>
      <c r="N56" s="217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4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74"/>
      <c r="L57" s="174"/>
      <c r="M57" s="174"/>
      <c r="N57" s="217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74"/>
      <c r="L58" s="174"/>
      <c r="M58" s="174"/>
      <c r="N58" s="217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83"/>
      <c r="L59" s="183"/>
      <c r="M59" s="183"/>
      <c r="N59" s="220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4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204"/>
      <c r="L60" s="204"/>
      <c r="M60" s="204"/>
      <c r="N60" s="218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74"/>
      <c r="L61" s="174"/>
      <c r="M61" s="174"/>
      <c r="N61" s="217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4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83"/>
      <c r="L62" s="183"/>
      <c r="M62" s="183"/>
      <c r="N62" s="220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4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74"/>
      <c r="L63" s="174"/>
      <c r="M63" s="174"/>
      <c r="N63" s="217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4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74"/>
      <c r="L64" s="174"/>
      <c r="M64" s="174"/>
      <c r="N64" s="217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4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204"/>
      <c r="L65" s="204"/>
      <c r="M65" s="204"/>
      <c r="N65" s="218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74"/>
      <c r="L66" s="174"/>
      <c r="M66" s="174"/>
      <c r="N66" s="217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4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74"/>
      <c r="L67" s="174"/>
      <c r="M67" s="174"/>
      <c r="N67" s="217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4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74"/>
      <c r="L68" s="174"/>
      <c r="M68" s="174"/>
      <c r="N68" s="217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4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74"/>
      <c r="L69" s="174"/>
      <c r="M69" s="174"/>
      <c r="N69" s="217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4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74"/>
      <c r="L70" s="174"/>
      <c r="M70" s="174"/>
      <c r="N70" s="217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4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204"/>
      <c r="L71" s="204"/>
      <c r="M71" s="204"/>
      <c r="N71" s="218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74"/>
      <c r="L72" s="174"/>
      <c r="M72" s="174"/>
      <c r="N72" s="217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4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74"/>
      <c r="L73" s="174"/>
      <c r="M73" s="174"/>
      <c r="N73" s="217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4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74"/>
      <c r="L74" s="174"/>
      <c r="M74" s="174"/>
      <c r="N74" s="217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4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74"/>
      <c r="L75" s="174"/>
      <c r="M75" s="174"/>
      <c r="N75" s="217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4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74"/>
      <c r="L76" s="174"/>
      <c r="M76" s="174"/>
      <c r="N76" s="217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4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204"/>
      <c r="L77" s="204"/>
      <c r="M77" s="204"/>
      <c r="N77" s="218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204"/>
      <c r="L78" s="204"/>
      <c r="M78" s="204"/>
      <c r="N78" s="218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74"/>
      <c r="L79" s="174"/>
      <c r="M79" s="174"/>
      <c r="N79" s="217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4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74"/>
      <c r="L80" s="174"/>
      <c r="M80" s="174"/>
      <c r="N80" s="217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4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74"/>
      <c r="L81" s="174"/>
      <c r="M81" s="174"/>
      <c r="N81" s="217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4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204"/>
      <c r="L82" s="204"/>
      <c r="M82" s="204"/>
      <c r="N82" s="218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83"/>
      <c r="L83" s="183"/>
      <c r="M83" s="183"/>
      <c r="N83" s="220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74"/>
      <c r="L84" s="174"/>
      <c r="M84" s="174"/>
      <c r="N84" s="217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4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74"/>
      <c r="L85" s="174"/>
      <c r="M85" s="174"/>
      <c r="N85" s="217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4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74"/>
      <c r="L86" s="174"/>
      <c r="M86" s="174"/>
      <c r="N86" s="217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4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74"/>
      <c r="L87" s="174"/>
      <c r="M87" s="174"/>
      <c r="N87" s="217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4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4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4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4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4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4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204" t="s">
        <v>2707</v>
      </c>
      <c r="L93" s="279" t="s">
        <v>3027</v>
      </c>
      <c r="M93" s="204" t="s">
        <v>2780</v>
      </c>
      <c r="N93" s="218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83"/>
      <c r="L94" s="183"/>
      <c r="M94" s="183"/>
      <c r="N94" s="220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4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4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204"/>
      <c r="L96" s="204"/>
      <c r="M96" s="204"/>
      <c r="N96" s="218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4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4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04"/>
      <c r="M99" s="204"/>
      <c r="N99" s="218"/>
      <c r="O99" s="142" t="s">
        <v>2685</v>
      </c>
      <c r="P99" s="142"/>
      <c r="Q99" s="143" t="s">
        <v>2686</v>
      </c>
      <c r="R99" s="207"/>
      <c r="S99" s="141">
        <v>44654.46597222222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4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7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7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204"/>
      <c r="L103" s="204"/>
      <c r="M103" s="204"/>
      <c r="N103" s="218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7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7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7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7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79" t="s">
        <v>2708</v>
      </c>
      <c r="M108" s="174"/>
      <c r="N108" s="217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79" t="s">
        <v>2711</v>
      </c>
      <c r="M109" s="174"/>
      <c r="N109" s="217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5" t="s">
        <v>2705</v>
      </c>
      <c r="N110" s="219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79" t="s">
        <v>2712</v>
      </c>
      <c r="M111" s="174" t="s">
        <v>2714</v>
      </c>
      <c r="N111" s="217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79" t="s">
        <v>2719</v>
      </c>
      <c r="M112" s="174" t="s">
        <v>2718</v>
      </c>
      <c r="N112" s="217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79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79" t="s">
        <v>2708</v>
      </c>
      <c r="M114" s="174" t="s">
        <v>2730</v>
      </c>
      <c r="N114" s="217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79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79" t="s">
        <v>2736</v>
      </c>
      <c r="M116" s="174" t="s">
        <v>2738</v>
      </c>
      <c r="N116" s="217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79" t="s">
        <v>2736</v>
      </c>
      <c r="M117" s="174" t="s">
        <v>2741</v>
      </c>
      <c r="N117" s="217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79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79" t="s">
        <v>2756</v>
      </c>
      <c r="M119" s="174" t="s">
        <v>2730</v>
      </c>
      <c r="N119" s="217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286" t="s">
        <v>2764</v>
      </c>
      <c r="L120" s="279" t="s">
        <v>2765</v>
      </c>
      <c r="M120" s="174" t="s">
        <v>2759</v>
      </c>
      <c r="N120" s="217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286" t="s">
        <v>2764</v>
      </c>
      <c r="L121" s="279" t="s">
        <v>2765</v>
      </c>
      <c r="M121" s="174" t="s">
        <v>2760</v>
      </c>
      <c r="N121" s="217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79" t="s">
        <v>2766</v>
      </c>
      <c r="M122" s="174" t="s">
        <v>2769</v>
      </c>
      <c r="N122" s="217" t="s">
        <v>2770</v>
      </c>
      <c r="O122" s="136" t="s">
        <v>2768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74" t="s">
        <v>2767</v>
      </c>
      <c r="L123" s="279" t="s">
        <v>2766</v>
      </c>
      <c r="M123" s="205" t="s">
        <v>2771</v>
      </c>
      <c r="N123" s="230" t="s">
        <v>2773</v>
      </c>
      <c r="O123" s="136" t="s">
        <v>2772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4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74" t="s">
        <v>2767</v>
      </c>
      <c r="L124" s="279" t="s">
        <v>2774</v>
      </c>
      <c r="M124" s="205" t="s">
        <v>2776</v>
      </c>
      <c r="N124" s="230" t="s">
        <v>2775</v>
      </c>
      <c r="O124" s="136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74" t="s">
        <v>2767</v>
      </c>
      <c r="L125" s="279" t="s">
        <v>2777</v>
      </c>
      <c r="M125" s="205" t="s">
        <v>2780</v>
      </c>
      <c r="N125" s="230" t="s">
        <v>2778</v>
      </c>
      <c r="O125" s="136" t="s">
        <v>2779</v>
      </c>
      <c r="P125" s="136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7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141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205" t="s">
        <v>3030</v>
      </c>
      <c r="L127" s="279" t="s">
        <v>2785</v>
      </c>
      <c r="M127" s="205" t="s">
        <v>2787</v>
      </c>
      <c r="N127" s="230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205" t="s">
        <v>3030</v>
      </c>
      <c r="L128" s="279" t="s">
        <v>2785</v>
      </c>
      <c r="M128" s="205" t="s">
        <v>2788</v>
      </c>
      <c r="N128" s="230" t="s">
        <v>887</v>
      </c>
      <c r="S128" s="206">
        <v>44658.254861111112</v>
      </c>
      <c r="T128" s="176" t="s">
        <v>2576</v>
      </c>
      <c r="U128" s="189" t="b">
        <v>1</v>
      </c>
      <c r="V128" s="134" t="b">
        <v>1</v>
      </c>
      <c r="AA128" s="234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205" t="s">
        <v>3030</v>
      </c>
      <c r="L129" s="279" t="s">
        <v>2785</v>
      </c>
      <c r="M129" s="205" t="s">
        <v>2788</v>
      </c>
      <c r="N129" s="230" t="s">
        <v>891</v>
      </c>
      <c r="P129" s="222" t="s">
        <v>2790</v>
      </c>
      <c r="S129" s="206">
        <v>44658.256944444445</v>
      </c>
      <c r="T129" s="176" t="s">
        <v>2576</v>
      </c>
      <c r="U129" s="223" t="s">
        <v>2791</v>
      </c>
      <c r="V129" s="134" t="b">
        <v>1</v>
      </c>
      <c r="AA129" s="234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79" t="s">
        <v>2708</v>
      </c>
      <c r="M130" s="205" t="s">
        <v>2776</v>
      </c>
      <c r="N130" s="230" t="s">
        <v>2792</v>
      </c>
      <c r="P130" s="222" t="s">
        <v>2793</v>
      </c>
      <c r="S130" s="206">
        <v>44658.261111111111</v>
      </c>
      <c r="U130" s="223" t="s">
        <v>2791</v>
      </c>
      <c r="AA130" s="234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205" t="s">
        <v>2740</v>
      </c>
      <c r="L131" s="279" t="s">
        <v>2794</v>
      </c>
      <c r="M131" s="205" t="s">
        <v>2795</v>
      </c>
      <c r="N131" s="230" t="s">
        <v>2796</v>
      </c>
      <c r="Q131" s="136" t="s">
        <v>2797</v>
      </c>
      <c r="S131" s="206">
        <v>44658.268750000003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205" t="s">
        <v>2803</v>
      </c>
      <c r="L132" s="279" t="s">
        <v>2798</v>
      </c>
      <c r="M132" s="205" t="s">
        <v>2799</v>
      </c>
      <c r="N132" s="230" t="s">
        <v>2801</v>
      </c>
      <c r="O132" s="230" t="s">
        <v>2800</v>
      </c>
      <c r="P132" s="136" t="s">
        <v>2802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4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205" t="s">
        <v>2804</v>
      </c>
      <c r="L133" s="279" t="s">
        <v>2805</v>
      </c>
      <c r="M133" s="205" t="s">
        <v>2788</v>
      </c>
      <c r="N133" s="230" t="s">
        <v>2806</v>
      </c>
      <c r="O133" s="136" t="s">
        <v>2807</v>
      </c>
      <c r="P133" s="136" t="s">
        <v>2599</v>
      </c>
      <c r="S133" s="206">
        <v>44658.280555555553</v>
      </c>
      <c r="T133" s="176" t="s">
        <v>2576</v>
      </c>
      <c r="U133" s="189" t="b">
        <v>1</v>
      </c>
      <c r="V133" s="134" t="b">
        <v>1</v>
      </c>
      <c r="AA133" s="234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205" t="s">
        <v>2720</v>
      </c>
      <c r="L134" s="279" t="s">
        <v>2808</v>
      </c>
      <c r="M134" s="205" t="s">
        <v>2810</v>
      </c>
      <c r="N134" s="230" t="s">
        <v>2809</v>
      </c>
      <c r="O134" s="136" t="s">
        <v>938</v>
      </c>
      <c r="P134" s="136" t="s">
        <v>2811</v>
      </c>
      <c r="S134" s="206">
        <v>44658.283333333333</v>
      </c>
      <c r="T134" s="176" t="s">
        <v>2576</v>
      </c>
      <c r="U134" s="189" t="b">
        <v>1</v>
      </c>
      <c r="V134" s="134" t="b">
        <v>1</v>
      </c>
      <c r="AA134" s="234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205" t="s">
        <v>2720</v>
      </c>
      <c r="L135" s="279" t="s">
        <v>2808</v>
      </c>
      <c r="M135" s="205" t="s">
        <v>2787</v>
      </c>
      <c r="N135" s="230" t="s">
        <v>2812</v>
      </c>
      <c r="O135" s="136" t="s">
        <v>2813</v>
      </c>
      <c r="S135" s="206">
        <v>44658.288194444445</v>
      </c>
      <c r="T135" s="176" t="s">
        <v>2576</v>
      </c>
      <c r="U135" s="189" t="b">
        <v>1</v>
      </c>
      <c r="V135" s="134" t="b">
        <v>1</v>
      </c>
      <c r="AA135" s="234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205" t="s">
        <v>2720</v>
      </c>
      <c r="L136" s="279" t="s">
        <v>2808</v>
      </c>
      <c r="M136" s="205" t="s">
        <v>2814</v>
      </c>
      <c r="N136" s="230" t="s">
        <v>2815</v>
      </c>
      <c r="O136" s="136" t="s">
        <v>2816</v>
      </c>
      <c r="P136" s="136" t="s">
        <v>2817</v>
      </c>
      <c r="S136" s="206">
        <v>44661.225694444445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205" t="s">
        <v>2818</v>
      </c>
      <c r="L137" s="279" t="s">
        <v>2822</v>
      </c>
      <c r="M137" s="205" t="s">
        <v>2819</v>
      </c>
      <c r="N137" s="230" t="s">
        <v>2820</v>
      </c>
      <c r="O137" s="136" t="s">
        <v>2821</v>
      </c>
      <c r="S137" s="206">
        <v>44661.229166666664</v>
      </c>
      <c r="T137" s="176" t="s">
        <v>2576</v>
      </c>
      <c r="U137" s="189" t="b">
        <v>1</v>
      </c>
      <c r="V137" s="134" t="b">
        <v>1</v>
      </c>
      <c r="AA137" s="234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205" t="s">
        <v>2825</v>
      </c>
      <c r="L138" s="279" t="s">
        <v>2824</v>
      </c>
      <c r="M138" s="205" t="s">
        <v>2705</v>
      </c>
      <c r="N138" s="230" t="s">
        <v>2823</v>
      </c>
      <c r="S138" s="206">
        <v>44661.234027777777</v>
      </c>
      <c r="T138" s="176" t="s">
        <v>2576</v>
      </c>
      <c r="U138" s="189" t="b">
        <v>1</v>
      </c>
      <c r="V138" s="134" t="b">
        <v>1</v>
      </c>
      <c r="AA138" s="234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205" t="s">
        <v>2767</v>
      </c>
      <c r="L139" s="279" t="s">
        <v>2777</v>
      </c>
      <c r="M139" s="205" t="s">
        <v>2787</v>
      </c>
      <c r="N139" s="230" t="s">
        <v>2826</v>
      </c>
      <c r="S139" s="206">
        <v>44661.236805555556</v>
      </c>
      <c r="T139" s="176" t="s">
        <v>2576</v>
      </c>
      <c r="U139" s="189" t="b">
        <v>1</v>
      </c>
      <c r="V139" s="134" t="b">
        <v>1</v>
      </c>
      <c r="AA139" s="234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205" t="s">
        <v>2828</v>
      </c>
      <c r="L140" s="279" t="s">
        <v>2827</v>
      </c>
      <c r="M140" s="205" t="s">
        <v>2733</v>
      </c>
      <c r="N140" s="230" t="s">
        <v>2829</v>
      </c>
      <c r="P140" s="136" t="s">
        <v>2830</v>
      </c>
      <c r="S140" s="206">
        <v>44661.240972222222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6">
        <v>44661.326388888891</v>
      </c>
      <c r="U141" s="189" t="b">
        <v>1</v>
      </c>
      <c r="V141" s="134" t="b">
        <v>1</v>
      </c>
      <c r="Z141" s="211" t="b">
        <v>0</v>
      </c>
      <c r="AA141" s="234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2833</v>
      </c>
      <c r="S142" s="206">
        <v>44661.326388888891</v>
      </c>
      <c r="U142" s="189" t="b">
        <v>1</v>
      </c>
      <c r="V142" s="211" t="b">
        <v>0</v>
      </c>
      <c r="Z142" s="211" t="b">
        <v>0</v>
      </c>
      <c r="AA142" s="234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205" t="s">
        <v>2834</v>
      </c>
      <c r="L143" s="279" t="s">
        <v>2838</v>
      </c>
      <c r="M143" s="205" t="s">
        <v>2837</v>
      </c>
      <c r="N143" s="230" t="s">
        <v>2835</v>
      </c>
      <c r="O143" s="136" t="s">
        <v>2836</v>
      </c>
      <c r="S143" s="206">
        <v>44661.374305555553</v>
      </c>
      <c r="T143" s="176" t="s">
        <v>2576</v>
      </c>
      <c r="U143" s="189" t="b">
        <v>1</v>
      </c>
      <c r="V143" s="134" t="b">
        <v>1</v>
      </c>
      <c r="AA143" s="234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205" t="s">
        <v>2840</v>
      </c>
      <c r="L144" s="279" t="s">
        <v>2841</v>
      </c>
      <c r="M144" s="205" t="s">
        <v>2842</v>
      </c>
      <c r="N144" s="230" t="s">
        <v>2839</v>
      </c>
      <c r="O144" s="136" t="s">
        <v>2843</v>
      </c>
      <c r="S144" s="206">
        <v>44661.37777777778</v>
      </c>
      <c r="T144" s="176" t="s">
        <v>2576</v>
      </c>
      <c r="U144" s="189" t="b">
        <v>1</v>
      </c>
      <c r="V144" s="134" t="b">
        <v>1</v>
      </c>
      <c r="AA144" s="234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205" t="s">
        <v>2840</v>
      </c>
      <c r="L145" s="279" t="s">
        <v>2841</v>
      </c>
      <c r="M145" s="205" t="s">
        <v>2846</v>
      </c>
      <c r="N145" s="230" t="s">
        <v>2845</v>
      </c>
      <c r="P145" s="136" t="s">
        <v>2847</v>
      </c>
      <c r="S145" s="206">
        <v>44661.385416666664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205" t="s">
        <v>2840</v>
      </c>
      <c r="L146" s="279" t="s">
        <v>2841</v>
      </c>
      <c r="M146" s="205" t="s">
        <v>2842</v>
      </c>
      <c r="N146" s="230" t="s">
        <v>2848</v>
      </c>
      <c r="S146" s="206">
        <v>44661.38958333333</v>
      </c>
      <c r="T146" s="176" t="s">
        <v>2576</v>
      </c>
      <c r="U146" s="189" t="b">
        <v>1</v>
      </c>
      <c r="V146" s="134" t="b">
        <v>1</v>
      </c>
      <c r="AA146" s="234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205" t="s">
        <v>2840</v>
      </c>
      <c r="L147" s="279" t="s">
        <v>2841</v>
      </c>
      <c r="M147" s="205" t="s">
        <v>2705</v>
      </c>
      <c r="N147" s="230" t="s">
        <v>2849</v>
      </c>
      <c r="S147" s="206">
        <v>44661.393055555556</v>
      </c>
      <c r="T147" s="176" t="s">
        <v>2576</v>
      </c>
      <c r="U147" s="189" t="b">
        <v>1</v>
      </c>
      <c r="V147" s="134" t="b">
        <v>1</v>
      </c>
      <c r="AA147" s="234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205" t="s">
        <v>2851</v>
      </c>
      <c r="L148" s="279" t="s">
        <v>2850</v>
      </c>
      <c r="M148" s="205" t="s">
        <v>2855</v>
      </c>
      <c r="N148" s="230" t="s">
        <v>2852</v>
      </c>
      <c r="P148" s="136" t="s">
        <v>2853</v>
      </c>
      <c r="S148" s="206">
        <v>44661.396527777775</v>
      </c>
      <c r="T148" s="176" t="s">
        <v>2576</v>
      </c>
      <c r="U148" s="189" t="b">
        <v>1</v>
      </c>
      <c r="V148" s="134" t="b">
        <v>1</v>
      </c>
      <c r="AA148" s="234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205" t="s">
        <v>2857</v>
      </c>
      <c r="L149" s="279" t="s">
        <v>2856</v>
      </c>
      <c r="M149" s="205" t="s">
        <v>2787</v>
      </c>
      <c r="N149" s="230" t="s">
        <v>2859</v>
      </c>
      <c r="O149" s="230" t="s">
        <v>1024</v>
      </c>
      <c r="S149" s="206">
        <v>44661.401388888888</v>
      </c>
      <c r="T149" s="176" t="s">
        <v>2576</v>
      </c>
      <c r="U149" s="189" t="b">
        <v>1</v>
      </c>
      <c r="V149" s="134" t="b">
        <v>1</v>
      </c>
      <c r="AA149" s="234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205" t="s">
        <v>2834</v>
      </c>
      <c r="L150" s="279" t="s">
        <v>2838</v>
      </c>
      <c r="M150" s="205" t="s">
        <v>2861</v>
      </c>
      <c r="N150" s="230" t="s">
        <v>2862</v>
      </c>
      <c r="O150" s="230" t="s">
        <v>2860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4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205" t="s">
        <v>2834</v>
      </c>
      <c r="L151" s="279" t="s">
        <v>2838</v>
      </c>
      <c r="M151" s="205" t="s">
        <v>2787</v>
      </c>
      <c r="N151" s="230" t="s">
        <v>2863</v>
      </c>
      <c r="O151" s="136" t="s">
        <v>2858</v>
      </c>
      <c r="S151" s="206">
        <v>44661.413888888892</v>
      </c>
      <c r="T151" s="176" t="s">
        <v>2576</v>
      </c>
      <c r="U151" s="189" t="b">
        <v>1</v>
      </c>
      <c r="V151" s="134" t="b">
        <v>1</v>
      </c>
      <c r="AA151" s="234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3254</v>
      </c>
      <c r="K152" s="174" t="s">
        <v>3441</v>
      </c>
      <c r="L152" s="277" t="s">
        <v>3303</v>
      </c>
      <c r="M152" s="205" t="s">
        <v>2855</v>
      </c>
      <c r="N152" s="136" t="s">
        <v>3382</v>
      </c>
      <c r="O152" s="136" t="s">
        <v>3382</v>
      </c>
      <c r="S152" s="124">
        <v>44664.678472222222</v>
      </c>
      <c r="T152" s="176" t="s">
        <v>2576</v>
      </c>
      <c r="U152" s="268" t="b">
        <v>1</v>
      </c>
      <c r="V152" s="269" t="b">
        <v>1</v>
      </c>
      <c r="AA152" s="234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3254</v>
      </c>
      <c r="K153" s="174" t="s">
        <v>2740</v>
      </c>
      <c r="L153" s="277" t="s">
        <v>2736</v>
      </c>
      <c r="M153" s="205" t="s">
        <v>2738</v>
      </c>
      <c r="N153" s="205" t="s">
        <v>3383</v>
      </c>
      <c r="O153" s="205" t="s">
        <v>3383</v>
      </c>
      <c r="S153" s="124">
        <v>44664.689583333333</v>
      </c>
      <c r="T153" s="176" t="s">
        <v>2576</v>
      </c>
      <c r="U153" s="268" t="b">
        <v>1</v>
      </c>
      <c r="V153" s="269" t="b">
        <v>1</v>
      </c>
      <c r="AA153" s="234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3254</v>
      </c>
      <c r="K154" s="174" t="s">
        <v>3304</v>
      </c>
      <c r="L154" s="277" t="s">
        <v>3305</v>
      </c>
      <c r="M154" s="205" t="s">
        <v>2780</v>
      </c>
      <c r="N154" s="205" t="s">
        <v>2859</v>
      </c>
      <c r="O154" s="205" t="s">
        <v>2859</v>
      </c>
      <c r="S154" s="124">
        <v>44664.699305555558</v>
      </c>
      <c r="T154" s="176" t="s">
        <v>2576</v>
      </c>
      <c r="U154" s="268" t="b">
        <v>1</v>
      </c>
      <c r="V154" s="269" t="b">
        <v>1</v>
      </c>
      <c r="AA154" s="234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3254</v>
      </c>
      <c r="K155" s="174" t="s">
        <v>3306</v>
      </c>
      <c r="L155" s="277" t="s">
        <v>3307</v>
      </c>
      <c r="M155" s="205" t="s">
        <v>2776</v>
      </c>
      <c r="N155" s="205" t="s">
        <v>3384</v>
      </c>
      <c r="O155" s="205" t="s">
        <v>3384</v>
      </c>
      <c r="S155" s="124">
        <v>44664.724999999999</v>
      </c>
      <c r="T155" s="176" t="s">
        <v>2576</v>
      </c>
      <c r="U155" s="268" t="b">
        <v>1</v>
      </c>
      <c r="V155" s="269" t="b">
        <v>1</v>
      </c>
      <c r="AA155" s="234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3254</v>
      </c>
      <c r="J156" s="119" t="s">
        <v>2854</v>
      </c>
      <c r="K156" s="174" t="s">
        <v>2857</v>
      </c>
      <c r="L156" s="277" t="s">
        <v>2856</v>
      </c>
      <c r="M156" s="205" t="s">
        <v>2780</v>
      </c>
      <c r="N156" s="205" t="s">
        <v>3385</v>
      </c>
      <c r="O156" s="205" t="s">
        <v>3385</v>
      </c>
      <c r="S156" s="124">
        <v>44664.738194444442</v>
      </c>
      <c r="T156" s="176" t="s">
        <v>2576</v>
      </c>
      <c r="U156" s="268" t="b">
        <v>1</v>
      </c>
      <c r="V156" s="269" t="b">
        <v>1</v>
      </c>
      <c r="AA156" s="234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3254</v>
      </c>
      <c r="J157" s="174" t="s">
        <v>2721</v>
      </c>
      <c r="K157" s="174" t="s">
        <v>3310</v>
      </c>
      <c r="L157" s="277" t="s">
        <v>3311</v>
      </c>
      <c r="M157" s="205" t="s">
        <v>2730</v>
      </c>
      <c r="N157" s="205" t="s">
        <v>3386</v>
      </c>
      <c r="O157" s="205" t="s">
        <v>3386</v>
      </c>
      <c r="P157" s="136" t="s">
        <v>3387</v>
      </c>
      <c r="S157" s="124">
        <v>44664.756249999999</v>
      </c>
      <c r="T157" s="176" t="s">
        <v>2576</v>
      </c>
      <c r="U157" s="268" t="b">
        <v>1</v>
      </c>
      <c r="V157" s="269" t="b">
        <v>1</v>
      </c>
      <c r="AA157" s="234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3254</v>
      </c>
      <c r="K158" s="174" t="s">
        <v>3442</v>
      </c>
      <c r="L158" s="277" t="s">
        <v>3313</v>
      </c>
      <c r="M158" s="205" t="s">
        <v>2780</v>
      </c>
      <c r="N158" s="205" t="s">
        <v>3388</v>
      </c>
      <c r="O158" s="205" t="s">
        <v>3388</v>
      </c>
      <c r="S158" s="124">
        <v>44665.377083333333</v>
      </c>
      <c r="T158" s="176" t="s">
        <v>2576</v>
      </c>
      <c r="U158" s="268" t="b">
        <v>1</v>
      </c>
      <c r="V158" s="269" t="b">
        <v>1</v>
      </c>
      <c r="AA158" s="234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3254</v>
      </c>
      <c r="J159" s="132"/>
      <c r="K159" s="183" t="s">
        <v>3314</v>
      </c>
      <c r="L159" s="267" t="s">
        <v>2962</v>
      </c>
      <c r="M159" s="267" t="s">
        <v>2730</v>
      </c>
      <c r="N159" s="267" t="s">
        <v>3389</v>
      </c>
      <c r="O159" s="267" t="s">
        <v>3389</v>
      </c>
      <c r="P159" s="144" t="s">
        <v>3390</v>
      </c>
      <c r="Q159" s="128"/>
      <c r="R159" s="129"/>
      <c r="S159" s="130">
        <v>44665.384027777778</v>
      </c>
      <c r="T159" s="157"/>
      <c r="U159" s="270" t="b">
        <v>1</v>
      </c>
      <c r="V159" s="271" t="b">
        <v>0</v>
      </c>
      <c r="AA159" s="234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3254</v>
      </c>
      <c r="K160" s="174" t="s">
        <v>3030</v>
      </c>
      <c r="L160" s="277" t="s">
        <v>2785</v>
      </c>
      <c r="M160" s="205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68" t="b">
        <v>1</v>
      </c>
      <c r="V160" s="269" t="b">
        <v>1</v>
      </c>
      <c r="AA160" s="234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3254</v>
      </c>
      <c r="K161" s="174" t="s">
        <v>2720</v>
      </c>
      <c r="L161" s="277" t="s">
        <v>2808</v>
      </c>
      <c r="M161" s="205" t="s">
        <v>2780</v>
      </c>
      <c r="N161" s="136" t="s">
        <v>3391</v>
      </c>
      <c r="O161" s="136" t="s">
        <v>3391</v>
      </c>
      <c r="S161" s="124">
        <v>44665.398611111108</v>
      </c>
      <c r="T161" s="176" t="s">
        <v>2576</v>
      </c>
      <c r="U161" s="268" t="b">
        <v>1</v>
      </c>
      <c r="V161" s="269" t="b">
        <v>1</v>
      </c>
      <c r="AA161" s="234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3254</v>
      </c>
      <c r="K162" s="174" t="s">
        <v>3316</v>
      </c>
      <c r="L162" s="277" t="s">
        <v>3317</v>
      </c>
      <c r="M162" s="205" t="s">
        <v>2776</v>
      </c>
      <c r="N162" s="136" t="s">
        <v>3392</v>
      </c>
      <c r="O162" s="136" t="s">
        <v>3392</v>
      </c>
      <c r="S162" s="124">
        <v>44665.405555555553</v>
      </c>
      <c r="T162" s="176" t="s">
        <v>2576</v>
      </c>
      <c r="U162" s="268" t="b">
        <v>1</v>
      </c>
      <c r="V162" s="269" t="b">
        <v>1</v>
      </c>
      <c r="AA162" s="234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3254</v>
      </c>
      <c r="J163" s="174" t="s">
        <v>2767</v>
      </c>
      <c r="K163" s="174" t="s">
        <v>3443</v>
      </c>
      <c r="L163" s="277" t="s">
        <v>3320</v>
      </c>
      <c r="M163" s="205" t="s">
        <v>2780</v>
      </c>
      <c r="N163" s="136"/>
      <c r="S163" s="124">
        <v>44665.413194444445</v>
      </c>
      <c r="T163" s="176" t="s">
        <v>2576</v>
      </c>
      <c r="U163" s="268" t="b">
        <v>1</v>
      </c>
      <c r="V163" s="269" t="b">
        <v>1</v>
      </c>
      <c r="AA163" s="234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3254</v>
      </c>
      <c r="K164" s="174" t="s">
        <v>3321</v>
      </c>
      <c r="L164" s="277" t="s">
        <v>3322</v>
      </c>
      <c r="M164" s="205" t="s">
        <v>2780</v>
      </c>
      <c r="N164" s="136" t="s">
        <v>3393</v>
      </c>
      <c r="O164" s="136" t="s">
        <v>3393</v>
      </c>
      <c r="S164" s="124">
        <v>44665.459722222222</v>
      </c>
      <c r="T164" s="176" t="s">
        <v>2576</v>
      </c>
      <c r="U164" s="268" t="b">
        <v>1</v>
      </c>
      <c r="V164" s="269" t="b">
        <v>1</v>
      </c>
      <c r="AA164" s="234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3254</v>
      </c>
      <c r="K165" s="174" t="s">
        <v>3323</v>
      </c>
      <c r="L165" s="277" t="s">
        <v>3324</v>
      </c>
      <c r="M165" s="205" t="s">
        <v>2776</v>
      </c>
      <c r="N165" s="136" t="s">
        <v>2873</v>
      </c>
      <c r="O165" s="136" t="s">
        <v>2873</v>
      </c>
      <c r="P165" s="136" t="s">
        <v>3394</v>
      </c>
      <c r="S165" s="124">
        <v>44665.481249999997</v>
      </c>
      <c r="T165" s="155" t="s">
        <v>2575</v>
      </c>
      <c r="U165" s="268" t="b">
        <v>1</v>
      </c>
      <c r="V165" s="269" t="b">
        <v>1</v>
      </c>
      <c r="AA165" s="234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3254</v>
      </c>
      <c r="J166" s="174" t="s">
        <v>2804</v>
      </c>
      <c r="K166" s="174" t="s">
        <v>2721</v>
      </c>
      <c r="L166" s="277" t="s">
        <v>2708</v>
      </c>
      <c r="M166" s="205" t="s">
        <v>2776</v>
      </c>
      <c r="N166" s="136" t="s">
        <v>3395</v>
      </c>
      <c r="O166" s="136" t="s">
        <v>3395</v>
      </c>
      <c r="S166" s="124">
        <v>44665.490972222222</v>
      </c>
      <c r="T166" s="176" t="s">
        <v>2576</v>
      </c>
      <c r="U166" s="268" t="b">
        <v>1</v>
      </c>
      <c r="V166" s="269" t="b">
        <v>1</v>
      </c>
      <c r="AA166" s="234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3254</v>
      </c>
      <c r="K167" s="174" t="s">
        <v>3325</v>
      </c>
      <c r="L167" s="277" t="s">
        <v>2930</v>
      </c>
      <c r="M167" s="205" t="s">
        <v>2937</v>
      </c>
      <c r="N167" s="136" t="s">
        <v>3396</v>
      </c>
      <c r="O167" s="136" t="s">
        <v>3396</v>
      </c>
      <c r="S167" s="124">
        <v>44665.496527777781</v>
      </c>
      <c r="T167" s="160" t="s">
        <v>3431</v>
      </c>
      <c r="U167" s="268" t="b">
        <v>1</v>
      </c>
      <c r="V167" s="269" t="b">
        <v>1</v>
      </c>
      <c r="AA167" s="234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3254</v>
      </c>
      <c r="J168" s="174" t="s">
        <v>2721</v>
      </c>
      <c r="K168" s="174" t="s">
        <v>3327</v>
      </c>
      <c r="L168" s="277"/>
      <c r="M168" s="205" t="s">
        <v>2881</v>
      </c>
      <c r="N168" s="136" t="s">
        <v>3397</v>
      </c>
      <c r="O168" s="136" t="s">
        <v>3397</v>
      </c>
      <c r="P168" s="136" t="s">
        <v>3398</v>
      </c>
      <c r="S168" s="124">
        <v>44665.013888888891</v>
      </c>
      <c r="T168" s="176" t="s">
        <v>2576</v>
      </c>
      <c r="U168" s="268" t="b">
        <v>1</v>
      </c>
      <c r="V168" s="269" t="b">
        <v>1</v>
      </c>
      <c r="AA168" s="234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3254</v>
      </c>
      <c r="K169" s="205" t="s">
        <v>3444</v>
      </c>
      <c r="L169" s="205" t="s">
        <v>3329</v>
      </c>
      <c r="M169" s="205" t="s">
        <v>3145</v>
      </c>
      <c r="N169" s="136" t="s">
        <v>3399</v>
      </c>
      <c r="O169" s="136" t="s">
        <v>3399</v>
      </c>
      <c r="S169" s="124">
        <v>44665.018055555556</v>
      </c>
      <c r="T169" s="160" t="s">
        <v>3431</v>
      </c>
      <c r="U169" s="268" t="b">
        <v>1</v>
      </c>
      <c r="V169" s="269" t="b">
        <v>1</v>
      </c>
      <c r="AA169" s="234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3254</v>
      </c>
      <c r="K170" s="205" t="s">
        <v>3330</v>
      </c>
      <c r="L170" s="205" t="s">
        <v>3331</v>
      </c>
      <c r="M170" s="205" t="s">
        <v>3375</v>
      </c>
      <c r="N170" s="136" t="s">
        <v>3400</v>
      </c>
      <c r="O170" s="136" t="s">
        <v>3400</v>
      </c>
      <c r="S170" s="124">
        <v>44665.027777777781</v>
      </c>
      <c r="T170" s="176" t="s">
        <v>2576</v>
      </c>
      <c r="U170" s="268" t="b">
        <v>1</v>
      </c>
      <c r="V170" s="269" t="b">
        <v>1</v>
      </c>
      <c r="AA170" s="234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3254</v>
      </c>
      <c r="J171" s="132"/>
      <c r="K171" s="183" t="s">
        <v>3332</v>
      </c>
      <c r="L171" s="267" t="s">
        <v>3333</v>
      </c>
      <c r="M171" s="267" t="s">
        <v>2788</v>
      </c>
      <c r="N171" s="267" t="s">
        <v>3401</v>
      </c>
      <c r="O171" s="267" t="s">
        <v>3401</v>
      </c>
      <c r="P171" s="144" t="s">
        <v>3402</v>
      </c>
      <c r="Q171" s="128"/>
      <c r="R171" s="129"/>
      <c r="S171" s="130">
        <v>44665.604861111111</v>
      </c>
      <c r="T171" s="157"/>
      <c r="U171" s="270" t="b">
        <v>1</v>
      </c>
      <c r="V171" s="271" t="b">
        <v>0</v>
      </c>
      <c r="AA171" s="234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3254</v>
      </c>
      <c r="K172" s="205" t="s">
        <v>3332</v>
      </c>
      <c r="L172" s="205" t="s">
        <v>3334</v>
      </c>
      <c r="M172" s="205" t="s">
        <v>2855</v>
      </c>
      <c r="N172" s="136" t="s">
        <v>3403</v>
      </c>
      <c r="O172" s="136" t="s">
        <v>3403</v>
      </c>
      <c r="S172" s="124">
        <v>44665.617361111108</v>
      </c>
      <c r="T172" s="176" t="s">
        <v>2576</v>
      </c>
      <c r="U172" s="268" t="b">
        <v>1</v>
      </c>
      <c r="V172" s="269" t="b">
        <v>1</v>
      </c>
      <c r="AA172" s="234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3254</v>
      </c>
      <c r="K173" s="205" t="s">
        <v>3445</v>
      </c>
      <c r="L173" s="205" t="s">
        <v>3336</v>
      </c>
      <c r="M173" s="205" t="s">
        <v>3376</v>
      </c>
      <c r="N173" s="136" t="s">
        <v>3404</v>
      </c>
      <c r="O173" s="136" t="s">
        <v>3404</v>
      </c>
      <c r="S173" s="124">
        <v>44665.647222222222</v>
      </c>
      <c r="T173" s="176" t="s">
        <v>2576</v>
      </c>
      <c r="U173" s="268" t="b">
        <v>1</v>
      </c>
      <c r="V173" s="269" t="b">
        <v>1</v>
      </c>
      <c r="AA173" s="234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3254</v>
      </c>
      <c r="K174" s="205" t="s">
        <v>3337</v>
      </c>
      <c r="L174" s="205" t="s">
        <v>3338</v>
      </c>
      <c r="M174" s="205" t="s">
        <v>2780</v>
      </c>
      <c r="N174" s="136" t="s">
        <v>3405</v>
      </c>
      <c r="O174" s="136" t="s">
        <v>3405</v>
      </c>
      <c r="S174" s="124">
        <v>44665.76458333333</v>
      </c>
      <c r="T174" s="160" t="s">
        <v>3431</v>
      </c>
      <c r="U174" s="268" t="b">
        <v>1</v>
      </c>
      <c r="V174" s="269" t="b">
        <v>1</v>
      </c>
      <c r="AA174" s="234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3254</v>
      </c>
      <c r="K175" s="205" t="s">
        <v>3446</v>
      </c>
      <c r="L175" s="205" t="s">
        <v>3340</v>
      </c>
      <c r="M175" s="205" t="s">
        <v>2855</v>
      </c>
      <c r="N175" s="136" t="s">
        <v>3406</v>
      </c>
      <c r="O175" s="136" t="s">
        <v>3406</v>
      </c>
      <c r="P175" s="142" t="s">
        <v>3407</v>
      </c>
      <c r="S175" s="124">
        <v>44667.84097222222</v>
      </c>
      <c r="T175" s="155" t="s">
        <v>2575</v>
      </c>
      <c r="U175" s="268" t="b">
        <v>1</v>
      </c>
      <c r="V175" s="269" t="b">
        <v>1</v>
      </c>
      <c r="AA175" s="234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4" t="s">
        <v>3254</v>
      </c>
      <c r="J176" s="240"/>
      <c r="K176" s="248" t="s">
        <v>3341</v>
      </c>
      <c r="L176" s="279" t="s">
        <v>3342</v>
      </c>
      <c r="M176" s="248" t="s">
        <v>2855</v>
      </c>
      <c r="N176" s="142" t="s">
        <v>3408</v>
      </c>
      <c r="O176" s="142" t="s">
        <v>3408</v>
      </c>
      <c r="P176" s="142" t="s">
        <v>3409</v>
      </c>
      <c r="Q176" s="142"/>
      <c r="R176" s="139"/>
      <c r="S176" s="141">
        <v>44667.9</v>
      </c>
      <c r="T176" s="158" t="s">
        <v>2575</v>
      </c>
      <c r="U176" s="272" t="b">
        <v>1</v>
      </c>
      <c r="V176" s="273" t="b">
        <v>1</v>
      </c>
      <c r="W176" s="139"/>
      <c r="X176" s="275" t="b">
        <v>0</v>
      </c>
      <c r="AA176" s="234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3254</v>
      </c>
      <c r="K177" s="205" t="s">
        <v>3343</v>
      </c>
      <c r="L177" s="205" t="s">
        <v>3003</v>
      </c>
      <c r="M177" s="205" t="s">
        <v>3377</v>
      </c>
      <c r="N177" s="136" t="s">
        <v>1231</v>
      </c>
      <c r="O177" s="136" t="s">
        <v>1231</v>
      </c>
      <c r="S177" s="124">
        <v>44668.625694444447</v>
      </c>
      <c r="T177" s="160" t="s">
        <v>3431</v>
      </c>
      <c r="U177" s="268" t="b">
        <v>1</v>
      </c>
      <c r="V177" s="269" t="b">
        <v>1</v>
      </c>
      <c r="AA177" s="234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3254</v>
      </c>
      <c r="K178" s="205" t="s">
        <v>3344</v>
      </c>
      <c r="L178" s="279" t="s">
        <v>3345</v>
      </c>
      <c r="M178" s="205" t="s">
        <v>2787</v>
      </c>
      <c r="N178" s="136" t="s">
        <v>3410</v>
      </c>
      <c r="O178" s="136" t="s">
        <v>3410</v>
      </c>
      <c r="S178" s="124">
        <v>44668.631944444445</v>
      </c>
      <c r="T178" s="176" t="s">
        <v>2576</v>
      </c>
      <c r="U178" s="268" t="b">
        <v>1</v>
      </c>
      <c r="V178" s="269" t="b">
        <v>1</v>
      </c>
      <c r="AA178" s="234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3254</v>
      </c>
      <c r="K179" s="205" t="s">
        <v>3440</v>
      </c>
      <c r="L179" s="205" t="s">
        <v>3346</v>
      </c>
      <c r="M179" s="205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3431</v>
      </c>
      <c r="U179" s="268" t="b">
        <v>1</v>
      </c>
      <c r="V179" s="269" t="b">
        <v>1</v>
      </c>
      <c r="AA179" s="234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3254</v>
      </c>
      <c r="K180" s="205" t="s">
        <v>3440</v>
      </c>
      <c r="L180" s="205" t="s">
        <v>3346</v>
      </c>
      <c r="M180" s="205" t="s">
        <v>2795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68" t="b">
        <v>1</v>
      </c>
      <c r="V180" s="269" t="b">
        <v>1</v>
      </c>
      <c r="AA180" s="234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3254</v>
      </c>
      <c r="J181" s="266" t="s">
        <v>3347</v>
      </c>
      <c r="K181" s="267" t="s">
        <v>3447</v>
      </c>
      <c r="L181" s="267" t="s">
        <v>3349</v>
      </c>
      <c r="M181" s="267" t="s">
        <v>2780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74"/>
      <c r="U181" s="270" t="b">
        <v>1</v>
      </c>
      <c r="V181" s="271" t="b">
        <v>0</v>
      </c>
      <c r="AA181" s="234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3254</v>
      </c>
      <c r="K182" s="205" t="s">
        <v>3350</v>
      </c>
      <c r="M182" s="205" t="s">
        <v>2787</v>
      </c>
      <c r="N182" s="136" t="s">
        <v>3411</v>
      </c>
      <c r="O182" s="136" t="s">
        <v>3411</v>
      </c>
      <c r="P182" s="142" t="s">
        <v>3412</v>
      </c>
      <c r="S182" s="124">
        <v>44668.674305555556</v>
      </c>
      <c r="T182" s="155" t="s">
        <v>2575</v>
      </c>
      <c r="U182" s="268" t="b">
        <v>1</v>
      </c>
      <c r="V182" s="269" t="b">
        <v>1</v>
      </c>
      <c r="AA182" s="234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3432</v>
      </c>
      <c r="M183" s="205" t="s">
        <v>2780</v>
      </c>
      <c r="N183" s="136" t="s">
        <v>3433</v>
      </c>
      <c r="O183" s="136" t="s">
        <v>3434</v>
      </c>
      <c r="P183" s="136" t="s">
        <v>3435</v>
      </c>
      <c r="S183" s="206">
        <v>44669.447916666664</v>
      </c>
      <c r="T183" s="155" t="s">
        <v>2575</v>
      </c>
      <c r="U183" s="270" t="b">
        <v>1</v>
      </c>
      <c r="V183" s="271" t="b">
        <v>0</v>
      </c>
      <c r="AA183" s="234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3254</v>
      </c>
      <c r="K184" s="205" t="s">
        <v>3351</v>
      </c>
      <c r="L184" s="205" t="s">
        <v>3352</v>
      </c>
      <c r="M184" s="205" t="s">
        <v>2780</v>
      </c>
      <c r="N184" s="136" t="s">
        <v>3413</v>
      </c>
      <c r="O184" s="136" t="s">
        <v>3413</v>
      </c>
      <c r="S184" s="124">
        <v>44668.851388888892</v>
      </c>
      <c r="T184" s="155" t="s">
        <v>2575</v>
      </c>
      <c r="U184" s="268" t="b">
        <v>1</v>
      </c>
      <c r="V184" s="269" t="b">
        <v>1</v>
      </c>
      <c r="AA184" s="234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3254</v>
      </c>
      <c r="K185" s="205" t="s">
        <v>3351</v>
      </c>
      <c r="L185" s="205" t="s">
        <v>3352</v>
      </c>
      <c r="M185" s="205" t="s">
        <v>2788</v>
      </c>
      <c r="N185" s="136" t="s">
        <v>2873</v>
      </c>
      <c r="O185" s="136" t="s">
        <v>2873</v>
      </c>
      <c r="S185" s="124">
        <v>44668.854861111111</v>
      </c>
      <c r="T185" s="160" t="s">
        <v>3431</v>
      </c>
      <c r="U185" s="268" t="b">
        <v>1</v>
      </c>
      <c r="V185" s="269" t="b">
        <v>1</v>
      </c>
      <c r="AA185" s="234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3254</v>
      </c>
      <c r="K186" s="205" t="s">
        <v>3351</v>
      </c>
      <c r="L186" s="205" t="s">
        <v>3352</v>
      </c>
      <c r="M186" s="205" t="s">
        <v>2780</v>
      </c>
      <c r="N186" s="136" t="s">
        <v>3144</v>
      </c>
      <c r="O186" s="136" t="s">
        <v>3144</v>
      </c>
      <c r="S186" s="124">
        <v>44668.871527777781</v>
      </c>
      <c r="T186" s="155" t="s">
        <v>2575</v>
      </c>
      <c r="U186" s="268" t="b">
        <v>1</v>
      </c>
      <c r="V186" s="269" t="b">
        <v>1</v>
      </c>
      <c r="AA186" s="234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3254</v>
      </c>
      <c r="K187" s="205" t="s">
        <v>3354</v>
      </c>
      <c r="L187" s="205" t="s">
        <v>3355</v>
      </c>
      <c r="M187" s="205" t="s">
        <v>2730</v>
      </c>
      <c r="N187" s="136" t="s">
        <v>3414</v>
      </c>
      <c r="O187" s="136" t="s">
        <v>3414</v>
      </c>
      <c r="P187" s="142" t="s">
        <v>3415</v>
      </c>
      <c r="S187" s="124">
        <v>44668.92083333333</v>
      </c>
      <c r="T187" s="155" t="s">
        <v>2575</v>
      </c>
      <c r="U187" s="268" t="b">
        <v>1</v>
      </c>
      <c r="V187" s="269" t="b">
        <v>1</v>
      </c>
      <c r="AA187" s="234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3254</v>
      </c>
      <c r="J188" s="120" t="s">
        <v>2720</v>
      </c>
      <c r="K188" s="205" t="s">
        <v>2924</v>
      </c>
      <c r="L188" s="205" t="s">
        <v>3356</v>
      </c>
      <c r="M188" s="205" t="s">
        <v>3209</v>
      </c>
      <c r="N188" s="136" t="s">
        <v>3125</v>
      </c>
      <c r="O188" s="136" t="s">
        <v>3125</v>
      </c>
      <c r="S188" s="124">
        <v>44668.925694444442</v>
      </c>
      <c r="T188" s="160" t="s">
        <v>3431</v>
      </c>
      <c r="U188" s="268" t="b">
        <v>1</v>
      </c>
      <c r="V188" s="269" t="b">
        <v>1</v>
      </c>
      <c r="AA188" s="234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3254</v>
      </c>
      <c r="K189" s="205" t="s">
        <v>3448</v>
      </c>
      <c r="L189" s="205" t="s">
        <v>3358</v>
      </c>
      <c r="M189" s="205" t="s">
        <v>2920</v>
      </c>
      <c r="N189" s="136" t="s">
        <v>3416</v>
      </c>
      <c r="O189" s="136" t="s">
        <v>3416</v>
      </c>
      <c r="S189" s="124">
        <v>44668.929861111108</v>
      </c>
      <c r="T189" s="160" t="s">
        <v>3431</v>
      </c>
      <c r="U189" s="268" t="b">
        <v>1</v>
      </c>
      <c r="V189" s="269" t="b">
        <v>1</v>
      </c>
      <c r="AA189" s="234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3254</v>
      </c>
      <c r="K190" s="205" t="s">
        <v>3448</v>
      </c>
      <c r="L190" s="205" t="s">
        <v>3358</v>
      </c>
      <c r="M190" s="205" t="s">
        <v>3155</v>
      </c>
      <c r="N190" s="136" t="s">
        <v>3163</v>
      </c>
      <c r="O190" s="136" t="s">
        <v>3163</v>
      </c>
      <c r="S190" s="124">
        <v>44668.933333333334</v>
      </c>
      <c r="T190" s="160" t="s">
        <v>3431</v>
      </c>
      <c r="U190" s="268" t="b">
        <v>1</v>
      </c>
      <c r="V190" s="269" t="b">
        <v>1</v>
      </c>
      <c r="AA190" s="234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3254</v>
      </c>
      <c r="K191" s="205" t="s">
        <v>3359</v>
      </c>
      <c r="L191" s="205" t="s">
        <v>3360</v>
      </c>
      <c r="M191" s="205" t="s">
        <v>2714</v>
      </c>
      <c r="N191" s="136" t="s">
        <v>3417</v>
      </c>
      <c r="O191" s="136" t="s">
        <v>3417</v>
      </c>
      <c r="S191" s="124">
        <v>44668.951388888891</v>
      </c>
      <c r="T191" s="155" t="s">
        <v>2575</v>
      </c>
      <c r="U191" s="268" t="b">
        <v>1</v>
      </c>
      <c r="V191" s="269" t="b">
        <v>1</v>
      </c>
      <c r="AA191" s="234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3254</v>
      </c>
      <c r="K192" s="205" t="s">
        <v>3448</v>
      </c>
      <c r="L192" s="205" t="s">
        <v>3358</v>
      </c>
      <c r="M192" s="205" t="s">
        <v>2705</v>
      </c>
      <c r="N192" s="136" t="s">
        <v>3418</v>
      </c>
      <c r="O192" s="136" t="s">
        <v>3418</v>
      </c>
      <c r="S192" s="124">
        <v>44668.956250000003</v>
      </c>
      <c r="T192" s="176" t="s">
        <v>2576</v>
      </c>
      <c r="U192" s="268" t="b">
        <v>1</v>
      </c>
      <c r="V192" s="269" t="b">
        <v>1</v>
      </c>
      <c r="AA192" s="234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4" t="s">
        <v>3254</v>
      </c>
      <c r="J193" s="240"/>
      <c r="K193" s="248" t="s">
        <v>3350</v>
      </c>
      <c r="L193" s="248"/>
      <c r="M193" s="248" t="s">
        <v>2855</v>
      </c>
      <c r="N193" s="142" t="s">
        <v>3419</v>
      </c>
      <c r="O193" s="142" t="s">
        <v>3419</v>
      </c>
      <c r="P193" s="142" t="s">
        <v>3420</v>
      </c>
      <c r="Q193" s="142"/>
      <c r="R193" s="139"/>
      <c r="S193" s="141">
        <v>44669.487500000003</v>
      </c>
      <c r="T193" s="158" t="s">
        <v>2575</v>
      </c>
      <c r="U193" s="272" t="b">
        <v>1</v>
      </c>
      <c r="V193" s="273" t="b">
        <v>1</v>
      </c>
      <c r="W193" s="139"/>
      <c r="X193" s="275" t="b">
        <v>0</v>
      </c>
      <c r="AA193" s="234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3254</v>
      </c>
      <c r="K194" s="205" t="s">
        <v>3350</v>
      </c>
      <c r="M194" s="205" t="s">
        <v>2855</v>
      </c>
      <c r="N194" s="136" t="s">
        <v>3421</v>
      </c>
      <c r="O194" s="136" t="s">
        <v>3421</v>
      </c>
      <c r="P194" s="142" t="s">
        <v>3422</v>
      </c>
      <c r="S194" s="124">
        <v>44669.504166666666</v>
      </c>
      <c r="T194" s="155" t="s">
        <v>2575</v>
      </c>
      <c r="U194" s="268" t="b">
        <v>1</v>
      </c>
      <c r="V194" s="269" t="b">
        <v>1</v>
      </c>
      <c r="AA194" s="234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3254</v>
      </c>
      <c r="J195" s="120" t="s">
        <v>3343</v>
      </c>
      <c r="K195" s="287" t="s">
        <v>3362</v>
      </c>
      <c r="L195" s="205" t="s">
        <v>3363</v>
      </c>
      <c r="M195" s="205" t="s">
        <v>3378</v>
      </c>
      <c r="N195" s="136" t="s">
        <v>3423</v>
      </c>
      <c r="O195" s="136" t="s">
        <v>3423</v>
      </c>
      <c r="S195" s="124">
        <v>44669.511805555558</v>
      </c>
      <c r="T195" s="160" t="s">
        <v>3431</v>
      </c>
      <c r="U195" s="268" t="b">
        <v>1</v>
      </c>
      <c r="V195" s="269" t="b">
        <v>1</v>
      </c>
      <c r="AA195" s="234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4" t="s">
        <v>3254</v>
      </c>
      <c r="J196" s="240"/>
      <c r="K196" s="248" t="s">
        <v>3364</v>
      </c>
      <c r="L196" s="248" t="s">
        <v>3365</v>
      </c>
      <c r="M196" s="248" t="s">
        <v>3379</v>
      </c>
      <c r="N196" s="142" t="s">
        <v>3424</v>
      </c>
      <c r="O196" s="142" t="s">
        <v>3424</v>
      </c>
      <c r="P196" s="142" t="s">
        <v>3425</v>
      </c>
      <c r="Q196" s="142"/>
      <c r="R196" s="139"/>
      <c r="S196" s="141">
        <v>44669.51666666667</v>
      </c>
      <c r="T196" s="243"/>
      <c r="U196" s="272" t="b">
        <v>1</v>
      </c>
      <c r="V196" s="273" t="b">
        <v>1</v>
      </c>
      <c r="W196" s="139"/>
      <c r="X196" s="275" t="b">
        <v>0</v>
      </c>
      <c r="AA196" s="234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3254</v>
      </c>
      <c r="J197" s="120" t="s">
        <v>2764</v>
      </c>
      <c r="K197" s="120" t="s">
        <v>3343</v>
      </c>
      <c r="L197" s="285" t="s">
        <v>2766</v>
      </c>
      <c r="M197" s="205" t="s">
        <v>2705</v>
      </c>
      <c r="N197" s="136" t="s">
        <v>3426</v>
      </c>
      <c r="O197" s="136" t="s">
        <v>3426</v>
      </c>
      <c r="S197" s="124">
        <v>44669.522222222222</v>
      </c>
      <c r="T197" s="160" t="s">
        <v>3431</v>
      </c>
      <c r="U197" s="268" t="b">
        <v>1</v>
      </c>
      <c r="V197" s="269" t="b">
        <v>1</v>
      </c>
      <c r="AA197" s="234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3254</v>
      </c>
      <c r="K198" s="205" t="s">
        <v>3368</v>
      </c>
      <c r="L198" s="205" t="s">
        <v>3369</v>
      </c>
      <c r="M198" s="205" t="s">
        <v>2776</v>
      </c>
      <c r="N198" s="136" t="s">
        <v>3427</v>
      </c>
      <c r="O198" s="136" t="s">
        <v>3427</v>
      </c>
      <c r="S198" s="124">
        <v>44669.539583333331</v>
      </c>
      <c r="T198" s="155" t="s">
        <v>2575</v>
      </c>
      <c r="U198" s="268" t="b">
        <v>1</v>
      </c>
      <c r="V198" s="269" t="b">
        <v>1</v>
      </c>
      <c r="AA198" s="234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3254</v>
      </c>
      <c r="J199" s="266"/>
      <c r="K199" s="267" t="s">
        <v>3370</v>
      </c>
      <c r="L199" s="267" t="s">
        <v>3371</v>
      </c>
      <c r="M199" s="267"/>
      <c r="N199" s="144"/>
      <c r="O199" s="144"/>
      <c r="P199" s="144"/>
      <c r="Q199" s="144"/>
      <c r="R199" s="135"/>
      <c r="S199" s="130">
        <v>44669.545138888891</v>
      </c>
      <c r="T199" s="274"/>
      <c r="U199" s="270" t="b">
        <v>1</v>
      </c>
      <c r="V199" s="271" t="b">
        <v>0</v>
      </c>
      <c r="AA199" s="234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3254</v>
      </c>
      <c r="K200" s="205" t="s">
        <v>3372</v>
      </c>
      <c r="L200" s="205" t="s">
        <v>3373</v>
      </c>
      <c r="M200" s="205" t="s">
        <v>3380</v>
      </c>
      <c r="N200" s="136" t="s">
        <v>3428</v>
      </c>
      <c r="O200" s="136" t="s">
        <v>3428</v>
      </c>
      <c r="P200" s="142" t="s">
        <v>3429</v>
      </c>
      <c r="S200" s="124">
        <v>44669.577777777777</v>
      </c>
      <c r="T200" s="155" t="s">
        <v>2575</v>
      </c>
      <c r="U200" s="268" t="b">
        <v>1</v>
      </c>
      <c r="V200" s="269" t="b">
        <v>1</v>
      </c>
      <c r="AA200" s="234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3254</v>
      </c>
      <c r="K201" s="205" t="s">
        <v>3374</v>
      </c>
      <c r="L201" s="205" t="s">
        <v>3329</v>
      </c>
      <c r="M201" s="205" t="s">
        <v>3381</v>
      </c>
      <c r="N201" s="136" t="s">
        <v>3430</v>
      </c>
      <c r="O201" s="136" t="s">
        <v>3430</v>
      </c>
      <c r="S201" s="124">
        <v>44669.746527777781</v>
      </c>
      <c r="T201" s="155" t="s">
        <v>2575</v>
      </c>
      <c r="U201" s="268" t="b">
        <v>1</v>
      </c>
      <c r="V201" s="269" t="b">
        <v>1</v>
      </c>
      <c r="AA201" s="234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ht="52.5" x14ac:dyDescent="0.6">
      <c r="A202" s="78">
        <v>201</v>
      </c>
      <c r="B202" s="146" t="s">
        <v>2014</v>
      </c>
      <c r="C202" s="42"/>
      <c r="D202" s="1">
        <v>2015</v>
      </c>
      <c r="E202" s="1"/>
      <c r="F202" s="312">
        <v>1.14608</v>
      </c>
      <c r="G202" s="313">
        <v>1.1539318752291687</v>
      </c>
      <c r="H202" s="1">
        <v>510</v>
      </c>
      <c r="I202" s="319" t="s">
        <v>3515</v>
      </c>
      <c r="J202" s="319" t="s">
        <v>3516</v>
      </c>
      <c r="K202" s="319" t="s">
        <v>3517</v>
      </c>
      <c r="L202" s="319" t="s">
        <v>3363</v>
      </c>
      <c r="M202" s="320" t="s">
        <v>3518</v>
      </c>
      <c r="N202" s="321" t="s">
        <v>3519</v>
      </c>
      <c r="O202" s="322" t="s">
        <v>3520</v>
      </c>
      <c r="P202" s="322" t="s">
        <v>3521</v>
      </c>
      <c r="Q202" s="322"/>
      <c r="R202" s="175">
        <v>44663.840277777781</v>
      </c>
      <c r="S202" s="175">
        <v>44663.840277777781</v>
      </c>
      <c r="T202" s="324" t="s">
        <v>3522</v>
      </c>
      <c r="U202" s="335" t="b">
        <v>1</v>
      </c>
      <c r="V202" s="336" t="b">
        <v>1</v>
      </c>
      <c r="W202" s="337"/>
      <c r="X202" s="337" t="s">
        <v>3795</v>
      </c>
      <c r="Y202" s="338"/>
      <c r="AA202" s="234" t="b">
        <f t="shared" si="17"/>
        <v>1</v>
      </c>
      <c r="AB202" s="199" t="b">
        <f t="shared" si="17"/>
        <v>1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1</v>
      </c>
      <c r="AH202" s="203">
        <f t="shared" si="19"/>
        <v>1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ht="39.4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1.47674170067407</v>
      </c>
      <c r="G203" s="1">
        <v>1.5038706832298505</v>
      </c>
      <c r="H203" s="1">
        <v>705</v>
      </c>
      <c r="I203" s="319" t="s">
        <v>3515</v>
      </c>
      <c r="J203" s="319" t="s">
        <v>3523</v>
      </c>
      <c r="K203" s="319" t="s">
        <v>3524</v>
      </c>
      <c r="L203" s="319" t="s">
        <v>3525</v>
      </c>
      <c r="M203" s="320" t="s">
        <v>3526</v>
      </c>
      <c r="N203" s="321" t="s">
        <v>3527</v>
      </c>
      <c r="O203" s="322" t="s">
        <v>3528</v>
      </c>
      <c r="P203" s="322" t="s">
        <v>3529</v>
      </c>
      <c r="Q203" s="322" t="s">
        <v>3530</v>
      </c>
      <c r="R203" s="175">
        <v>44657.81527777778</v>
      </c>
      <c r="S203" s="175">
        <v>44657.81527777778</v>
      </c>
      <c r="T203" s="346" t="s">
        <v>2575</v>
      </c>
      <c r="U203" s="335" t="b">
        <v>1</v>
      </c>
      <c r="V203" s="336" t="b">
        <v>1</v>
      </c>
      <c r="W203" s="337"/>
      <c r="X203" s="337" t="b">
        <v>1</v>
      </c>
      <c r="Y203" s="338"/>
      <c r="AA203" s="234" t="b">
        <f t="shared" si="17"/>
        <v>1</v>
      </c>
      <c r="AB203" s="199" t="b">
        <f t="shared" si="17"/>
        <v>1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1</v>
      </c>
      <c r="AH203" s="203">
        <f t="shared" si="19"/>
        <v>1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ht="78.75" x14ac:dyDescent="0.6">
      <c r="A204" s="78">
        <v>203</v>
      </c>
      <c r="B204" s="149" t="s">
        <v>1327</v>
      </c>
      <c r="C204" s="109"/>
      <c r="D204" s="33">
        <v>2015</v>
      </c>
      <c r="E204" s="1"/>
      <c r="F204" s="312">
        <v>0.66511500000000001</v>
      </c>
      <c r="G204" s="312">
        <v>0.65736733068294662</v>
      </c>
      <c r="H204" s="1">
        <v>876</v>
      </c>
      <c r="I204" s="319" t="s">
        <v>3515</v>
      </c>
      <c r="J204" s="319" t="s">
        <v>3532</v>
      </c>
      <c r="K204" s="319" t="s">
        <v>3533</v>
      </c>
      <c r="L204" s="319" t="s">
        <v>3534</v>
      </c>
      <c r="M204" s="321" t="s">
        <v>3535</v>
      </c>
      <c r="N204" s="322" t="s">
        <v>3536</v>
      </c>
      <c r="O204" s="322" t="s">
        <v>3537</v>
      </c>
      <c r="P204" s="323" t="s">
        <v>3538</v>
      </c>
      <c r="Q204" s="323" t="s">
        <v>3539</v>
      </c>
      <c r="R204" s="175">
        <v>44658.599537037036</v>
      </c>
      <c r="S204" s="175">
        <v>44658.599537037036</v>
      </c>
      <c r="T204" s="346" t="s">
        <v>2575</v>
      </c>
      <c r="U204" s="335" t="b">
        <v>1</v>
      </c>
      <c r="V204" s="336" t="b">
        <v>1</v>
      </c>
      <c r="W204" s="122"/>
      <c r="X204" s="122" t="b">
        <v>1</v>
      </c>
      <c r="Y204" s="237"/>
      <c r="Z204" s="237"/>
      <c r="AA204" s="234" t="b">
        <f t="shared" si="17"/>
        <v>1</v>
      </c>
      <c r="AB204" s="199" t="b">
        <f t="shared" si="17"/>
        <v>1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1</v>
      </c>
      <c r="AH204" s="203">
        <f t="shared" si="19"/>
        <v>1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ht="52.5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5.2190031978418101E-2</v>
      </c>
      <c r="G205" s="1">
        <v>5.3106629413014236E-2</v>
      </c>
      <c r="H205" s="1">
        <v>676</v>
      </c>
      <c r="I205" s="319" t="s">
        <v>3515</v>
      </c>
      <c r="J205" s="319" t="s">
        <v>3540</v>
      </c>
      <c r="K205" s="319" t="s">
        <v>3541</v>
      </c>
      <c r="L205" s="319" t="s">
        <v>3542</v>
      </c>
      <c r="M205" s="320" t="s">
        <v>3543</v>
      </c>
      <c r="N205" s="321" t="s">
        <v>3544</v>
      </c>
      <c r="O205" s="322" t="s">
        <v>3545</v>
      </c>
      <c r="P205" s="322"/>
      <c r="Q205" s="322" t="s">
        <v>3546</v>
      </c>
      <c r="R205" s="175">
        <v>44658.665277777778</v>
      </c>
      <c r="S205" s="175">
        <v>44658.665277777778</v>
      </c>
      <c r="T205" s="346" t="s">
        <v>2575</v>
      </c>
      <c r="U205" s="335" t="b">
        <v>1</v>
      </c>
      <c r="V205" s="336" t="b">
        <v>1</v>
      </c>
      <c r="X205" s="122" t="b">
        <v>1</v>
      </c>
      <c r="Y205" s="237"/>
      <c r="AA205" s="234" t="b">
        <f t="shared" si="17"/>
        <v>1</v>
      </c>
      <c r="AB205" s="199" t="b">
        <f t="shared" si="17"/>
        <v>1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1</v>
      </c>
      <c r="AH205" s="203">
        <f t="shared" si="19"/>
        <v>1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ht="26.25" x14ac:dyDescent="0.6">
      <c r="A206" s="78">
        <v>205</v>
      </c>
      <c r="B206" s="146" t="s">
        <v>1336</v>
      </c>
      <c r="C206" s="42"/>
      <c r="D206" s="1">
        <v>2002</v>
      </c>
      <c r="E206" s="1"/>
      <c r="F206" s="1">
        <v>1.2749999999999999E-2</v>
      </c>
      <c r="G206" s="1">
        <v>1.2692276240302114E-2</v>
      </c>
      <c r="H206" s="1">
        <v>284</v>
      </c>
      <c r="I206" s="319" t="s">
        <v>3515</v>
      </c>
      <c r="J206" s="319" t="s">
        <v>3547</v>
      </c>
      <c r="K206" s="319" t="s">
        <v>3548</v>
      </c>
      <c r="L206" s="319" t="s">
        <v>3549</v>
      </c>
      <c r="M206" s="320" t="s">
        <v>3550</v>
      </c>
      <c r="N206" s="321" t="s">
        <v>3551</v>
      </c>
      <c r="O206" s="322" t="s">
        <v>3552</v>
      </c>
      <c r="P206" s="322"/>
      <c r="Q206" s="322"/>
      <c r="R206" s="323"/>
      <c r="S206" s="175">
        <v>44658.723611111112</v>
      </c>
      <c r="T206" s="324" t="s">
        <v>3522</v>
      </c>
      <c r="U206" s="335" t="b">
        <v>1</v>
      </c>
      <c r="V206" s="336" t="b">
        <v>1</v>
      </c>
      <c r="X206" s="122" t="b">
        <v>1</v>
      </c>
      <c r="Y206" s="237"/>
      <c r="AA206" s="234" t="b">
        <f t="shared" si="17"/>
        <v>1</v>
      </c>
      <c r="AB206" s="199" t="b">
        <f t="shared" si="17"/>
        <v>1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1</v>
      </c>
      <c r="AH206" s="203">
        <f t="shared" si="19"/>
        <v>1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ht="183.75" x14ac:dyDescent="0.6">
      <c r="A207" s="78">
        <v>206</v>
      </c>
      <c r="B207" s="149" t="s">
        <v>1327</v>
      </c>
      <c r="C207" s="109"/>
      <c r="D207" s="33">
        <v>2015</v>
      </c>
      <c r="E207" s="1"/>
      <c r="F207" s="1">
        <v>0.38431399999999999</v>
      </c>
      <c r="G207" s="1">
        <v>0.37463263837713756</v>
      </c>
      <c r="H207" s="1">
        <v>680</v>
      </c>
      <c r="I207" s="319" t="s">
        <v>3515</v>
      </c>
      <c r="J207" s="319" t="s">
        <v>3532</v>
      </c>
      <c r="K207" s="319" t="s">
        <v>3533</v>
      </c>
      <c r="L207" s="319" t="s">
        <v>3534</v>
      </c>
      <c r="M207" s="321" t="s">
        <v>3553</v>
      </c>
      <c r="N207" s="322">
        <v>50</v>
      </c>
      <c r="O207" s="322" t="s">
        <v>3554</v>
      </c>
      <c r="P207" s="323" t="s">
        <v>3555</v>
      </c>
      <c r="Q207" s="323" t="s">
        <v>3539</v>
      </c>
      <c r="R207" s="323">
        <v>44658.692418981482</v>
      </c>
      <c r="S207" s="175">
        <v>44658.692418981482</v>
      </c>
      <c r="T207" s="346" t="s">
        <v>2575</v>
      </c>
      <c r="U207" s="335" t="b">
        <v>1</v>
      </c>
      <c r="V207" s="336" t="b">
        <v>1</v>
      </c>
      <c r="W207" s="122"/>
      <c r="X207" s="122" t="b">
        <v>1</v>
      </c>
      <c r="Y207" s="237"/>
      <c r="Z207" s="237"/>
      <c r="AA207" s="234" t="b">
        <f t="shared" si="17"/>
        <v>1</v>
      </c>
      <c r="AB207" s="199" t="b">
        <f t="shared" si="17"/>
        <v>1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1</v>
      </c>
      <c r="AH207" s="203">
        <f t="shared" si="19"/>
        <v>1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ht="65.650000000000006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312">
        <v>1.34962962962962</v>
      </c>
      <c r="G208" s="312">
        <v>1.3389628868842294</v>
      </c>
      <c r="H208" s="1">
        <v>800</v>
      </c>
      <c r="I208" s="319" t="s">
        <v>3515</v>
      </c>
      <c r="J208" s="319" t="s">
        <v>3556</v>
      </c>
      <c r="K208" s="319" t="s">
        <v>3556</v>
      </c>
      <c r="L208" s="319" t="s">
        <v>3557</v>
      </c>
      <c r="M208" s="320" t="s">
        <v>3558</v>
      </c>
      <c r="N208" s="321" t="s">
        <v>3559</v>
      </c>
      <c r="O208" s="322" t="s">
        <v>3560</v>
      </c>
      <c r="P208" s="322" t="s">
        <v>3561</v>
      </c>
      <c r="Q208" s="322" t="s">
        <v>3562</v>
      </c>
      <c r="R208" s="323">
        <v>44658.751643518517</v>
      </c>
      <c r="S208" s="323">
        <v>44658.751643518517</v>
      </c>
      <c r="T208" s="346" t="s">
        <v>2575</v>
      </c>
      <c r="U208" s="335" t="b">
        <v>1</v>
      </c>
      <c r="V208" s="336" t="b">
        <v>1</v>
      </c>
      <c r="X208" s="122" t="b">
        <v>1</v>
      </c>
      <c r="Y208" s="237"/>
      <c r="AA208" s="234" t="b">
        <f t="shared" si="17"/>
        <v>1</v>
      </c>
      <c r="AB208" s="199" t="b">
        <f t="shared" si="17"/>
        <v>1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1</v>
      </c>
      <c r="AH208" s="203">
        <f t="shared" si="19"/>
        <v>1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ht="52.5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312">
        <v>1.26095</v>
      </c>
      <c r="G209" s="312">
        <v>1.1585384752650676</v>
      </c>
      <c r="H209" s="1">
        <v>850</v>
      </c>
      <c r="I209" s="319" t="s">
        <v>3515</v>
      </c>
      <c r="J209" s="319" t="s">
        <v>3563</v>
      </c>
      <c r="K209" s="319" t="s">
        <v>3564</v>
      </c>
      <c r="L209" s="319" t="s">
        <v>3565</v>
      </c>
      <c r="M209" s="320" t="s">
        <v>3566</v>
      </c>
      <c r="N209" s="321" t="s">
        <v>1598</v>
      </c>
      <c r="O209" s="322"/>
      <c r="P209" s="322" t="s">
        <v>3567</v>
      </c>
      <c r="Q209" s="322"/>
      <c r="R209" s="323">
        <v>44663.847349537034</v>
      </c>
      <c r="S209" s="323">
        <v>44663.847349537034</v>
      </c>
      <c r="T209" s="346" t="s">
        <v>2575</v>
      </c>
      <c r="U209" s="335" t="b">
        <v>1</v>
      </c>
      <c r="V209" s="336" t="b">
        <v>1</v>
      </c>
      <c r="X209" s="122" t="s">
        <v>3796</v>
      </c>
      <c r="Y209" s="237"/>
      <c r="AA209" s="234" t="b">
        <f t="shared" si="17"/>
        <v>1</v>
      </c>
      <c r="AB209" s="199" t="b">
        <f t="shared" si="17"/>
        <v>1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1</v>
      </c>
      <c r="AH209" s="203">
        <f t="shared" si="19"/>
        <v>1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ht="39.4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312">
        <v>0.388235</v>
      </c>
      <c r="G210" s="312">
        <v>0.38740708960757236</v>
      </c>
      <c r="H210" s="1">
        <v>750</v>
      </c>
      <c r="I210" s="319" t="s">
        <v>3515</v>
      </c>
      <c r="J210" s="319" t="s">
        <v>3568</v>
      </c>
      <c r="K210" s="319" t="s">
        <v>3569</v>
      </c>
      <c r="L210" s="319" t="s">
        <v>3570</v>
      </c>
      <c r="M210" s="320" t="s">
        <v>3571</v>
      </c>
      <c r="N210" s="321" t="s">
        <v>3572</v>
      </c>
      <c r="O210" s="322" t="s">
        <v>3573</v>
      </c>
      <c r="P210" s="322"/>
      <c r="Q210" s="322"/>
      <c r="R210" s="323"/>
      <c r="S210" s="323">
        <v>44658.771527777775</v>
      </c>
      <c r="T210" s="324" t="s">
        <v>3522</v>
      </c>
      <c r="U210" s="335" t="b">
        <v>1</v>
      </c>
      <c r="V210" s="336" t="b">
        <v>1</v>
      </c>
      <c r="X210" s="122" t="b">
        <v>1</v>
      </c>
      <c r="Y210" s="237"/>
      <c r="AA210" s="234" t="b">
        <f t="shared" si="17"/>
        <v>1</v>
      </c>
      <c r="AB210" s="199" t="b">
        <f t="shared" si="17"/>
        <v>1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1</v>
      </c>
      <c r="AH210" s="203">
        <f t="shared" si="19"/>
        <v>1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ht="131.25" x14ac:dyDescent="0.6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0.94892500000000002</v>
      </c>
      <c r="G211" s="1">
        <v>0.98230780436774279</v>
      </c>
      <c r="H211" s="1">
        <v>873</v>
      </c>
      <c r="I211" s="319" t="s">
        <v>3515</v>
      </c>
      <c r="J211" s="319" t="s">
        <v>3574</v>
      </c>
      <c r="K211" s="319" t="s">
        <v>3574</v>
      </c>
      <c r="L211" s="319" t="s">
        <v>3575</v>
      </c>
      <c r="M211" s="320" t="s">
        <v>3576</v>
      </c>
      <c r="N211" s="321" t="s">
        <v>3551</v>
      </c>
      <c r="O211" s="322" t="s">
        <v>3577</v>
      </c>
      <c r="P211" s="322" t="s">
        <v>3578</v>
      </c>
      <c r="Q211" s="322" t="s">
        <v>3579</v>
      </c>
      <c r="R211" s="323">
        <v>44658.809155092589</v>
      </c>
      <c r="S211" s="323">
        <v>44658.809155092589</v>
      </c>
      <c r="T211" s="346" t="s">
        <v>2575</v>
      </c>
      <c r="U211" s="335" t="b">
        <v>1</v>
      </c>
      <c r="V211" s="336" t="b">
        <v>1</v>
      </c>
      <c r="X211" s="122" t="s">
        <v>3796</v>
      </c>
      <c r="Y211" s="237"/>
      <c r="AA211" s="234" t="b">
        <f t="shared" si="17"/>
        <v>1</v>
      </c>
      <c r="AB211" s="199" t="b">
        <f t="shared" si="17"/>
        <v>1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1</v>
      </c>
      <c r="AH211" s="203">
        <f t="shared" si="19"/>
        <v>1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ht="131.25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0.17037613488975301</v>
      </c>
      <c r="G212" s="1">
        <v>0.19817754690354239</v>
      </c>
      <c r="H212" s="1">
        <v>550</v>
      </c>
      <c r="I212" s="319" t="s">
        <v>3515</v>
      </c>
      <c r="J212" s="319" t="s">
        <v>3580</v>
      </c>
      <c r="K212" s="319" t="s">
        <v>3581</v>
      </c>
      <c r="L212" s="319" t="s">
        <v>3582</v>
      </c>
      <c r="M212" s="320" t="s">
        <v>3583</v>
      </c>
      <c r="N212" s="321" t="s">
        <v>1398</v>
      </c>
      <c r="O212" s="322"/>
      <c r="P212" s="322" t="s">
        <v>3584</v>
      </c>
      <c r="Q212" s="322" t="s">
        <v>3585</v>
      </c>
      <c r="R212" s="323">
        <v>44658.862268518518</v>
      </c>
      <c r="S212" s="323">
        <v>44658.862268518518</v>
      </c>
      <c r="T212" s="346" t="s">
        <v>2575</v>
      </c>
      <c r="U212" s="335" t="b">
        <v>1</v>
      </c>
      <c r="V212" s="336" t="b">
        <v>1</v>
      </c>
      <c r="X212" s="122" t="s">
        <v>3796</v>
      </c>
      <c r="Y212" s="237"/>
      <c r="AA212" s="234" t="b">
        <f t="shared" si="17"/>
        <v>1</v>
      </c>
      <c r="AB212" s="199" t="b">
        <f t="shared" si="17"/>
        <v>1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1</v>
      </c>
      <c r="AH212" s="203">
        <f t="shared" si="19"/>
        <v>1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ht="105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0.95097719869706798</v>
      </c>
      <c r="G213" s="1">
        <v>0.95362146562100436</v>
      </c>
      <c r="H213" s="1">
        <v>800</v>
      </c>
      <c r="I213" s="319" t="s">
        <v>3515</v>
      </c>
      <c r="J213" s="319" t="s">
        <v>3586</v>
      </c>
      <c r="K213" s="319" t="s">
        <v>3587</v>
      </c>
      <c r="L213" s="319" t="s">
        <v>3588</v>
      </c>
      <c r="M213" s="320" t="s">
        <v>3583</v>
      </c>
      <c r="N213" s="321" t="s">
        <v>3589</v>
      </c>
      <c r="O213" s="322" t="s">
        <v>1619</v>
      </c>
      <c r="P213" s="322" t="s">
        <v>3590</v>
      </c>
      <c r="Q213" s="322"/>
      <c r="R213" s="323">
        <v>44664.899143518516</v>
      </c>
      <c r="S213" s="323">
        <v>44664.899143518516</v>
      </c>
      <c r="T213" s="346" t="s">
        <v>2575</v>
      </c>
      <c r="U213" s="335" t="b">
        <v>1</v>
      </c>
      <c r="V213" s="336" t="b">
        <v>1</v>
      </c>
      <c r="X213" s="122" t="b">
        <v>1</v>
      </c>
      <c r="Y213" s="237"/>
      <c r="AA213" s="234" t="b">
        <f t="shared" si="17"/>
        <v>1</v>
      </c>
      <c r="AB213" s="199" t="b">
        <f t="shared" si="17"/>
        <v>1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1</v>
      </c>
      <c r="AH213" s="203">
        <f t="shared" si="19"/>
        <v>1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ht="26.25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1.17469</v>
      </c>
      <c r="G214" s="1">
        <v>1.1609111369151024</v>
      </c>
      <c r="H214" s="1">
        <v>800</v>
      </c>
      <c r="I214" s="319" t="s">
        <v>3515</v>
      </c>
      <c r="J214" s="319" t="s">
        <v>3591</v>
      </c>
      <c r="K214" s="319" t="s">
        <v>3591</v>
      </c>
      <c r="L214" s="319" t="s">
        <v>3592</v>
      </c>
      <c r="M214" s="320" t="s">
        <v>3593</v>
      </c>
      <c r="N214" s="321" t="s">
        <v>3594</v>
      </c>
      <c r="O214" s="322" t="s">
        <v>3595</v>
      </c>
      <c r="P214" s="322"/>
      <c r="Q214" s="322"/>
      <c r="R214" s="323"/>
      <c r="S214" s="323">
        <v>44662.827777777777</v>
      </c>
      <c r="T214" s="324" t="s">
        <v>3522</v>
      </c>
      <c r="U214" s="335" t="b">
        <v>1</v>
      </c>
      <c r="V214" s="336" t="b">
        <v>1</v>
      </c>
      <c r="X214" s="122" t="b">
        <v>1</v>
      </c>
      <c r="Y214" s="237"/>
      <c r="AA214" s="234" t="b">
        <f t="shared" si="17"/>
        <v>1</v>
      </c>
      <c r="AB214" s="199" t="b">
        <f t="shared" si="17"/>
        <v>1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1</v>
      </c>
      <c r="AH214" s="203">
        <f t="shared" si="19"/>
        <v>1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ht="65.650000000000006" x14ac:dyDescent="0.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0.113439</v>
      </c>
      <c r="G215" s="1">
        <v>0.11491431011606847</v>
      </c>
      <c r="H215" s="1">
        <v>773</v>
      </c>
      <c r="I215" s="319" t="s">
        <v>3515</v>
      </c>
      <c r="J215" s="319" t="s">
        <v>3596</v>
      </c>
      <c r="K215" s="319" t="s">
        <v>3596</v>
      </c>
      <c r="L215" s="319" t="s">
        <v>3597</v>
      </c>
      <c r="M215" s="320" t="s">
        <v>3598</v>
      </c>
      <c r="N215" s="321" t="s">
        <v>3599</v>
      </c>
      <c r="O215" s="322"/>
      <c r="P215" s="322" t="s">
        <v>3600</v>
      </c>
      <c r="Q215" s="322"/>
      <c r="R215" s="323">
        <v>44662.854537037034</v>
      </c>
      <c r="S215" s="323">
        <v>44662.854537037034</v>
      </c>
      <c r="T215" s="346" t="s">
        <v>2575</v>
      </c>
      <c r="U215" s="335" t="b">
        <v>1</v>
      </c>
      <c r="V215" s="336" t="b">
        <v>1</v>
      </c>
      <c r="X215" s="122" t="b">
        <v>1</v>
      </c>
      <c r="Y215" s="237"/>
      <c r="AA215" s="234" t="b">
        <f t="shared" si="17"/>
        <v>1</v>
      </c>
      <c r="AB215" s="199" t="b">
        <f t="shared" si="17"/>
        <v>1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1</v>
      </c>
      <c r="AH215" s="203">
        <f t="shared" si="19"/>
        <v>1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ht="26.25" x14ac:dyDescent="0.6">
      <c r="A216" s="78">
        <v>215</v>
      </c>
      <c r="B216" s="146" t="s">
        <v>1585</v>
      </c>
      <c r="C216" s="42"/>
      <c r="D216" s="1">
        <v>2008</v>
      </c>
      <c r="E216" s="1"/>
      <c r="F216" s="1">
        <v>0.68437499999999996</v>
      </c>
      <c r="G216" s="1">
        <v>0.69139037058918917</v>
      </c>
      <c r="H216" s="1">
        <v>775</v>
      </c>
      <c r="I216" s="319" t="s">
        <v>3515</v>
      </c>
      <c r="J216" s="319" t="s">
        <v>3601</v>
      </c>
      <c r="K216" s="319" t="s">
        <v>3601</v>
      </c>
      <c r="L216" s="319" t="s">
        <v>3602</v>
      </c>
      <c r="M216" s="320" t="s">
        <v>3603</v>
      </c>
      <c r="N216" s="321" t="s">
        <v>3604</v>
      </c>
      <c r="O216" s="322"/>
      <c r="P216" s="322"/>
      <c r="Q216" s="322"/>
      <c r="R216" s="323"/>
      <c r="S216" s="323">
        <v>44662.877025462964</v>
      </c>
      <c r="T216" s="324" t="s">
        <v>3522</v>
      </c>
      <c r="U216" s="335" t="b">
        <v>1</v>
      </c>
      <c r="V216" s="336" t="b">
        <v>1</v>
      </c>
      <c r="X216" s="122" t="b">
        <v>1</v>
      </c>
      <c r="Y216" s="237"/>
      <c r="AA216" s="234" t="b">
        <f t="shared" si="17"/>
        <v>1</v>
      </c>
      <c r="AB216" s="199" t="b">
        <f t="shared" si="17"/>
        <v>1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1</v>
      </c>
      <c r="AH216" s="203">
        <f t="shared" si="19"/>
        <v>1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ht="65.650000000000006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0.10078706957132801</v>
      </c>
      <c r="G217" s="1">
        <v>0.10080044003138471</v>
      </c>
      <c r="H217" s="1">
        <v>600</v>
      </c>
      <c r="I217" s="319" t="s">
        <v>3515</v>
      </c>
      <c r="J217" s="319" t="s">
        <v>3605</v>
      </c>
      <c r="K217" s="319" t="s">
        <v>3605</v>
      </c>
      <c r="L217" s="319" t="s">
        <v>3606</v>
      </c>
      <c r="M217" s="320" t="s">
        <v>3553</v>
      </c>
      <c r="N217" s="321" t="s">
        <v>3607</v>
      </c>
      <c r="O217" s="322" t="s">
        <v>1641</v>
      </c>
      <c r="P217" s="322" t="s">
        <v>3608</v>
      </c>
      <c r="Q217" s="322"/>
      <c r="R217" s="323">
        <v>44665.679201388892</v>
      </c>
      <c r="S217" s="323">
        <v>44665.679201388892</v>
      </c>
      <c r="T217" s="346" t="s">
        <v>2575</v>
      </c>
      <c r="U217" s="335" t="b">
        <v>1</v>
      </c>
      <c r="V217" s="336" t="b">
        <v>1</v>
      </c>
      <c r="X217" s="122" t="b">
        <v>1</v>
      </c>
      <c r="Y217" s="237"/>
      <c r="AA217" s="234" t="b">
        <f t="shared" si="17"/>
        <v>1</v>
      </c>
      <c r="AB217" s="199" t="b">
        <f t="shared" si="17"/>
        <v>1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1</v>
      </c>
      <c r="AH217" s="203">
        <f t="shared" si="19"/>
        <v>1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ht="144.4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0.72430668841761803</v>
      </c>
      <c r="G218" s="1">
        <v>0.70570690586887264</v>
      </c>
      <c r="H218" s="1">
        <v>850</v>
      </c>
      <c r="I218" s="319" t="s">
        <v>3515</v>
      </c>
      <c r="J218" s="319" t="s">
        <v>3609</v>
      </c>
      <c r="K218" s="319" t="s">
        <v>3564</v>
      </c>
      <c r="L218" s="319" t="s">
        <v>3565</v>
      </c>
      <c r="M218" s="320" t="s">
        <v>3610</v>
      </c>
      <c r="N218" s="321" t="s">
        <v>3611</v>
      </c>
      <c r="O218" s="322" t="s">
        <v>1646</v>
      </c>
      <c r="P218" s="322" t="s">
        <v>3612</v>
      </c>
      <c r="Q218" s="322"/>
      <c r="R218" s="323">
        <v>44665.73165509259</v>
      </c>
      <c r="S218" s="323">
        <v>44665.73165509259</v>
      </c>
      <c r="T218" s="346" t="s">
        <v>2575</v>
      </c>
      <c r="U218" s="335" t="b">
        <v>1</v>
      </c>
      <c r="V218" s="336" t="b">
        <v>1</v>
      </c>
      <c r="X218" s="122" t="b">
        <v>1</v>
      </c>
      <c r="Y218" s="237"/>
      <c r="AA218" s="234" t="b">
        <f t="shared" si="17"/>
        <v>1</v>
      </c>
      <c r="AB218" s="199" t="b">
        <f t="shared" si="17"/>
        <v>1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1</v>
      </c>
      <c r="AH218" s="203">
        <f t="shared" si="19"/>
        <v>1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ht="131.25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0.97318435754189903</v>
      </c>
      <c r="G219" s="1">
        <v>0.96475088362449102</v>
      </c>
      <c r="H219" s="1">
        <v>820</v>
      </c>
      <c r="I219" s="319" t="s">
        <v>3515</v>
      </c>
      <c r="J219" s="319" t="s">
        <v>3613</v>
      </c>
      <c r="K219" s="319" t="s">
        <v>3614</v>
      </c>
      <c r="L219" s="319" t="s">
        <v>3356</v>
      </c>
      <c r="M219" s="320" t="s">
        <v>3615</v>
      </c>
      <c r="N219" s="321" t="s">
        <v>3616</v>
      </c>
      <c r="O219" s="322" t="s">
        <v>3617</v>
      </c>
      <c r="P219" s="322" t="s">
        <v>3618</v>
      </c>
      <c r="Q219" s="322"/>
      <c r="R219" s="323">
        <v>44665.776469907411</v>
      </c>
      <c r="S219" s="323">
        <v>44665.776469907411</v>
      </c>
      <c r="T219" s="346" t="s">
        <v>2575</v>
      </c>
      <c r="U219" s="335" t="b">
        <v>1</v>
      </c>
      <c r="V219" s="336" t="b">
        <v>1</v>
      </c>
      <c r="X219" s="122" t="b">
        <v>1</v>
      </c>
      <c r="Y219" s="237"/>
      <c r="AA219" s="234" t="b">
        <f t="shared" si="17"/>
        <v>1</v>
      </c>
      <c r="AB219" s="199" t="b">
        <f t="shared" si="17"/>
        <v>1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1</v>
      </c>
      <c r="AH219" s="203">
        <f t="shared" si="19"/>
        <v>1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ht="39.4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0.91858799999999996</v>
      </c>
      <c r="G220" s="1">
        <v>0.92502198615726994</v>
      </c>
      <c r="H220" s="1">
        <v>820</v>
      </c>
      <c r="I220" s="319" t="s">
        <v>3515</v>
      </c>
      <c r="J220" s="319" t="s">
        <v>3540</v>
      </c>
      <c r="K220" s="319" t="s">
        <v>3619</v>
      </c>
      <c r="L220" s="319" t="s">
        <v>3620</v>
      </c>
      <c r="M220" s="320" t="s">
        <v>3621</v>
      </c>
      <c r="N220" s="321" t="s">
        <v>3616</v>
      </c>
      <c r="O220" s="322" t="s">
        <v>3617</v>
      </c>
      <c r="P220" s="322" t="s">
        <v>3622</v>
      </c>
      <c r="Q220" s="322"/>
      <c r="R220" s="323"/>
      <c r="S220" s="323">
        <v>44665.795648148145</v>
      </c>
      <c r="T220" s="324" t="s">
        <v>3522</v>
      </c>
      <c r="U220" s="335" t="b">
        <v>1</v>
      </c>
      <c r="V220" s="336" t="b">
        <v>1</v>
      </c>
      <c r="X220" s="122" t="b">
        <v>1</v>
      </c>
      <c r="Y220" s="237"/>
      <c r="AA220" s="234" t="b">
        <f t="shared" si="17"/>
        <v>1</v>
      </c>
      <c r="AB220" s="199" t="b">
        <f t="shared" si="17"/>
        <v>1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1</v>
      </c>
      <c r="AH220" s="203">
        <f t="shared" si="19"/>
        <v>1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ht="131.25" x14ac:dyDescent="0.6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0.78107526881720402</v>
      </c>
      <c r="G221" s="1">
        <v>0.77912462533852433</v>
      </c>
      <c r="H221" s="1">
        <v>698</v>
      </c>
      <c r="I221" s="319" t="s">
        <v>3515</v>
      </c>
      <c r="J221" s="319" t="s">
        <v>3623</v>
      </c>
      <c r="K221" s="319" t="s">
        <v>3624</v>
      </c>
      <c r="L221" s="319" t="s">
        <v>3625</v>
      </c>
      <c r="M221" s="320" t="s">
        <v>3535</v>
      </c>
      <c r="N221" s="321" t="s">
        <v>3626</v>
      </c>
      <c r="O221" s="322" t="s">
        <v>3627</v>
      </c>
      <c r="P221" s="322" t="s">
        <v>3628</v>
      </c>
      <c r="Q221" s="322" t="s">
        <v>3629</v>
      </c>
      <c r="R221" s="323">
        <v>44665.83048611111</v>
      </c>
      <c r="S221" s="323">
        <v>44665.83048611111</v>
      </c>
      <c r="T221" s="346" t="s">
        <v>2575</v>
      </c>
      <c r="U221" s="335" t="b">
        <v>1</v>
      </c>
      <c r="V221" s="336" t="b">
        <v>1</v>
      </c>
      <c r="X221" s="122" t="s">
        <v>3795</v>
      </c>
      <c r="Y221" s="237"/>
      <c r="AA221" s="234" t="b">
        <f t="shared" si="17"/>
        <v>1</v>
      </c>
      <c r="AB221" s="199" t="b">
        <f t="shared" si="17"/>
        <v>1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1</v>
      </c>
      <c r="AH221" s="203">
        <f t="shared" si="19"/>
        <v>1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ht="210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1.30209318028359</v>
      </c>
      <c r="G222" s="1">
        <v>1.308090555537085</v>
      </c>
      <c r="H222" s="1">
        <v>820</v>
      </c>
      <c r="I222" s="319" t="s">
        <v>3515</v>
      </c>
      <c r="J222" s="319" t="s">
        <v>3623</v>
      </c>
      <c r="K222" s="319" t="s">
        <v>3623</v>
      </c>
      <c r="L222" s="319" t="s">
        <v>3630</v>
      </c>
      <c r="M222" s="320" t="s">
        <v>3631</v>
      </c>
      <c r="N222" s="321" t="s">
        <v>3632</v>
      </c>
      <c r="O222" s="322" t="s">
        <v>3633</v>
      </c>
      <c r="P222" s="322" t="s">
        <v>3634</v>
      </c>
      <c r="Q222" s="322"/>
      <c r="R222" s="323">
        <v>44666.446458333332</v>
      </c>
      <c r="S222" s="323">
        <v>44666.446458333332</v>
      </c>
      <c r="T222" s="346" t="s">
        <v>2575</v>
      </c>
      <c r="U222" s="335" t="b">
        <v>1</v>
      </c>
      <c r="V222" s="335" t="b">
        <v>1</v>
      </c>
      <c r="X222" s="335" t="b">
        <v>1</v>
      </c>
      <c r="Y222" s="237"/>
      <c r="AA222" s="234" t="b">
        <f t="shared" si="17"/>
        <v>1</v>
      </c>
      <c r="AB222" s="199" t="b">
        <f t="shared" si="17"/>
        <v>1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1</v>
      </c>
      <c r="AH222" s="203">
        <f t="shared" si="19"/>
        <v>1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ht="52.5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0.95618141916605703</v>
      </c>
      <c r="G223" s="1">
        <v>0.96856780081749194</v>
      </c>
      <c r="H223" s="1">
        <v>700</v>
      </c>
      <c r="I223" s="319" t="s">
        <v>3515</v>
      </c>
      <c r="J223" s="319" t="s">
        <v>3635</v>
      </c>
      <c r="K223" s="319" t="s">
        <v>3636</v>
      </c>
      <c r="L223" s="319" t="s">
        <v>3358</v>
      </c>
      <c r="M223" s="320" t="s">
        <v>3637</v>
      </c>
      <c r="N223" s="321" t="s">
        <v>3638</v>
      </c>
      <c r="O223" s="322" t="s">
        <v>3639</v>
      </c>
      <c r="P223" s="322" t="s">
        <v>3640</v>
      </c>
      <c r="Q223" s="322"/>
      <c r="R223" s="323">
        <v>44666.483935185184</v>
      </c>
      <c r="S223" s="323">
        <v>44666.483935185184</v>
      </c>
      <c r="T223" s="346" t="s">
        <v>2575</v>
      </c>
      <c r="U223" s="335" t="b">
        <v>1</v>
      </c>
      <c r="V223" s="335" t="b">
        <v>1</v>
      </c>
      <c r="X223" s="335" t="b">
        <v>1</v>
      </c>
      <c r="Y223" s="237"/>
      <c r="AA223" s="234" t="b">
        <f t="shared" si="17"/>
        <v>1</v>
      </c>
      <c r="AB223" s="199" t="b">
        <f t="shared" si="17"/>
        <v>1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1</v>
      </c>
      <c r="AH223" s="203">
        <f t="shared" si="19"/>
        <v>1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ht="65.650000000000006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0.90242699999999998</v>
      </c>
      <c r="G224" s="1">
        <v>0.90474574553453857</v>
      </c>
      <c r="H224" s="1">
        <v>850</v>
      </c>
      <c r="I224" s="319" t="s">
        <v>3515</v>
      </c>
      <c r="J224" s="319" t="s">
        <v>3641</v>
      </c>
      <c r="K224" s="319" t="s">
        <v>3564</v>
      </c>
      <c r="L224" s="319" t="s">
        <v>3565</v>
      </c>
      <c r="M224" s="320" t="s">
        <v>3642</v>
      </c>
      <c r="N224" s="321" t="s">
        <v>3643</v>
      </c>
      <c r="O224" s="322" t="s">
        <v>3644</v>
      </c>
      <c r="P224" s="322" t="s">
        <v>3645</v>
      </c>
      <c r="Q224" s="322"/>
      <c r="R224" s="323">
        <v>44666.826666666668</v>
      </c>
      <c r="S224" s="323">
        <v>44666.826666666668</v>
      </c>
      <c r="T224" s="346" t="s">
        <v>2575</v>
      </c>
      <c r="U224" s="335" t="b">
        <v>1</v>
      </c>
      <c r="V224" s="335" t="b">
        <v>1</v>
      </c>
      <c r="X224" s="335" t="b">
        <v>1</v>
      </c>
      <c r="Y224" s="237"/>
      <c r="AA224" s="234" t="b">
        <f t="shared" si="17"/>
        <v>1</v>
      </c>
      <c r="AB224" s="199" t="b">
        <f t="shared" si="17"/>
        <v>1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1</v>
      </c>
      <c r="AH224" s="203">
        <f t="shared" si="19"/>
        <v>1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ht="105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1">
        <v>0.87849462365591402</v>
      </c>
      <c r="G225" s="1">
        <v>0.87836854788878727</v>
      </c>
      <c r="H225" s="39">
        <v>775</v>
      </c>
      <c r="I225" s="319" t="s">
        <v>3515</v>
      </c>
      <c r="J225" s="319" t="s">
        <v>3646</v>
      </c>
      <c r="K225" s="319" t="s">
        <v>3556</v>
      </c>
      <c r="L225" s="319" t="s">
        <v>3647</v>
      </c>
      <c r="M225" s="320" t="s">
        <v>3621</v>
      </c>
      <c r="N225" s="321" t="s">
        <v>3648</v>
      </c>
      <c r="O225" s="321" t="s">
        <v>3648</v>
      </c>
      <c r="P225" s="322" t="s">
        <v>3649</v>
      </c>
      <c r="Q225" s="322" t="s">
        <v>3650</v>
      </c>
      <c r="R225" s="323">
        <v>44669.586597222224</v>
      </c>
      <c r="S225" s="323">
        <v>44669.586597222224</v>
      </c>
      <c r="T225" s="346" t="s">
        <v>2575</v>
      </c>
      <c r="U225" s="335" t="b">
        <v>1</v>
      </c>
      <c r="V225" s="335" t="b">
        <v>1</v>
      </c>
      <c r="X225" s="335" t="b">
        <v>1</v>
      </c>
      <c r="Y225" s="237"/>
      <c r="AA225" s="234" t="b">
        <f t="shared" si="17"/>
        <v>1</v>
      </c>
      <c r="AB225" s="199" t="b">
        <f t="shared" si="17"/>
        <v>1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1</v>
      </c>
      <c r="AH225" s="203">
        <f t="shared" si="19"/>
        <v>1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ht="118.15" x14ac:dyDescent="0.6">
      <c r="A226" s="78">
        <v>225</v>
      </c>
      <c r="B226" s="146" t="s">
        <v>1595</v>
      </c>
      <c r="C226" s="42"/>
      <c r="D226" s="1">
        <v>2010</v>
      </c>
      <c r="E226" s="1" t="s">
        <v>3513</v>
      </c>
      <c r="F226" s="314">
        <v>1.04963600264725</v>
      </c>
      <c r="G226" s="1">
        <v>1.1360849269529838</v>
      </c>
      <c r="H226" s="39">
        <v>798</v>
      </c>
      <c r="I226" s="319" t="s">
        <v>3515</v>
      </c>
      <c r="J226" s="319" t="s">
        <v>3651</v>
      </c>
      <c r="K226" s="319" t="s">
        <v>3652</v>
      </c>
      <c r="L226" s="319" t="s">
        <v>3653</v>
      </c>
      <c r="M226" s="320" t="s">
        <v>3654</v>
      </c>
      <c r="N226" s="321" t="s">
        <v>3655</v>
      </c>
      <c r="O226" s="321" t="s">
        <v>3655</v>
      </c>
      <c r="P226" s="322" t="s">
        <v>3656</v>
      </c>
      <c r="Q226" s="322"/>
      <c r="R226" s="323">
        <v>44669.652465277781</v>
      </c>
      <c r="S226" s="323">
        <v>44669.652465277781</v>
      </c>
      <c r="T226" s="346" t="s">
        <v>2575</v>
      </c>
      <c r="U226" s="335" t="b">
        <v>1</v>
      </c>
      <c r="V226" s="335" t="b">
        <v>0</v>
      </c>
      <c r="X226" s="335" t="s">
        <v>3795</v>
      </c>
      <c r="Y226" s="237"/>
      <c r="AA226" s="234" t="b">
        <f t="shared" si="17"/>
        <v>1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ht="288.75" x14ac:dyDescent="0.6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1.21598667776852</v>
      </c>
      <c r="G227" s="1">
        <v>1.2677091645277887</v>
      </c>
      <c r="H227" s="1">
        <v>800</v>
      </c>
      <c r="I227" s="319" t="s">
        <v>3515</v>
      </c>
      <c r="J227" s="319" t="s">
        <v>3651</v>
      </c>
      <c r="K227" s="319" t="s">
        <v>3652</v>
      </c>
      <c r="L227" s="319" t="s">
        <v>3653</v>
      </c>
      <c r="M227" s="320" t="s">
        <v>3657</v>
      </c>
      <c r="N227" s="321" t="s">
        <v>3658</v>
      </c>
      <c r="O227" s="321" t="s">
        <v>3658</v>
      </c>
      <c r="P227" s="322" t="s">
        <v>3659</v>
      </c>
      <c r="Q227" s="322" t="s">
        <v>3660</v>
      </c>
      <c r="R227" s="323">
        <v>44670.805138888885</v>
      </c>
      <c r="S227" s="323">
        <v>44670.805138888885</v>
      </c>
      <c r="T227" s="346" t="s">
        <v>2575</v>
      </c>
      <c r="U227" s="335" t="b">
        <v>1</v>
      </c>
      <c r="V227" s="335" t="b">
        <v>0</v>
      </c>
      <c r="X227" s="335" t="s">
        <v>3795</v>
      </c>
      <c r="Y227" s="237"/>
      <c r="AA227" s="234" t="b">
        <f t="shared" si="17"/>
        <v>1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ht="223.15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1.90275590551181</v>
      </c>
      <c r="G228" s="1">
        <v>1.796897273476399</v>
      </c>
      <c r="H228" s="1">
        <v>835</v>
      </c>
      <c r="I228" s="319" t="s">
        <v>3515</v>
      </c>
      <c r="J228" s="319" t="s">
        <v>3651</v>
      </c>
      <c r="K228" s="319" t="s">
        <v>3651</v>
      </c>
      <c r="L228" s="319" t="s">
        <v>3661</v>
      </c>
      <c r="M228" s="320" t="s">
        <v>3662</v>
      </c>
      <c r="N228" s="321" t="s">
        <v>3663</v>
      </c>
      <c r="O228" s="322" t="s">
        <v>3664</v>
      </c>
      <c r="P228" s="322" t="s">
        <v>3665</v>
      </c>
      <c r="Q228" s="322" t="s">
        <v>3666</v>
      </c>
      <c r="R228" s="323">
        <v>44670.858275462961</v>
      </c>
      <c r="S228" s="323">
        <v>44670.858275462961</v>
      </c>
      <c r="T228" s="346" t="s">
        <v>2575</v>
      </c>
      <c r="U228" s="335" t="b">
        <v>1</v>
      </c>
      <c r="V228" s="335" t="b">
        <v>0</v>
      </c>
      <c r="X228" s="335" t="s">
        <v>3795</v>
      </c>
      <c r="Y228" s="237"/>
      <c r="AA228" s="234" t="b">
        <f t="shared" si="17"/>
        <v>1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ht="65.650000000000006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1">
        <v>1.45</v>
      </c>
      <c r="G229" s="1">
        <v>1.4282267666221031</v>
      </c>
      <c r="H229" s="39">
        <v>850</v>
      </c>
      <c r="I229" s="319" t="s">
        <v>3515</v>
      </c>
      <c r="J229" s="319" t="s">
        <v>3651</v>
      </c>
      <c r="K229" s="319" t="s">
        <v>3651</v>
      </c>
      <c r="L229" s="319" t="s">
        <v>3661</v>
      </c>
      <c r="M229" s="320" t="s">
        <v>3667</v>
      </c>
      <c r="N229" s="321" t="s">
        <v>3668</v>
      </c>
      <c r="O229" s="322" t="s">
        <v>3669</v>
      </c>
      <c r="P229" s="322" t="s">
        <v>3670</v>
      </c>
      <c r="Q229" s="322" t="s">
        <v>3671</v>
      </c>
      <c r="R229" s="323">
        <v>44671.642708333333</v>
      </c>
      <c r="S229" s="323">
        <v>44671.642708333333</v>
      </c>
      <c r="T229" s="346" t="s">
        <v>2575</v>
      </c>
      <c r="U229" s="335" t="b">
        <v>1</v>
      </c>
      <c r="V229" s="335" t="b">
        <v>0</v>
      </c>
      <c r="X229" s="335" t="b">
        <v>1</v>
      </c>
      <c r="Y229" s="237"/>
      <c r="AA229" s="234" t="b">
        <f t="shared" si="17"/>
        <v>1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ht="144.4" x14ac:dyDescent="0.6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1">
        <v>0.86711409395973105</v>
      </c>
      <c r="G230" s="1">
        <v>0.84754056419941926</v>
      </c>
      <c r="H230" s="39">
        <v>800</v>
      </c>
      <c r="I230" s="319" t="s">
        <v>3515</v>
      </c>
      <c r="J230" s="319" t="s">
        <v>3672</v>
      </c>
      <c r="K230" s="319" t="s">
        <v>3672</v>
      </c>
      <c r="L230" s="319" t="s">
        <v>3673</v>
      </c>
      <c r="M230" s="320" t="s">
        <v>3674</v>
      </c>
      <c r="N230" s="321" t="s">
        <v>3551</v>
      </c>
      <c r="O230" s="322" t="s">
        <v>1791</v>
      </c>
      <c r="P230" s="322" t="s">
        <v>3675</v>
      </c>
      <c r="Q230" s="322" t="s">
        <v>3676</v>
      </c>
      <c r="R230" s="323">
        <v>44671.759976851848</v>
      </c>
      <c r="S230" s="323">
        <v>44671.759976851848</v>
      </c>
      <c r="T230" s="346" t="s">
        <v>2575</v>
      </c>
      <c r="U230" s="335" t="b">
        <v>1</v>
      </c>
      <c r="V230" s="335" t="b">
        <v>0</v>
      </c>
      <c r="X230" s="122" t="s">
        <v>3795</v>
      </c>
      <c r="Y230" s="237"/>
      <c r="AA230" s="234" t="b">
        <f t="shared" si="17"/>
        <v>1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ht="52.5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1.35147058823529</v>
      </c>
      <c r="G231" s="1">
        <v>1.3668320555371642</v>
      </c>
      <c r="H231" s="1">
        <v>800</v>
      </c>
      <c r="I231" s="319" t="s">
        <v>3515</v>
      </c>
      <c r="J231" s="319" t="s">
        <v>3556</v>
      </c>
      <c r="K231" s="319" t="s">
        <v>3556</v>
      </c>
      <c r="L231" s="319" t="s">
        <v>3557</v>
      </c>
      <c r="M231" s="320" t="s">
        <v>3558</v>
      </c>
      <c r="N231" s="321" t="s">
        <v>3559</v>
      </c>
      <c r="O231" s="321" t="s">
        <v>3559</v>
      </c>
      <c r="P231" s="322" t="s">
        <v>3677</v>
      </c>
      <c r="Q231" s="322"/>
      <c r="R231" s="323">
        <v>44671.799710648149</v>
      </c>
      <c r="S231" s="323">
        <v>44671.799710648149</v>
      </c>
      <c r="T231" s="346" t="s">
        <v>2575</v>
      </c>
      <c r="U231" s="335" t="b">
        <v>1</v>
      </c>
      <c r="V231" s="335" t="b">
        <v>1</v>
      </c>
      <c r="X231" s="335" t="b">
        <v>1</v>
      </c>
      <c r="Y231" s="237"/>
      <c r="AA231" s="234" t="b">
        <f t="shared" si="17"/>
        <v>1</v>
      </c>
      <c r="AB231" s="199" t="b">
        <f t="shared" si="17"/>
        <v>1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1</v>
      </c>
      <c r="AH231" s="203">
        <f t="shared" si="19"/>
        <v>1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ht="157.5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1.6453899999999999</v>
      </c>
      <c r="G232" s="1">
        <v>1.6542092500762726</v>
      </c>
      <c r="H232" s="1">
        <v>850</v>
      </c>
      <c r="I232" s="319" t="s">
        <v>3515</v>
      </c>
      <c r="J232" s="319" t="s">
        <v>3556</v>
      </c>
      <c r="K232" s="319" t="s">
        <v>3569</v>
      </c>
      <c r="L232" s="319" t="s">
        <v>3678</v>
      </c>
      <c r="M232" s="320" t="s">
        <v>3679</v>
      </c>
      <c r="N232" s="321" t="s">
        <v>3680</v>
      </c>
      <c r="O232" s="321" t="s">
        <v>3680</v>
      </c>
      <c r="P232" s="322" t="s">
        <v>3681</v>
      </c>
      <c r="Q232" s="322"/>
      <c r="R232" s="323">
        <v>44671.812141203707</v>
      </c>
      <c r="S232" s="323">
        <v>44671.812141203707</v>
      </c>
      <c r="T232" s="346" t="s">
        <v>2575</v>
      </c>
      <c r="U232" s="335" t="b">
        <v>1</v>
      </c>
      <c r="V232" s="335" t="b">
        <v>1</v>
      </c>
      <c r="X232" s="122" t="s">
        <v>3795</v>
      </c>
      <c r="Y232" s="237"/>
      <c r="AA232" s="234" t="b">
        <f t="shared" si="17"/>
        <v>1</v>
      </c>
      <c r="AB232" s="199" t="b">
        <f t="shared" si="17"/>
        <v>1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1</v>
      </c>
      <c r="AH232" s="203">
        <f t="shared" si="19"/>
        <v>1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ht="52.5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0.63293413173652602</v>
      </c>
      <c r="G233" s="1">
        <v>0.63078240189685642</v>
      </c>
      <c r="H233" s="1">
        <v>680</v>
      </c>
      <c r="I233" s="319" t="s">
        <v>3515</v>
      </c>
      <c r="J233" s="319" t="s">
        <v>3682</v>
      </c>
      <c r="K233" s="319" t="s">
        <v>3682</v>
      </c>
      <c r="L233" s="319" t="s">
        <v>3683</v>
      </c>
      <c r="M233" s="320" t="s">
        <v>3684</v>
      </c>
      <c r="N233" s="321" t="s">
        <v>3685</v>
      </c>
      <c r="O233" s="322" t="s">
        <v>3686</v>
      </c>
      <c r="P233" s="322" t="s">
        <v>3687</v>
      </c>
      <c r="Q233" s="322" t="s">
        <v>3688</v>
      </c>
      <c r="R233" s="323">
        <v>44672.499363425923</v>
      </c>
      <c r="S233" s="323">
        <v>44672.499363425923</v>
      </c>
      <c r="T233" s="346" t="s">
        <v>2575</v>
      </c>
      <c r="U233" s="335" t="b">
        <v>1</v>
      </c>
      <c r="V233" s="335" t="b">
        <v>1</v>
      </c>
      <c r="X233" s="122" t="s">
        <v>3795</v>
      </c>
      <c r="Y233" s="237"/>
      <c r="AA233" s="234" t="b">
        <f t="shared" si="17"/>
        <v>1</v>
      </c>
      <c r="AB233" s="199" t="b">
        <f t="shared" si="17"/>
        <v>1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1</v>
      </c>
      <c r="AH233" s="203">
        <f t="shared" si="19"/>
        <v>1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ht="105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1.1093969144460001</v>
      </c>
      <c r="G234" s="1">
        <v>1.1074738872261403</v>
      </c>
      <c r="H234" s="1">
        <v>800</v>
      </c>
      <c r="I234" s="319" t="s">
        <v>3515</v>
      </c>
      <c r="J234" s="319" t="s">
        <v>3689</v>
      </c>
      <c r="K234" s="319" t="s">
        <v>3614</v>
      </c>
      <c r="L234" s="319" t="s">
        <v>3356</v>
      </c>
      <c r="M234" s="320" t="s">
        <v>3690</v>
      </c>
      <c r="N234" s="321" t="s">
        <v>3691</v>
      </c>
      <c r="O234" s="322" t="s">
        <v>3692</v>
      </c>
      <c r="P234" s="322" t="s">
        <v>3693</v>
      </c>
      <c r="Q234" s="322"/>
      <c r="R234" s="323">
        <v>44672.603831018518</v>
      </c>
      <c r="S234" s="323">
        <v>44672.603831018518</v>
      </c>
      <c r="T234" s="346" t="s">
        <v>2575</v>
      </c>
      <c r="U234" s="335" t="b">
        <v>1</v>
      </c>
      <c r="V234" s="335" t="b">
        <v>1</v>
      </c>
      <c r="X234" s="335" t="b">
        <v>1</v>
      </c>
      <c r="Y234" s="237"/>
      <c r="AA234" s="234" t="b">
        <f t="shared" si="17"/>
        <v>1</v>
      </c>
      <c r="AB234" s="199" t="b">
        <f t="shared" si="17"/>
        <v>1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1</v>
      </c>
      <c r="AH234" s="203">
        <f t="shared" si="19"/>
        <v>1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ht="223.15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0.8</v>
      </c>
      <c r="G235" s="1">
        <v>0.84310378655236018</v>
      </c>
      <c r="H235" s="1">
        <v>750</v>
      </c>
      <c r="I235" s="319" t="s">
        <v>3515</v>
      </c>
      <c r="J235" s="319" t="s">
        <v>3614</v>
      </c>
      <c r="K235" s="319" t="s">
        <v>3614</v>
      </c>
      <c r="L235" s="319" t="s">
        <v>3694</v>
      </c>
      <c r="M235" s="320" t="s">
        <v>3695</v>
      </c>
      <c r="N235" s="321" t="s">
        <v>3696</v>
      </c>
      <c r="O235" s="322" t="s">
        <v>3697</v>
      </c>
      <c r="P235" s="322" t="s">
        <v>3698</v>
      </c>
      <c r="Q235" s="322"/>
      <c r="R235" s="323">
        <v>44672.835543981484</v>
      </c>
      <c r="S235" s="323">
        <v>44672.835543981484</v>
      </c>
      <c r="T235" s="346" t="s">
        <v>2575</v>
      </c>
      <c r="U235" s="335" t="b">
        <v>1</v>
      </c>
      <c r="V235" s="335" t="b">
        <v>1</v>
      </c>
      <c r="X235" s="122" t="s">
        <v>3795</v>
      </c>
      <c r="Y235" s="237"/>
      <c r="AA235" s="234" t="b">
        <f t="shared" si="17"/>
        <v>1</v>
      </c>
      <c r="AB235" s="199" t="b">
        <f t="shared" si="17"/>
        <v>1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1</v>
      </c>
      <c r="AH235" s="203">
        <f t="shared" si="19"/>
        <v>1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ht="157.5" x14ac:dyDescent="0.6">
      <c r="A236" s="78">
        <v>235</v>
      </c>
      <c r="B236" s="146" t="s">
        <v>1816</v>
      </c>
      <c r="C236" s="42"/>
      <c r="D236" s="1">
        <v>2005</v>
      </c>
      <c r="E236" s="315">
        <v>1.25</v>
      </c>
      <c r="F236" s="315">
        <v>1.2949125596184401</v>
      </c>
      <c r="G236" s="315" t="s">
        <v>3514</v>
      </c>
      <c r="H236" s="315">
        <v>900</v>
      </c>
      <c r="I236" s="325" t="s">
        <v>3515</v>
      </c>
      <c r="J236" s="325" t="s">
        <v>3614</v>
      </c>
      <c r="K236" s="325" t="s">
        <v>3614</v>
      </c>
      <c r="L236" s="325" t="s">
        <v>3699</v>
      </c>
      <c r="M236" s="326" t="s">
        <v>3700</v>
      </c>
      <c r="N236" s="327" t="s">
        <v>3701</v>
      </c>
      <c r="O236" s="327" t="s">
        <v>3701</v>
      </c>
      <c r="P236" s="328" t="s">
        <v>3702</v>
      </c>
      <c r="Q236" s="328" t="s">
        <v>3703</v>
      </c>
      <c r="R236" s="329">
        <v>44672.900312500002</v>
      </c>
      <c r="S236" s="329">
        <v>44672.900312500002</v>
      </c>
      <c r="T236" s="346" t="s">
        <v>2575</v>
      </c>
      <c r="U236" s="339" t="b">
        <v>1</v>
      </c>
      <c r="V236" s="340" t="b">
        <v>0</v>
      </c>
      <c r="W236" s="341"/>
      <c r="X236" s="341" t="b">
        <v>0</v>
      </c>
      <c r="Y236" s="342"/>
      <c r="AA236" s="234" t="b">
        <f t="shared" si="17"/>
        <v>1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0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ht="52.5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316">
        <v>1.1210174029451101</v>
      </c>
      <c r="G237" s="1">
        <v>1.1217687245434791</v>
      </c>
      <c r="H237" s="1">
        <v>800</v>
      </c>
      <c r="I237" s="319" t="s">
        <v>3515</v>
      </c>
      <c r="J237" s="319" t="s">
        <v>3704</v>
      </c>
      <c r="K237" s="319" t="s">
        <v>3587</v>
      </c>
      <c r="L237" s="319" t="s">
        <v>3705</v>
      </c>
      <c r="M237" s="320" t="s">
        <v>3576</v>
      </c>
      <c r="N237" s="321" t="s">
        <v>3706</v>
      </c>
      <c r="O237" s="321" t="s">
        <v>3706</v>
      </c>
      <c r="P237" s="322" t="s">
        <v>3707</v>
      </c>
      <c r="Q237" s="322" t="s">
        <v>3708</v>
      </c>
      <c r="R237" s="323">
        <v>44673.747708333336</v>
      </c>
      <c r="S237" s="323">
        <v>44673.747708333336</v>
      </c>
      <c r="T237" s="346" t="s">
        <v>2575</v>
      </c>
      <c r="U237" s="335" t="b">
        <v>1</v>
      </c>
      <c r="V237" s="335" t="b">
        <v>1</v>
      </c>
      <c r="X237" s="335" t="b">
        <v>1</v>
      </c>
      <c r="Y237" s="237"/>
      <c r="AA237" s="234" t="b">
        <f t="shared" si="17"/>
        <v>1</v>
      </c>
      <c r="AB237" s="199" t="b">
        <f t="shared" si="17"/>
        <v>1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1</v>
      </c>
      <c r="AH237" s="203">
        <f t="shared" si="19"/>
        <v>1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ht="52.5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0.32</v>
      </c>
      <c r="G238" s="1">
        <v>0.31984501152851103</v>
      </c>
      <c r="H238" s="1">
        <v>723</v>
      </c>
      <c r="I238" s="319" t="s">
        <v>3515</v>
      </c>
      <c r="J238" s="319" t="s">
        <v>3709</v>
      </c>
      <c r="K238" s="319" t="s">
        <v>3710</v>
      </c>
      <c r="L238" s="319" t="s">
        <v>3711</v>
      </c>
      <c r="M238" s="320" t="s">
        <v>3712</v>
      </c>
      <c r="N238" s="321" t="s">
        <v>1825</v>
      </c>
      <c r="O238" s="321" t="s">
        <v>1825</v>
      </c>
      <c r="P238" s="322" t="s">
        <v>3713</v>
      </c>
      <c r="Q238" s="322" t="s">
        <v>3714</v>
      </c>
      <c r="R238" s="323">
        <v>44673.803865740738</v>
      </c>
      <c r="S238" s="323">
        <v>44673.803865740738</v>
      </c>
      <c r="T238" s="346" t="s">
        <v>2575</v>
      </c>
      <c r="U238" s="335" t="b">
        <v>1</v>
      </c>
      <c r="V238" s="335" t="b">
        <v>1</v>
      </c>
      <c r="X238" s="335" t="b">
        <v>1</v>
      </c>
      <c r="Y238" s="237"/>
      <c r="AA238" s="234" t="b">
        <f t="shared" si="17"/>
        <v>1</v>
      </c>
      <c r="AB238" s="199" t="b">
        <f t="shared" si="17"/>
        <v>1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1</v>
      </c>
      <c r="AH238" s="203">
        <f t="shared" si="19"/>
        <v>1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ht="131.25" x14ac:dyDescent="0.6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0.60085929108485403</v>
      </c>
      <c r="G239" s="66">
        <v>0.76708985811504138</v>
      </c>
      <c r="H239" s="66">
        <v>800</v>
      </c>
      <c r="I239" s="330" t="s">
        <v>3515</v>
      </c>
      <c r="J239" s="330" t="s">
        <v>3715</v>
      </c>
      <c r="K239" s="330" t="s">
        <v>3715</v>
      </c>
      <c r="L239" s="330" t="s">
        <v>3716</v>
      </c>
      <c r="M239" s="331" t="s">
        <v>3583</v>
      </c>
      <c r="N239" s="332" t="s">
        <v>3717</v>
      </c>
      <c r="O239" s="332" t="s">
        <v>3717</v>
      </c>
      <c r="P239" s="333" t="s">
        <v>3718</v>
      </c>
      <c r="Q239" s="333" t="s">
        <v>3719</v>
      </c>
      <c r="R239" s="334">
        <v>44673.829317129632</v>
      </c>
      <c r="S239" s="334">
        <v>44673.829317129632</v>
      </c>
      <c r="T239" s="346" t="s">
        <v>2575</v>
      </c>
      <c r="U239" s="343" t="b">
        <v>1</v>
      </c>
      <c r="V239" s="344" t="b">
        <v>1</v>
      </c>
      <c r="W239" s="345"/>
      <c r="X239" s="345" t="b">
        <v>0</v>
      </c>
      <c r="Y239" s="342"/>
      <c r="AA239" s="234" t="b">
        <f t="shared" si="17"/>
        <v>1</v>
      </c>
      <c r="AB239" s="199" t="b">
        <f t="shared" si="17"/>
        <v>1</v>
      </c>
      <c r="AC239" s="199" t="b">
        <f t="shared" si="21"/>
        <v>1</v>
      </c>
      <c r="AD239" s="199" t="b">
        <f t="shared" si="21"/>
        <v>0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ht="52.5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1.31870324189526</v>
      </c>
      <c r="G240" s="1">
        <v>1.3030634639399661</v>
      </c>
      <c r="H240" s="1">
        <v>700</v>
      </c>
      <c r="I240" s="319" t="s">
        <v>3515</v>
      </c>
      <c r="J240" s="319" t="s">
        <v>3720</v>
      </c>
      <c r="K240" s="319" t="s">
        <v>3721</v>
      </c>
      <c r="L240" s="319" t="s">
        <v>3722</v>
      </c>
      <c r="M240" s="320" t="s">
        <v>3723</v>
      </c>
      <c r="N240" s="321" t="s">
        <v>1835</v>
      </c>
      <c r="O240" s="321" t="s">
        <v>1835</v>
      </c>
      <c r="P240" s="322" t="s">
        <v>3724</v>
      </c>
      <c r="Q240" s="322" t="s">
        <v>3725</v>
      </c>
      <c r="R240" s="323">
        <v>44676.818391203706</v>
      </c>
      <c r="S240" s="323">
        <v>44676.818391203706</v>
      </c>
      <c r="T240" s="346" t="s">
        <v>2575</v>
      </c>
      <c r="U240" s="335" t="b">
        <v>1</v>
      </c>
      <c r="V240" s="335" t="b">
        <v>1</v>
      </c>
      <c r="X240" s="335" t="b">
        <v>1</v>
      </c>
      <c r="Y240" s="237"/>
      <c r="AA240" s="234" t="b">
        <f t="shared" si="17"/>
        <v>1</v>
      </c>
      <c r="AB240" s="199" t="b">
        <f t="shared" si="17"/>
        <v>1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1</v>
      </c>
      <c r="AH240" s="203">
        <f t="shared" si="19"/>
        <v>1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ht="26.25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1.04426</v>
      </c>
      <c r="G241" s="1" t="s">
        <v>3514</v>
      </c>
      <c r="H241" s="1">
        <v>850</v>
      </c>
      <c r="I241" s="319" t="s">
        <v>3515</v>
      </c>
      <c r="J241" s="319" t="s">
        <v>3636</v>
      </c>
      <c r="K241" s="319" t="s">
        <v>3564</v>
      </c>
      <c r="L241" s="319" t="s">
        <v>3565</v>
      </c>
      <c r="M241" s="320" t="s">
        <v>3723</v>
      </c>
      <c r="N241" s="321" t="s">
        <v>3726</v>
      </c>
      <c r="O241" s="322" t="s">
        <v>3727</v>
      </c>
      <c r="P241" s="322" t="s">
        <v>3728</v>
      </c>
      <c r="Q241" s="322"/>
      <c r="R241" s="323">
        <v>44676.824490740742</v>
      </c>
      <c r="S241" s="323">
        <v>44676.824490740742</v>
      </c>
      <c r="T241" s="346" t="s">
        <v>2575</v>
      </c>
      <c r="U241" s="335" t="b">
        <v>0</v>
      </c>
      <c r="V241" s="336" t="b">
        <v>0</v>
      </c>
      <c r="X241" s="122" t="s">
        <v>3796</v>
      </c>
      <c r="Y241" s="237"/>
      <c r="AA241" s="234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ht="39.4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1.33905775075987</v>
      </c>
      <c r="G242" s="1">
        <v>1.3270548416187771</v>
      </c>
      <c r="H242" s="1">
        <v>850</v>
      </c>
      <c r="I242" s="319" t="s">
        <v>3515</v>
      </c>
      <c r="J242" s="319" t="s">
        <v>3729</v>
      </c>
      <c r="K242" s="319" t="s">
        <v>3730</v>
      </c>
      <c r="L242" s="319" t="s">
        <v>3731</v>
      </c>
      <c r="M242" s="320" t="s">
        <v>3732</v>
      </c>
      <c r="N242" s="321" t="s">
        <v>3733</v>
      </c>
      <c r="O242" s="322" t="s">
        <v>3734</v>
      </c>
      <c r="P242" s="322" t="s">
        <v>3735</v>
      </c>
      <c r="Q242" s="322" t="s">
        <v>3725</v>
      </c>
      <c r="R242" s="323">
        <v>44676.869004629632</v>
      </c>
      <c r="S242" s="323">
        <v>44676.869004629632</v>
      </c>
      <c r="T242" s="346" t="s">
        <v>2575</v>
      </c>
      <c r="U242" s="335" t="b">
        <v>1</v>
      </c>
      <c r="V242" s="335" t="b">
        <v>1</v>
      </c>
      <c r="X242" s="335" t="b">
        <v>1</v>
      </c>
      <c r="Y242" s="237"/>
      <c r="AA242" s="234" t="b">
        <f t="shared" si="17"/>
        <v>1</v>
      </c>
      <c r="AB242" s="199" t="b">
        <f t="shared" si="17"/>
        <v>1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1</v>
      </c>
      <c r="AH242" s="203">
        <f t="shared" si="19"/>
        <v>1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ht="65.650000000000006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0.98769987699876904</v>
      </c>
      <c r="G243" s="1">
        <v>0.98133375690221436</v>
      </c>
      <c r="H243" s="1">
        <v>700</v>
      </c>
      <c r="I243" s="319" t="s">
        <v>3515</v>
      </c>
      <c r="J243" s="319" t="s">
        <v>3736</v>
      </c>
      <c r="K243" s="319" t="s">
        <v>3556</v>
      </c>
      <c r="L243" s="319" t="s">
        <v>3647</v>
      </c>
      <c r="M243" s="320" t="s">
        <v>3583</v>
      </c>
      <c r="N243" s="321" t="s">
        <v>3737</v>
      </c>
      <c r="O243" s="322" t="s">
        <v>3738</v>
      </c>
      <c r="P243" s="322" t="s">
        <v>3739</v>
      </c>
      <c r="Q243" s="322" t="s">
        <v>3740</v>
      </c>
      <c r="R243" s="323">
        <v>44677.528634259259</v>
      </c>
      <c r="S243" s="323">
        <v>44677.528634259259</v>
      </c>
      <c r="T243" s="346" t="s">
        <v>2575</v>
      </c>
      <c r="U243" s="335" t="b">
        <v>1</v>
      </c>
      <c r="V243" s="335" t="b">
        <v>1</v>
      </c>
      <c r="X243" s="335" t="b">
        <v>1</v>
      </c>
      <c r="Y243" s="237"/>
      <c r="AA243" s="234" t="b">
        <f t="shared" si="17"/>
        <v>1</v>
      </c>
      <c r="AB243" s="199" t="b">
        <f t="shared" si="17"/>
        <v>1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1</v>
      </c>
      <c r="AH243" s="203">
        <f t="shared" si="19"/>
        <v>1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ht="183.75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2.7317999999999998</v>
      </c>
      <c r="G244" s="1" t="s">
        <v>3514</v>
      </c>
      <c r="H244" s="1">
        <v>474</v>
      </c>
      <c r="I244" s="319" t="s">
        <v>3515</v>
      </c>
      <c r="J244" s="319" t="s">
        <v>3741</v>
      </c>
      <c r="K244" s="319" t="s">
        <v>3741</v>
      </c>
      <c r="L244" s="319" t="s">
        <v>3742</v>
      </c>
      <c r="M244" s="320" t="s">
        <v>3743</v>
      </c>
      <c r="N244" s="321" t="s">
        <v>3744</v>
      </c>
      <c r="O244" s="322" t="s">
        <v>3745</v>
      </c>
      <c r="P244" s="322" t="s">
        <v>3746</v>
      </c>
      <c r="Q244" s="322"/>
      <c r="R244" s="323">
        <v>44677.651770833334</v>
      </c>
      <c r="S244" s="323">
        <v>44677.651770833334</v>
      </c>
      <c r="T244" s="346" t="s">
        <v>2575</v>
      </c>
      <c r="U244" s="335" t="b">
        <v>1</v>
      </c>
      <c r="V244" s="336" t="b">
        <v>0</v>
      </c>
      <c r="X244" s="122" t="s">
        <v>3797</v>
      </c>
      <c r="Y244" s="237"/>
      <c r="AA244" s="234" t="b">
        <f t="shared" si="17"/>
        <v>1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ht="105" x14ac:dyDescent="0.6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1">
        <v>1.1951923076922999</v>
      </c>
      <c r="G245" s="1">
        <v>1.1909727126641125</v>
      </c>
      <c r="H245" s="39">
        <v>650</v>
      </c>
      <c r="I245" s="319" t="s">
        <v>3515</v>
      </c>
      <c r="J245" s="319" t="s">
        <v>3747</v>
      </c>
      <c r="K245" s="319" t="s">
        <v>3623</v>
      </c>
      <c r="L245" s="319" t="s">
        <v>3630</v>
      </c>
      <c r="M245" s="320" t="s">
        <v>3700</v>
      </c>
      <c r="N245" s="321" t="s">
        <v>3748</v>
      </c>
      <c r="O245" s="322" t="s">
        <v>3749</v>
      </c>
      <c r="P245" s="322" t="s">
        <v>3750</v>
      </c>
      <c r="Q245" s="322" t="s">
        <v>3751</v>
      </c>
      <c r="R245" s="323">
        <v>44677.77611111111</v>
      </c>
      <c r="S245" s="323">
        <v>44677.77611111111</v>
      </c>
      <c r="T245" s="346" t="s">
        <v>2575</v>
      </c>
      <c r="U245" s="335" t="b">
        <v>1</v>
      </c>
      <c r="V245" s="336" t="b">
        <v>1</v>
      </c>
      <c r="X245" s="122" t="s">
        <v>3798</v>
      </c>
      <c r="Y245" s="237"/>
      <c r="AA245" s="234" t="b">
        <f t="shared" si="17"/>
        <v>1</v>
      </c>
      <c r="AB245" s="199" t="b">
        <f t="shared" si="17"/>
        <v>1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1</v>
      </c>
      <c r="AH245" s="203">
        <f t="shared" si="19"/>
        <v>1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ht="91.9" x14ac:dyDescent="0.6">
      <c r="A246" s="78">
        <v>245</v>
      </c>
      <c r="B246" s="146" t="s">
        <v>1932</v>
      </c>
      <c r="C246" s="42"/>
      <c r="D246" s="1">
        <v>2017</v>
      </c>
      <c r="E246" s="1"/>
      <c r="F246" s="1">
        <v>1.6667799999999999</v>
      </c>
      <c r="G246" s="1">
        <v>1.6180899509134894</v>
      </c>
      <c r="H246" s="1">
        <v>902</v>
      </c>
      <c r="I246" s="319" t="s">
        <v>3515</v>
      </c>
      <c r="J246" s="319" t="s">
        <v>3753</v>
      </c>
      <c r="K246" s="319" t="s">
        <v>3641</v>
      </c>
      <c r="L246" s="319" t="s">
        <v>3754</v>
      </c>
      <c r="M246" s="320" t="s">
        <v>3755</v>
      </c>
      <c r="N246" s="321" t="s">
        <v>3756</v>
      </c>
      <c r="O246" s="322" t="s">
        <v>3757</v>
      </c>
      <c r="P246" s="322" t="s">
        <v>3758</v>
      </c>
      <c r="Q246" s="322" t="s">
        <v>3759</v>
      </c>
      <c r="R246" s="323">
        <v>44684.649074074077</v>
      </c>
      <c r="S246" s="323">
        <v>44684.649074074077</v>
      </c>
      <c r="T246" s="346" t="s">
        <v>2575</v>
      </c>
      <c r="U246" s="335" t="b">
        <v>1</v>
      </c>
      <c r="V246" s="336" t="b">
        <v>1</v>
      </c>
      <c r="W246" s="122" t="s">
        <v>3798</v>
      </c>
      <c r="X246" s="122" t="s">
        <v>3798</v>
      </c>
      <c r="Y246" s="237"/>
      <c r="AA246" s="234" t="b">
        <f t="shared" si="17"/>
        <v>1</v>
      </c>
      <c r="AB246" s="199" t="b">
        <f t="shared" si="17"/>
        <v>1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1</v>
      </c>
      <c r="AH246" s="203">
        <f t="shared" si="19"/>
        <v>1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ht="78.75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1">
        <v>1.4643717728054999</v>
      </c>
      <c r="G247" s="1">
        <v>1.4529139748814692</v>
      </c>
      <c r="H247" s="39">
        <v>723</v>
      </c>
      <c r="I247" s="319" t="s">
        <v>3515</v>
      </c>
      <c r="J247" s="319" t="s">
        <v>3760</v>
      </c>
      <c r="K247" s="319" t="s">
        <v>3761</v>
      </c>
      <c r="L247" s="319" t="s">
        <v>3762</v>
      </c>
      <c r="M247" s="320" t="s">
        <v>3763</v>
      </c>
      <c r="N247" s="321" t="s">
        <v>3764</v>
      </c>
      <c r="O247" s="322" t="s">
        <v>3765</v>
      </c>
      <c r="P247" s="322" t="s">
        <v>3766</v>
      </c>
      <c r="Q247" s="322" t="s">
        <v>3767</v>
      </c>
      <c r="R247" s="323">
        <v>44684.738321759258</v>
      </c>
      <c r="S247" s="323">
        <v>44684.738321759258</v>
      </c>
      <c r="T247" s="346" t="s">
        <v>2575</v>
      </c>
      <c r="U247" s="335" t="b">
        <v>1</v>
      </c>
      <c r="V247" s="336" t="b">
        <v>1</v>
      </c>
      <c r="X247" s="122" t="b">
        <v>1</v>
      </c>
      <c r="Y247" s="237"/>
      <c r="AA247" s="234" t="b">
        <f t="shared" si="17"/>
        <v>1</v>
      </c>
      <c r="AB247" s="199" t="b">
        <f t="shared" si="17"/>
        <v>1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1</v>
      </c>
      <c r="AH247" s="203">
        <f t="shared" si="19"/>
        <v>1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ht="144.4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1">
        <v>1.2863636363636299</v>
      </c>
      <c r="G248" s="1">
        <v>1.1859262966052611</v>
      </c>
      <c r="H248" s="39">
        <v>348.15</v>
      </c>
      <c r="I248" s="319" t="s">
        <v>3515</v>
      </c>
      <c r="J248" s="319" t="s">
        <v>3768</v>
      </c>
      <c r="K248" s="319" t="s">
        <v>3769</v>
      </c>
      <c r="L248" s="319" t="s">
        <v>3770</v>
      </c>
      <c r="M248" s="320" t="s">
        <v>3771</v>
      </c>
      <c r="N248" s="321" t="s">
        <v>3772</v>
      </c>
      <c r="O248" s="322" t="s">
        <v>3773</v>
      </c>
      <c r="P248" s="322" t="s">
        <v>3774</v>
      </c>
      <c r="Q248" s="322" t="s">
        <v>3775</v>
      </c>
      <c r="R248" s="323">
        <v>44684.810439814813</v>
      </c>
      <c r="S248" s="323">
        <v>44684.810439814813</v>
      </c>
      <c r="T248" s="346" t="s">
        <v>2575</v>
      </c>
      <c r="U248" s="335" t="b">
        <v>1</v>
      </c>
      <c r="V248" s="336" t="b">
        <v>1</v>
      </c>
      <c r="X248" s="122" t="s">
        <v>3796</v>
      </c>
      <c r="Y248" s="237"/>
      <c r="AA248" s="234" t="b">
        <f t="shared" si="17"/>
        <v>1</v>
      </c>
      <c r="AB248" s="199" t="b">
        <f t="shared" si="17"/>
        <v>1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1</v>
      </c>
      <c r="AH248" s="203">
        <f t="shared" si="19"/>
        <v>1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ht="52.5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0.87258953168043996</v>
      </c>
      <c r="G249" s="1">
        <v>0.87523053099169168</v>
      </c>
      <c r="H249" s="1">
        <v>373</v>
      </c>
      <c r="I249" s="319" t="s">
        <v>3515</v>
      </c>
      <c r="J249" s="319" t="s">
        <v>3776</v>
      </c>
      <c r="K249" s="319" t="s">
        <v>3776</v>
      </c>
      <c r="L249" s="319" t="s">
        <v>3777</v>
      </c>
      <c r="M249" s="320" t="s">
        <v>3778</v>
      </c>
      <c r="N249" s="321" t="s">
        <v>3779</v>
      </c>
      <c r="O249" s="322" t="s">
        <v>3780</v>
      </c>
      <c r="P249" s="322" t="s">
        <v>3781</v>
      </c>
      <c r="Q249" s="322" t="s">
        <v>3775</v>
      </c>
      <c r="R249" s="323">
        <v>44684.847187500003</v>
      </c>
      <c r="S249" s="323">
        <v>44684.847187500003</v>
      </c>
      <c r="T249" s="346" t="s">
        <v>2575</v>
      </c>
      <c r="U249" s="335" t="b">
        <v>1</v>
      </c>
      <c r="V249" s="336" t="b">
        <v>1</v>
      </c>
      <c r="X249" s="122" t="b">
        <v>1</v>
      </c>
      <c r="Y249" s="237"/>
      <c r="AA249" s="234" t="b">
        <f t="shared" si="17"/>
        <v>1</v>
      </c>
      <c r="AB249" s="199" t="b">
        <f t="shared" si="17"/>
        <v>1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1</v>
      </c>
      <c r="AH249" s="203">
        <f t="shared" si="19"/>
        <v>1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ht="39.4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1.5785657998423901</v>
      </c>
      <c r="G250" s="1">
        <v>1.5695166974172048</v>
      </c>
      <c r="H250" s="1">
        <v>488</v>
      </c>
      <c r="I250" s="319" t="s">
        <v>3515</v>
      </c>
      <c r="J250" s="319" t="s">
        <v>3782</v>
      </c>
      <c r="K250" s="319" t="s">
        <v>3783</v>
      </c>
      <c r="L250" s="319" t="s">
        <v>3784</v>
      </c>
      <c r="M250" s="320" t="s">
        <v>3785</v>
      </c>
      <c r="N250" s="321" t="s">
        <v>3786</v>
      </c>
      <c r="O250" s="322" t="s">
        <v>3787</v>
      </c>
      <c r="P250" s="322" t="s">
        <v>3788</v>
      </c>
      <c r="Q250" s="322" t="s">
        <v>3789</v>
      </c>
      <c r="R250" s="323">
        <v>44684.51258101852</v>
      </c>
      <c r="S250" s="323">
        <v>44684.51258101852</v>
      </c>
      <c r="T250" s="346" t="s">
        <v>2575</v>
      </c>
      <c r="U250" s="335" t="b">
        <v>1</v>
      </c>
      <c r="V250" s="336" t="b">
        <v>1</v>
      </c>
      <c r="X250" s="122" t="b">
        <v>1</v>
      </c>
      <c r="Y250" s="237"/>
      <c r="AA250" s="234" t="b">
        <f t="shared" si="17"/>
        <v>1</v>
      </c>
      <c r="AB250" s="199" t="b">
        <f t="shared" si="17"/>
        <v>1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1</v>
      </c>
      <c r="AH250" s="203">
        <f t="shared" si="19"/>
        <v>1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ht="39.4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1.37413554633471</v>
      </c>
      <c r="G251" s="1">
        <v>1.3734065665400186</v>
      </c>
      <c r="H251" s="1">
        <v>496</v>
      </c>
      <c r="I251" s="319" t="s">
        <v>3515</v>
      </c>
      <c r="J251" s="319" t="s">
        <v>3782</v>
      </c>
      <c r="K251" s="319" t="s">
        <v>3783</v>
      </c>
      <c r="L251" s="319" t="s">
        <v>3784</v>
      </c>
      <c r="M251" s="320" t="s">
        <v>3790</v>
      </c>
      <c r="N251" s="321" t="s">
        <v>3791</v>
      </c>
      <c r="O251" s="322" t="s">
        <v>3792</v>
      </c>
      <c r="P251" s="322" t="s">
        <v>3793</v>
      </c>
      <c r="Q251" s="322" t="s">
        <v>3794</v>
      </c>
      <c r="R251" s="323">
        <v>44684.810208333336</v>
      </c>
      <c r="S251" s="323">
        <v>44684.810208333336</v>
      </c>
      <c r="T251" s="346" t="s">
        <v>2575</v>
      </c>
      <c r="U251" s="335" t="b">
        <v>1</v>
      </c>
      <c r="V251" s="336" t="b">
        <v>1</v>
      </c>
      <c r="X251" s="122" t="b">
        <v>1</v>
      </c>
      <c r="Y251" s="237"/>
      <c r="AA251" s="234" t="b">
        <f t="shared" si="17"/>
        <v>1</v>
      </c>
      <c r="AB251" s="199" t="b">
        <f t="shared" si="17"/>
        <v>1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1</v>
      </c>
      <c r="AH251" s="203">
        <f t="shared" si="19"/>
        <v>1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ht="52.5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1">
        <v>1.3083820662768</v>
      </c>
      <c r="G252" s="1">
        <v>1.3119947879675964</v>
      </c>
      <c r="H252" s="39">
        <v>760</v>
      </c>
      <c r="I252" s="319" t="s">
        <v>3515</v>
      </c>
      <c r="J252" s="319" t="s">
        <v>3540</v>
      </c>
      <c r="K252" s="319" t="s">
        <v>3614</v>
      </c>
      <c r="L252" s="319" t="s">
        <v>3356</v>
      </c>
      <c r="M252" s="320" t="s">
        <v>3566</v>
      </c>
      <c r="N252" s="321" t="s">
        <v>3804</v>
      </c>
      <c r="O252" s="322" t="s">
        <v>3805</v>
      </c>
      <c r="P252" s="322" t="s">
        <v>3806</v>
      </c>
      <c r="Q252" s="322" t="s">
        <v>3807</v>
      </c>
      <c r="R252" s="323">
        <v>44691.590127314812</v>
      </c>
      <c r="S252" s="323">
        <v>44691.590127314812</v>
      </c>
      <c r="T252" s="346" t="s">
        <v>2575</v>
      </c>
      <c r="U252" s="335" t="b">
        <v>1</v>
      </c>
      <c r="V252" s="336" t="b">
        <v>1</v>
      </c>
      <c r="X252" s="122" t="b">
        <v>1</v>
      </c>
      <c r="AA252" s="234" t="b">
        <f t="shared" si="17"/>
        <v>1</v>
      </c>
      <c r="AB252" s="199" t="b">
        <f t="shared" si="17"/>
        <v>1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1</v>
      </c>
      <c r="AH252" s="203">
        <f t="shared" si="19"/>
        <v>1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ht="39.4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0.98345323741007196</v>
      </c>
      <c r="G253" s="1">
        <v>0.9843887890885219</v>
      </c>
      <c r="H253" s="1">
        <v>873</v>
      </c>
      <c r="I253" s="319" t="s">
        <v>3515</v>
      </c>
      <c r="J253" s="319" t="s">
        <v>3808</v>
      </c>
      <c r="K253" s="319" t="s">
        <v>3641</v>
      </c>
      <c r="L253" s="319" t="s">
        <v>3809</v>
      </c>
      <c r="M253" s="320" t="s">
        <v>3723</v>
      </c>
      <c r="N253" s="321" t="s">
        <v>3810</v>
      </c>
      <c r="O253" s="321" t="s">
        <v>3810</v>
      </c>
      <c r="P253" s="322" t="s">
        <v>3811</v>
      </c>
      <c r="Q253" s="322" t="s">
        <v>3794</v>
      </c>
      <c r="R253" s="323">
        <v>44691.672256944446</v>
      </c>
      <c r="S253" s="323">
        <v>44691.672256944446</v>
      </c>
      <c r="T253" s="346" t="s">
        <v>2575</v>
      </c>
      <c r="U253" s="335" t="b">
        <v>1</v>
      </c>
      <c r="V253" s="336" t="b">
        <v>1</v>
      </c>
      <c r="X253" s="122" t="b">
        <v>1</v>
      </c>
      <c r="AA253" s="234" t="b">
        <f t="shared" si="17"/>
        <v>1</v>
      </c>
      <c r="AB253" s="199" t="b">
        <f t="shared" si="17"/>
        <v>1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1</v>
      </c>
      <c r="AH253" s="203">
        <f t="shared" si="19"/>
        <v>1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ht="78.75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1">
        <v>1.1148999258710099</v>
      </c>
      <c r="G254" s="1">
        <v>1.1167104399212289</v>
      </c>
      <c r="H254" s="39">
        <v>623</v>
      </c>
      <c r="I254" s="319" t="s">
        <v>3515</v>
      </c>
      <c r="J254" s="319" t="s">
        <v>3812</v>
      </c>
      <c r="K254" s="319" t="s">
        <v>3813</v>
      </c>
      <c r="L254" s="319" t="s">
        <v>3814</v>
      </c>
      <c r="M254" s="320" t="s">
        <v>3815</v>
      </c>
      <c r="N254" s="321" t="s">
        <v>3816</v>
      </c>
      <c r="O254" s="321" t="s">
        <v>3817</v>
      </c>
      <c r="P254" s="322" t="s">
        <v>3818</v>
      </c>
      <c r="Q254" s="322" t="s">
        <v>3819</v>
      </c>
      <c r="R254" s="323">
        <v>44694.943923611114</v>
      </c>
      <c r="S254" s="323">
        <v>44694.943923611114</v>
      </c>
      <c r="T254" s="346" t="s">
        <v>2575</v>
      </c>
      <c r="U254" s="335" t="b">
        <v>1</v>
      </c>
      <c r="V254" s="336" t="b">
        <v>1</v>
      </c>
      <c r="X254" s="122" t="b">
        <v>1</v>
      </c>
      <c r="AA254" s="234" t="b">
        <f t="shared" si="17"/>
        <v>1</v>
      </c>
      <c r="AB254" s="199" t="b">
        <f t="shared" si="17"/>
        <v>1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1</v>
      </c>
      <c r="AH254" s="203">
        <f t="shared" si="19"/>
        <v>1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ht="39.4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1.65181631254283</v>
      </c>
      <c r="G255" s="1">
        <v>1.6505575928391654</v>
      </c>
      <c r="H255" s="1">
        <v>725</v>
      </c>
      <c r="I255" s="319" t="s">
        <v>3515</v>
      </c>
      <c r="J255" s="319" t="s">
        <v>3720</v>
      </c>
      <c r="K255" s="319" t="s">
        <v>3820</v>
      </c>
      <c r="L255" s="319" t="s">
        <v>3821</v>
      </c>
      <c r="M255" s="320" t="s">
        <v>3822</v>
      </c>
      <c r="N255" s="321" t="s">
        <v>3823</v>
      </c>
      <c r="O255" s="322" t="s">
        <v>3824</v>
      </c>
      <c r="P255" s="322" t="s">
        <v>3825</v>
      </c>
      <c r="Q255" s="322"/>
      <c r="R255" s="323">
        <v>44694.929918981485</v>
      </c>
      <c r="S255" s="323">
        <v>44694.929918981485</v>
      </c>
      <c r="T255" s="346" t="s">
        <v>2575</v>
      </c>
      <c r="U255" s="335" t="b">
        <v>1</v>
      </c>
      <c r="V255" s="336" t="b">
        <v>1</v>
      </c>
      <c r="X255" s="122" t="b">
        <v>1</v>
      </c>
      <c r="AA255" s="234" t="b">
        <f t="shared" ref="AA255:AB318" si="22">U255=TRUE</f>
        <v>1</v>
      </c>
      <c r="AB255" s="199" t="b">
        <f t="shared" si="22"/>
        <v>1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1</v>
      </c>
      <c r="AH255" s="203">
        <f t="shared" si="19"/>
        <v>1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ht="52.5" x14ac:dyDescent="0.6">
      <c r="A256" s="78">
        <v>255</v>
      </c>
      <c r="B256" s="146" t="s">
        <v>1890</v>
      </c>
      <c r="C256" s="42"/>
      <c r="D256" s="1">
        <v>2017</v>
      </c>
      <c r="E256" s="39"/>
      <c r="F256" s="1">
        <v>1.0157436708860701</v>
      </c>
      <c r="G256" s="1">
        <v>1.015697930767492</v>
      </c>
      <c r="H256" s="1">
        <v>562.93359762140699</v>
      </c>
      <c r="I256" s="319" t="s">
        <v>3515</v>
      </c>
      <c r="J256" s="319" t="s">
        <v>3721</v>
      </c>
      <c r="K256" s="319" t="s">
        <v>3826</v>
      </c>
      <c r="L256" s="319" t="s">
        <v>3827</v>
      </c>
      <c r="M256" s="320" t="s">
        <v>3828</v>
      </c>
      <c r="N256" s="321" t="s">
        <v>3829</v>
      </c>
      <c r="O256" s="322" t="s">
        <v>3830</v>
      </c>
      <c r="P256" s="322" t="s">
        <v>3831</v>
      </c>
      <c r="Q256" s="322" t="s">
        <v>3832</v>
      </c>
      <c r="R256" s="323">
        <v>44694.903321759259</v>
      </c>
      <c r="S256" s="323">
        <v>44694.903321759259</v>
      </c>
      <c r="T256" s="346" t="s">
        <v>2575</v>
      </c>
      <c r="U256" s="335" t="b">
        <v>1</v>
      </c>
      <c r="V256" s="336" t="b">
        <v>1</v>
      </c>
      <c r="X256" s="122" t="b">
        <v>1</v>
      </c>
      <c r="AA256" s="234" t="b">
        <f t="shared" si="22"/>
        <v>1</v>
      </c>
      <c r="AB256" s="199" t="b">
        <f t="shared" si="22"/>
        <v>1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1</v>
      </c>
      <c r="AH256" s="203">
        <f t="shared" si="19"/>
        <v>1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ht="39.4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0.86751188589540396</v>
      </c>
      <c r="G257" s="1">
        <v>0.86731395410501966</v>
      </c>
      <c r="H257" s="1">
        <v>500</v>
      </c>
      <c r="I257" s="319" t="s">
        <v>3515</v>
      </c>
      <c r="J257" s="319" t="s">
        <v>3833</v>
      </c>
      <c r="K257" s="319" t="s">
        <v>3834</v>
      </c>
      <c r="L257" s="319" t="s">
        <v>3835</v>
      </c>
      <c r="M257" s="320" t="s">
        <v>3723</v>
      </c>
      <c r="N257" s="321" t="s">
        <v>3836</v>
      </c>
      <c r="O257" s="322" t="s">
        <v>3837</v>
      </c>
      <c r="P257" s="322" t="s">
        <v>3838</v>
      </c>
      <c r="Q257" s="322"/>
      <c r="R257" s="323">
        <v>44694.885127314818</v>
      </c>
      <c r="S257" s="323">
        <v>44694.885127314818</v>
      </c>
      <c r="T257" s="346" t="s">
        <v>2575</v>
      </c>
      <c r="U257" s="335" t="b">
        <v>1</v>
      </c>
      <c r="V257" s="336" t="b">
        <v>1</v>
      </c>
      <c r="X257" s="122" t="b">
        <v>1</v>
      </c>
      <c r="AA257" s="234" t="b">
        <f t="shared" si="22"/>
        <v>1</v>
      </c>
      <c r="AB257" s="199" t="b">
        <f t="shared" si="22"/>
        <v>1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1</v>
      </c>
      <c r="AH257" s="203">
        <f t="shared" si="19"/>
        <v>1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ht="52.5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0.99298245614034997</v>
      </c>
      <c r="G258" s="1">
        <v>0.98274647085647515</v>
      </c>
      <c r="H258" s="1">
        <v>800</v>
      </c>
      <c r="I258" s="319" t="s">
        <v>3515</v>
      </c>
      <c r="J258" s="319" t="s">
        <v>3839</v>
      </c>
      <c r="K258" s="319" t="s">
        <v>3569</v>
      </c>
      <c r="L258" s="319" t="s">
        <v>3840</v>
      </c>
      <c r="M258" s="320" t="s">
        <v>3841</v>
      </c>
      <c r="N258" s="321" t="s">
        <v>3842</v>
      </c>
      <c r="O258" s="322" t="s">
        <v>3843</v>
      </c>
      <c r="P258" s="322" t="s">
        <v>3844</v>
      </c>
      <c r="Q258" s="322"/>
      <c r="R258" s="323">
        <v>44694.850717592592</v>
      </c>
      <c r="S258" s="323">
        <v>44694.850717592592</v>
      </c>
      <c r="T258" s="346" t="s">
        <v>2575</v>
      </c>
      <c r="U258" s="335" t="b">
        <v>1</v>
      </c>
      <c r="V258" s="336" t="b">
        <v>1</v>
      </c>
      <c r="X258" s="122" t="b">
        <v>1</v>
      </c>
      <c r="AA258" s="234" t="b">
        <f t="shared" si="22"/>
        <v>1</v>
      </c>
      <c r="AB258" s="199" t="b">
        <f t="shared" si="22"/>
        <v>1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1</v>
      </c>
      <c r="AH258" s="203">
        <f t="shared" si="19"/>
        <v>1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ht="78.75" x14ac:dyDescent="0.6">
      <c r="A259" s="78">
        <v>258</v>
      </c>
      <c r="B259" s="146" t="s">
        <v>1874</v>
      </c>
      <c r="C259" s="42"/>
      <c r="D259" s="1">
        <v>2017</v>
      </c>
      <c r="E259" s="39"/>
      <c r="F259" s="1">
        <v>1.0142292490118501</v>
      </c>
      <c r="G259" s="1">
        <v>1.0142093245057426</v>
      </c>
      <c r="H259" s="39">
        <v>323.14999999999998</v>
      </c>
      <c r="I259" s="319" t="s">
        <v>3515</v>
      </c>
      <c r="J259" s="319" t="s">
        <v>3845</v>
      </c>
      <c r="K259" s="319" t="s">
        <v>3846</v>
      </c>
      <c r="L259" s="319" t="s">
        <v>3847</v>
      </c>
      <c r="M259" s="320" t="s">
        <v>3848</v>
      </c>
      <c r="N259" s="321" t="s">
        <v>3849</v>
      </c>
      <c r="O259" s="322" t="s">
        <v>3850</v>
      </c>
      <c r="P259" s="322" t="s">
        <v>3831</v>
      </c>
      <c r="Q259" s="322" t="s">
        <v>3851</v>
      </c>
      <c r="R259" s="323">
        <v>44694.808148148149</v>
      </c>
      <c r="S259" s="323">
        <v>44694.808148148149</v>
      </c>
      <c r="T259" s="346" t="s">
        <v>2575</v>
      </c>
      <c r="U259" s="335" t="b">
        <v>1</v>
      </c>
      <c r="V259" s="336" t="b">
        <v>1</v>
      </c>
      <c r="X259" s="122" t="b">
        <v>1</v>
      </c>
      <c r="AA259" s="234" t="b">
        <f t="shared" si="22"/>
        <v>1</v>
      </c>
      <c r="AB259" s="199" t="b">
        <f t="shared" si="22"/>
        <v>1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1</v>
      </c>
      <c r="AH259" s="203">
        <f t="shared" ref="AH259:AH322" si="24">IF(AG259,1,0)</f>
        <v>1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ht="39.4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1.28060453400503</v>
      </c>
      <c r="G260" s="1">
        <v>1.2862639826499591</v>
      </c>
      <c r="H260" s="1">
        <v>873</v>
      </c>
      <c r="I260" s="319" t="s">
        <v>3515</v>
      </c>
      <c r="J260" s="319" t="s">
        <v>3641</v>
      </c>
      <c r="K260" s="319" t="s">
        <v>3852</v>
      </c>
      <c r="L260" s="319" t="s">
        <v>3853</v>
      </c>
      <c r="M260" s="320" t="s">
        <v>3854</v>
      </c>
      <c r="N260" s="365" t="s">
        <v>3855</v>
      </c>
      <c r="O260" s="322" t="s">
        <v>3856</v>
      </c>
      <c r="P260" s="322" t="s">
        <v>3857</v>
      </c>
      <c r="Q260" s="322"/>
      <c r="R260" s="323">
        <v>44694.781215277777</v>
      </c>
      <c r="S260" s="323">
        <v>44694.781215277777</v>
      </c>
      <c r="T260" s="346" t="s">
        <v>2575</v>
      </c>
      <c r="U260" s="335" t="b">
        <v>1</v>
      </c>
      <c r="V260" s="336" t="b">
        <v>1</v>
      </c>
      <c r="X260" s="122" t="b">
        <v>1</v>
      </c>
      <c r="AA260" s="234" t="b">
        <f t="shared" si="22"/>
        <v>1</v>
      </c>
      <c r="AB260" s="199" t="b">
        <f t="shared" si="22"/>
        <v>1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1</v>
      </c>
      <c r="AH260" s="203">
        <f t="shared" si="24"/>
        <v>1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ht="39.4" x14ac:dyDescent="0.6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1">
        <v>1.1340839303991801</v>
      </c>
      <c r="G261" s="1">
        <v>1.1298759227689177</v>
      </c>
      <c r="H261" s="39">
        <v>350</v>
      </c>
      <c r="I261" s="319" t="s">
        <v>3515</v>
      </c>
      <c r="J261" s="319" t="s">
        <v>3858</v>
      </c>
      <c r="K261" s="319" t="s">
        <v>3859</v>
      </c>
      <c r="L261" s="319" t="s">
        <v>3860</v>
      </c>
      <c r="M261" s="320" t="s">
        <v>3861</v>
      </c>
      <c r="N261" s="321" t="s">
        <v>3862</v>
      </c>
      <c r="O261" s="322" t="s">
        <v>3863</v>
      </c>
      <c r="P261" s="322" t="s">
        <v>3864</v>
      </c>
      <c r="Q261" s="322" t="s">
        <v>3865</v>
      </c>
      <c r="R261" s="323">
        <v>44694.703240740739</v>
      </c>
      <c r="S261" s="323">
        <v>44694.703240740739</v>
      </c>
      <c r="T261" s="346" t="s">
        <v>2575</v>
      </c>
      <c r="U261" s="335" t="b">
        <v>1</v>
      </c>
      <c r="V261" s="336" t="b">
        <v>1</v>
      </c>
      <c r="X261" s="122" t="b">
        <v>1</v>
      </c>
      <c r="AA261" s="234" t="b">
        <f t="shared" si="22"/>
        <v>1</v>
      </c>
      <c r="AB261" s="199" t="b">
        <f t="shared" si="22"/>
        <v>1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1</v>
      </c>
      <c r="AH261" s="203">
        <f t="shared" si="24"/>
        <v>1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ht="39.4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0.75125628140703504</v>
      </c>
      <c r="G262" s="1">
        <v>0.7520248562849462</v>
      </c>
      <c r="H262" s="1">
        <v>300</v>
      </c>
      <c r="I262" s="319" t="s">
        <v>3515</v>
      </c>
      <c r="J262" s="319" t="s">
        <v>3866</v>
      </c>
      <c r="K262" s="319" t="s">
        <v>3867</v>
      </c>
      <c r="L262" s="319" t="s">
        <v>3868</v>
      </c>
      <c r="M262" s="320" t="s">
        <v>3869</v>
      </c>
      <c r="N262" s="321" t="s">
        <v>3870</v>
      </c>
      <c r="O262" s="322" t="s">
        <v>3871</v>
      </c>
      <c r="P262" s="322" t="s">
        <v>3872</v>
      </c>
      <c r="Q262" s="322"/>
      <c r="R262" s="323">
        <v>44694.649097222224</v>
      </c>
      <c r="S262" s="323">
        <v>44694.649097222224</v>
      </c>
      <c r="T262" s="346" t="s">
        <v>2575</v>
      </c>
      <c r="U262" s="335" t="b">
        <v>1</v>
      </c>
      <c r="V262" s="336" t="b">
        <v>1</v>
      </c>
      <c r="X262" s="122" t="b">
        <v>1</v>
      </c>
      <c r="AA262" s="234" t="b">
        <f t="shared" si="22"/>
        <v>1</v>
      </c>
      <c r="AB262" s="199" t="b">
        <f t="shared" si="22"/>
        <v>1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1</v>
      </c>
      <c r="AH262" s="203">
        <f t="shared" si="24"/>
        <v>1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ht="105" x14ac:dyDescent="0.6">
      <c r="A263" s="78">
        <v>262</v>
      </c>
      <c r="B263" s="146" t="s">
        <v>1776</v>
      </c>
      <c r="C263" s="42"/>
      <c r="D263" s="1">
        <v>2005</v>
      </c>
      <c r="E263" s="39"/>
      <c r="F263" s="1">
        <v>0.9297244135802436</v>
      </c>
      <c r="G263" s="1">
        <v>0.92574436515737812</v>
      </c>
      <c r="H263" s="55">
        <v>623.15</v>
      </c>
      <c r="I263" s="319" t="s">
        <v>3515</v>
      </c>
      <c r="J263" s="319" t="s">
        <v>3873</v>
      </c>
      <c r="K263" s="319" t="s">
        <v>3874</v>
      </c>
      <c r="L263" s="319" t="s">
        <v>3875</v>
      </c>
      <c r="M263" s="320" t="s">
        <v>3566</v>
      </c>
      <c r="N263" s="321" t="s">
        <v>3876</v>
      </c>
      <c r="O263" s="322" t="s">
        <v>3877</v>
      </c>
      <c r="P263" s="322" t="s">
        <v>3878</v>
      </c>
      <c r="Q263" s="322" t="s">
        <v>3879</v>
      </c>
      <c r="R263" s="323">
        <v>44694.520451388889</v>
      </c>
      <c r="S263" s="323">
        <v>44694.520451388889</v>
      </c>
      <c r="T263" s="346" t="s">
        <v>2575</v>
      </c>
      <c r="U263" s="335" t="b">
        <v>1</v>
      </c>
      <c r="V263" s="336" t="b">
        <v>1</v>
      </c>
      <c r="X263" s="122" t="b">
        <v>1</v>
      </c>
      <c r="AA263" s="234" t="b">
        <f t="shared" si="22"/>
        <v>1</v>
      </c>
      <c r="AB263" s="199" t="b">
        <f t="shared" si="22"/>
        <v>1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1</v>
      </c>
      <c r="AH263" s="203">
        <f t="shared" si="24"/>
        <v>1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ht="78.75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1">
        <v>1.0868376068376</v>
      </c>
      <c r="G264" s="39"/>
      <c r="H264" s="39">
        <v>773</v>
      </c>
      <c r="I264" s="319" t="s">
        <v>3515</v>
      </c>
      <c r="J264" s="319" t="s">
        <v>3880</v>
      </c>
      <c r="K264" s="319" t="s">
        <v>3880</v>
      </c>
      <c r="L264" s="319" t="s">
        <v>3329</v>
      </c>
      <c r="M264" s="320" t="s">
        <v>3712</v>
      </c>
      <c r="N264" s="321" t="s">
        <v>3881</v>
      </c>
      <c r="O264" s="322" t="s">
        <v>3882</v>
      </c>
      <c r="P264" s="322" t="s">
        <v>3883</v>
      </c>
      <c r="Q264" s="322" t="s">
        <v>3884</v>
      </c>
      <c r="R264" s="323">
        <v>44694.460520833331</v>
      </c>
      <c r="S264" s="323">
        <v>44694.460520833331</v>
      </c>
      <c r="T264" s="346" t="s">
        <v>2575</v>
      </c>
      <c r="U264" s="335" t="b">
        <v>1</v>
      </c>
      <c r="V264" s="336" t="b">
        <v>0</v>
      </c>
      <c r="X264" s="122" t="s">
        <v>3796</v>
      </c>
      <c r="AA264" s="234" t="b">
        <f t="shared" si="22"/>
        <v>1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ht="52.5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1">
        <v>1.31045751633986</v>
      </c>
      <c r="G265" s="1">
        <v>1.2974627614530387</v>
      </c>
      <c r="H265" s="39">
        <v>298.14999999999998</v>
      </c>
      <c r="I265" s="319" t="s">
        <v>3515</v>
      </c>
      <c r="J265" s="319" t="s">
        <v>3880</v>
      </c>
      <c r="K265" s="319" t="s">
        <v>3880</v>
      </c>
      <c r="L265" s="319" t="s">
        <v>3329</v>
      </c>
      <c r="M265" s="320" t="s">
        <v>3885</v>
      </c>
      <c r="N265" s="321" t="s">
        <v>3886</v>
      </c>
      <c r="O265" s="322" t="s">
        <v>3887</v>
      </c>
      <c r="P265" s="322" t="s">
        <v>3888</v>
      </c>
      <c r="Q265" s="322" t="s">
        <v>3889</v>
      </c>
      <c r="R265" s="323">
        <v>44694.451898148145</v>
      </c>
      <c r="S265" s="323">
        <v>44694.451898148145</v>
      </c>
      <c r="T265" s="346" t="s">
        <v>2575</v>
      </c>
      <c r="U265" s="335" t="b">
        <v>1</v>
      </c>
      <c r="V265" s="336" t="b">
        <v>1</v>
      </c>
      <c r="X265" s="122" t="b">
        <v>1</v>
      </c>
      <c r="AA265" s="234" t="b">
        <f t="shared" si="22"/>
        <v>1</v>
      </c>
      <c r="AB265" s="199" t="b">
        <f t="shared" si="22"/>
        <v>1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1</v>
      </c>
      <c r="AH265" s="203">
        <f t="shared" si="24"/>
        <v>1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ht="118.15" x14ac:dyDescent="0.6">
      <c r="A266" s="78">
        <v>265</v>
      </c>
      <c r="B266" s="146" t="s">
        <v>2017</v>
      </c>
      <c r="C266" s="42"/>
      <c r="D266" s="1">
        <v>1997</v>
      </c>
      <c r="E266" s="39"/>
      <c r="F266" s="1">
        <v>0.71624417529484985</v>
      </c>
      <c r="G266" s="1">
        <v>0.72453335235775174</v>
      </c>
      <c r="H266" s="39">
        <v>573.15</v>
      </c>
      <c r="I266" s="319" t="s">
        <v>3515</v>
      </c>
      <c r="J266" s="319" t="s">
        <v>3890</v>
      </c>
      <c r="K266" s="319" t="s">
        <v>3891</v>
      </c>
      <c r="L266" s="319" t="s">
        <v>3892</v>
      </c>
      <c r="M266" s="320" t="s">
        <v>3615</v>
      </c>
      <c r="N266" s="321" t="s">
        <v>3893</v>
      </c>
      <c r="O266" s="322" t="s">
        <v>3894</v>
      </c>
      <c r="P266" s="322" t="s">
        <v>3895</v>
      </c>
      <c r="Q266" s="322" t="s">
        <v>3896</v>
      </c>
      <c r="R266" s="323">
        <v>44693.890289351853</v>
      </c>
      <c r="S266" s="323">
        <v>44693.890289351853</v>
      </c>
      <c r="T266" s="346" t="s">
        <v>2575</v>
      </c>
      <c r="U266" s="335" t="b">
        <v>1</v>
      </c>
      <c r="V266" s="336" t="b">
        <v>1</v>
      </c>
      <c r="X266" s="122" t="b">
        <v>1</v>
      </c>
      <c r="AA266" s="234" t="b">
        <f t="shared" si="22"/>
        <v>1</v>
      </c>
      <c r="AB266" s="199" t="b">
        <f t="shared" si="22"/>
        <v>1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1</v>
      </c>
      <c r="AH266" s="203">
        <f t="shared" si="24"/>
        <v>1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ht="118.15" x14ac:dyDescent="0.6">
      <c r="A267" s="78">
        <v>266</v>
      </c>
      <c r="B267" s="146" t="s">
        <v>2017</v>
      </c>
      <c r="C267" s="42"/>
      <c r="D267" s="1">
        <v>1997</v>
      </c>
      <c r="E267" s="39"/>
      <c r="F267" s="1">
        <v>0.59169246366460237</v>
      </c>
      <c r="G267" s="1">
        <v>0.58639601776825911</v>
      </c>
      <c r="H267" s="39">
        <v>373.15</v>
      </c>
      <c r="I267" s="319" t="s">
        <v>3515</v>
      </c>
      <c r="J267" s="319" t="s">
        <v>3890</v>
      </c>
      <c r="K267" s="319" t="s">
        <v>3891</v>
      </c>
      <c r="L267" s="319" t="s">
        <v>3892</v>
      </c>
      <c r="M267" s="320" t="s">
        <v>3615</v>
      </c>
      <c r="N267" s="321" t="s">
        <v>3893</v>
      </c>
      <c r="O267" s="322" t="s">
        <v>3897</v>
      </c>
      <c r="P267" s="322" t="s">
        <v>3898</v>
      </c>
      <c r="Q267" s="322" t="s">
        <v>3896</v>
      </c>
      <c r="R267" s="323">
        <v>44693.84611111111</v>
      </c>
      <c r="S267" s="323">
        <v>44693.84611111111</v>
      </c>
      <c r="T267" s="346" t="s">
        <v>2575</v>
      </c>
      <c r="U267" s="335" t="b">
        <v>1</v>
      </c>
      <c r="V267" s="336" t="b">
        <v>1</v>
      </c>
      <c r="X267" s="122" t="b">
        <v>1</v>
      </c>
      <c r="AA267" s="234" t="b">
        <f t="shared" si="22"/>
        <v>1</v>
      </c>
      <c r="AB267" s="199" t="b">
        <f t="shared" si="22"/>
        <v>1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1</v>
      </c>
      <c r="AH267" s="203">
        <f t="shared" si="24"/>
        <v>1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ht="39.4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0.86013986013985999</v>
      </c>
      <c r="G268" s="1">
        <v>0.85922614485174853</v>
      </c>
      <c r="H268" s="1">
        <v>590</v>
      </c>
      <c r="I268" s="319" t="s">
        <v>3515</v>
      </c>
      <c r="J268" s="319" t="s">
        <v>3899</v>
      </c>
      <c r="K268" s="319" t="s">
        <v>3900</v>
      </c>
      <c r="L268" s="319" t="s">
        <v>3901</v>
      </c>
      <c r="M268" s="320" t="s">
        <v>3583</v>
      </c>
      <c r="N268" s="321" t="s">
        <v>3902</v>
      </c>
      <c r="O268" s="321" t="s">
        <v>3902</v>
      </c>
      <c r="P268" s="322" t="s">
        <v>3903</v>
      </c>
      <c r="Q268" s="322"/>
      <c r="R268" s="323">
        <v>44693.790856481479</v>
      </c>
      <c r="S268" s="323">
        <v>44693.790856481479</v>
      </c>
      <c r="T268" s="346" t="s">
        <v>2575</v>
      </c>
      <c r="U268" s="335" t="b">
        <v>1</v>
      </c>
      <c r="V268" s="336" t="b">
        <v>1</v>
      </c>
      <c r="X268" s="122" t="b">
        <v>1</v>
      </c>
      <c r="AA268" s="234" t="b">
        <f t="shared" si="22"/>
        <v>1</v>
      </c>
      <c r="AB268" s="199" t="b">
        <f t="shared" si="22"/>
        <v>1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1</v>
      </c>
      <c r="AH268" s="203">
        <f t="shared" si="24"/>
        <v>1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ht="26.25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1.5309226932668301</v>
      </c>
      <c r="G269" s="1">
        <v>1.5607956376063956</v>
      </c>
      <c r="H269" s="1">
        <v>720</v>
      </c>
      <c r="I269" s="319" t="s">
        <v>3515</v>
      </c>
      <c r="J269" s="319" t="s">
        <v>3904</v>
      </c>
      <c r="K269" s="319" t="s">
        <v>3880</v>
      </c>
      <c r="L269" s="319" t="s">
        <v>3329</v>
      </c>
      <c r="M269" s="320" t="s">
        <v>3905</v>
      </c>
      <c r="N269" s="321" t="s">
        <v>3906</v>
      </c>
      <c r="O269" s="322" t="s">
        <v>3907</v>
      </c>
      <c r="P269" s="322" t="s">
        <v>3908</v>
      </c>
      <c r="Q269" s="322"/>
      <c r="R269" s="323">
        <v>44692.877939814818</v>
      </c>
      <c r="S269" s="323">
        <v>44692.877939814818</v>
      </c>
      <c r="T269" s="346" t="s">
        <v>2575</v>
      </c>
      <c r="U269" s="335" t="b">
        <v>1</v>
      </c>
      <c r="V269" s="336" t="b">
        <v>1</v>
      </c>
      <c r="X269" s="122" t="b">
        <v>1</v>
      </c>
      <c r="AA269" s="234" t="b">
        <f t="shared" si="22"/>
        <v>1</v>
      </c>
      <c r="AB269" s="199" t="b">
        <f t="shared" si="22"/>
        <v>1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1</v>
      </c>
      <c r="AH269" s="203">
        <f t="shared" si="24"/>
        <v>1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ht="65.650000000000006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1.50098</v>
      </c>
      <c r="G270" s="1">
        <v>1.4932075684876536</v>
      </c>
      <c r="H270" s="1">
        <v>730</v>
      </c>
      <c r="I270" s="319" t="s">
        <v>3515</v>
      </c>
      <c r="J270" s="319" t="s">
        <v>3904</v>
      </c>
      <c r="K270" s="319" t="s">
        <v>3636</v>
      </c>
      <c r="L270" s="319" t="s">
        <v>3358</v>
      </c>
      <c r="M270" s="320" t="s">
        <v>3909</v>
      </c>
      <c r="N270" s="321" t="s">
        <v>3910</v>
      </c>
      <c r="O270" s="322" t="s">
        <v>3911</v>
      </c>
      <c r="P270" s="322" t="s">
        <v>3912</v>
      </c>
      <c r="Q270" s="322"/>
      <c r="R270" s="323">
        <v>44692.85355324074</v>
      </c>
      <c r="S270" s="323">
        <v>44692.85355324074</v>
      </c>
      <c r="T270" s="346" t="s">
        <v>2575</v>
      </c>
      <c r="U270" s="335" t="b">
        <v>1</v>
      </c>
      <c r="V270" s="336" t="b">
        <v>1</v>
      </c>
      <c r="X270" s="122" t="b">
        <v>1</v>
      </c>
      <c r="AA270" s="234" t="b">
        <f t="shared" si="22"/>
        <v>1</v>
      </c>
      <c r="AB270" s="199" t="b">
        <f t="shared" si="22"/>
        <v>1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1</v>
      </c>
      <c r="AH270" s="203">
        <f t="shared" si="24"/>
        <v>1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ht="39.4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0.30018472906403898</v>
      </c>
      <c r="G271" s="1">
        <v>0.30993087831753391</v>
      </c>
      <c r="H271" s="1">
        <v>310</v>
      </c>
      <c r="I271" s="319" t="s">
        <v>3515</v>
      </c>
      <c r="J271" s="319" t="s">
        <v>3913</v>
      </c>
      <c r="K271" s="319" t="s">
        <v>3636</v>
      </c>
      <c r="L271" s="319" t="s">
        <v>3358</v>
      </c>
      <c r="M271" s="320" t="s">
        <v>3576</v>
      </c>
      <c r="N271" s="321" t="s">
        <v>3914</v>
      </c>
      <c r="O271" s="322" t="s">
        <v>3915</v>
      </c>
      <c r="P271" s="322" t="s">
        <v>3916</v>
      </c>
      <c r="Q271" s="322"/>
      <c r="R271" s="323">
        <v>44692.786469907405</v>
      </c>
      <c r="S271" s="323">
        <v>44692.786469907405</v>
      </c>
      <c r="T271" s="346" t="s">
        <v>2575</v>
      </c>
      <c r="U271" s="335" t="b">
        <v>1</v>
      </c>
      <c r="V271" s="336" t="b">
        <v>1</v>
      </c>
      <c r="X271" s="122" t="b">
        <v>1</v>
      </c>
      <c r="AA271" s="234" t="b">
        <f t="shared" si="22"/>
        <v>1</v>
      </c>
      <c r="AB271" s="199" t="b">
        <f t="shared" si="22"/>
        <v>1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1</v>
      </c>
      <c r="AH271" s="203">
        <f t="shared" si="24"/>
        <v>1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205" t="s">
        <v>2931</v>
      </c>
      <c r="L272" s="279" t="s">
        <v>2981</v>
      </c>
      <c r="M272" s="205" t="s">
        <v>2705</v>
      </c>
      <c r="N272" s="230" t="s">
        <v>2979</v>
      </c>
      <c r="O272" s="230" t="s">
        <v>1680</v>
      </c>
      <c r="P272" s="136" t="s">
        <v>2686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205" t="s">
        <v>2987</v>
      </c>
      <c r="L273" s="279" t="s">
        <v>2986</v>
      </c>
      <c r="M273" s="205" t="s">
        <v>2920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205" t="s">
        <v>2990</v>
      </c>
      <c r="L274" s="279" t="s">
        <v>2988</v>
      </c>
      <c r="M274" s="205" t="s">
        <v>2776</v>
      </c>
      <c r="N274" s="230" t="s">
        <v>2991</v>
      </c>
      <c r="P274" s="136" t="s">
        <v>2993</v>
      </c>
      <c r="Q274" s="136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205" t="s">
        <v>2720</v>
      </c>
      <c r="L275" s="279" t="s">
        <v>2808</v>
      </c>
      <c r="M275" s="205" t="s">
        <v>2855</v>
      </c>
      <c r="N275" s="230" t="s">
        <v>2997</v>
      </c>
      <c r="O275" s="136" t="s">
        <v>2999</v>
      </c>
      <c r="Q275" s="136" t="s">
        <v>2679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205" t="s">
        <v>2970</v>
      </c>
      <c r="L276" s="279" t="s">
        <v>2971</v>
      </c>
      <c r="M276" s="205" t="s">
        <v>2780</v>
      </c>
      <c r="N276" s="230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205" t="s">
        <v>2961</v>
      </c>
      <c r="L277" s="279" t="s">
        <v>2962</v>
      </c>
      <c r="M277" s="205" t="s">
        <v>2788</v>
      </c>
      <c r="N277" s="230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5" t="s">
        <v>2842</v>
      </c>
      <c r="N278" s="230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205" t="s">
        <v>2961</v>
      </c>
      <c r="L279" s="279" t="s">
        <v>2962</v>
      </c>
      <c r="M279" s="280" t="s">
        <v>2776</v>
      </c>
      <c r="N279" s="281" t="s">
        <v>1707</v>
      </c>
      <c r="O279" s="250"/>
      <c r="P279" s="250" t="s">
        <v>2963</v>
      </c>
      <c r="Q279" s="136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205" t="s">
        <v>2931</v>
      </c>
      <c r="L280" s="279" t="s">
        <v>2930</v>
      </c>
      <c r="M280" s="205" t="s">
        <v>2788</v>
      </c>
      <c r="N280" s="230" t="s">
        <v>2960</v>
      </c>
      <c r="O280" s="230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205" t="s">
        <v>2954</v>
      </c>
      <c r="L281" s="279" t="s">
        <v>2955</v>
      </c>
      <c r="M281" s="205" t="s">
        <v>2780</v>
      </c>
      <c r="N281" s="230" t="s">
        <v>2959</v>
      </c>
      <c r="O281" s="230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205" t="s">
        <v>2956</v>
      </c>
      <c r="L282" s="279" t="s">
        <v>2957</v>
      </c>
      <c r="M282" s="205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205" t="s">
        <v>2954</v>
      </c>
      <c r="L283" s="279" t="s">
        <v>2955</v>
      </c>
      <c r="M283" s="205" t="s">
        <v>2787</v>
      </c>
      <c r="N283" s="230" t="s">
        <v>2952</v>
      </c>
      <c r="O283" s="136" t="s">
        <v>2953</v>
      </c>
      <c r="S283" s="206">
        <v>44663.488888888889</v>
      </c>
      <c r="T283" s="176" t="s">
        <v>2576</v>
      </c>
      <c r="U283" s="189" t="b">
        <v>1</v>
      </c>
      <c r="V283" s="134" t="b">
        <v>1</v>
      </c>
      <c r="AA283" s="234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205" t="s">
        <v>2767</v>
      </c>
      <c r="L284" s="279" t="s">
        <v>2766</v>
      </c>
      <c r="M284" s="205" t="s">
        <v>2705</v>
      </c>
      <c r="N284" s="230" t="s">
        <v>2939</v>
      </c>
      <c r="S284" s="206">
        <v>44663.461805555555</v>
      </c>
      <c r="T284" s="176" t="s">
        <v>2576</v>
      </c>
      <c r="U284" s="189" t="b">
        <v>1</v>
      </c>
      <c r="V284" s="134" t="b">
        <v>1</v>
      </c>
      <c r="AA284" s="234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205" t="s">
        <v>2721</v>
      </c>
      <c r="L285" s="279" t="s">
        <v>2708</v>
      </c>
      <c r="M285" s="205" t="s">
        <v>2780</v>
      </c>
      <c r="N285" s="230" t="s">
        <v>2948</v>
      </c>
      <c r="O285" s="230" t="s">
        <v>2950</v>
      </c>
      <c r="P285" s="136" t="s">
        <v>2951</v>
      </c>
      <c r="S285" s="206">
        <v>44663.481249999997</v>
      </c>
      <c r="T285" s="155" t="s">
        <v>2575</v>
      </c>
      <c r="U285" s="189" t="b">
        <v>1</v>
      </c>
      <c r="V285" s="134" t="b">
        <v>1</v>
      </c>
      <c r="AA285" s="234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8" t="s">
        <v>2720</v>
      </c>
      <c r="L286" s="278"/>
      <c r="M286" s="248" t="s">
        <v>2920</v>
      </c>
      <c r="N286" s="249" t="s">
        <v>2921</v>
      </c>
      <c r="O286" s="142" t="s">
        <v>2921</v>
      </c>
      <c r="P286" s="142"/>
      <c r="Q286" s="142" t="s">
        <v>2922</v>
      </c>
      <c r="R286" s="139"/>
      <c r="S286" s="244">
        <v>44663.378472222219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205" t="s">
        <v>2924</v>
      </c>
      <c r="L287" s="279" t="s">
        <v>2925</v>
      </c>
      <c r="M287" s="205" t="s">
        <v>2855</v>
      </c>
      <c r="N287" s="230" t="s">
        <v>2923</v>
      </c>
      <c r="S287" s="206">
        <v>44663.387499999997</v>
      </c>
      <c r="T287" s="176" t="s">
        <v>2576</v>
      </c>
      <c r="U287" s="189" t="b">
        <v>1</v>
      </c>
      <c r="V287" s="134" t="b">
        <v>1</v>
      </c>
      <c r="AA287" s="234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205" t="s">
        <v>3306</v>
      </c>
      <c r="L288" s="279" t="s">
        <v>2927</v>
      </c>
      <c r="M288" s="205" t="s">
        <v>2730</v>
      </c>
      <c r="N288" s="230" t="s">
        <v>2928</v>
      </c>
      <c r="Q288" s="136" t="s">
        <v>2929</v>
      </c>
      <c r="S288" s="206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205" t="s">
        <v>2931</v>
      </c>
      <c r="L289" s="279" t="s">
        <v>2930</v>
      </c>
      <c r="M289" s="205" t="s">
        <v>2932</v>
      </c>
      <c r="N289" s="230" t="s">
        <v>2933</v>
      </c>
      <c r="P289" s="136" t="s">
        <v>2935</v>
      </c>
      <c r="Q289" s="222" t="s">
        <v>2934</v>
      </c>
      <c r="S289" s="206">
        <v>44663.402083333334</v>
      </c>
      <c r="T289" s="155" t="s">
        <v>2575</v>
      </c>
      <c r="U289" s="189" t="b">
        <v>1</v>
      </c>
      <c r="V289" s="134" t="b">
        <v>1</v>
      </c>
      <c r="AA289" s="234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205" t="s">
        <v>2924</v>
      </c>
      <c r="L290" s="279" t="s">
        <v>2925</v>
      </c>
      <c r="M290" s="205" t="s">
        <v>2937</v>
      </c>
      <c r="N290" s="230" t="s">
        <v>2936</v>
      </c>
      <c r="S290" s="206">
        <v>44663.404166666667</v>
      </c>
      <c r="T290" s="176" t="s">
        <v>2576</v>
      </c>
      <c r="U290" s="189" t="b">
        <v>1</v>
      </c>
      <c r="V290" s="134" t="b">
        <v>1</v>
      </c>
      <c r="AA290" s="234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205" t="s">
        <v>2720</v>
      </c>
      <c r="L291" s="279" t="s">
        <v>2808</v>
      </c>
      <c r="Q291" s="136" t="s">
        <v>2679</v>
      </c>
      <c r="S291" s="206">
        <v>44663.104166666664</v>
      </c>
      <c r="U291" s="189" t="b">
        <v>1</v>
      </c>
      <c r="V291" s="247" t="b">
        <v>0</v>
      </c>
      <c r="AA291" s="234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205" t="s">
        <v>3449</v>
      </c>
      <c r="L292" s="279" t="s">
        <v>2917</v>
      </c>
      <c r="M292" s="205" t="s">
        <v>2771</v>
      </c>
      <c r="N292" s="230" t="s">
        <v>2913</v>
      </c>
      <c r="Q292" s="136" t="s">
        <v>2915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4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205" t="s">
        <v>2910</v>
      </c>
      <c r="L293" s="279" t="s">
        <v>2909</v>
      </c>
      <c r="M293" s="205" t="s">
        <v>2705</v>
      </c>
      <c r="N293" s="230" t="s">
        <v>2911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4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8" t="s">
        <v>2767</v>
      </c>
      <c r="L294" s="279" t="s">
        <v>2766</v>
      </c>
      <c r="M294" s="248" t="s">
        <v>2906</v>
      </c>
      <c r="N294" s="249" t="s">
        <v>2905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205" t="s">
        <v>2894</v>
      </c>
      <c r="L295" s="279" t="s">
        <v>2893</v>
      </c>
      <c r="M295" s="205" t="s">
        <v>2881</v>
      </c>
      <c r="N295" s="230" t="s">
        <v>2334</v>
      </c>
      <c r="O295" s="250"/>
      <c r="P295" s="250" t="s">
        <v>2938</v>
      </c>
      <c r="Q295" s="222" t="s">
        <v>2901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4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 x14ac:dyDescent="0.6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205" t="s">
        <v>2894</v>
      </c>
      <c r="L296" s="279" t="s">
        <v>2893</v>
      </c>
      <c r="M296" s="205" t="s">
        <v>2714</v>
      </c>
      <c r="N296" s="230" t="s">
        <v>2892</v>
      </c>
      <c r="O296" s="250"/>
      <c r="P296" s="250"/>
      <c r="Q296" s="250" t="s">
        <v>2895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4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205" t="s">
        <v>2894</v>
      </c>
      <c r="L297" s="279" t="s">
        <v>2893</v>
      </c>
      <c r="M297" s="205" t="s">
        <v>2705</v>
      </c>
      <c r="N297" s="230" t="s">
        <v>2897</v>
      </c>
      <c r="O297" s="136" t="s">
        <v>2898</v>
      </c>
      <c r="S297" s="206">
        <v>44663.064583333333</v>
      </c>
      <c r="T297" s="176" t="s">
        <v>2576</v>
      </c>
      <c r="U297" s="189" t="b">
        <v>1</v>
      </c>
      <c r="V297" s="134" t="b">
        <v>1</v>
      </c>
      <c r="AA297" s="234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205" t="s">
        <v>2902</v>
      </c>
      <c r="L298" s="279" t="s">
        <v>2903</v>
      </c>
      <c r="M298" s="205" t="s">
        <v>2776</v>
      </c>
      <c r="N298" s="230" t="s">
        <v>2900</v>
      </c>
      <c r="P298" s="250" t="s">
        <v>2938</v>
      </c>
      <c r="Q298" s="222" t="s">
        <v>2901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4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205" t="s">
        <v>2721</v>
      </c>
      <c r="L299" s="279" t="s">
        <v>2708</v>
      </c>
      <c r="M299" s="205" t="s">
        <v>2760</v>
      </c>
      <c r="N299" s="230" t="s">
        <v>2888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205" t="s">
        <v>2882</v>
      </c>
      <c r="L300" s="279" t="s">
        <v>2883</v>
      </c>
      <c r="M300" s="205" t="s">
        <v>2855</v>
      </c>
      <c r="N300" s="230" t="s">
        <v>2334</v>
      </c>
      <c r="P300" s="250" t="s">
        <v>2938</v>
      </c>
      <c r="Q300" s="222" t="s">
        <v>2901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4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205" t="s">
        <v>2882</v>
      </c>
      <c r="L301" s="279" t="s">
        <v>2883</v>
      </c>
      <c r="M301" s="205" t="s">
        <v>2780</v>
      </c>
      <c r="N301" s="230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205" t="s">
        <v>2707</v>
      </c>
      <c r="L302" s="279" t="s">
        <v>2805</v>
      </c>
      <c r="M302" s="205" t="s">
        <v>2788</v>
      </c>
      <c r="N302" s="205" t="s">
        <v>2866</v>
      </c>
      <c r="O302" s="136" t="s">
        <v>2864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4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205" t="s">
        <v>2869</v>
      </c>
      <c r="L303" s="279" t="s">
        <v>2870</v>
      </c>
      <c r="M303" s="205" t="s">
        <v>2730</v>
      </c>
      <c r="N303" s="205" t="s">
        <v>2770</v>
      </c>
      <c r="O303" s="136" t="s">
        <v>2868</v>
      </c>
      <c r="S303" s="206">
        <v>44661.441666666666</v>
      </c>
      <c r="T303" s="176" t="s">
        <v>2576</v>
      </c>
      <c r="U303" s="189" t="b">
        <v>1</v>
      </c>
      <c r="V303" s="134" t="b">
        <v>1</v>
      </c>
      <c r="AA303" s="234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8"/>
      <c r="L304" s="248"/>
      <c r="M304" s="248"/>
      <c r="N304" s="249"/>
      <c r="O304" s="142"/>
      <c r="P304" s="142" t="s">
        <v>2867</v>
      </c>
      <c r="Q304" s="142" t="s">
        <v>2867</v>
      </c>
      <c r="R304" s="139"/>
      <c r="S304" s="244">
        <v>44661.438194444447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2" t="s">
        <v>2912</v>
      </c>
      <c r="S305" s="206">
        <v>44663.09652777778</v>
      </c>
      <c r="U305" s="189" t="b">
        <v>1</v>
      </c>
      <c r="V305" s="245" t="s">
        <v>2974</v>
      </c>
      <c r="AA305" s="234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22" t="s">
        <v>2912</v>
      </c>
      <c r="S306" s="206">
        <v>44663.09652777778</v>
      </c>
      <c r="U306" s="189" t="b">
        <v>1</v>
      </c>
      <c r="V306" s="245" t="s">
        <v>2974</v>
      </c>
      <c r="AA306" s="234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2" t="s">
        <v>2912</v>
      </c>
      <c r="S307" s="206">
        <v>44663.09652777778</v>
      </c>
      <c r="U307" s="189" t="b">
        <v>1</v>
      </c>
      <c r="V307" s="245" t="s">
        <v>2974</v>
      </c>
      <c r="AA307" s="234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2" t="s">
        <v>2912</v>
      </c>
      <c r="S308" s="206">
        <v>44663.09652777778</v>
      </c>
      <c r="U308" s="189" t="b">
        <v>1</v>
      </c>
      <c r="V308" s="245" t="s">
        <v>2974</v>
      </c>
      <c r="AA308" s="234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2" t="s">
        <v>2912</v>
      </c>
      <c r="S309" s="206">
        <v>44663.09652777778</v>
      </c>
      <c r="U309" s="189" t="b">
        <v>1</v>
      </c>
      <c r="V309" s="245" t="s">
        <v>2974</v>
      </c>
      <c r="AA309" s="234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2" t="s">
        <v>2912</v>
      </c>
      <c r="S310" s="206">
        <v>44663.09652777778</v>
      </c>
      <c r="U310" s="189" t="b">
        <v>1</v>
      </c>
      <c r="V310" s="245" t="s">
        <v>2974</v>
      </c>
      <c r="AA310" s="234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2" t="s">
        <v>2912</v>
      </c>
      <c r="S311" s="206">
        <v>44663.09652777778</v>
      </c>
      <c r="U311" s="189" t="b">
        <v>1</v>
      </c>
      <c r="V311" s="245" t="s">
        <v>2974</v>
      </c>
      <c r="AA311" s="234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2" t="s">
        <v>2912</v>
      </c>
      <c r="S312" s="206">
        <v>44663.09652777778</v>
      </c>
      <c r="U312" s="189" t="b">
        <v>1</v>
      </c>
      <c r="V312" s="245" t="s">
        <v>2974</v>
      </c>
      <c r="AA312" s="234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4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4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4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4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4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4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4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4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4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4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4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4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4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4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4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4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4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4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205" t="s">
        <v>2872</v>
      </c>
      <c r="L331" s="279" t="s">
        <v>2871</v>
      </c>
      <c r="M331" s="205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44661.443749999999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205" t="s">
        <v>2877</v>
      </c>
      <c r="L332" s="279" t="s">
        <v>2876</v>
      </c>
      <c r="M332" s="205" t="s">
        <v>2878</v>
      </c>
      <c r="N332" s="230" t="s">
        <v>2879</v>
      </c>
      <c r="S332" s="206">
        <v>44661.45208333333</v>
      </c>
      <c r="T332" s="176" t="s">
        <v>2576</v>
      </c>
      <c r="U332" s="189" t="b">
        <v>1</v>
      </c>
      <c r="V332" s="134" t="b">
        <v>1</v>
      </c>
      <c r="AA332" s="234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205" t="s">
        <v>2872</v>
      </c>
      <c r="L333" s="279" t="s">
        <v>2871</v>
      </c>
      <c r="M333" s="205" t="s">
        <v>2881</v>
      </c>
      <c r="N333" s="230" t="s">
        <v>2880</v>
      </c>
      <c r="S333" s="206">
        <v>44661.458333333336</v>
      </c>
      <c r="T333" s="176" t="s">
        <v>2576</v>
      </c>
      <c r="U333" s="189" t="b">
        <v>1</v>
      </c>
      <c r="V333" s="134" t="b">
        <v>1</v>
      </c>
      <c r="AA333" s="234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s="318" customFormat="1" ht="105" x14ac:dyDescent="0.6">
      <c r="A334" s="318">
        <v>333</v>
      </c>
      <c r="B334" s="347" t="s">
        <v>3803</v>
      </c>
      <c r="C334" s="348"/>
      <c r="D334" s="318">
        <v>2016</v>
      </c>
      <c r="E334" s="317">
        <v>1.1000000000000001</v>
      </c>
      <c r="F334" s="318">
        <v>1.1230152365677599</v>
      </c>
      <c r="G334" s="318">
        <v>1.0386605560442062</v>
      </c>
      <c r="H334" s="318">
        <v>773</v>
      </c>
      <c r="I334" s="349" t="s">
        <v>3515</v>
      </c>
      <c r="J334" s="349" t="s">
        <v>3747</v>
      </c>
      <c r="K334" s="349" t="s">
        <v>3623</v>
      </c>
      <c r="L334" s="349" t="s">
        <v>3630</v>
      </c>
      <c r="M334" s="350" t="s">
        <v>3700</v>
      </c>
      <c r="N334" s="351" t="s">
        <v>3799</v>
      </c>
      <c r="O334" s="352" t="s">
        <v>3800</v>
      </c>
      <c r="P334" s="352" t="s">
        <v>3801</v>
      </c>
      <c r="Q334" s="352" t="s">
        <v>3802</v>
      </c>
      <c r="R334" s="353" t="s">
        <v>3752</v>
      </c>
      <c r="S334" s="353" t="s">
        <v>3752</v>
      </c>
      <c r="T334" s="354" t="s">
        <v>3531</v>
      </c>
      <c r="U334" s="355" t="b">
        <v>1</v>
      </c>
      <c r="V334" s="356" t="b">
        <v>1</v>
      </c>
      <c r="W334" s="357"/>
      <c r="X334" s="193" t="b">
        <v>0</v>
      </c>
      <c r="Y334" s="358"/>
      <c r="Z334" s="359"/>
      <c r="AL334" s="360" t="s">
        <v>38</v>
      </c>
      <c r="AM334" s="361" t="s">
        <v>213</v>
      </c>
      <c r="AN334" s="360" t="s">
        <v>38</v>
      </c>
      <c r="AO334" s="360" t="s">
        <v>105</v>
      </c>
      <c r="AP334" s="360" t="s">
        <v>106</v>
      </c>
      <c r="AQ334" s="360" t="s">
        <v>106</v>
      </c>
      <c r="AR334" s="360" t="s">
        <v>2005</v>
      </c>
      <c r="AS334" s="318" t="s">
        <v>4</v>
      </c>
      <c r="AT334" s="318" t="s">
        <v>1943</v>
      </c>
      <c r="AU334" s="362" t="s">
        <v>1944</v>
      </c>
      <c r="AV334" s="360" t="s">
        <v>122</v>
      </c>
      <c r="AW334" s="360" t="s">
        <v>110</v>
      </c>
      <c r="AX334" s="363"/>
      <c r="AY334" s="363"/>
      <c r="AZ334" s="363" t="s">
        <v>35</v>
      </c>
      <c r="BA334" s="363"/>
      <c r="BB334" s="318" t="s">
        <v>1947</v>
      </c>
      <c r="BC334" s="318" t="s">
        <v>143</v>
      </c>
      <c r="BG334" s="360" t="s">
        <v>1249</v>
      </c>
      <c r="BH334" s="364">
        <v>42823</v>
      </c>
    </row>
    <row r="335" spans="1:68" x14ac:dyDescent="0.6">
      <c r="A335" s="1">
        <v>334</v>
      </c>
      <c r="AA335" s="234" t="b">
        <f t="shared" si="26"/>
        <v>0</v>
      </c>
      <c r="AB335" s="199" t="b">
        <f t="shared" si="26"/>
        <v>0</v>
      </c>
      <c r="AC335" s="199" t="b">
        <f t="shared" ref="AC335:AF396" si="30">OR((ISBLANK(W335)), NOT(W335=FALSE)    )</f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4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4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4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4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4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4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4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4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4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4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4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4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4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4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4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4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205" t="s">
        <v>3009</v>
      </c>
      <c r="L352" s="279" t="s">
        <v>3008</v>
      </c>
      <c r="M352" s="205" t="s">
        <v>2738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205" t="s">
        <v>3009</v>
      </c>
      <c r="L353" s="279" t="s">
        <v>3008</v>
      </c>
      <c r="M353" s="205" t="s">
        <v>2738</v>
      </c>
      <c r="N353" s="230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205" t="s">
        <v>2767</v>
      </c>
      <c r="L354" s="279" t="s">
        <v>2777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205" t="s">
        <v>3016</v>
      </c>
      <c r="L355" s="279" t="s">
        <v>3015</v>
      </c>
      <c r="M355" s="205" t="s">
        <v>2920</v>
      </c>
      <c r="N355" s="230" t="s">
        <v>3017</v>
      </c>
      <c r="O355" s="136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8"/>
      <c r="L356" s="279" t="s">
        <v>2808</v>
      </c>
      <c r="M356" s="248" t="s">
        <v>2814</v>
      </c>
      <c r="N356" s="249" t="s">
        <v>3020</v>
      </c>
      <c r="O356" s="142"/>
      <c r="P356" s="142" t="s">
        <v>3021</v>
      </c>
      <c r="Q356" s="142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205" t="s">
        <v>3023</v>
      </c>
      <c r="L357" s="279" t="s">
        <v>3022</v>
      </c>
      <c r="M357" s="205" t="s">
        <v>2780</v>
      </c>
      <c r="N357" s="230" t="s">
        <v>3024</v>
      </c>
      <c r="O357" s="136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205" t="s">
        <v>2707</v>
      </c>
      <c r="L358" s="279" t="s">
        <v>3027</v>
      </c>
      <c r="M358" s="205" t="s">
        <v>2920</v>
      </c>
      <c r="N358" s="230" t="s">
        <v>3028</v>
      </c>
      <c r="O358" s="136" t="s">
        <v>3029</v>
      </c>
      <c r="S358" s="206">
        <v>44664.05972222222</v>
      </c>
      <c r="T358" s="160" t="s">
        <v>3007</v>
      </c>
      <c r="U358" s="189" t="b">
        <v>1</v>
      </c>
      <c r="V358" s="134" t="b">
        <v>1</v>
      </c>
      <c r="AA358" s="234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205" t="s">
        <v>3030</v>
      </c>
      <c r="L359" s="279" t="s">
        <v>2785</v>
      </c>
      <c r="M359" s="205" t="s">
        <v>2730</v>
      </c>
      <c r="N359" s="230" t="s">
        <v>2276</v>
      </c>
      <c r="O359" s="136" t="s">
        <v>3033</v>
      </c>
      <c r="S359" s="206">
        <v>44664.061111111114</v>
      </c>
      <c r="T359" s="160" t="s">
        <v>3007</v>
      </c>
      <c r="U359" s="189" t="b">
        <v>1</v>
      </c>
      <c r="V359" s="134" t="b">
        <v>1</v>
      </c>
      <c r="AA359" s="234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205" t="s">
        <v>2877</v>
      </c>
      <c r="L360" s="279" t="s">
        <v>3040</v>
      </c>
      <c r="M360" s="205" t="s">
        <v>3037</v>
      </c>
      <c r="N360" s="230" t="s">
        <v>3035</v>
      </c>
      <c r="O360" s="136" t="s">
        <v>3036</v>
      </c>
      <c r="P360" s="136"/>
      <c r="Q360" s="136"/>
      <c r="R360" s="122"/>
      <c r="S360" s="206">
        <v>44664.0625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205" t="s">
        <v>3042</v>
      </c>
      <c r="L361" s="279" t="s">
        <v>3041</v>
      </c>
      <c r="M361" s="205" t="s">
        <v>3045</v>
      </c>
      <c r="N361" s="230" t="s">
        <v>3044</v>
      </c>
      <c r="O361" s="230" t="s">
        <v>3043</v>
      </c>
      <c r="S361" s="206">
        <v>44664.068055555559</v>
      </c>
      <c r="T361" s="160" t="s">
        <v>3007</v>
      </c>
      <c r="U361" s="189" t="b">
        <v>1</v>
      </c>
      <c r="V361" s="134" t="b">
        <v>1</v>
      </c>
      <c r="AA361" s="234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205" t="s">
        <v>2767</v>
      </c>
      <c r="L362" s="277" t="s">
        <v>3003</v>
      </c>
      <c r="M362" s="205" t="s">
        <v>3047</v>
      </c>
      <c r="N362" s="230" t="s">
        <v>2923</v>
      </c>
      <c r="O362" s="136" t="s">
        <v>3048</v>
      </c>
      <c r="S362" s="206">
        <v>44664.070138888892</v>
      </c>
      <c r="T362" s="160" t="s">
        <v>3007</v>
      </c>
      <c r="U362" s="189" t="b">
        <v>1</v>
      </c>
      <c r="V362" s="134" t="b">
        <v>1</v>
      </c>
      <c r="AA362" s="234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205" t="s">
        <v>3042</v>
      </c>
      <c r="L363" s="279" t="s">
        <v>3052</v>
      </c>
      <c r="M363" s="205" t="s">
        <v>3051</v>
      </c>
      <c r="N363" s="230" t="s">
        <v>3049</v>
      </c>
      <c r="O363" s="136" t="s">
        <v>3050</v>
      </c>
      <c r="S363" s="206">
        <v>44664.076388888891</v>
      </c>
      <c r="T363" s="160" t="s">
        <v>3007</v>
      </c>
      <c r="U363" s="189" t="b">
        <v>1</v>
      </c>
      <c r="V363" s="134" t="b">
        <v>1</v>
      </c>
      <c r="AA363" s="234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205" t="s">
        <v>3038</v>
      </c>
      <c r="L364" s="279" t="s">
        <v>3040</v>
      </c>
      <c r="M364" s="205" t="s">
        <v>3055</v>
      </c>
      <c r="N364" s="230" t="s">
        <v>3054</v>
      </c>
      <c r="O364" s="136" t="s">
        <v>3053</v>
      </c>
      <c r="S364" s="206">
        <v>44664.084027777775</v>
      </c>
      <c r="T364" s="160" t="s">
        <v>3007</v>
      </c>
      <c r="U364" s="189" t="b">
        <v>1</v>
      </c>
      <c r="V364" s="134" t="b">
        <v>1</v>
      </c>
      <c r="AA364" s="234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205" t="s">
        <v>3059</v>
      </c>
      <c r="L365" s="279" t="s">
        <v>3058</v>
      </c>
      <c r="M365" s="205" t="s">
        <v>2714</v>
      </c>
      <c r="N365" s="230" t="s">
        <v>2307</v>
      </c>
      <c r="O365" s="136" t="s">
        <v>2307</v>
      </c>
      <c r="S365" s="206">
        <v>44664.086111111108</v>
      </c>
      <c r="T365" s="160" t="s">
        <v>3007</v>
      </c>
      <c r="U365" s="189" t="b">
        <v>1</v>
      </c>
      <c r="V365" s="134" t="b">
        <v>1</v>
      </c>
      <c r="AA365" s="234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205" t="s">
        <v>3042</v>
      </c>
      <c r="L366" s="279" t="s">
        <v>3041</v>
      </c>
      <c r="M366" s="205" t="s">
        <v>2752</v>
      </c>
      <c r="N366" s="230" t="s">
        <v>3061</v>
      </c>
      <c r="O366" s="230" t="s">
        <v>3060</v>
      </c>
      <c r="S366" s="206">
        <v>44664.088194444441</v>
      </c>
      <c r="T366" s="160" t="s">
        <v>3007</v>
      </c>
      <c r="U366" s="189" t="b">
        <v>1</v>
      </c>
      <c r="V366" s="134" t="b">
        <v>1</v>
      </c>
      <c r="AA366" s="234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 x14ac:dyDescent="0.6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205" t="s">
        <v>3065</v>
      </c>
      <c r="L367" s="279" t="s">
        <v>3064</v>
      </c>
      <c r="M367" s="205" t="s">
        <v>3037</v>
      </c>
      <c r="N367" s="230" t="s">
        <v>3066</v>
      </c>
      <c r="O367" s="136" t="s">
        <v>3067</v>
      </c>
      <c r="S367" s="206">
        <v>44664.136805555558</v>
      </c>
      <c r="T367" s="160" t="s">
        <v>3007</v>
      </c>
      <c r="U367" s="189" t="b">
        <v>1</v>
      </c>
      <c r="V367" s="134" t="b">
        <v>1</v>
      </c>
      <c r="AA367" s="234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2572</v>
      </c>
      <c r="K368" s="205" t="s">
        <v>3069</v>
      </c>
      <c r="L368" s="279" t="s">
        <v>3068</v>
      </c>
      <c r="M368" s="205" t="s">
        <v>2787</v>
      </c>
      <c r="N368" s="230" t="s">
        <v>3071</v>
      </c>
      <c r="O368" s="136" t="s">
        <v>3070</v>
      </c>
      <c r="Q368" s="136" t="s">
        <v>3073</v>
      </c>
      <c r="S368" s="206">
        <v>44664.142361111109</v>
      </c>
      <c r="T368" s="155" t="s">
        <v>2575</v>
      </c>
      <c r="U368" s="189" t="b">
        <v>1</v>
      </c>
      <c r="V368" s="134" t="b">
        <v>1</v>
      </c>
      <c r="AA368" s="234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205" t="s">
        <v>3074</v>
      </c>
      <c r="L369" s="279" t="s">
        <v>3075</v>
      </c>
      <c r="M369" s="205" t="s">
        <v>3077</v>
      </c>
      <c r="N369" s="230" t="s">
        <v>3081</v>
      </c>
      <c r="O369" s="136" t="s">
        <v>3076</v>
      </c>
      <c r="P369" s="136" t="s">
        <v>3082</v>
      </c>
      <c r="S369" s="206">
        <v>44664.179166666669</v>
      </c>
      <c r="T369" s="160" t="s">
        <v>3007</v>
      </c>
      <c r="U369" s="189" t="b">
        <v>1</v>
      </c>
      <c r="V369" s="134" t="b">
        <v>1</v>
      </c>
      <c r="AA369" s="234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26.2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205" t="s">
        <v>3086</v>
      </c>
      <c r="L370" s="279" t="s">
        <v>3087</v>
      </c>
      <c r="M370" s="205" t="s">
        <v>3085</v>
      </c>
      <c r="N370" s="230" t="s">
        <v>3084</v>
      </c>
      <c r="O370" s="136" t="s">
        <v>3083</v>
      </c>
      <c r="S370" s="206">
        <v>44664.190972222219</v>
      </c>
      <c r="T370" s="176" t="s">
        <v>2576</v>
      </c>
      <c r="U370" s="189" t="b">
        <v>1</v>
      </c>
      <c r="V370" s="134" t="b">
        <v>1</v>
      </c>
      <c r="AA370" s="234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205" t="s">
        <v>3088</v>
      </c>
      <c r="L371" s="279" t="s">
        <v>3089</v>
      </c>
      <c r="M371" s="205" t="s">
        <v>3091</v>
      </c>
      <c r="N371" s="230" t="s">
        <v>3090</v>
      </c>
      <c r="S371" s="206">
        <v>44664.196527777778</v>
      </c>
      <c r="T371" s="176" t="s">
        <v>2576</v>
      </c>
      <c r="U371" s="189" t="b">
        <v>1</v>
      </c>
      <c r="V371" s="134" t="b">
        <v>1</v>
      </c>
      <c r="AA371" s="234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2572</v>
      </c>
      <c r="J372" s="240"/>
      <c r="K372" s="248" t="s">
        <v>3093</v>
      </c>
      <c r="L372" s="279" t="s">
        <v>3092</v>
      </c>
      <c r="M372" s="248" t="s">
        <v>2776</v>
      </c>
      <c r="N372" s="249" t="s">
        <v>3094</v>
      </c>
      <c r="O372" s="142"/>
      <c r="P372" s="142"/>
      <c r="Q372" s="142"/>
      <c r="R372" s="139"/>
      <c r="S372" s="244">
        <v>44664.2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205" t="s">
        <v>2954</v>
      </c>
      <c r="L373" s="279" t="s">
        <v>2955</v>
      </c>
      <c r="M373" s="205" t="s">
        <v>3095</v>
      </c>
      <c r="N373" s="230" t="s">
        <v>3096</v>
      </c>
      <c r="S373" s="206">
        <v>44664.208333333336</v>
      </c>
      <c r="T373" s="160" t="s">
        <v>3007</v>
      </c>
      <c r="U373" s="189" t="b">
        <v>1</v>
      </c>
      <c r="V373" s="134" t="b">
        <v>1</v>
      </c>
      <c r="AA373" s="234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205" t="s">
        <v>2767</v>
      </c>
      <c r="L374" s="279" t="s">
        <v>2777</v>
      </c>
      <c r="M374" s="205" t="s">
        <v>2937</v>
      </c>
      <c r="N374" s="230" t="s">
        <v>3098</v>
      </c>
      <c r="O374" s="230" t="s">
        <v>3097</v>
      </c>
      <c r="S374" s="206">
        <v>44664.254861111112</v>
      </c>
      <c r="T374" s="160" t="s">
        <v>3007</v>
      </c>
      <c r="U374" s="189" t="b">
        <v>1</v>
      </c>
      <c r="V374" s="134" t="b">
        <v>1</v>
      </c>
      <c r="AA374" s="234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205" t="s">
        <v>3099</v>
      </c>
      <c r="L375" s="279" t="s">
        <v>3100</v>
      </c>
      <c r="M375" s="205" t="s">
        <v>2932</v>
      </c>
      <c r="N375" s="230" t="s">
        <v>3102</v>
      </c>
      <c r="O375" s="136" t="s">
        <v>3101</v>
      </c>
      <c r="S375" s="206">
        <v>44664.256944444445</v>
      </c>
      <c r="T375" s="160" t="s">
        <v>3007</v>
      </c>
      <c r="U375" s="189" t="b">
        <v>1</v>
      </c>
      <c r="V375" s="134" t="b">
        <v>1</v>
      </c>
      <c r="AA375" s="234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205" t="s">
        <v>3042</v>
      </c>
      <c r="L376" s="279" t="s">
        <v>3052</v>
      </c>
      <c r="M376" s="205" t="s">
        <v>3095</v>
      </c>
      <c r="N376" s="230" t="s">
        <v>3103</v>
      </c>
      <c r="S376" s="206">
        <v>44664.261111111111</v>
      </c>
      <c r="T376" s="160" t="s">
        <v>3007</v>
      </c>
      <c r="U376" s="189" t="b">
        <v>1</v>
      </c>
      <c r="V376" s="134" t="b">
        <v>1</v>
      </c>
      <c r="AA376" s="234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205" t="s">
        <v>2877</v>
      </c>
      <c r="L377" s="279" t="s">
        <v>3040</v>
      </c>
      <c r="M377" s="205" t="s">
        <v>2920</v>
      </c>
      <c r="N377" s="136" t="s">
        <v>3104</v>
      </c>
      <c r="O377" s="136" t="s">
        <v>3104</v>
      </c>
      <c r="S377" s="206">
        <v>44664.262499999997</v>
      </c>
      <c r="T377" s="160" t="s">
        <v>3007</v>
      </c>
      <c r="U377" s="189" t="b">
        <v>1</v>
      </c>
      <c r="V377" s="134" t="b">
        <v>1</v>
      </c>
      <c r="AA377" s="234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205" t="s">
        <v>3105</v>
      </c>
      <c r="L378" s="279" t="s">
        <v>2925</v>
      </c>
      <c r="M378" s="205" t="s">
        <v>2718</v>
      </c>
      <c r="N378" s="230" t="s">
        <v>2603</v>
      </c>
      <c r="O378" s="136" t="s">
        <v>3106</v>
      </c>
      <c r="S378" s="206">
        <v>44664.26666666667</v>
      </c>
      <c r="T378" s="160" t="s">
        <v>3007</v>
      </c>
      <c r="U378" s="189" t="b">
        <v>1</v>
      </c>
      <c r="V378" s="134" t="b">
        <v>1</v>
      </c>
      <c r="AA378" s="234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205" t="s">
        <v>3108</v>
      </c>
      <c r="L379" s="279" t="s">
        <v>3107</v>
      </c>
      <c r="M379" s="205" t="s">
        <v>2814</v>
      </c>
      <c r="N379" s="230" t="s">
        <v>3110</v>
      </c>
      <c r="O379" s="136" t="s">
        <v>3109</v>
      </c>
      <c r="S379" s="206">
        <v>44664.268750000003</v>
      </c>
      <c r="T379" s="160" t="s">
        <v>3007</v>
      </c>
      <c r="U379" s="189" t="b">
        <v>1</v>
      </c>
      <c r="V379" s="134" t="b">
        <v>1</v>
      </c>
      <c r="AA379" s="234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2572</v>
      </c>
      <c r="J380" s="240"/>
      <c r="K380" s="248" t="s">
        <v>3112</v>
      </c>
      <c r="L380" s="279" t="s">
        <v>3111</v>
      </c>
      <c r="M380" s="282" t="s">
        <v>3114</v>
      </c>
      <c r="N380" s="283"/>
      <c r="O380" s="260" t="s">
        <v>3113</v>
      </c>
      <c r="P380" s="260" t="s">
        <v>3115</v>
      </c>
      <c r="Q380" s="260"/>
      <c r="R380" s="139"/>
      <c r="S380" s="254">
        <v>44664.279166666667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2572</v>
      </c>
      <c r="K381" s="205" t="s">
        <v>2877</v>
      </c>
      <c r="L381" s="279" t="s">
        <v>3040</v>
      </c>
      <c r="M381" s="205" t="s">
        <v>3117</v>
      </c>
      <c r="N381" s="230" t="s">
        <v>3118</v>
      </c>
      <c r="O381" s="136" t="s">
        <v>3116</v>
      </c>
      <c r="P381" s="136" t="s">
        <v>2599</v>
      </c>
      <c r="S381" s="206">
        <v>44664.28402777778</v>
      </c>
      <c r="T381" s="160" t="s">
        <v>3007</v>
      </c>
      <c r="U381" s="189" t="b">
        <v>1</v>
      </c>
      <c r="V381" s="134" t="b">
        <v>1</v>
      </c>
      <c r="AA381" s="234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2572</v>
      </c>
      <c r="K382" s="205" t="s">
        <v>3120</v>
      </c>
      <c r="L382" s="279" t="s">
        <v>3119</v>
      </c>
      <c r="M382" s="205" t="s">
        <v>3121</v>
      </c>
      <c r="N382" s="230" t="s">
        <v>3122</v>
      </c>
      <c r="O382" s="136" t="s">
        <v>3123</v>
      </c>
      <c r="P382" s="136" t="s">
        <v>2599</v>
      </c>
      <c r="S382" s="206">
        <v>44664.289583333331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205" t="s">
        <v>3030</v>
      </c>
      <c r="L383" s="279" t="s">
        <v>2785</v>
      </c>
      <c r="M383" s="205" t="s">
        <v>2780</v>
      </c>
      <c r="N383" s="136" t="s">
        <v>3124</v>
      </c>
      <c r="O383" s="136" t="s">
        <v>3124</v>
      </c>
      <c r="S383" s="206">
        <v>44664.383333333331</v>
      </c>
      <c r="T383" s="155" t="s">
        <v>2575</v>
      </c>
      <c r="U383" s="189" t="b">
        <v>1</v>
      </c>
      <c r="V383" s="134" t="b">
        <v>1</v>
      </c>
      <c r="AA383" s="234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205" t="s">
        <v>2931</v>
      </c>
      <c r="L384" s="279" t="s">
        <v>2930</v>
      </c>
      <c r="M384" s="205" t="s">
        <v>3126</v>
      </c>
      <c r="N384" s="230" t="s">
        <v>3125</v>
      </c>
      <c r="O384" s="136" t="s">
        <v>3127</v>
      </c>
      <c r="S384" s="206">
        <v>44664.384722222225</v>
      </c>
      <c r="T384" s="160" t="s">
        <v>3007</v>
      </c>
      <c r="U384" s="189" t="b">
        <v>1</v>
      </c>
      <c r="V384" s="134" t="b">
        <v>1</v>
      </c>
      <c r="AA384" s="234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205" t="s">
        <v>3128</v>
      </c>
      <c r="L385" s="279" t="s">
        <v>3129</v>
      </c>
      <c r="M385" s="205" t="s">
        <v>3126</v>
      </c>
      <c r="N385" s="230" t="s">
        <v>3130</v>
      </c>
      <c r="O385" s="230" t="s">
        <v>3130</v>
      </c>
      <c r="P385" s="222"/>
      <c r="S385" s="206">
        <v>44664.407638888886</v>
      </c>
      <c r="T385" s="155" t="s">
        <v>2575</v>
      </c>
      <c r="U385" s="189" t="b">
        <v>1</v>
      </c>
      <c r="V385" s="134" t="b">
        <v>1</v>
      </c>
      <c r="AA385" s="234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205" t="s">
        <v>2767</v>
      </c>
      <c r="L386" s="279" t="s">
        <v>2777</v>
      </c>
      <c r="M386" s="205" t="s">
        <v>2881</v>
      </c>
      <c r="N386" s="230" t="s">
        <v>3132</v>
      </c>
      <c r="O386" s="136" t="s">
        <v>3131</v>
      </c>
      <c r="S386" s="206">
        <v>44664.413194444445</v>
      </c>
      <c r="T386" s="160" t="s">
        <v>3007</v>
      </c>
      <c r="U386" s="189" t="b">
        <v>1</v>
      </c>
      <c r="V386" s="134" t="b">
        <v>1</v>
      </c>
      <c r="AA386" s="234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205" t="s">
        <v>2877</v>
      </c>
      <c r="L387" s="279" t="s">
        <v>3040</v>
      </c>
      <c r="M387" s="205" t="s">
        <v>2782</v>
      </c>
      <c r="N387" s="284">
        <v>0.17</v>
      </c>
      <c r="O387" s="136" t="s">
        <v>3133</v>
      </c>
      <c r="P387" s="136" t="s">
        <v>2599</v>
      </c>
      <c r="S387" s="206">
        <v>44664.417361111111</v>
      </c>
      <c r="T387" s="160" t="s">
        <v>3007</v>
      </c>
      <c r="U387" s="189" t="b">
        <v>1</v>
      </c>
      <c r="V387" s="134" t="b">
        <v>1</v>
      </c>
      <c r="AA387" s="234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2572</v>
      </c>
      <c r="K388" s="205" t="s">
        <v>2720</v>
      </c>
      <c r="L388" s="279" t="s">
        <v>2808</v>
      </c>
      <c r="M388" s="205" t="s">
        <v>3135</v>
      </c>
      <c r="N388" s="230" t="s">
        <v>3084</v>
      </c>
      <c r="O388" s="136" t="s">
        <v>3134</v>
      </c>
      <c r="P388" s="136" t="s">
        <v>2599</v>
      </c>
      <c r="S388" s="206">
        <v>44664.418749999997</v>
      </c>
      <c r="T388" s="160" t="s">
        <v>3007</v>
      </c>
      <c r="U388" s="189" t="b">
        <v>1</v>
      </c>
      <c r="V388" s="134" t="b">
        <v>1</v>
      </c>
      <c r="AA388" s="234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205" t="s">
        <v>3030</v>
      </c>
      <c r="L389" s="279" t="s">
        <v>2785</v>
      </c>
      <c r="M389" s="205" t="s">
        <v>3136</v>
      </c>
      <c r="N389" s="230" t="s">
        <v>2403</v>
      </c>
      <c r="O389" s="230" t="s">
        <v>2403</v>
      </c>
      <c r="S389" s="206">
        <v>44664.42083333333</v>
      </c>
      <c r="T389" s="160" t="s">
        <v>3007</v>
      </c>
      <c r="U389" s="189" t="b">
        <v>1</v>
      </c>
      <c r="V389" s="134" t="b">
        <v>1</v>
      </c>
      <c r="AA389" s="234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205" t="s">
        <v>3120</v>
      </c>
      <c r="L390" s="279" t="s">
        <v>3137</v>
      </c>
      <c r="M390" s="205" t="s">
        <v>3139</v>
      </c>
      <c r="N390" s="230" t="s">
        <v>3138</v>
      </c>
      <c r="S390" s="206">
        <v>44664.424305555556</v>
      </c>
      <c r="T390" s="160" t="s">
        <v>3007</v>
      </c>
      <c r="U390" s="189" t="b">
        <v>1</v>
      </c>
      <c r="V390" s="134" t="b">
        <v>1</v>
      </c>
      <c r="AA390" s="234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205" t="s">
        <v>3108</v>
      </c>
      <c r="L391" s="279" t="s">
        <v>3107</v>
      </c>
      <c r="M391" s="205" t="s">
        <v>3077</v>
      </c>
      <c r="N391" s="230" t="s">
        <v>3141</v>
      </c>
      <c r="O391" s="230" t="s">
        <v>3141</v>
      </c>
      <c r="P391" s="136" t="s">
        <v>3142</v>
      </c>
      <c r="S391" s="206">
        <v>44664.426388888889</v>
      </c>
      <c r="T391" s="160" t="s">
        <v>3007</v>
      </c>
      <c r="U391" s="189" t="b">
        <v>1</v>
      </c>
      <c r="V391" s="134" t="b">
        <v>1</v>
      </c>
      <c r="AA391" s="234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205" t="s">
        <v>2924</v>
      </c>
      <c r="L392" s="279" t="s">
        <v>2925</v>
      </c>
      <c r="M392" s="205" t="s">
        <v>3145</v>
      </c>
      <c r="N392" s="230" t="s">
        <v>3144</v>
      </c>
      <c r="O392" s="230" t="s">
        <v>3143</v>
      </c>
      <c r="P392" s="136" t="s">
        <v>3146</v>
      </c>
      <c r="S392" s="206">
        <v>44664.439583333333</v>
      </c>
      <c r="T392" s="155" t="s">
        <v>2575</v>
      </c>
      <c r="U392" s="189" t="b">
        <v>1</v>
      </c>
      <c r="V392" s="134" t="b">
        <v>1</v>
      </c>
      <c r="AA392" s="234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205" t="s">
        <v>3148</v>
      </c>
      <c r="L393" s="279" t="s">
        <v>3147</v>
      </c>
      <c r="M393" s="205" t="s">
        <v>3149</v>
      </c>
      <c r="N393" s="230" t="s">
        <v>3150</v>
      </c>
      <c r="O393" s="136" t="s">
        <v>3151</v>
      </c>
      <c r="S393" s="206">
        <v>44664.441666666666</v>
      </c>
      <c r="T393" s="160" t="s">
        <v>3007</v>
      </c>
      <c r="U393" s="189" t="b">
        <v>1</v>
      </c>
      <c r="V393" s="134" t="b">
        <v>1</v>
      </c>
      <c r="AA393" s="234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205" t="s">
        <v>3152</v>
      </c>
      <c r="L394" s="279" t="s">
        <v>3153</v>
      </c>
      <c r="M394" s="205" t="s">
        <v>3155</v>
      </c>
      <c r="N394" s="230" t="s">
        <v>3154</v>
      </c>
      <c r="O394" s="136" t="s">
        <v>3156</v>
      </c>
      <c r="S394" s="206">
        <v>44664.443055555559</v>
      </c>
      <c r="T394" s="160" t="s">
        <v>3007</v>
      </c>
      <c r="U394" s="189" t="b">
        <v>1</v>
      </c>
      <c r="V394" s="134" t="b">
        <v>1</v>
      </c>
      <c r="AA394" s="234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205" t="s">
        <v>3160</v>
      </c>
      <c r="L395" s="279" t="s">
        <v>3161</v>
      </c>
      <c r="M395" s="205" t="s">
        <v>3159</v>
      </c>
      <c r="N395" s="230" t="s">
        <v>3158</v>
      </c>
      <c r="O395" s="136" t="s">
        <v>3157</v>
      </c>
      <c r="S395" s="206">
        <v>44664.452777777777</v>
      </c>
      <c r="T395" s="155" t="s">
        <v>2575</v>
      </c>
      <c r="U395" s="189" t="b">
        <v>1</v>
      </c>
      <c r="V395" s="134" t="b">
        <v>1</v>
      </c>
      <c r="AA395" s="234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205" t="s">
        <v>2767</v>
      </c>
      <c r="L396" s="279" t="s">
        <v>2777</v>
      </c>
      <c r="M396" s="205" t="s">
        <v>2733</v>
      </c>
      <c r="N396" s="230" t="s">
        <v>3163</v>
      </c>
      <c r="O396" s="136" t="s">
        <v>3162</v>
      </c>
      <c r="S396" s="206">
        <v>44664.454861111109</v>
      </c>
      <c r="T396" s="160" t="s">
        <v>3007</v>
      </c>
      <c r="U396" s="189" t="b">
        <v>1</v>
      </c>
      <c r="V396" s="134" t="b">
        <v>1</v>
      </c>
      <c r="AA396" s="234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205" t="s">
        <v>3164</v>
      </c>
      <c r="L397" s="279" t="s">
        <v>3165</v>
      </c>
      <c r="M397" s="205" t="s">
        <v>3169</v>
      </c>
      <c r="N397" s="230" t="s">
        <v>3168</v>
      </c>
      <c r="O397" s="136" t="s">
        <v>3166</v>
      </c>
      <c r="S397" s="206">
        <v>44664.456944444442</v>
      </c>
      <c r="T397" s="160" t="s">
        <v>3007</v>
      </c>
      <c r="U397" s="189" t="b">
        <v>1</v>
      </c>
      <c r="V397" s="134" t="b">
        <v>1</v>
      </c>
      <c r="AA397" s="234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205" t="s">
        <v>3171</v>
      </c>
      <c r="L398" s="279" t="s">
        <v>3170</v>
      </c>
      <c r="M398" s="205" t="s">
        <v>3126</v>
      </c>
      <c r="N398" s="136" t="s">
        <v>3172</v>
      </c>
      <c r="O398" s="136" t="s">
        <v>3172</v>
      </c>
      <c r="S398" s="206">
        <v>44664.459027777775</v>
      </c>
      <c r="T398" s="160" t="s">
        <v>3007</v>
      </c>
      <c r="U398" s="189" t="b">
        <v>1</v>
      </c>
      <c r="V398" s="134" t="b">
        <v>1</v>
      </c>
      <c r="AA398" s="234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3173</v>
      </c>
      <c r="K399" s="226" t="s">
        <v>3174</v>
      </c>
      <c r="L399" s="279" t="s">
        <v>3175</v>
      </c>
      <c r="M399" s="205" t="s">
        <v>3169</v>
      </c>
      <c r="N399" s="136" t="s">
        <v>3176</v>
      </c>
      <c r="O399" s="136" t="s">
        <v>3176</v>
      </c>
      <c r="S399" s="206">
        <v>44664.460416666669</v>
      </c>
      <c r="T399" s="160" t="s">
        <v>3007</v>
      </c>
      <c r="U399" s="189" t="b">
        <v>1</v>
      </c>
      <c r="V399" s="134" t="b">
        <v>1</v>
      </c>
      <c r="AA399" s="234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205" t="s">
        <v>3120</v>
      </c>
      <c r="L400" s="279" t="s">
        <v>3137</v>
      </c>
      <c r="M400" s="205" t="s">
        <v>2795</v>
      </c>
      <c r="N400" s="136" t="s">
        <v>3177</v>
      </c>
      <c r="O400" s="136" t="s">
        <v>3177</v>
      </c>
      <c r="S400" s="206">
        <v>44664.462500000001</v>
      </c>
      <c r="T400" s="160" t="s">
        <v>3007</v>
      </c>
      <c r="U400" s="189" t="b">
        <v>1</v>
      </c>
      <c r="V400" s="134" t="b">
        <v>1</v>
      </c>
      <c r="AA400" s="234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205" t="s">
        <v>3120</v>
      </c>
      <c r="L401" s="279" t="s">
        <v>3137</v>
      </c>
      <c r="M401" s="205" t="s">
        <v>3126</v>
      </c>
      <c r="N401" s="230" t="s">
        <v>3179</v>
      </c>
      <c r="O401" s="136" t="s">
        <v>3178</v>
      </c>
      <c r="S401" s="206">
        <v>44664.465277777781</v>
      </c>
      <c r="T401" s="160" t="s">
        <v>3007</v>
      </c>
      <c r="U401" s="189" t="b">
        <v>1</v>
      </c>
      <c r="V401" s="134" t="b">
        <v>1</v>
      </c>
      <c r="AA401" s="234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205" t="s">
        <v>3181</v>
      </c>
      <c r="L402" s="279" t="s">
        <v>3180</v>
      </c>
      <c r="M402" s="205" t="s">
        <v>2906</v>
      </c>
      <c r="N402" s="230" t="s">
        <v>3182</v>
      </c>
      <c r="O402" s="136" t="s">
        <v>3183</v>
      </c>
      <c r="S402" s="206">
        <v>44664.46875</v>
      </c>
      <c r="T402" s="160" t="s">
        <v>3007</v>
      </c>
      <c r="U402" s="189" t="b">
        <v>1</v>
      </c>
      <c r="V402" s="134" t="b">
        <v>1</v>
      </c>
      <c r="AA402" s="234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205" t="s">
        <v>3185</v>
      </c>
      <c r="L403" s="279" t="s">
        <v>3184</v>
      </c>
      <c r="M403" s="205" t="s">
        <v>3169</v>
      </c>
      <c r="N403" s="230" t="s">
        <v>3186</v>
      </c>
      <c r="O403" s="136" t="s">
        <v>3187</v>
      </c>
      <c r="S403" s="206">
        <v>44664.486111111109</v>
      </c>
      <c r="T403" s="160" t="s">
        <v>3007</v>
      </c>
      <c r="U403" s="189" t="b">
        <v>1</v>
      </c>
      <c r="V403" s="134" t="b">
        <v>1</v>
      </c>
      <c r="AA403" s="234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7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205" t="s">
        <v>3188</v>
      </c>
      <c r="L404" s="279" t="s">
        <v>3189</v>
      </c>
      <c r="M404" s="205" t="s">
        <v>2878</v>
      </c>
      <c r="N404" s="230" t="s">
        <v>3144</v>
      </c>
      <c r="O404" s="230" t="s">
        <v>3190</v>
      </c>
      <c r="S404" s="206">
        <v>44664.488194444442</v>
      </c>
      <c r="T404" s="160" t="s">
        <v>3007</v>
      </c>
      <c r="U404" s="189" t="b">
        <v>1</v>
      </c>
      <c r="V404" s="134" t="b">
        <v>1</v>
      </c>
      <c r="AA404" s="234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205" t="s">
        <v>2924</v>
      </c>
      <c r="L405" s="279" t="s">
        <v>2925</v>
      </c>
      <c r="M405" s="205" t="s">
        <v>2878</v>
      </c>
      <c r="N405" s="230" t="s">
        <v>3192</v>
      </c>
      <c r="O405" s="136" t="s">
        <v>3191</v>
      </c>
      <c r="P405" s="136" t="s">
        <v>3193</v>
      </c>
      <c r="S405" s="206">
        <v>44664.493055555555</v>
      </c>
      <c r="T405" s="160" t="s">
        <v>3007</v>
      </c>
      <c r="U405" s="189" t="b">
        <v>1</v>
      </c>
      <c r="V405" s="134" t="b">
        <v>1</v>
      </c>
      <c r="AA405" s="234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5" t="s">
        <v>3195</v>
      </c>
      <c r="L406" s="279" t="s">
        <v>3194</v>
      </c>
      <c r="M406" s="205" t="s">
        <v>3198</v>
      </c>
      <c r="N406" s="230" t="s">
        <v>3196</v>
      </c>
      <c r="O406" s="136" t="s">
        <v>3197</v>
      </c>
      <c r="S406" s="206">
        <v>44664.495138888888</v>
      </c>
      <c r="T406" s="160" t="s">
        <v>3007</v>
      </c>
      <c r="U406" s="189" t="b">
        <v>1</v>
      </c>
      <c r="V406" s="134" t="b">
        <v>1</v>
      </c>
      <c r="AA406" s="234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205" t="s">
        <v>3201</v>
      </c>
      <c r="L407" s="279" t="s">
        <v>3202</v>
      </c>
      <c r="M407" s="205" t="s">
        <v>3145</v>
      </c>
      <c r="N407" s="230" t="s">
        <v>3199</v>
      </c>
      <c r="O407" s="136" t="s">
        <v>3200</v>
      </c>
      <c r="S407" s="206">
        <v>44664.49722222222</v>
      </c>
      <c r="T407" s="160" t="s">
        <v>3007</v>
      </c>
      <c r="U407" s="189" t="b">
        <v>1</v>
      </c>
      <c r="V407" s="134" t="b">
        <v>1</v>
      </c>
      <c r="AA407" s="234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205" t="s">
        <v>3042</v>
      </c>
      <c r="L408" s="279" t="s">
        <v>2736</v>
      </c>
      <c r="M408" s="205" t="s">
        <v>3204</v>
      </c>
      <c r="N408" s="230" t="s">
        <v>3203</v>
      </c>
      <c r="O408" s="230" t="s">
        <v>3203</v>
      </c>
      <c r="S408" s="206">
        <v>44664.499305555553</v>
      </c>
      <c r="T408" s="160" t="s">
        <v>3007</v>
      </c>
      <c r="U408" s="189" t="b">
        <v>1</v>
      </c>
      <c r="V408" s="134" t="b">
        <v>1</v>
      </c>
      <c r="AA408" s="234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205" t="s">
        <v>3206</v>
      </c>
      <c r="L409" s="279" t="s">
        <v>3205</v>
      </c>
      <c r="M409" s="205" t="s">
        <v>3209</v>
      </c>
      <c r="N409" s="230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205" t="s">
        <v>3188</v>
      </c>
      <c r="L410" s="279" t="s">
        <v>3189</v>
      </c>
      <c r="M410" s="205" t="s">
        <v>2878</v>
      </c>
      <c r="N410" s="230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205" t="s">
        <v>3042</v>
      </c>
      <c r="L411" s="279" t="s">
        <v>2736</v>
      </c>
      <c r="M411" s="205" t="s">
        <v>2760</v>
      </c>
      <c r="N411" s="284" t="s">
        <v>3211</v>
      </c>
      <c r="O411" s="136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205" t="s">
        <v>3215</v>
      </c>
      <c r="L412" s="279" t="s">
        <v>3214</v>
      </c>
      <c r="M412" s="205" t="s">
        <v>2937</v>
      </c>
      <c r="N412" s="230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205" t="s">
        <v>3219</v>
      </c>
      <c r="L413" s="279" t="s">
        <v>3218</v>
      </c>
      <c r="M413" s="205" t="s">
        <v>3222</v>
      </c>
      <c r="N413" s="230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205" t="s">
        <v>3224</v>
      </c>
      <c r="L414" s="279" t="s">
        <v>3223</v>
      </c>
      <c r="M414" s="205" t="s">
        <v>2760</v>
      </c>
      <c r="N414" s="230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205" t="s">
        <v>2707</v>
      </c>
      <c r="L415" s="279" t="s">
        <v>2805</v>
      </c>
      <c r="M415" s="205" t="s">
        <v>2733</v>
      </c>
      <c r="N415" s="136" t="s">
        <v>3228</v>
      </c>
      <c r="O415" s="136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204" t="s">
        <v>2877</v>
      </c>
      <c r="L416" s="279" t="s">
        <v>3040</v>
      </c>
      <c r="M416" s="204" t="s">
        <v>3232</v>
      </c>
      <c r="N416" s="218" t="s">
        <v>3231</v>
      </c>
      <c r="O416" s="142" t="s">
        <v>3230</v>
      </c>
      <c r="P416" s="142" t="s">
        <v>2940</v>
      </c>
      <c r="Q416" s="143"/>
      <c r="R416" s="141"/>
      <c r="S416" s="244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205" t="s">
        <v>3233</v>
      </c>
      <c r="L417" s="279" t="s">
        <v>3234</v>
      </c>
      <c r="M417" s="205" t="s">
        <v>3237</v>
      </c>
      <c r="N417" s="230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205" t="s">
        <v>3128</v>
      </c>
      <c r="L418" s="279" t="s">
        <v>3129</v>
      </c>
      <c r="M418" s="205" t="s">
        <v>3239</v>
      </c>
      <c r="N418" s="230" t="s">
        <v>3144</v>
      </c>
      <c r="O418" s="230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205" t="s">
        <v>3201</v>
      </c>
      <c r="L419" s="279" t="s">
        <v>3240</v>
      </c>
      <c r="M419" s="205" t="s">
        <v>3243</v>
      </c>
      <c r="N419" s="230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205" t="s">
        <v>3224</v>
      </c>
      <c r="L420" s="279" t="s">
        <v>3223</v>
      </c>
      <c r="M420" s="205" t="s">
        <v>3245</v>
      </c>
      <c r="N420" s="136" t="s">
        <v>3244</v>
      </c>
      <c r="O420" s="136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205" t="s">
        <v>2877</v>
      </c>
      <c r="L421" s="279" t="s">
        <v>3040</v>
      </c>
      <c r="M421" s="205" t="s">
        <v>3155</v>
      </c>
      <c r="N421" s="230" t="s">
        <v>3122</v>
      </c>
      <c r="O421" s="136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205" t="s">
        <v>3247</v>
      </c>
      <c r="L422" s="279" t="s">
        <v>3248</v>
      </c>
      <c r="M422" s="205" t="s">
        <v>2878</v>
      </c>
      <c r="N422" s="230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205" t="s">
        <v>2767</v>
      </c>
      <c r="L423" s="279" t="s">
        <v>2777</v>
      </c>
      <c r="M423" s="205" t="s">
        <v>2932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205" t="s">
        <v>3074</v>
      </c>
      <c r="L424" s="279" t="s">
        <v>3075</v>
      </c>
      <c r="M424" s="205" t="s">
        <v>3077</v>
      </c>
      <c r="N424" s="230" t="s">
        <v>3078</v>
      </c>
      <c r="O424" s="136" t="s">
        <v>3076</v>
      </c>
      <c r="S424" s="206">
        <v>44664.180555555555</v>
      </c>
      <c r="T424" s="160" t="s">
        <v>3007</v>
      </c>
      <c r="U424" s="189" t="b">
        <v>1</v>
      </c>
      <c r="V424" s="189" t="b">
        <v>1</v>
      </c>
      <c r="AA424" s="234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26.25" x14ac:dyDescent="0.6">
      <c r="A425" s="1">
        <v>424</v>
      </c>
      <c r="B425" s="152" t="s">
        <v>3288</v>
      </c>
      <c r="C425" s="1" t="s">
        <v>3289</v>
      </c>
      <c r="D425" s="1">
        <v>2017</v>
      </c>
      <c r="K425" s="205" t="s">
        <v>3016</v>
      </c>
      <c r="L425" s="279" t="s">
        <v>3015</v>
      </c>
      <c r="M425" s="205" t="s">
        <v>2920</v>
      </c>
      <c r="N425" s="230" t="s">
        <v>3293</v>
      </c>
      <c r="O425" s="136" t="s">
        <v>3294</v>
      </c>
      <c r="S425" s="206">
        <v>44666.120833333334</v>
      </c>
      <c r="T425" s="265" t="s">
        <v>3301</v>
      </c>
      <c r="U425" s="189" t="b">
        <v>1</v>
      </c>
      <c r="V425" s="134" t="b">
        <v>1</v>
      </c>
      <c r="AA425" s="234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3299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2" priority="1" operator="equal">
      <formula>FALSE</formula>
    </cfRule>
  </conditionalFormatting>
  <hyperlinks>
    <hyperlink ref="B265" r:id="rId1" display="https://doi.org/10.1109/ICT.2007.4569410" xr:uid="{00000000-0004-0000-0300-000000000000}"/>
    <hyperlink ref="B266" r:id="rId2" display="https://doi.org/10.1109/ICT.1997.667089" xr:uid="{00000000-0004-0000-0300-000001000000}"/>
    <hyperlink ref="B267" r:id="rId3" display="https://doi.org/10.1109/ICT.1997.667089" xr:uid="{00000000-0004-0000-03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B1:T426"/>
  <sheetViews>
    <sheetView zoomScale="85" zoomScaleNormal="85" workbookViewId="0">
      <selection activeCell="I6" sqref="I6"/>
    </sheetView>
  </sheetViews>
  <sheetFormatPr defaultRowHeight="16.899999999999999" x14ac:dyDescent="0.6"/>
  <cols>
    <col min="2" max="2" width="4" style="308" bestFit="1" customWidth="1"/>
    <col min="3" max="3" width="20.25" style="296" bestFit="1" customWidth="1"/>
    <col min="4" max="4" width="24.25" style="296" bestFit="1" customWidth="1"/>
    <col min="5" max="5" width="25.25" style="296" bestFit="1" customWidth="1"/>
    <col min="8" max="8" width="20.25" style="296" bestFit="1" customWidth="1"/>
    <col min="11" max="11" width="24.25" style="296" bestFit="1" customWidth="1"/>
    <col min="13" max="13" width="12.0625" bestFit="1" customWidth="1"/>
    <col min="14" max="16" width="12.0625" customWidth="1"/>
    <col min="19" max="19" width="25.25" style="296" bestFit="1" customWidth="1"/>
  </cols>
  <sheetData>
    <row r="1" spans="2:20" x14ac:dyDescent="0.6">
      <c r="B1" s="288" t="s">
        <v>2083</v>
      </c>
      <c r="C1" s="289" t="s">
        <v>2703</v>
      </c>
      <c r="D1" s="290" t="s">
        <v>3451</v>
      </c>
      <c r="E1" s="290" t="s">
        <v>2710</v>
      </c>
      <c r="F1" t="s">
        <v>3508</v>
      </c>
      <c r="H1" s="289" t="s">
        <v>2703</v>
      </c>
      <c r="I1" s="1" t="s">
        <v>3507</v>
      </c>
      <c r="K1" s="290" t="s">
        <v>2709</v>
      </c>
      <c r="L1" s="290" t="s">
        <v>3507</v>
      </c>
      <c r="M1" s="290" t="s">
        <v>3509</v>
      </c>
      <c r="N1" s="290" t="s">
        <v>3512</v>
      </c>
      <c r="O1" s="290" t="s">
        <v>3510</v>
      </c>
      <c r="P1" s="290" t="s">
        <v>3511</v>
      </c>
      <c r="S1" s="290" t="s">
        <v>2710</v>
      </c>
      <c r="T1" t="s">
        <v>3507</v>
      </c>
    </row>
    <row r="2" spans="2:20" x14ac:dyDescent="0.6">
      <c r="B2" s="291">
        <v>1</v>
      </c>
      <c r="C2" s="292" t="s">
        <v>3030</v>
      </c>
      <c r="D2" s="292" t="s">
        <v>3437</v>
      </c>
      <c r="E2" s="293" t="s">
        <v>2808</v>
      </c>
      <c r="H2" s="292" t="s">
        <v>3030</v>
      </c>
      <c r="I2" s="1">
        <f>COUNTIF(C:C,H2)</f>
        <v>2</v>
      </c>
      <c r="K2" s="292" t="s">
        <v>2767</v>
      </c>
      <c r="L2" s="1">
        <f t="shared" ref="L2:L33" si="0">COUNTIF(D:D,K2)</f>
        <v>15</v>
      </c>
      <c r="M2" s="1">
        <f>COUNTIFS(F:F,FALSE,D:D,K2)</f>
        <v>1</v>
      </c>
      <c r="N2" s="1"/>
      <c r="O2" s="1"/>
      <c r="P2" s="1"/>
      <c r="S2" s="311" t="s">
        <v>2808</v>
      </c>
      <c r="T2">
        <f t="shared" ref="T2:T33" si="1">COUNTIF(E:E,S2)</f>
        <v>10</v>
      </c>
    </row>
    <row r="3" spans="2:20" x14ac:dyDescent="0.6">
      <c r="B3" s="291">
        <v>2</v>
      </c>
      <c r="C3" s="292" t="s">
        <v>3030</v>
      </c>
      <c r="D3" s="292" t="s">
        <v>3437</v>
      </c>
      <c r="E3" s="293" t="s">
        <v>2808</v>
      </c>
      <c r="H3" s="292" t="s">
        <v>3282</v>
      </c>
      <c r="I3" s="1">
        <f t="shared" ref="I3:I19" si="2">COUNTIF(C:C,H3)</f>
        <v>1</v>
      </c>
      <c r="K3" s="292" t="s">
        <v>2720</v>
      </c>
      <c r="L3" s="1">
        <f t="shared" si="0"/>
        <v>12</v>
      </c>
      <c r="M3" s="1">
        <f t="shared" ref="M3:M66" si="3">COUNTIFS(F:F,FALSE,D:D,K3)</f>
        <v>2</v>
      </c>
      <c r="N3" s="1"/>
      <c r="O3" s="1"/>
      <c r="P3" s="1"/>
      <c r="S3" s="311" t="s">
        <v>2777</v>
      </c>
      <c r="T3">
        <f t="shared" si="1"/>
        <v>9</v>
      </c>
    </row>
    <row r="4" spans="2:20" x14ac:dyDescent="0.6">
      <c r="B4" s="291">
        <v>3</v>
      </c>
      <c r="C4" s="294"/>
      <c r="D4" s="294"/>
      <c r="E4" s="294"/>
      <c r="H4" s="292" t="s">
        <v>2672</v>
      </c>
      <c r="I4" s="1">
        <f t="shared" si="2"/>
        <v>1</v>
      </c>
      <c r="K4" s="292" t="s">
        <v>2740</v>
      </c>
      <c r="L4" s="1">
        <f t="shared" si="0"/>
        <v>10</v>
      </c>
      <c r="M4" s="1">
        <f t="shared" si="3"/>
        <v>1</v>
      </c>
      <c r="N4" s="1"/>
      <c r="O4" s="1"/>
      <c r="P4" s="1"/>
      <c r="S4" s="311" t="s">
        <v>2785</v>
      </c>
      <c r="T4">
        <f t="shared" si="1"/>
        <v>7</v>
      </c>
    </row>
    <row r="5" spans="2:20" x14ac:dyDescent="0.6">
      <c r="B5" s="291">
        <v>4</v>
      </c>
      <c r="C5" s="292"/>
      <c r="D5" s="292" t="s">
        <v>3374</v>
      </c>
      <c r="E5" s="293" t="s">
        <v>3262</v>
      </c>
      <c r="H5" s="292" t="s">
        <v>2854</v>
      </c>
      <c r="I5" s="1">
        <f t="shared" si="2"/>
        <v>5</v>
      </c>
      <c r="K5" s="296" t="s">
        <v>2877</v>
      </c>
      <c r="L5" s="1">
        <f t="shared" si="0"/>
        <v>8</v>
      </c>
      <c r="M5" s="1">
        <f t="shared" si="3"/>
        <v>1</v>
      </c>
      <c r="N5" s="1"/>
      <c r="O5" s="1"/>
      <c r="P5" s="1"/>
      <c r="S5" s="311" t="s">
        <v>3040</v>
      </c>
      <c r="T5">
        <f t="shared" si="1"/>
        <v>7</v>
      </c>
    </row>
    <row r="6" spans="2:20" x14ac:dyDescent="0.6">
      <c r="B6" s="291">
        <v>5</v>
      </c>
      <c r="C6" s="292"/>
      <c r="D6" s="292" t="s">
        <v>3452</v>
      </c>
      <c r="E6" s="293" t="s">
        <v>2841</v>
      </c>
      <c r="H6" s="295" t="s">
        <v>2692</v>
      </c>
      <c r="I6" s="1">
        <f t="shared" si="2"/>
        <v>8</v>
      </c>
      <c r="K6" s="292" t="s">
        <v>2721</v>
      </c>
      <c r="L6" s="1">
        <f t="shared" si="0"/>
        <v>7</v>
      </c>
      <c r="M6" s="1">
        <f t="shared" si="3"/>
        <v>0</v>
      </c>
      <c r="N6" s="1"/>
      <c r="O6" s="1"/>
      <c r="P6" s="1"/>
      <c r="S6" s="311" t="s">
        <v>2708</v>
      </c>
      <c r="T6">
        <f t="shared" si="1"/>
        <v>6</v>
      </c>
    </row>
    <row r="7" spans="2:20" x14ac:dyDescent="0.6">
      <c r="B7" s="291">
        <v>6</v>
      </c>
      <c r="C7" s="292"/>
      <c r="D7" s="292" t="s">
        <v>3271</v>
      </c>
      <c r="E7" s="293" t="s">
        <v>2893</v>
      </c>
      <c r="H7" s="292" t="s">
        <v>2713</v>
      </c>
      <c r="I7" s="1">
        <f t="shared" si="2"/>
        <v>1</v>
      </c>
      <c r="K7" s="292" t="s">
        <v>3030</v>
      </c>
      <c r="L7" s="1">
        <f t="shared" si="0"/>
        <v>7</v>
      </c>
      <c r="M7" s="1">
        <f t="shared" si="3"/>
        <v>0</v>
      </c>
      <c r="N7" s="1"/>
      <c r="O7" s="1"/>
      <c r="P7" s="1"/>
      <c r="S7" s="311" t="s">
        <v>2736</v>
      </c>
      <c r="T7">
        <f t="shared" si="1"/>
        <v>5</v>
      </c>
    </row>
    <row r="8" spans="2:20" x14ac:dyDescent="0.6">
      <c r="B8" s="291">
        <v>7</v>
      </c>
      <c r="C8" s="292"/>
      <c r="D8" s="292" t="s">
        <v>3453</v>
      </c>
      <c r="E8" s="293" t="s">
        <v>3273</v>
      </c>
      <c r="H8" s="292" t="s">
        <v>2721</v>
      </c>
      <c r="I8" s="1">
        <f t="shared" si="2"/>
        <v>2</v>
      </c>
      <c r="K8" s="296" t="s">
        <v>2924</v>
      </c>
      <c r="L8" s="1">
        <f t="shared" si="0"/>
        <v>6</v>
      </c>
      <c r="M8" s="1">
        <f t="shared" si="3"/>
        <v>0</v>
      </c>
      <c r="N8" s="1"/>
      <c r="O8" s="1"/>
      <c r="P8" s="1"/>
      <c r="S8" s="311" t="s">
        <v>2766</v>
      </c>
      <c r="T8">
        <f t="shared" si="1"/>
        <v>5</v>
      </c>
    </row>
    <row r="9" spans="2:20" x14ac:dyDescent="0.6">
      <c r="B9" s="291">
        <v>8</v>
      </c>
      <c r="C9" s="292"/>
      <c r="D9" s="292" t="s">
        <v>3437</v>
      </c>
      <c r="E9" s="293" t="s">
        <v>2712</v>
      </c>
      <c r="H9" s="292" t="s">
        <v>3318</v>
      </c>
      <c r="I9" s="1">
        <f t="shared" si="2"/>
        <v>1</v>
      </c>
      <c r="K9" s="295" t="s">
        <v>2707</v>
      </c>
      <c r="L9" s="1">
        <f t="shared" si="0"/>
        <v>6</v>
      </c>
      <c r="M9" s="1">
        <f t="shared" si="3"/>
        <v>1</v>
      </c>
      <c r="N9" s="1"/>
      <c r="O9" s="1"/>
      <c r="P9" s="1"/>
      <c r="S9" s="311" t="s">
        <v>2925</v>
      </c>
      <c r="T9">
        <f t="shared" si="1"/>
        <v>5</v>
      </c>
    </row>
    <row r="10" spans="2:20" x14ac:dyDescent="0.6">
      <c r="B10" s="291">
        <v>9</v>
      </c>
      <c r="C10" s="292"/>
      <c r="D10" s="292" t="s">
        <v>3454</v>
      </c>
      <c r="E10" s="293" t="s">
        <v>2927</v>
      </c>
      <c r="H10" s="292" t="s">
        <v>2804</v>
      </c>
      <c r="I10" s="1">
        <f t="shared" si="2"/>
        <v>1</v>
      </c>
      <c r="K10" s="292" t="s">
        <v>3325</v>
      </c>
      <c r="L10" s="1">
        <f t="shared" si="0"/>
        <v>5</v>
      </c>
      <c r="M10" s="1">
        <f t="shared" si="3"/>
        <v>1</v>
      </c>
      <c r="N10" s="1"/>
      <c r="O10" s="1"/>
      <c r="P10" s="1"/>
      <c r="S10" s="311" t="s">
        <v>2841</v>
      </c>
      <c r="T10">
        <f t="shared" si="1"/>
        <v>5</v>
      </c>
    </row>
    <row r="11" spans="2:20" x14ac:dyDescent="0.6">
      <c r="B11" s="291">
        <v>10</v>
      </c>
      <c r="C11" s="292" t="s">
        <v>3282</v>
      </c>
      <c r="D11" s="292" t="s">
        <v>3455</v>
      </c>
      <c r="E11" s="293" t="s">
        <v>3284</v>
      </c>
      <c r="H11" s="300" t="s">
        <v>3347</v>
      </c>
      <c r="I11" s="1">
        <f t="shared" si="2"/>
        <v>1</v>
      </c>
      <c r="K11" s="292" t="s">
        <v>2840</v>
      </c>
      <c r="L11" s="1">
        <f t="shared" si="0"/>
        <v>5</v>
      </c>
      <c r="M11" s="1">
        <f t="shared" si="3"/>
        <v>1</v>
      </c>
      <c r="N11" s="1"/>
      <c r="O11" s="1"/>
      <c r="P11" s="1"/>
      <c r="S11" s="311" t="s">
        <v>3119</v>
      </c>
      <c r="T11">
        <f t="shared" si="1"/>
        <v>4</v>
      </c>
    </row>
    <row r="12" spans="2:20" x14ac:dyDescent="0.6">
      <c r="B12" s="291">
        <v>11</v>
      </c>
      <c r="C12" s="292"/>
      <c r="D12" s="292"/>
      <c r="E12" s="292"/>
      <c r="H12" s="296" t="s">
        <v>3432</v>
      </c>
      <c r="I12" s="1">
        <f t="shared" si="2"/>
        <v>1</v>
      </c>
      <c r="K12" s="296" t="s">
        <v>3120</v>
      </c>
      <c r="L12" s="1">
        <f t="shared" si="0"/>
        <v>4</v>
      </c>
      <c r="M12" s="1">
        <f t="shared" si="3"/>
        <v>1</v>
      </c>
      <c r="N12" s="1"/>
      <c r="O12" s="1"/>
      <c r="P12" s="1"/>
      <c r="S12" s="311" t="s">
        <v>2930</v>
      </c>
      <c r="T12">
        <f t="shared" si="1"/>
        <v>4</v>
      </c>
    </row>
    <row r="13" spans="2:20" x14ac:dyDescent="0.6">
      <c r="B13" s="291">
        <v>12</v>
      </c>
      <c r="C13" s="292" t="s">
        <v>2672</v>
      </c>
      <c r="D13" s="292"/>
      <c r="E13" s="292"/>
      <c r="H13" s="296" t="s">
        <v>2720</v>
      </c>
      <c r="I13" s="1">
        <f t="shared" si="2"/>
        <v>1</v>
      </c>
      <c r="K13" s="292" t="s">
        <v>3271</v>
      </c>
      <c r="L13" s="1">
        <f t="shared" si="0"/>
        <v>4</v>
      </c>
      <c r="M13" s="1">
        <f t="shared" si="3"/>
        <v>0</v>
      </c>
      <c r="N13" s="1"/>
      <c r="O13" s="1"/>
      <c r="P13" s="1"/>
      <c r="S13" s="311" t="s">
        <v>2893</v>
      </c>
      <c r="T13">
        <f t="shared" si="1"/>
        <v>4</v>
      </c>
    </row>
    <row r="14" spans="2:20" x14ac:dyDescent="0.6">
      <c r="B14" s="291">
        <v>13</v>
      </c>
      <c r="C14" s="292"/>
      <c r="D14" s="292"/>
      <c r="E14" s="292"/>
      <c r="H14" s="296" t="s">
        <v>3343</v>
      </c>
      <c r="I14" s="1">
        <f t="shared" si="2"/>
        <v>1</v>
      </c>
      <c r="K14" s="298" t="s">
        <v>2764</v>
      </c>
      <c r="L14" s="1">
        <f t="shared" si="0"/>
        <v>3</v>
      </c>
      <c r="M14" s="1">
        <f t="shared" si="3"/>
        <v>0</v>
      </c>
      <c r="N14" s="1"/>
      <c r="O14" s="1"/>
      <c r="P14" s="1"/>
      <c r="S14" s="311" t="s">
        <v>3307</v>
      </c>
      <c r="T14">
        <f t="shared" si="1"/>
        <v>4</v>
      </c>
    </row>
    <row r="15" spans="2:20" x14ac:dyDescent="0.6">
      <c r="B15" s="291">
        <v>14</v>
      </c>
      <c r="C15" s="292"/>
      <c r="D15" s="292"/>
      <c r="E15" s="292"/>
      <c r="H15" s="296" t="s">
        <v>2764</v>
      </c>
      <c r="I15" s="1">
        <f t="shared" si="2"/>
        <v>1</v>
      </c>
      <c r="K15" s="296" t="s">
        <v>3351</v>
      </c>
      <c r="L15" s="1">
        <f t="shared" si="0"/>
        <v>3</v>
      </c>
      <c r="M15" s="1">
        <f t="shared" si="3"/>
        <v>0</v>
      </c>
      <c r="N15" s="1"/>
      <c r="O15" s="1"/>
      <c r="P15" s="1"/>
      <c r="S15" s="311" t="s">
        <v>2955</v>
      </c>
      <c r="T15">
        <f t="shared" si="1"/>
        <v>3</v>
      </c>
    </row>
    <row r="16" spans="2:20" x14ac:dyDescent="0.6">
      <c r="B16" s="291">
        <v>15</v>
      </c>
      <c r="C16" s="292"/>
      <c r="D16" s="292"/>
      <c r="E16" s="292"/>
      <c r="H16" s="296" t="s">
        <v>2983</v>
      </c>
      <c r="I16" s="1">
        <f t="shared" si="2"/>
        <v>1</v>
      </c>
      <c r="K16" s="294" t="s">
        <v>3314</v>
      </c>
      <c r="L16" s="1">
        <f t="shared" si="0"/>
        <v>3</v>
      </c>
      <c r="M16" s="1">
        <f t="shared" si="3"/>
        <v>0</v>
      </c>
      <c r="N16" s="1"/>
      <c r="O16" s="1"/>
      <c r="P16" s="1"/>
      <c r="S16" s="311" t="s">
        <v>2765</v>
      </c>
      <c r="T16">
        <f t="shared" si="1"/>
        <v>3</v>
      </c>
    </row>
    <row r="17" spans="2:20" x14ac:dyDescent="0.6">
      <c r="B17" s="291">
        <v>16</v>
      </c>
      <c r="C17" s="292"/>
      <c r="D17" s="292"/>
      <c r="E17" s="292"/>
      <c r="H17" s="296" t="s">
        <v>2989</v>
      </c>
      <c r="I17" s="1">
        <f t="shared" si="2"/>
        <v>1</v>
      </c>
      <c r="K17" s="296" t="s">
        <v>2954</v>
      </c>
      <c r="L17" s="1">
        <f t="shared" si="0"/>
        <v>3</v>
      </c>
      <c r="M17" s="1">
        <f t="shared" si="3"/>
        <v>0</v>
      </c>
      <c r="N17" s="1"/>
      <c r="O17" s="1"/>
      <c r="P17" s="1"/>
      <c r="S17" s="311" t="s">
        <v>2962</v>
      </c>
      <c r="T17">
        <f t="shared" si="1"/>
        <v>3</v>
      </c>
    </row>
    <row r="18" spans="2:20" x14ac:dyDescent="0.6">
      <c r="B18" s="291">
        <v>17</v>
      </c>
      <c r="C18" s="292"/>
      <c r="D18" s="292"/>
      <c r="E18" s="292"/>
      <c r="H18" s="296" t="s">
        <v>2995</v>
      </c>
      <c r="I18" s="1">
        <f t="shared" si="2"/>
        <v>1</v>
      </c>
      <c r="K18" s="296" t="s">
        <v>2834</v>
      </c>
      <c r="L18" s="1">
        <f t="shared" si="0"/>
        <v>3</v>
      </c>
      <c r="M18" s="1">
        <f t="shared" si="3"/>
        <v>0</v>
      </c>
      <c r="N18" s="1"/>
      <c r="O18" s="1"/>
      <c r="P18" s="1"/>
      <c r="S18" s="311" t="s">
        <v>2838</v>
      </c>
      <c r="T18">
        <f t="shared" si="1"/>
        <v>3</v>
      </c>
    </row>
    <row r="19" spans="2:20" x14ac:dyDescent="0.6">
      <c r="B19" s="291">
        <v>18</v>
      </c>
      <c r="C19" s="292"/>
      <c r="D19" s="292"/>
      <c r="E19" s="292"/>
      <c r="H19" s="296" t="s">
        <v>3173</v>
      </c>
      <c r="I19" s="1">
        <f t="shared" si="2"/>
        <v>1</v>
      </c>
      <c r="K19" s="296" t="s">
        <v>3448</v>
      </c>
      <c r="L19" s="1">
        <f t="shared" si="0"/>
        <v>3</v>
      </c>
      <c r="M19" s="1">
        <f t="shared" si="3"/>
        <v>0</v>
      </c>
      <c r="N19" s="1"/>
      <c r="O19" s="1"/>
      <c r="P19" s="1"/>
      <c r="S19" s="311" t="s">
        <v>3352</v>
      </c>
      <c r="T19">
        <f t="shared" si="1"/>
        <v>3</v>
      </c>
    </row>
    <row r="20" spans="2:20" x14ac:dyDescent="0.6">
      <c r="B20" s="291">
        <v>19</v>
      </c>
      <c r="C20" s="292"/>
      <c r="D20" s="292"/>
      <c r="E20" s="292"/>
      <c r="H20" s="293"/>
      <c r="K20" s="296" t="s">
        <v>3350</v>
      </c>
      <c r="L20" s="1">
        <f t="shared" si="0"/>
        <v>3</v>
      </c>
      <c r="M20" s="1">
        <f t="shared" si="3"/>
        <v>1</v>
      </c>
      <c r="N20" s="1"/>
      <c r="O20" s="1"/>
      <c r="P20" s="1"/>
      <c r="S20" s="311" t="s">
        <v>2805</v>
      </c>
      <c r="T20">
        <f t="shared" si="1"/>
        <v>3</v>
      </c>
    </row>
    <row r="21" spans="2:20" x14ac:dyDescent="0.6">
      <c r="B21" s="291">
        <v>20</v>
      </c>
      <c r="C21" s="292"/>
      <c r="D21" s="292"/>
      <c r="E21" s="292"/>
      <c r="H21" s="293"/>
      <c r="K21" s="296" t="s">
        <v>2882</v>
      </c>
      <c r="L21" s="1">
        <f t="shared" si="0"/>
        <v>2</v>
      </c>
      <c r="M21" s="1">
        <f t="shared" si="3"/>
        <v>0</v>
      </c>
      <c r="N21" s="1"/>
      <c r="O21" s="1"/>
      <c r="P21" s="1"/>
      <c r="S21" s="311" t="s">
        <v>3329</v>
      </c>
      <c r="T21">
        <f t="shared" si="1"/>
        <v>3</v>
      </c>
    </row>
    <row r="22" spans="2:20" x14ac:dyDescent="0.6">
      <c r="B22" s="291">
        <v>21</v>
      </c>
      <c r="C22" s="294"/>
      <c r="D22" s="294"/>
      <c r="E22" s="294"/>
      <c r="H22" s="293"/>
      <c r="K22" s="296" t="s">
        <v>3074</v>
      </c>
      <c r="L22" s="1">
        <f t="shared" si="0"/>
        <v>2</v>
      </c>
      <c r="M22" s="1">
        <f t="shared" si="3"/>
        <v>0</v>
      </c>
      <c r="N22" s="1"/>
      <c r="O22" s="1"/>
      <c r="P22" s="1"/>
      <c r="S22" s="311" t="s">
        <v>2883</v>
      </c>
      <c r="T22">
        <f t="shared" si="1"/>
        <v>2</v>
      </c>
    </row>
    <row r="23" spans="2:20" x14ac:dyDescent="0.6">
      <c r="B23" s="291">
        <v>22</v>
      </c>
      <c r="C23" s="294"/>
      <c r="D23" s="294"/>
      <c r="E23" s="294"/>
      <c r="H23" s="293"/>
      <c r="K23" s="296" t="s">
        <v>3188</v>
      </c>
      <c r="L23" s="1">
        <f t="shared" si="0"/>
        <v>2</v>
      </c>
      <c r="M23" s="1">
        <f t="shared" si="3"/>
        <v>0</v>
      </c>
      <c r="N23" s="1"/>
      <c r="O23" s="1"/>
      <c r="P23" s="1"/>
      <c r="S23" s="311" t="s">
        <v>3052</v>
      </c>
      <c r="T23">
        <f t="shared" si="1"/>
        <v>2</v>
      </c>
    </row>
    <row r="24" spans="2:20" x14ac:dyDescent="0.6">
      <c r="B24" s="291">
        <v>23</v>
      </c>
      <c r="C24" s="292"/>
      <c r="D24" s="292"/>
      <c r="E24" s="292"/>
      <c r="H24" s="293"/>
      <c r="K24" s="296" t="s">
        <v>2872</v>
      </c>
      <c r="L24" s="1">
        <f t="shared" si="0"/>
        <v>2</v>
      </c>
      <c r="M24" s="1">
        <f t="shared" si="3"/>
        <v>0</v>
      </c>
      <c r="N24" s="1"/>
      <c r="O24" s="1"/>
      <c r="P24" s="1"/>
      <c r="S24" s="311" t="s">
        <v>3041</v>
      </c>
      <c r="T24">
        <f t="shared" si="1"/>
        <v>2</v>
      </c>
    </row>
    <row r="25" spans="2:20" x14ac:dyDescent="0.6">
      <c r="B25" s="291">
        <v>24</v>
      </c>
      <c r="C25" s="294"/>
      <c r="D25" s="294"/>
      <c r="E25" s="294"/>
      <c r="H25" s="293"/>
      <c r="K25" s="296" t="s">
        <v>3201</v>
      </c>
      <c r="L25" s="1">
        <f t="shared" si="0"/>
        <v>2</v>
      </c>
      <c r="M25" s="1">
        <f t="shared" si="3"/>
        <v>0</v>
      </c>
      <c r="N25" s="1"/>
      <c r="O25" s="1"/>
      <c r="P25" s="1"/>
      <c r="S25" s="311" t="s">
        <v>2871</v>
      </c>
      <c r="T25">
        <f t="shared" si="1"/>
        <v>2</v>
      </c>
    </row>
    <row r="26" spans="2:20" x14ac:dyDescent="0.6">
      <c r="B26" s="291">
        <v>25</v>
      </c>
      <c r="C26" s="292"/>
      <c r="D26" s="292"/>
      <c r="E26" s="292"/>
      <c r="H26" s="293"/>
      <c r="K26" s="296" t="s">
        <v>3440</v>
      </c>
      <c r="L26" s="1">
        <f t="shared" si="0"/>
        <v>2</v>
      </c>
      <c r="M26" s="1">
        <f t="shared" si="3"/>
        <v>0</v>
      </c>
      <c r="N26" s="1"/>
      <c r="O26" s="1"/>
      <c r="P26" s="1"/>
      <c r="S26" s="311" t="s">
        <v>3008</v>
      </c>
      <c r="T26">
        <f t="shared" si="1"/>
        <v>2</v>
      </c>
    </row>
    <row r="27" spans="2:20" x14ac:dyDescent="0.6">
      <c r="B27" s="291">
        <v>26</v>
      </c>
      <c r="C27" s="295"/>
      <c r="D27" s="295"/>
      <c r="E27" s="295"/>
      <c r="F27" t="b">
        <v>0</v>
      </c>
      <c r="H27" s="293"/>
      <c r="K27" s="296" t="s">
        <v>3009</v>
      </c>
      <c r="L27" s="1">
        <f t="shared" si="0"/>
        <v>2</v>
      </c>
      <c r="M27" s="1">
        <f t="shared" si="3"/>
        <v>0</v>
      </c>
      <c r="N27" s="1"/>
      <c r="O27" s="1"/>
      <c r="P27" s="1"/>
      <c r="S27" s="311" t="s">
        <v>2712</v>
      </c>
      <c r="T27">
        <f t="shared" si="1"/>
        <v>2</v>
      </c>
    </row>
    <row r="28" spans="2:20" x14ac:dyDescent="0.6">
      <c r="B28" s="291">
        <v>27</v>
      </c>
      <c r="C28" s="292"/>
      <c r="D28" s="292"/>
      <c r="E28" s="292"/>
      <c r="H28" s="293"/>
      <c r="K28" s="294" t="s">
        <v>3332</v>
      </c>
      <c r="L28" s="1">
        <f t="shared" si="0"/>
        <v>2</v>
      </c>
      <c r="M28" s="1">
        <f t="shared" si="3"/>
        <v>0</v>
      </c>
      <c r="N28" s="1"/>
      <c r="O28" s="1"/>
      <c r="P28" s="1"/>
      <c r="S28" s="311" t="s">
        <v>3346</v>
      </c>
      <c r="T28">
        <f t="shared" si="1"/>
        <v>2</v>
      </c>
    </row>
    <row r="29" spans="2:20" x14ac:dyDescent="0.6">
      <c r="B29" s="291">
        <v>28</v>
      </c>
      <c r="C29" s="292"/>
      <c r="D29" s="292"/>
      <c r="E29" s="292"/>
      <c r="H29" s="293"/>
      <c r="K29" s="296" t="s">
        <v>2857</v>
      </c>
      <c r="L29" s="1">
        <f t="shared" si="0"/>
        <v>2</v>
      </c>
      <c r="M29" s="1">
        <f t="shared" si="3"/>
        <v>0</v>
      </c>
      <c r="N29" s="1"/>
      <c r="O29" s="1"/>
      <c r="P29" s="1"/>
      <c r="S29" s="311" t="s">
        <v>3075</v>
      </c>
      <c r="T29">
        <f t="shared" si="1"/>
        <v>2</v>
      </c>
    </row>
    <row r="30" spans="2:20" x14ac:dyDescent="0.6">
      <c r="B30" s="291">
        <v>29</v>
      </c>
      <c r="C30" s="294"/>
      <c r="D30" s="294"/>
      <c r="E30" s="294"/>
      <c r="H30" s="293"/>
      <c r="K30" s="296" t="s">
        <v>3108</v>
      </c>
      <c r="L30" s="1">
        <f t="shared" si="0"/>
        <v>2</v>
      </c>
      <c r="M30" s="1">
        <f t="shared" si="3"/>
        <v>0</v>
      </c>
      <c r="N30" s="1"/>
      <c r="O30" s="1"/>
      <c r="P30" s="1"/>
      <c r="S30" s="311" t="s">
        <v>2856</v>
      </c>
      <c r="T30">
        <f t="shared" si="1"/>
        <v>2</v>
      </c>
    </row>
    <row r="31" spans="2:20" x14ac:dyDescent="0.6">
      <c r="B31" s="291">
        <v>30</v>
      </c>
      <c r="C31" s="294"/>
      <c r="D31" s="294"/>
      <c r="E31" s="294"/>
      <c r="H31" s="293"/>
      <c r="K31" s="296" t="s">
        <v>3016</v>
      </c>
      <c r="L31" s="1">
        <f t="shared" si="0"/>
        <v>2</v>
      </c>
      <c r="M31" s="1">
        <f t="shared" si="3"/>
        <v>0</v>
      </c>
      <c r="N31" s="1"/>
      <c r="O31" s="1"/>
      <c r="P31" s="1"/>
      <c r="S31" s="311" t="s">
        <v>3189</v>
      </c>
      <c r="T31">
        <f t="shared" si="1"/>
        <v>2</v>
      </c>
    </row>
    <row r="32" spans="2:20" x14ac:dyDescent="0.6">
      <c r="B32" s="291">
        <v>31</v>
      </c>
      <c r="C32" s="292"/>
      <c r="D32" s="292"/>
      <c r="E32" s="292"/>
      <c r="H32" s="293"/>
      <c r="K32" s="292" t="s">
        <v>3263</v>
      </c>
      <c r="L32" s="1">
        <f t="shared" si="0"/>
        <v>2</v>
      </c>
      <c r="M32" s="1">
        <f t="shared" si="3"/>
        <v>0</v>
      </c>
      <c r="N32" s="1"/>
      <c r="O32" s="1"/>
      <c r="P32" s="1"/>
      <c r="S32" s="311" t="s">
        <v>3313</v>
      </c>
      <c r="T32">
        <f t="shared" si="1"/>
        <v>2</v>
      </c>
    </row>
    <row r="33" spans="2:20" x14ac:dyDescent="0.6">
      <c r="B33" s="291">
        <v>32</v>
      </c>
      <c r="C33" s="292"/>
      <c r="D33" s="292"/>
      <c r="E33" s="292"/>
      <c r="H33" s="293"/>
      <c r="K33" s="292" t="s">
        <v>2724</v>
      </c>
      <c r="L33" s="1">
        <f t="shared" si="0"/>
        <v>2</v>
      </c>
      <c r="M33" s="1">
        <f t="shared" si="3"/>
        <v>0</v>
      </c>
      <c r="N33" s="1"/>
      <c r="O33" s="1"/>
      <c r="P33" s="1"/>
      <c r="S33" s="311" t="s">
        <v>3129</v>
      </c>
      <c r="T33">
        <f t="shared" si="1"/>
        <v>2</v>
      </c>
    </row>
    <row r="34" spans="2:20" x14ac:dyDescent="0.6">
      <c r="B34" s="291">
        <v>33</v>
      </c>
      <c r="C34" s="292"/>
      <c r="D34" s="292"/>
      <c r="E34" s="292"/>
      <c r="H34" s="293"/>
      <c r="K34" s="292" t="s">
        <v>3306</v>
      </c>
      <c r="L34" s="1">
        <f t="shared" ref="L34:L65" si="4">COUNTIF(D:D,K34)</f>
        <v>2</v>
      </c>
      <c r="M34" s="1">
        <f t="shared" si="3"/>
        <v>1</v>
      </c>
      <c r="N34" s="1"/>
      <c r="O34" s="1"/>
      <c r="P34" s="1"/>
      <c r="S34" s="311" t="s">
        <v>3027</v>
      </c>
      <c r="T34">
        <f t="shared" ref="T34:T65" si="5">COUNTIF(E:E,S34)</f>
        <v>2</v>
      </c>
    </row>
    <row r="35" spans="2:20" x14ac:dyDescent="0.6">
      <c r="B35" s="291">
        <v>34</v>
      </c>
      <c r="C35" s="292"/>
      <c r="D35" s="292"/>
      <c r="E35" s="292"/>
      <c r="H35" s="293"/>
      <c r="K35" s="296" t="s">
        <v>3128</v>
      </c>
      <c r="L35" s="1">
        <f t="shared" si="4"/>
        <v>2</v>
      </c>
      <c r="M35" s="1">
        <f t="shared" si="3"/>
        <v>0</v>
      </c>
      <c r="N35" s="1"/>
      <c r="O35" s="1"/>
      <c r="P35" s="1"/>
      <c r="S35" s="311" t="s">
        <v>3107</v>
      </c>
      <c r="T35">
        <f t="shared" si="5"/>
        <v>2</v>
      </c>
    </row>
    <row r="36" spans="2:20" x14ac:dyDescent="0.6">
      <c r="B36" s="291">
        <v>35</v>
      </c>
      <c r="C36" s="292"/>
      <c r="D36" s="292"/>
      <c r="E36" s="292"/>
      <c r="H36" s="293"/>
      <c r="K36" s="296" t="s">
        <v>3224</v>
      </c>
      <c r="L36" s="1">
        <f t="shared" si="4"/>
        <v>2</v>
      </c>
      <c r="M36" s="1">
        <f t="shared" si="3"/>
        <v>0</v>
      </c>
      <c r="N36" s="1"/>
      <c r="O36" s="1"/>
      <c r="P36" s="1"/>
      <c r="S36" s="311" t="s">
        <v>3015</v>
      </c>
      <c r="T36">
        <f t="shared" si="5"/>
        <v>2</v>
      </c>
    </row>
    <row r="37" spans="2:20" x14ac:dyDescent="0.6">
      <c r="B37" s="291">
        <v>36</v>
      </c>
      <c r="C37" s="292"/>
      <c r="D37" s="292"/>
      <c r="E37" s="292"/>
      <c r="H37" s="293"/>
      <c r="K37" s="296" t="s">
        <v>2902</v>
      </c>
      <c r="L37" s="1">
        <f t="shared" si="4"/>
        <v>1</v>
      </c>
      <c r="M37" s="1">
        <f t="shared" si="3"/>
        <v>0</v>
      </c>
      <c r="N37" s="1"/>
      <c r="O37" s="1"/>
      <c r="P37" s="1"/>
      <c r="S37" s="311" t="s">
        <v>2927</v>
      </c>
      <c r="T37">
        <f t="shared" si="5"/>
        <v>2</v>
      </c>
    </row>
    <row r="38" spans="2:20" x14ac:dyDescent="0.6">
      <c r="B38" s="291">
        <v>37</v>
      </c>
      <c r="C38" s="292"/>
      <c r="D38" s="292"/>
      <c r="E38" s="292"/>
      <c r="H38" s="293"/>
      <c r="K38" s="296" t="s">
        <v>2851</v>
      </c>
      <c r="L38" s="1">
        <f t="shared" si="4"/>
        <v>1</v>
      </c>
      <c r="M38" s="1">
        <f t="shared" si="3"/>
        <v>0</v>
      </c>
      <c r="N38" s="1"/>
      <c r="O38" s="1"/>
      <c r="P38" s="1"/>
      <c r="S38" s="311" t="s">
        <v>3223</v>
      </c>
      <c r="T38">
        <f t="shared" si="5"/>
        <v>2</v>
      </c>
    </row>
    <row r="39" spans="2:20" x14ac:dyDescent="0.6">
      <c r="B39" s="291">
        <v>38</v>
      </c>
      <c r="C39" s="292"/>
      <c r="D39" s="292"/>
      <c r="E39" s="292"/>
      <c r="H39" s="293"/>
      <c r="K39" s="296" t="s">
        <v>2869</v>
      </c>
      <c r="L39" s="1">
        <f t="shared" si="4"/>
        <v>1</v>
      </c>
      <c r="M39" s="1">
        <f t="shared" si="3"/>
        <v>0</v>
      </c>
      <c r="N39" s="1"/>
      <c r="O39" s="1"/>
      <c r="P39" s="1"/>
      <c r="S39" s="311" t="s">
        <v>2903</v>
      </c>
      <c r="T39">
        <f t="shared" si="5"/>
        <v>1</v>
      </c>
    </row>
    <row r="40" spans="2:20" x14ac:dyDescent="0.6">
      <c r="B40" s="291">
        <v>39</v>
      </c>
      <c r="C40" s="292"/>
      <c r="D40" s="292"/>
      <c r="E40" s="292"/>
      <c r="H40" s="293"/>
      <c r="K40" s="296" t="s">
        <v>3152</v>
      </c>
      <c r="L40" s="1">
        <f t="shared" si="4"/>
        <v>1</v>
      </c>
      <c r="M40" s="1">
        <f t="shared" si="3"/>
        <v>0</v>
      </c>
      <c r="N40" s="1"/>
      <c r="O40" s="1"/>
      <c r="P40" s="1"/>
      <c r="S40" s="311" t="s">
        <v>3331</v>
      </c>
      <c r="T40">
        <f t="shared" si="5"/>
        <v>1</v>
      </c>
    </row>
    <row r="41" spans="2:20" x14ac:dyDescent="0.6">
      <c r="B41" s="291">
        <v>40</v>
      </c>
      <c r="C41" s="292"/>
      <c r="D41" s="292"/>
      <c r="E41" s="292"/>
      <c r="H41" s="293"/>
      <c r="K41" s="296" t="s">
        <v>3181</v>
      </c>
      <c r="L41" s="1">
        <f t="shared" si="4"/>
        <v>1</v>
      </c>
      <c r="M41" s="1">
        <f t="shared" si="3"/>
        <v>0</v>
      </c>
      <c r="N41" s="1"/>
      <c r="O41" s="1"/>
      <c r="P41" s="1"/>
      <c r="S41" s="311" t="s">
        <v>2783</v>
      </c>
      <c r="T41">
        <f t="shared" si="5"/>
        <v>1</v>
      </c>
    </row>
    <row r="42" spans="2:20" x14ac:dyDescent="0.6">
      <c r="B42" s="291">
        <v>41</v>
      </c>
      <c r="C42" s="292"/>
      <c r="D42" s="292"/>
      <c r="E42" s="292"/>
      <c r="H42" s="293"/>
      <c r="K42" s="292" t="s">
        <v>3441</v>
      </c>
      <c r="L42" s="1">
        <f t="shared" si="4"/>
        <v>1</v>
      </c>
      <c r="M42" s="1">
        <f t="shared" si="3"/>
        <v>0</v>
      </c>
      <c r="N42" s="1"/>
      <c r="O42" s="1"/>
      <c r="P42" s="1"/>
      <c r="S42" s="311" t="s">
        <v>3371</v>
      </c>
      <c r="T42">
        <f t="shared" si="5"/>
        <v>1</v>
      </c>
    </row>
    <row r="43" spans="2:20" x14ac:dyDescent="0.6">
      <c r="B43" s="291">
        <v>42</v>
      </c>
      <c r="H43" s="293"/>
      <c r="K43" s="300" t="s">
        <v>3370</v>
      </c>
      <c r="L43" s="1">
        <f t="shared" si="4"/>
        <v>1</v>
      </c>
      <c r="M43" s="1">
        <f t="shared" si="3"/>
        <v>0</v>
      </c>
      <c r="N43" s="1"/>
      <c r="O43" s="1"/>
      <c r="P43" s="1"/>
      <c r="S43" s="311" t="s">
        <v>2850</v>
      </c>
      <c r="T43">
        <f t="shared" si="5"/>
        <v>1</v>
      </c>
    </row>
    <row r="44" spans="2:20" x14ac:dyDescent="0.6">
      <c r="B44" s="291">
        <v>43</v>
      </c>
      <c r="C44" s="297" t="s">
        <v>2854</v>
      </c>
      <c r="D44" s="292"/>
      <c r="E44" s="292"/>
      <c r="H44" s="293"/>
      <c r="K44" s="296" t="s">
        <v>2970</v>
      </c>
      <c r="L44" s="1">
        <f t="shared" si="4"/>
        <v>1</v>
      </c>
      <c r="M44" s="1">
        <f t="shared" si="3"/>
        <v>0</v>
      </c>
      <c r="N44" s="1"/>
      <c r="O44" s="1"/>
      <c r="P44" s="1"/>
      <c r="S44" s="311" t="s">
        <v>2870</v>
      </c>
      <c r="T44">
        <f t="shared" si="5"/>
        <v>1</v>
      </c>
    </row>
    <row r="45" spans="2:20" x14ac:dyDescent="0.6">
      <c r="B45" s="291">
        <v>44</v>
      </c>
      <c r="C45" s="292"/>
      <c r="D45" s="292"/>
      <c r="E45" s="292"/>
      <c r="H45" s="293"/>
      <c r="K45" s="296" t="s">
        <v>3195</v>
      </c>
      <c r="L45" s="1">
        <f t="shared" si="4"/>
        <v>1</v>
      </c>
      <c r="M45" s="1">
        <f t="shared" si="3"/>
        <v>0</v>
      </c>
      <c r="N45" s="1"/>
      <c r="O45" s="1"/>
      <c r="P45" s="1"/>
      <c r="S45" s="311" t="s">
        <v>3303</v>
      </c>
      <c r="T45">
        <f t="shared" si="5"/>
        <v>1</v>
      </c>
    </row>
    <row r="46" spans="2:20" x14ac:dyDescent="0.6">
      <c r="B46" s="291">
        <v>45</v>
      </c>
      <c r="C46" s="292"/>
      <c r="D46" s="292"/>
      <c r="E46" s="292"/>
      <c r="H46" s="293"/>
      <c r="K46" s="292" t="s">
        <v>3310</v>
      </c>
      <c r="L46" s="1">
        <f t="shared" si="4"/>
        <v>1</v>
      </c>
      <c r="M46" s="1">
        <f t="shared" si="3"/>
        <v>0</v>
      </c>
      <c r="N46" s="1"/>
      <c r="O46" s="1"/>
      <c r="P46" s="1"/>
      <c r="S46" s="311" t="s">
        <v>3338</v>
      </c>
      <c r="T46">
        <f t="shared" si="5"/>
        <v>1</v>
      </c>
    </row>
    <row r="47" spans="2:20" x14ac:dyDescent="0.6">
      <c r="B47" s="291">
        <v>46</v>
      </c>
      <c r="C47" s="292"/>
      <c r="D47" s="292"/>
      <c r="E47" s="292"/>
      <c r="H47" s="293"/>
      <c r="K47" s="296" t="s">
        <v>2825</v>
      </c>
      <c r="L47" s="1">
        <f t="shared" si="4"/>
        <v>1</v>
      </c>
      <c r="M47" s="1">
        <f t="shared" si="3"/>
        <v>0</v>
      </c>
      <c r="N47" s="1"/>
      <c r="O47" s="1"/>
      <c r="P47" s="1"/>
      <c r="S47" s="311" t="s">
        <v>3194</v>
      </c>
      <c r="T47">
        <f t="shared" si="5"/>
        <v>1</v>
      </c>
    </row>
    <row r="48" spans="2:20" x14ac:dyDescent="0.6">
      <c r="B48" s="291">
        <v>47</v>
      </c>
      <c r="C48" s="292"/>
      <c r="D48" s="292"/>
      <c r="E48" s="292"/>
      <c r="H48" s="293"/>
      <c r="K48" s="296" t="s">
        <v>2818</v>
      </c>
      <c r="L48" s="1">
        <f t="shared" si="4"/>
        <v>1</v>
      </c>
      <c r="M48" s="1">
        <f t="shared" si="3"/>
        <v>0</v>
      </c>
      <c r="N48" s="1"/>
      <c r="O48" s="1"/>
      <c r="P48" s="1"/>
      <c r="S48" s="311" t="s">
        <v>3311</v>
      </c>
      <c r="T48">
        <f t="shared" si="5"/>
        <v>1</v>
      </c>
    </row>
    <row r="49" spans="2:20" x14ac:dyDescent="0.6">
      <c r="B49" s="291">
        <v>48</v>
      </c>
      <c r="C49" s="292"/>
      <c r="D49" s="292"/>
      <c r="E49" s="292"/>
      <c r="H49" s="293"/>
      <c r="K49" s="296" t="s">
        <v>3445</v>
      </c>
      <c r="L49" s="1">
        <f t="shared" si="4"/>
        <v>1</v>
      </c>
      <c r="M49" s="1">
        <f t="shared" si="3"/>
        <v>0</v>
      </c>
      <c r="N49" s="1"/>
      <c r="O49" s="1"/>
      <c r="P49" s="1"/>
      <c r="S49" s="311" t="s">
        <v>2794</v>
      </c>
      <c r="T49">
        <f t="shared" si="5"/>
        <v>1</v>
      </c>
    </row>
    <row r="50" spans="2:20" x14ac:dyDescent="0.6">
      <c r="B50" s="291">
        <v>49</v>
      </c>
      <c r="C50" s="292"/>
      <c r="D50" s="292"/>
      <c r="E50" s="292"/>
      <c r="H50" s="293"/>
      <c r="K50" s="296" t="s">
        <v>3233</v>
      </c>
      <c r="L50" s="1">
        <f t="shared" si="4"/>
        <v>1</v>
      </c>
      <c r="M50" s="1">
        <f t="shared" si="3"/>
        <v>0</v>
      </c>
      <c r="N50" s="1"/>
      <c r="O50" s="1"/>
      <c r="P50" s="1"/>
      <c r="S50" s="311" t="s">
        <v>3273</v>
      </c>
      <c r="T50">
        <f t="shared" si="5"/>
        <v>1</v>
      </c>
    </row>
    <row r="51" spans="2:20" x14ac:dyDescent="0.6">
      <c r="B51" s="291">
        <v>50</v>
      </c>
      <c r="C51" s="295"/>
      <c r="D51" s="295"/>
      <c r="E51" s="295"/>
      <c r="H51" s="293"/>
      <c r="K51" s="296" t="s">
        <v>3160</v>
      </c>
      <c r="L51" s="1">
        <f t="shared" si="4"/>
        <v>1</v>
      </c>
      <c r="M51" s="1">
        <f t="shared" si="3"/>
        <v>0</v>
      </c>
      <c r="N51" s="1"/>
      <c r="O51" s="1"/>
      <c r="P51" s="1"/>
      <c r="S51" s="311" t="s">
        <v>3147</v>
      </c>
      <c r="T51">
        <f t="shared" si="5"/>
        <v>1</v>
      </c>
    </row>
    <row r="52" spans="2:20" x14ac:dyDescent="0.6">
      <c r="B52" s="291">
        <v>51</v>
      </c>
      <c r="C52" s="292"/>
      <c r="D52" s="292"/>
      <c r="E52" s="292"/>
      <c r="H52" s="293"/>
      <c r="K52" s="296" t="s">
        <v>3206</v>
      </c>
      <c r="L52" s="1">
        <f t="shared" si="4"/>
        <v>1</v>
      </c>
      <c r="M52" s="1">
        <f t="shared" si="3"/>
        <v>0</v>
      </c>
      <c r="N52" s="1"/>
      <c r="O52" s="1"/>
      <c r="P52" s="1"/>
      <c r="S52" s="311" t="s">
        <v>3234</v>
      </c>
      <c r="T52">
        <f t="shared" si="5"/>
        <v>1</v>
      </c>
    </row>
    <row r="53" spans="2:20" x14ac:dyDescent="0.6">
      <c r="B53" s="291">
        <v>52</v>
      </c>
      <c r="C53" s="292"/>
      <c r="D53" s="292"/>
      <c r="E53" s="292"/>
      <c r="H53" s="293"/>
      <c r="K53" s="301" t="s">
        <v>3093</v>
      </c>
      <c r="L53" s="1">
        <f t="shared" si="4"/>
        <v>1</v>
      </c>
      <c r="M53" s="1">
        <f t="shared" si="3"/>
        <v>0</v>
      </c>
      <c r="N53" s="1"/>
      <c r="O53" s="1"/>
      <c r="P53" s="1"/>
      <c r="S53" s="311" t="s">
        <v>3334</v>
      </c>
      <c r="T53">
        <f t="shared" si="5"/>
        <v>1</v>
      </c>
    </row>
    <row r="54" spans="2:20" x14ac:dyDescent="0.6">
      <c r="B54" s="291">
        <v>53</v>
      </c>
      <c r="C54" s="292"/>
      <c r="D54" s="292"/>
      <c r="E54" s="292"/>
      <c r="H54" s="293"/>
      <c r="K54" s="296" t="s">
        <v>3171</v>
      </c>
      <c r="L54" s="1">
        <f t="shared" si="4"/>
        <v>1</v>
      </c>
      <c r="M54" s="1">
        <f t="shared" si="3"/>
        <v>0</v>
      </c>
      <c r="N54" s="1"/>
      <c r="O54" s="1"/>
      <c r="P54" s="1"/>
      <c r="S54" s="311" t="s">
        <v>3340</v>
      </c>
      <c r="T54">
        <f t="shared" si="5"/>
        <v>1</v>
      </c>
    </row>
    <row r="55" spans="2:20" x14ac:dyDescent="0.6">
      <c r="B55" s="291">
        <v>54</v>
      </c>
      <c r="C55" s="292"/>
      <c r="D55" s="292"/>
      <c r="E55" s="292"/>
      <c r="H55" s="293"/>
      <c r="K55" s="292" t="s">
        <v>3443</v>
      </c>
      <c r="L55" s="1">
        <f t="shared" si="4"/>
        <v>1</v>
      </c>
      <c r="M55" s="1">
        <f t="shared" si="3"/>
        <v>0</v>
      </c>
      <c r="N55" s="1"/>
      <c r="O55" s="1"/>
      <c r="P55" s="1"/>
      <c r="S55" s="311" t="s">
        <v>2988</v>
      </c>
      <c r="T55">
        <f t="shared" si="5"/>
        <v>1</v>
      </c>
    </row>
    <row r="56" spans="2:20" x14ac:dyDescent="0.6">
      <c r="B56" s="291">
        <v>55</v>
      </c>
      <c r="C56" s="292"/>
      <c r="D56" s="292"/>
      <c r="E56" s="292"/>
      <c r="H56" s="293"/>
      <c r="K56" s="292" t="s">
        <v>3274</v>
      </c>
      <c r="L56" s="1">
        <f t="shared" si="4"/>
        <v>1</v>
      </c>
      <c r="M56" s="1">
        <f t="shared" si="3"/>
        <v>0</v>
      </c>
      <c r="N56" s="1"/>
      <c r="O56" s="1"/>
      <c r="P56" s="1"/>
      <c r="S56" s="311" t="s">
        <v>3092</v>
      </c>
      <c r="T56">
        <f t="shared" si="5"/>
        <v>1</v>
      </c>
    </row>
    <row r="57" spans="2:20" x14ac:dyDescent="0.6">
      <c r="B57" s="291">
        <v>56</v>
      </c>
      <c r="C57" s="292"/>
      <c r="D57" s="292"/>
      <c r="E57" s="292"/>
      <c r="H57" s="293"/>
      <c r="K57" s="296" t="s">
        <v>2990</v>
      </c>
      <c r="L57" s="1">
        <f t="shared" si="4"/>
        <v>1</v>
      </c>
      <c r="M57" s="1">
        <f t="shared" si="3"/>
        <v>0</v>
      </c>
      <c r="N57" s="1"/>
      <c r="O57" s="1"/>
      <c r="P57" s="1"/>
      <c r="S57" s="311" t="s">
        <v>2981</v>
      </c>
      <c r="T57">
        <f t="shared" si="5"/>
        <v>1</v>
      </c>
    </row>
    <row r="58" spans="2:20" x14ac:dyDescent="0.6">
      <c r="B58" s="291">
        <v>57</v>
      </c>
      <c r="C58" s="292"/>
      <c r="D58" s="292"/>
      <c r="E58" s="292"/>
      <c r="H58" s="293"/>
      <c r="K58" s="296" t="s">
        <v>3065</v>
      </c>
      <c r="L58" s="1">
        <f t="shared" si="4"/>
        <v>1</v>
      </c>
      <c r="M58" s="1">
        <f t="shared" si="3"/>
        <v>0</v>
      </c>
      <c r="N58" s="1"/>
      <c r="O58" s="1"/>
      <c r="P58" s="1"/>
      <c r="S58" s="311" t="s">
        <v>3317</v>
      </c>
      <c r="T58">
        <f t="shared" si="5"/>
        <v>1</v>
      </c>
    </row>
    <row r="59" spans="2:20" x14ac:dyDescent="0.6">
      <c r="B59" s="291">
        <v>58</v>
      </c>
      <c r="C59" s="294"/>
      <c r="D59" s="294"/>
      <c r="E59" s="294"/>
      <c r="H59" s="293"/>
      <c r="K59" s="296" t="s">
        <v>2987</v>
      </c>
      <c r="L59" s="1">
        <f t="shared" si="4"/>
        <v>1</v>
      </c>
      <c r="M59" s="1">
        <f t="shared" si="3"/>
        <v>0</v>
      </c>
      <c r="N59" s="1"/>
      <c r="O59" s="1"/>
      <c r="P59" s="1"/>
      <c r="S59" s="311" t="s">
        <v>2986</v>
      </c>
      <c r="T59">
        <f t="shared" si="5"/>
        <v>1</v>
      </c>
    </row>
    <row r="60" spans="2:20" x14ac:dyDescent="0.6">
      <c r="B60" s="291">
        <v>59</v>
      </c>
      <c r="C60" s="295"/>
      <c r="D60" s="295"/>
      <c r="E60" s="295"/>
      <c r="F60" t="b">
        <v>0</v>
      </c>
      <c r="H60" s="293"/>
      <c r="K60" s="296" t="s">
        <v>3368</v>
      </c>
      <c r="L60" s="1">
        <f t="shared" si="4"/>
        <v>1</v>
      </c>
      <c r="M60" s="1">
        <f t="shared" si="3"/>
        <v>0</v>
      </c>
      <c r="N60" s="1"/>
      <c r="O60" s="1"/>
      <c r="P60" s="1"/>
      <c r="S60" s="311" t="s">
        <v>3064</v>
      </c>
      <c r="T60">
        <f t="shared" si="5"/>
        <v>1</v>
      </c>
    </row>
    <row r="61" spans="2:20" x14ac:dyDescent="0.6">
      <c r="B61" s="291">
        <v>60</v>
      </c>
      <c r="C61" s="292"/>
      <c r="D61" s="292"/>
      <c r="E61" s="292"/>
      <c r="H61" s="293"/>
      <c r="K61" s="296" t="s">
        <v>2828</v>
      </c>
      <c r="L61" s="1">
        <f t="shared" si="4"/>
        <v>1</v>
      </c>
      <c r="M61" s="1">
        <f t="shared" si="3"/>
        <v>1</v>
      </c>
      <c r="N61" s="1"/>
      <c r="O61" s="1"/>
      <c r="P61" s="1"/>
      <c r="S61" s="311" t="s">
        <v>3202</v>
      </c>
      <c r="T61">
        <f t="shared" si="5"/>
        <v>1</v>
      </c>
    </row>
    <row r="62" spans="2:20" x14ac:dyDescent="0.6">
      <c r="B62" s="291">
        <v>61</v>
      </c>
      <c r="C62" s="294"/>
      <c r="D62" s="294"/>
      <c r="E62" s="294"/>
      <c r="H62" s="293"/>
      <c r="K62" s="296" t="s">
        <v>3086</v>
      </c>
      <c r="L62" s="1">
        <f t="shared" si="4"/>
        <v>1</v>
      </c>
      <c r="M62" s="1">
        <f t="shared" si="3"/>
        <v>0</v>
      </c>
      <c r="N62" s="1"/>
      <c r="O62" s="1"/>
      <c r="P62" s="1"/>
      <c r="S62" s="311" t="s">
        <v>3240</v>
      </c>
      <c r="T62">
        <f t="shared" si="5"/>
        <v>1</v>
      </c>
    </row>
    <row r="63" spans="2:20" x14ac:dyDescent="0.6">
      <c r="B63" s="291">
        <v>62</v>
      </c>
      <c r="C63" s="292"/>
      <c r="D63" s="292"/>
      <c r="E63" s="292"/>
      <c r="H63" s="293"/>
      <c r="K63" s="296" t="s">
        <v>3354</v>
      </c>
      <c r="L63" s="1">
        <f t="shared" si="4"/>
        <v>1</v>
      </c>
      <c r="M63" s="1">
        <f t="shared" si="3"/>
        <v>0</v>
      </c>
      <c r="N63" s="1"/>
      <c r="O63" s="1"/>
      <c r="P63" s="1"/>
      <c r="S63" s="311" t="s">
        <v>2824</v>
      </c>
      <c r="T63">
        <f t="shared" si="5"/>
        <v>1</v>
      </c>
    </row>
    <row r="64" spans="2:20" x14ac:dyDescent="0.6">
      <c r="B64" s="291">
        <v>63</v>
      </c>
      <c r="C64" s="292"/>
      <c r="D64" s="292"/>
      <c r="E64" s="292"/>
      <c r="H64" s="293"/>
      <c r="K64" s="296" t="s">
        <v>3359</v>
      </c>
      <c r="L64" s="1">
        <f t="shared" si="4"/>
        <v>1</v>
      </c>
      <c r="M64" s="1">
        <f t="shared" si="3"/>
        <v>0</v>
      </c>
      <c r="N64" s="1"/>
      <c r="O64" s="1"/>
      <c r="P64" s="1"/>
      <c r="S64" s="311" t="s">
        <v>3342</v>
      </c>
      <c r="T64">
        <f t="shared" si="5"/>
        <v>1</v>
      </c>
    </row>
    <row r="65" spans="2:20" x14ac:dyDescent="0.6">
      <c r="B65" s="291">
        <v>64</v>
      </c>
      <c r="C65" s="295"/>
      <c r="D65" s="295"/>
      <c r="E65" s="295"/>
      <c r="F65" t="b">
        <v>0</v>
      </c>
      <c r="H65" s="293"/>
      <c r="K65" s="296" t="s">
        <v>3148</v>
      </c>
      <c r="L65" s="1">
        <f t="shared" si="4"/>
        <v>1</v>
      </c>
      <c r="M65" s="1">
        <f t="shared" si="3"/>
        <v>0</v>
      </c>
      <c r="N65" s="1"/>
      <c r="O65" s="1"/>
      <c r="P65" s="1"/>
      <c r="S65" s="311" t="s">
        <v>3336</v>
      </c>
      <c r="T65">
        <f t="shared" si="5"/>
        <v>1</v>
      </c>
    </row>
    <row r="66" spans="2:20" x14ac:dyDescent="0.6">
      <c r="B66" s="291">
        <v>65</v>
      </c>
      <c r="C66" s="292"/>
      <c r="D66" s="292"/>
      <c r="E66" s="292"/>
      <c r="H66" s="293"/>
      <c r="K66" s="292" t="s">
        <v>3316</v>
      </c>
      <c r="L66" s="1">
        <f t="shared" ref="L66:L97" si="6">COUNTIF(D:D,K66)</f>
        <v>1</v>
      </c>
      <c r="M66" s="1">
        <f t="shared" si="3"/>
        <v>0</v>
      </c>
      <c r="N66" s="1"/>
      <c r="O66" s="1"/>
      <c r="P66" s="1"/>
      <c r="S66" s="311" t="s">
        <v>3369</v>
      </c>
      <c r="T66">
        <f t="shared" ref="T66:T97" si="7">COUNTIF(E:E,S66)</f>
        <v>1</v>
      </c>
    </row>
    <row r="67" spans="2:20" x14ac:dyDescent="0.6">
      <c r="B67" s="291">
        <v>66</v>
      </c>
      <c r="C67" s="292"/>
      <c r="D67" s="292"/>
      <c r="E67" s="292"/>
      <c r="H67" s="293"/>
      <c r="K67" s="292" t="s">
        <v>3283</v>
      </c>
      <c r="L67" s="1">
        <f t="shared" si="6"/>
        <v>1</v>
      </c>
      <c r="M67" s="1">
        <f t="shared" ref="M67:M102" si="8">COUNTIFS(F:F,FALSE,D:D,K67)</f>
        <v>0</v>
      </c>
      <c r="N67" s="1"/>
      <c r="O67" s="1"/>
      <c r="P67" s="1"/>
      <c r="S67" s="311" t="s">
        <v>2827</v>
      </c>
      <c r="T67">
        <f t="shared" si="7"/>
        <v>1</v>
      </c>
    </row>
    <row r="68" spans="2:20" x14ac:dyDescent="0.6">
      <c r="B68" s="291">
        <v>67</v>
      </c>
      <c r="C68" s="292"/>
      <c r="D68" s="292"/>
      <c r="E68" s="292"/>
      <c r="H68" s="293"/>
      <c r="K68" s="296" t="s">
        <v>2803</v>
      </c>
      <c r="L68" s="1">
        <f t="shared" si="6"/>
        <v>1</v>
      </c>
      <c r="M68" s="1">
        <f t="shared" si="8"/>
        <v>0</v>
      </c>
      <c r="N68" s="1"/>
      <c r="O68" s="1"/>
      <c r="P68" s="1"/>
      <c r="S68" s="311" t="s">
        <v>2971</v>
      </c>
      <c r="T68">
        <f t="shared" si="7"/>
        <v>1</v>
      </c>
    </row>
    <row r="69" spans="2:20" x14ac:dyDescent="0.6">
      <c r="B69" s="291">
        <v>68</v>
      </c>
      <c r="C69" s="292"/>
      <c r="D69" s="292"/>
      <c r="E69" s="292"/>
      <c r="H69" s="293"/>
      <c r="K69" s="296" t="s">
        <v>3219</v>
      </c>
      <c r="L69" s="1">
        <f t="shared" si="6"/>
        <v>1</v>
      </c>
      <c r="M69" s="1">
        <f t="shared" si="8"/>
        <v>0</v>
      </c>
      <c r="N69" s="1"/>
      <c r="O69" s="1"/>
      <c r="P69" s="1"/>
      <c r="S69" s="311" t="s">
        <v>3322</v>
      </c>
      <c r="T69">
        <f t="shared" si="7"/>
        <v>1</v>
      </c>
    </row>
    <row r="70" spans="2:20" x14ac:dyDescent="0.6">
      <c r="B70" s="291">
        <v>69</v>
      </c>
      <c r="C70" s="292"/>
      <c r="D70" s="292"/>
      <c r="E70" s="292"/>
      <c r="H70" s="293"/>
      <c r="K70" s="292" t="s">
        <v>2722</v>
      </c>
      <c r="L70" s="1">
        <f t="shared" si="6"/>
        <v>1</v>
      </c>
      <c r="M70" s="1">
        <f t="shared" si="8"/>
        <v>0</v>
      </c>
      <c r="N70" s="1"/>
      <c r="O70" s="1"/>
      <c r="P70" s="1"/>
      <c r="S70" s="311" t="s">
        <v>3360</v>
      </c>
      <c r="T70">
        <f t="shared" si="7"/>
        <v>1</v>
      </c>
    </row>
    <row r="71" spans="2:20" x14ac:dyDescent="0.6">
      <c r="B71" s="291">
        <v>70</v>
      </c>
      <c r="C71" s="295"/>
      <c r="D71" s="295"/>
      <c r="E71" s="295"/>
      <c r="F71" t="b">
        <v>0</v>
      </c>
      <c r="H71" s="293"/>
      <c r="K71" s="301" t="s">
        <v>3364</v>
      </c>
      <c r="L71" s="1">
        <f t="shared" si="6"/>
        <v>1</v>
      </c>
      <c r="M71" s="1">
        <f t="shared" si="8"/>
        <v>1</v>
      </c>
      <c r="N71" s="1"/>
      <c r="O71" s="1"/>
      <c r="P71" s="1"/>
      <c r="S71" s="311" t="s">
        <v>3022</v>
      </c>
      <c r="T71">
        <f t="shared" si="7"/>
        <v>1</v>
      </c>
    </row>
    <row r="72" spans="2:20" x14ac:dyDescent="0.6">
      <c r="B72" s="291">
        <v>71</v>
      </c>
      <c r="C72" s="292"/>
      <c r="D72" s="292"/>
      <c r="E72" s="292"/>
      <c r="H72" s="293"/>
      <c r="K72" s="296" t="s">
        <v>3059</v>
      </c>
      <c r="L72" s="1">
        <f t="shared" si="6"/>
        <v>1</v>
      </c>
      <c r="M72" s="1">
        <f t="shared" si="8"/>
        <v>0</v>
      </c>
      <c r="N72" s="1"/>
      <c r="O72" s="1"/>
      <c r="P72" s="1"/>
      <c r="S72" s="311" t="s">
        <v>3170</v>
      </c>
      <c r="T72">
        <f t="shared" si="7"/>
        <v>1</v>
      </c>
    </row>
    <row r="73" spans="2:20" x14ac:dyDescent="0.6">
      <c r="B73" s="291">
        <v>72</v>
      </c>
      <c r="C73" s="292"/>
      <c r="D73" s="292"/>
      <c r="E73" s="292"/>
      <c r="H73" s="293"/>
      <c r="K73" s="296" t="s">
        <v>3099</v>
      </c>
      <c r="L73" s="1">
        <f t="shared" si="6"/>
        <v>1</v>
      </c>
      <c r="M73" s="1">
        <f t="shared" si="8"/>
        <v>0</v>
      </c>
      <c r="N73" s="1"/>
      <c r="O73" s="1"/>
      <c r="P73" s="1"/>
      <c r="S73" s="311" t="s">
        <v>3320</v>
      </c>
      <c r="T73">
        <f t="shared" si="7"/>
        <v>1</v>
      </c>
    </row>
    <row r="74" spans="2:20" x14ac:dyDescent="0.6">
      <c r="B74" s="291">
        <v>73</v>
      </c>
      <c r="C74" s="292"/>
      <c r="D74" s="292"/>
      <c r="E74" s="292"/>
      <c r="H74" s="293"/>
      <c r="K74" s="296" t="s">
        <v>2910</v>
      </c>
      <c r="L74" s="1">
        <f t="shared" si="6"/>
        <v>1</v>
      </c>
      <c r="M74" s="1">
        <f t="shared" si="8"/>
        <v>0</v>
      </c>
      <c r="N74" s="1"/>
      <c r="O74" s="1"/>
      <c r="P74" s="1"/>
      <c r="S74" s="311" t="s">
        <v>3214</v>
      </c>
      <c r="T74">
        <f t="shared" si="7"/>
        <v>1</v>
      </c>
    </row>
    <row r="75" spans="2:20" x14ac:dyDescent="0.6">
      <c r="B75" s="291">
        <v>74</v>
      </c>
      <c r="C75" s="292"/>
      <c r="D75" s="292"/>
      <c r="E75" s="292"/>
      <c r="H75" s="293"/>
      <c r="K75" s="292" t="s">
        <v>3323</v>
      </c>
      <c r="L75" s="1">
        <f t="shared" si="6"/>
        <v>1</v>
      </c>
      <c r="M75" s="1">
        <f t="shared" si="8"/>
        <v>0</v>
      </c>
      <c r="N75" s="1"/>
      <c r="O75" s="1"/>
      <c r="P75" s="1"/>
      <c r="S75" s="311" t="s">
        <v>3355</v>
      </c>
      <c r="T75">
        <f t="shared" si="7"/>
        <v>1</v>
      </c>
    </row>
    <row r="76" spans="2:20" x14ac:dyDescent="0.6">
      <c r="B76" s="291">
        <v>75</v>
      </c>
      <c r="C76" s="292"/>
      <c r="D76" s="292"/>
      <c r="E76" s="292"/>
      <c r="H76" s="293"/>
      <c r="K76" s="296" t="s">
        <v>3372</v>
      </c>
      <c r="L76" s="1">
        <f t="shared" si="6"/>
        <v>1</v>
      </c>
      <c r="M76" s="1">
        <f t="shared" si="8"/>
        <v>0</v>
      </c>
      <c r="N76" s="1"/>
      <c r="O76" s="1"/>
      <c r="P76" s="1"/>
      <c r="S76" s="311" t="s">
        <v>3165</v>
      </c>
      <c r="T76">
        <f t="shared" si="7"/>
        <v>1</v>
      </c>
    </row>
    <row r="77" spans="2:20" x14ac:dyDescent="0.6">
      <c r="B77" s="291">
        <v>76</v>
      </c>
      <c r="C77" s="295"/>
      <c r="D77" s="295"/>
      <c r="E77" s="295"/>
      <c r="F77" t="b">
        <v>0</v>
      </c>
      <c r="H77" s="293"/>
      <c r="K77" s="295" t="s">
        <v>2784</v>
      </c>
      <c r="L77" s="1">
        <f t="shared" si="6"/>
        <v>1</v>
      </c>
      <c r="M77" s="1">
        <f t="shared" si="8"/>
        <v>1</v>
      </c>
      <c r="N77" s="1"/>
      <c r="O77" s="1"/>
      <c r="P77" s="1"/>
      <c r="S77" s="311" t="s">
        <v>3333</v>
      </c>
      <c r="T77">
        <f t="shared" si="7"/>
        <v>1</v>
      </c>
    </row>
    <row r="78" spans="2:20" x14ac:dyDescent="0.6">
      <c r="B78" s="291">
        <v>77</v>
      </c>
      <c r="C78" s="295"/>
      <c r="D78" s="295"/>
      <c r="E78" s="295"/>
      <c r="F78" t="b">
        <v>0</v>
      </c>
      <c r="H78" s="293"/>
      <c r="K78" s="292" t="s">
        <v>2751</v>
      </c>
      <c r="L78" s="1">
        <f t="shared" si="6"/>
        <v>1</v>
      </c>
      <c r="M78" s="1">
        <f t="shared" si="8"/>
        <v>0</v>
      </c>
      <c r="N78" s="1"/>
      <c r="O78" s="1"/>
      <c r="P78" s="1"/>
      <c r="S78" s="311" t="s">
        <v>3175</v>
      </c>
      <c r="T78">
        <f t="shared" si="7"/>
        <v>1</v>
      </c>
    </row>
    <row r="79" spans="2:20" x14ac:dyDescent="0.6">
      <c r="B79" s="291">
        <v>78</v>
      </c>
      <c r="C79" s="292"/>
      <c r="D79" s="292"/>
      <c r="E79" s="292"/>
      <c r="H79" s="293"/>
      <c r="K79" s="292" t="s">
        <v>3304</v>
      </c>
      <c r="L79" s="1">
        <f t="shared" si="6"/>
        <v>1</v>
      </c>
      <c r="M79" s="1">
        <f t="shared" si="8"/>
        <v>0</v>
      </c>
      <c r="N79" s="1"/>
      <c r="O79" s="1"/>
      <c r="P79" s="1"/>
      <c r="S79" s="311" t="s">
        <v>2798</v>
      </c>
      <c r="T79">
        <f t="shared" si="7"/>
        <v>1</v>
      </c>
    </row>
    <row r="80" spans="2:20" x14ac:dyDescent="0.6">
      <c r="B80" s="291">
        <v>79</v>
      </c>
      <c r="C80" s="292"/>
      <c r="D80" s="292"/>
      <c r="E80" s="292"/>
      <c r="H80" s="293"/>
      <c r="K80" s="292" t="s">
        <v>3327</v>
      </c>
      <c r="L80" s="1">
        <f t="shared" si="6"/>
        <v>1</v>
      </c>
      <c r="M80" s="1">
        <f t="shared" si="8"/>
        <v>0</v>
      </c>
      <c r="N80" s="1"/>
      <c r="O80" s="1"/>
      <c r="P80" s="1"/>
      <c r="S80" s="311" t="s">
        <v>3218</v>
      </c>
      <c r="T80">
        <f t="shared" si="7"/>
        <v>1</v>
      </c>
    </row>
    <row r="81" spans="2:20" x14ac:dyDescent="0.6">
      <c r="B81" s="291">
        <v>80</v>
      </c>
      <c r="C81" s="292"/>
      <c r="D81" s="292"/>
      <c r="E81" s="292"/>
      <c r="H81" s="293"/>
      <c r="K81" s="300" t="s">
        <v>3447</v>
      </c>
      <c r="L81" s="1">
        <f t="shared" si="6"/>
        <v>1</v>
      </c>
      <c r="M81" s="1">
        <f t="shared" si="8"/>
        <v>0</v>
      </c>
      <c r="N81" s="1"/>
      <c r="O81" s="1"/>
      <c r="P81" s="1"/>
      <c r="S81" s="311" t="s">
        <v>3284</v>
      </c>
      <c r="T81">
        <f t="shared" si="7"/>
        <v>1</v>
      </c>
    </row>
    <row r="82" spans="2:20" x14ac:dyDescent="0.6">
      <c r="B82" s="291">
        <v>81</v>
      </c>
      <c r="C82" s="295"/>
      <c r="D82" s="295"/>
      <c r="E82" s="295"/>
      <c r="F82" t="b">
        <v>0</v>
      </c>
      <c r="H82" s="293"/>
      <c r="K82" s="296" t="s">
        <v>3174</v>
      </c>
      <c r="L82" s="1">
        <f t="shared" si="6"/>
        <v>1</v>
      </c>
      <c r="M82" s="1">
        <f t="shared" si="8"/>
        <v>0</v>
      </c>
      <c r="N82" s="1"/>
      <c r="O82" s="1"/>
      <c r="P82" s="1"/>
      <c r="S82" s="311" t="s">
        <v>3365</v>
      </c>
      <c r="T82">
        <f t="shared" si="7"/>
        <v>1</v>
      </c>
    </row>
    <row r="83" spans="2:20" x14ac:dyDescent="0.6">
      <c r="B83" s="291">
        <v>82</v>
      </c>
      <c r="C83" s="294"/>
      <c r="D83" s="294"/>
      <c r="E83" s="294"/>
      <c r="H83" s="293"/>
      <c r="K83" s="301" t="s">
        <v>3341</v>
      </c>
      <c r="L83" s="1">
        <f t="shared" si="6"/>
        <v>1</v>
      </c>
      <c r="M83" s="1">
        <f t="shared" si="8"/>
        <v>1</v>
      </c>
      <c r="N83" s="1"/>
      <c r="O83" s="1"/>
      <c r="P83" s="1"/>
      <c r="S83" s="311" t="s">
        <v>2719</v>
      </c>
      <c r="T83">
        <f t="shared" si="7"/>
        <v>1</v>
      </c>
    </row>
    <row r="84" spans="2:20" x14ac:dyDescent="0.6">
      <c r="B84" s="291">
        <v>83</v>
      </c>
      <c r="C84" s="292"/>
      <c r="D84" s="292"/>
      <c r="E84" s="292"/>
      <c r="H84" s="293"/>
      <c r="K84" s="296" t="s">
        <v>3330</v>
      </c>
      <c r="L84" s="1">
        <f t="shared" si="6"/>
        <v>1</v>
      </c>
      <c r="M84" s="1">
        <f t="shared" si="8"/>
        <v>0</v>
      </c>
      <c r="N84" s="1"/>
      <c r="O84" s="1"/>
      <c r="P84" s="1"/>
      <c r="S84" s="311" t="s">
        <v>2711</v>
      </c>
      <c r="T84">
        <f t="shared" si="7"/>
        <v>1</v>
      </c>
    </row>
    <row r="85" spans="2:20" x14ac:dyDescent="0.6">
      <c r="B85" s="291">
        <v>84</v>
      </c>
      <c r="C85" s="292"/>
      <c r="D85" s="292"/>
      <c r="E85" s="292"/>
      <c r="H85" s="293"/>
      <c r="K85" s="296" t="s">
        <v>2956</v>
      </c>
      <c r="L85" s="1">
        <f t="shared" si="6"/>
        <v>1</v>
      </c>
      <c r="M85" s="1">
        <f t="shared" si="8"/>
        <v>0</v>
      </c>
      <c r="N85" s="1"/>
      <c r="O85" s="1"/>
      <c r="P85" s="1"/>
      <c r="S85" s="311" t="s">
        <v>3100</v>
      </c>
      <c r="T85">
        <f t="shared" si="7"/>
        <v>1</v>
      </c>
    </row>
    <row r="86" spans="2:20" x14ac:dyDescent="0.6">
      <c r="B86" s="291">
        <v>85</v>
      </c>
      <c r="C86" s="292"/>
      <c r="D86" s="292"/>
      <c r="E86" s="292"/>
      <c r="H86" s="293"/>
      <c r="K86" s="296" t="s">
        <v>3444</v>
      </c>
      <c r="L86" s="1">
        <f t="shared" si="6"/>
        <v>1</v>
      </c>
      <c r="M86" s="1">
        <f t="shared" si="8"/>
        <v>0</v>
      </c>
      <c r="N86" s="1"/>
      <c r="O86" s="1"/>
      <c r="P86" s="1"/>
      <c r="S86" s="311" t="s">
        <v>2909</v>
      </c>
      <c r="T86">
        <f t="shared" si="7"/>
        <v>1</v>
      </c>
    </row>
    <row r="87" spans="2:20" x14ac:dyDescent="0.6">
      <c r="B87" s="291">
        <v>86</v>
      </c>
      <c r="C87" s="292"/>
      <c r="D87" s="292"/>
      <c r="E87" s="292"/>
      <c r="H87" s="293"/>
      <c r="K87" s="296" t="s">
        <v>3069</v>
      </c>
      <c r="L87" s="1">
        <f t="shared" si="6"/>
        <v>1</v>
      </c>
      <c r="M87" s="1">
        <f t="shared" si="8"/>
        <v>0</v>
      </c>
      <c r="N87" s="1"/>
      <c r="O87" s="1"/>
      <c r="P87" s="1"/>
      <c r="S87" s="311" t="s">
        <v>3058</v>
      </c>
      <c r="T87">
        <f t="shared" si="7"/>
        <v>1</v>
      </c>
    </row>
    <row r="88" spans="2:20" x14ac:dyDescent="0.6">
      <c r="B88" s="291">
        <v>87</v>
      </c>
      <c r="C88" s="297" t="s">
        <v>2854</v>
      </c>
      <c r="H88" s="293"/>
      <c r="K88" s="296" t="s">
        <v>3344</v>
      </c>
      <c r="L88" s="1">
        <f t="shared" si="6"/>
        <v>1</v>
      </c>
      <c r="M88" s="1">
        <f t="shared" si="8"/>
        <v>0</v>
      </c>
      <c r="N88" s="1"/>
      <c r="O88" s="1"/>
      <c r="P88" s="1"/>
      <c r="S88" s="311" t="s">
        <v>3324</v>
      </c>
      <c r="T88">
        <f t="shared" si="7"/>
        <v>1</v>
      </c>
    </row>
    <row r="89" spans="2:20" x14ac:dyDescent="0.6">
      <c r="B89" s="291">
        <v>88</v>
      </c>
      <c r="H89" s="293"/>
      <c r="K89" s="296" t="s">
        <v>3215</v>
      </c>
      <c r="L89" s="1">
        <f t="shared" si="6"/>
        <v>1</v>
      </c>
      <c r="M89" s="1">
        <f t="shared" si="8"/>
        <v>0</v>
      </c>
      <c r="N89" s="1"/>
      <c r="O89" s="1"/>
      <c r="P89" s="1"/>
      <c r="S89" s="311" t="s">
        <v>3373</v>
      </c>
      <c r="T89">
        <f t="shared" si="7"/>
        <v>1</v>
      </c>
    </row>
    <row r="90" spans="2:20" x14ac:dyDescent="0.6">
      <c r="B90" s="291">
        <v>89</v>
      </c>
      <c r="H90" s="293"/>
      <c r="K90" s="292" t="s">
        <v>3442</v>
      </c>
      <c r="L90" s="1">
        <f t="shared" si="6"/>
        <v>1</v>
      </c>
      <c r="M90" s="1">
        <f t="shared" si="8"/>
        <v>0</v>
      </c>
      <c r="N90" s="1"/>
      <c r="O90" s="1"/>
      <c r="P90" s="1"/>
      <c r="S90" s="311" t="s">
        <v>2750</v>
      </c>
      <c r="T90">
        <f t="shared" si="7"/>
        <v>1</v>
      </c>
    </row>
    <row r="91" spans="2:20" x14ac:dyDescent="0.6">
      <c r="B91" s="291">
        <v>90</v>
      </c>
      <c r="H91" s="293"/>
      <c r="K91" s="296" t="s">
        <v>3449</v>
      </c>
      <c r="L91" s="1">
        <f t="shared" si="6"/>
        <v>1</v>
      </c>
      <c r="M91" s="1">
        <f t="shared" si="8"/>
        <v>0</v>
      </c>
      <c r="N91" s="1"/>
      <c r="O91" s="1"/>
      <c r="P91" s="1"/>
      <c r="S91" s="311" t="s">
        <v>3205</v>
      </c>
      <c r="T91">
        <f t="shared" si="7"/>
        <v>1</v>
      </c>
    </row>
    <row r="92" spans="2:20" x14ac:dyDescent="0.6">
      <c r="B92" s="291">
        <v>91</v>
      </c>
      <c r="H92" s="293"/>
      <c r="K92" s="301" t="s">
        <v>3112</v>
      </c>
      <c r="L92" s="1">
        <f t="shared" si="6"/>
        <v>1</v>
      </c>
      <c r="M92" s="1">
        <f t="shared" si="8"/>
        <v>1</v>
      </c>
      <c r="N92" s="1"/>
      <c r="O92" s="1"/>
      <c r="P92" s="1"/>
      <c r="S92" s="311" t="s">
        <v>3111</v>
      </c>
      <c r="T92">
        <f t="shared" si="7"/>
        <v>1</v>
      </c>
    </row>
    <row r="93" spans="2:20" x14ac:dyDescent="0.6">
      <c r="B93" s="291">
        <v>92</v>
      </c>
      <c r="C93" s="295"/>
      <c r="D93" s="295" t="s">
        <v>2804</v>
      </c>
      <c r="E93" s="293" t="s">
        <v>3027</v>
      </c>
      <c r="F93" t="b">
        <v>0</v>
      </c>
      <c r="H93" s="293"/>
      <c r="K93" s="296" t="s">
        <v>3247</v>
      </c>
      <c r="L93" s="1">
        <f t="shared" si="6"/>
        <v>1</v>
      </c>
      <c r="M93" s="1">
        <f t="shared" si="8"/>
        <v>0</v>
      </c>
      <c r="N93" s="1"/>
      <c r="O93" s="1"/>
      <c r="P93" s="1"/>
      <c r="S93" s="311" t="s">
        <v>2822</v>
      </c>
      <c r="T93">
        <f t="shared" si="7"/>
        <v>1</v>
      </c>
    </row>
    <row r="94" spans="2:20" x14ac:dyDescent="0.6">
      <c r="B94" s="291">
        <v>93</v>
      </c>
      <c r="C94" s="294"/>
      <c r="D94" s="294"/>
      <c r="E94" s="294"/>
      <c r="H94" s="293"/>
      <c r="K94" s="292" t="s">
        <v>3321</v>
      </c>
      <c r="L94" s="1">
        <f t="shared" si="6"/>
        <v>1</v>
      </c>
      <c r="M94" s="1">
        <f t="shared" si="8"/>
        <v>0</v>
      </c>
      <c r="N94" s="1"/>
      <c r="O94" s="1"/>
      <c r="P94" s="1"/>
      <c r="S94" s="311" t="s">
        <v>3349</v>
      </c>
      <c r="T94">
        <f t="shared" si="7"/>
        <v>1</v>
      </c>
    </row>
    <row r="95" spans="2:20" x14ac:dyDescent="0.6">
      <c r="B95" s="291">
        <v>94</v>
      </c>
      <c r="H95" s="293"/>
      <c r="K95" s="292" t="s">
        <v>3281</v>
      </c>
      <c r="L95" s="1">
        <f t="shared" si="6"/>
        <v>1</v>
      </c>
      <c r="M95" s="1">
        <f t="shared" si="8"/>
        <v>0</v>
      </c>
      <c r="N95" s="1"/>
      <c r="O95" s="1"/>
      <c r="P95" s="1"/>
      <c r="S95" s="311" t="s">
        <v>3068</v>
      </c>
      <c r="T95">
        <f t="shared" si="7"/>
        <v>1</v>
      </c>
    </row>
    <row r="96" spans="2:20" x14ac:dyDescent="0.6">
      <c r="B96" s="291">
        <v>95</v>
      </c>
      <c r="C96" s="295" t="s">
        <v>2854</v>
      </c>
      <c r="D96" s="295"/>
      <c r="E96" s="295"/>
      <c r="F96" t="b">
        <v>0</v>
      </c>
      <c r="H96" s="293"/>
      <c r="K96" s="296" t="s">
        <v>3337</v>
      </c>
      <c r="L96" s="1">
        <f t="shared" si="6"/>
        <v>1</v>
      </c>
      <c r="M96" s="1">
        <f t="shared" si="8"/>
        <v>0</v>
      </c>
      <c r="N96" s="1"/>
      <c r="O96" s="1"/>
      <c r="P96" s="1"/>
      <c r="S96" s="311" t="s">
        <v>2725</v>
      </c>
      <c r="T96">
        <f t="shared" si="7"/>
        <v>1</v>
      </c>
    </row>
    <row r="97" spans="2:20" x14ac:dyDescent="0.6">
      <c r="B97" s="291">
        <v>96</v>
      </c>
      <c r="H97" s="293"/>
      <c r="K97" s="296" t="s">
        <v>3164</v>
      </c>
      <c r="L97" s="1">
        <f t="shared" si="6"/>
        <v>1</v>
      </c>
      <c r="M97" s="1">
        <f t="shared" si="8"/>
        <v>0</v>
      </c>
      <c r="N97" s="1"/>
      <c r="O97" s="1"/>
      <c r="P97" s="1"/>
      <c r="S97" s="311" t="s">
        <v>2732</v>
      </c>
      <c r="T97">
        <f t="shared" si="7"/>
        <v>1</v>
      </c>
    </row>
    <row r="98" spans="2:20" x14ac:dyDescent="0.6">
      <c r="B98" s="291">
        <v>97</v>
      </c>
      <c r="H98" s="293"/>
      <c r="K98" s="296" t="s">
        <v>3446</v>
      </c>
      <c r="L98" s="1">
        <f t="shared" ref="L98:L102" si="9">COUNTIF(D:D,K98)</f>
        <v>1</v>
      </c>
      <c r="M98" s="1">
        <f t="shared" si="8"/>
        <v>0</v>
      </c>
      <c r="N98" s="1"/>
      <c r="O98" s="1"/>
      <c r="P98" s="1"/>
      <c r="S98" s="311" t="s">
        <v>3180</v>
      </c>
      <c r="T98">
        <f t="shared" ref="T98:T111" si="10">COUNTIF(E:E,S98)</f>
        <v>1</v>
      </c>
    </row>
    <row r="99" spans="2:20" x14ac:dyDescent="0.6">
      <c r="B99" s="291">
        <v>98</v>
      </c>
      <c r="C99" s="295"/>
      <c r="D99" s="295"/>
      <c r="E99" s="295"/>
      <c r="F99" t="b">
        <v>0</v>
      </c>
      <c r="H99" s="293"/>
      <c r="K99" s="296" t="s">
        <v>3088</v>
      </c>
      <c r="L99" s="1">
        <f t="shared" si="9"/>
        <v>1</v>
      </c>
      <c r="M99" s="1">
        <f t="shared" si="8"/>
        <v>0</v>
      </c>
      <c r="N99" s="1"/>
      <c r="O99" s="1"/>
      <c r="P99" s="1"/>
      <c r="S99" s="311" t="s">
        <v>3248</v>
      </c>
      <c r="T99">
        <f t="shared" si="10"/>
        <v>1</v>
      </c>
    </row>
    <row r="100" spans="2:20" x14ac:dyDescent="0.6">
      <c r="B100" s="291">
        <v>99</v>
      </c>
      <c r="H100" s="293"/>
      <c r="K100" s="296" t="s">
        <v>3023</v>
      </c>
      <c r="L100" s="1">
        <f t="shared" si="9"/>
        <v>1</v>
      </c>
      <c r="M100" s="1">
        <f t="shared" si="8"/>
        <v>0</v>
      </c>
      <c r="N100" s="1"/>
      <c r="O100" s="1"/>
      <c r="P100" s="1"/>
      <c r="S100" s="311" t="s">
        <v>2917</v>
      </c>
      <c r="T100">
        <f t="shared" si="10"/>
        <v>1</v>
      </c>
    </row>
    <row r="101" spans="2:20" x14ac:dyDescent="0.6">
      <c r="B101" s="291">
        <v>100</v>
      </c>
      <c r="C101" s="292"/>
      <c r="D101" s="292"/>
      <c r="E101" s="292"/>
      <c r="H101" s="293"/>
      <c r="K101" s="296" t="s">
        <v>3185</v>
      </c>
      <c r="L101" s="1">
        <f t="shared" si="9"/>
        <v>1</v>
      </c>
      <c r="M101" s="1">
        <f t="shared" si="8"/>
        <v>0</v>
      </c>
      <c r="N101" s="1"/>
      <c r="O101" s="1"/>
      <c r="P101" s="1"/>
      <c r="S101" s="311" t="s">
        <v>3305</v>
      </c>
      <c r="T101">
        <f t="shared" si="10"/>
        <v>1</v>
      </c>
    </row>
    <row r="102" spans="2:20" x14ac:dyDescent="0.6">
      <c r="B102" s="291">
        <v>101</v>
      </c>
      <c r="C102" s="292"/>
      <c r="D102" s="292"/>
      <c r="E102" s="292"/>
      <c r="H102" s="293"/>
      <c r="K102" s="292" t="s">
        <v>2757</v>
      </c>
      <c r="L102" s="1">
        <f t="shared" si="9"/>
        <v>1</v>
      </c>
      <c r="M102" s="1">
        <f t="shared" si="8"/>
        <v>0</v>
      </c>
      <c r="N102" s="1"/>
      <c r="O102" s="1"/>
      <c r="P102" s="1"/>
      <c r="S102" s="311" t="s">
        <v>3089</v>
      </c>
      <c r="T102">
        <f t="shared" si="10"/>
        <v>1</v>
      </c>
    </row>
    <row r="103" spans="2:20" x14ac:dyDescent="0.6">
      <c r="B103" s="291">
        <v>102</v>
      </c>
      <c r="C103" s="295" t="s">
        <v>2692</v>
      </c>
      <c r="D103" s="295"/>
      <c r="E103" s="295"/>
      <c r="F103" t="b">
        <v>0</v>
      </c>
      <c r="H103" s="293"/>
      <c r="K103" s="293"/>
      <c r="L103" s="293"/>
      <c r="M103" s="293"/>
      <c r="N103" s="293"/>
      <c r="O103" s="293"/>
      <c r="P103" s="293"/>
      <c r="S103" s="311" t="s">
        <v>3184</v>
      </c>
      <c r="T103">
        <f t="shared" si="10"/>
        <v>1</v>
      </c>
    </row>
    <row r="104" spans="2:20" x14ac:dyDescent="0.6">
      <c r="B104" s="291">
        <v>103</v>
      </c>
      <c r="C104" s="292" t="s">
        <v>2691</v>
      </c>
      <c r="D104" s="292"/>
      <c r="E104" s="292"/>
      <c r="H104" s="293"/>
      <c r="K104" s="293"/>
      <c r="L104" s="293"/>
      <c r="M104" s="293"/>
      <c r="N104" s="293"/>
      <c r="O104" s="293"/>
      <c r="P104" s="293"/>
      <c r="S104" s="311" t="s">
        <v>2756</v>
      </c>
      <c r="T104">
        <f t="shared" si="10"/>
        <v>1</v>
      </c>
    </row>
    <row r="105" spans="2:20" x14ac:dyDescent="0.6">
      <c r="B105" s="291">
        <v>104</v>
      </c>
      <c r="C105" s="292" t="s">
        <v>2691</v>
      </c>
      <c r="D105" s="292"/>
      <c r="E105" s="292"/>
      <c r="H105" s="293"/>
      <c r="K105" s="293"/>
      <c r="L105" s="293"/>
      <c r="M105" s="293"/>
      <c r="N105" s="293"/>
      <c r="O105" s="293"/>
      <c r="P105" s="293"/>
      <c r="S105" s="311" t="s">
        <v>3153</v>
      </c>
      <c r="T105">
        <f t="shared" si="10"/>
        <v>1</v>
      </c>
    </row>
    <row r="106" spans="2:20" x14ac:dyDescent="0.6">
      <c r="B106" s="291">
        <v>105</v>
      </c>
      <c r="C106" s="292" t="s">
        <v>2691</v>
      </c>
      <c r="D106" s="292"/>
      <c r="E106" s="292"/>
      <c r="H106" s="293"/>
      <c r="K106" s="293"/>
      <c r="L106" s="293"/>
      <c r="M106" s="293"/>
      <c r="N106" s="293"/>
      <c r="O106" s="293"/>
      <c r="P106" s="293"/>
      <c r="S106" s="311" t="s">
        <v>3161</v>
      </c>
      <c r="T106">
        <f t="shared" si="10"/>
        <v>1</v>
      </c>
    </row>
    <row r="107" spans="2:20" x14ac:dyDescent="0.6">
      <c r="B107" s="291">
        <v>106</v>
      </c>
      <c r="C107" s="292" t="s">
        <v>2691</v>
      </c>
      <c r="D107" s="292"/>
      <c r="E107" s="292"/>
      <c r="H107" s="293"/>
      <c r="K107" s="293"/>
      <c r="S107" s="311" t="s">
        <v>2876</v>
      </c>
      <c r="T107">
        <f t="shared" si="10"/>
        <v>1</v>
      </c>
    </row>
    <row r="108" spans="2:20" x14ac:dyDescent="0.6">
      <c r="B108" s="291">
        <v>107</v>
      </c>
      <c r="C108" s="292" t="s">
        <v>2691</v>
      </c>
      <c r="D108" s="292" t="s">
        <v>3438</v>
      </c>
      <c r="E108" s="293" t="s">
        <v>2708</v>
      </c>
      <c r="H108" s="293"/>
      <c r="K108" s="293"/>
      <c r="S108" s="311" t="s">
        <v>3087</v>
      </c>
      <c r="T108">
        <f t="shared" si="10"/>
        <v>1</v>
      </c>
    </row>
    <row r="109" spans="2:20" x14ac:dyDescent="0.6">
      <c r="B109" s="291">
        <v>108</v>
      </c>
      <c r="C109" s="292" t="s">
        <v>2691</v>
      </c>
      <c r="D109" s="292" t="s">
        <v>2804</v>
      </c>
      <c r="E109" s="293" t="s">
        <v>2711</v>
      </c>
      <c r="H109" s="293"/>
      <c r="K109" s="293"/>
      <c r="S109" s="311" t="s">
        <v>3262</v>
      </c>
      <c r="T109">
        <f t="shared" si="10"/>
        <v>1</v>
      </c>
    </row>
    <row r="110" spans="2:20" x14ac:dyDescent="0.6">
      <c r="B110" s="291">
        <v>109</v>
      </c>
      <c r="C110" s="292" t="s">
        <v>2691</v>
      </c>
      <c r="D110" s="292" t="s">
        <v>3438</v>
      </c>
      <c r="E110" s="292"/>
      <c r="H110" s="293"/>
      <c r="K110" s="293"/>
      <c r="S110" s="311" t="s">
        <v>2774</v>
      </c>
      <c r="T110">
        <f t="shared" si="10"/>
        <v>1</v>
      </c>
    </row>
    <row r="111" spans="2:20" x14ac:dyDescent="0.6">
      <c r="B111" s="291">
        <v>110</v>
      </c>
      <c r="C111" s="292" t="s">
        <v>2713</v>
      </c>
      <c r="D111" s="292" t="s">
        <v>3437</v>
      </c>
      <c r="E111" s="293" t="s">
        <v>2712</v>
      </c>
      <c r="H111" s="293"/>
      <c r="K111" s="293"/>
      <c r="S111" s="311" t="s">
        <v>3345</v>
      </c>
      <c r="T111">
        <f t="shared" si="10"/>
        <v>1</v>
      </c>
    </row>
    <row r="112" spans="2:20" x14ac:dyDescent="0.6">
      <c r="B112" s="291">
        <v>111</v>
      </c>
      <c r="C112" s="292"/>
      <c r="D112" s="292" t="s">
        <v>3456</v>
      </c>
      <c r="E112" s="293" t="s">
        <v>2719</v>
      </c>
      <c r="H112" s="293"/>
      <c r="K112" s="293"/>
      <c r="S112" s="311"/>
    </row>
    <row r="113" spans="2:19" x14ac:dyDescent="0.6">
      <c r="B113" s="291">
        <v>112</v>
      </c>
      <c r="C113" s="292"/>
      <c r="D113" s="292" t="s">
        <v>3457</v>
      </c>
      <c r="E113" s="293" t="s">
        <v>2725</v>
      </c>
      <c r="H113" s="293"/>
      <c r="K113" s="293"/>
      <c r="S113" s="293"/>
    </row>
    <row r="114" spans="2:19" x14ac:dyDescent="0.6">
      <c r="B114" s="291">
        <v>113</v>
      </c>
      <c r="C114" s="292"/>
      <c r="D114" s="292" t="s">
        <v>3438</v>
      </c>
      <c r="E114" s="293" t="s">
        <v>2708</v>
      </c>
      <c r="H114" s="293"/>
      <c r="K114" s="293"/>
      <c r="S114" s="293"/>
    </row>
    <row r="115" spans="2:19" x14ac:dyDescent="0.6">
      <c r="B115" s="291">
        <v>114</v>
      </c>
      <c r="C115" s="294"/>
      <c r="D115" s="294" t="s">
        <v>3457</v>
      </c>
      <c r="E115" s="293" t="s">
        <v>2732</v>
      </c>
      <c r="H115" s="293"/>
      <c r="K115" s="293"/>
      <c r="S115" s="293"/>
    </row>
    <row r="116" spans="2:19" x14ac:dyDescent="0.6">
      <c r="B116" s="291">
        <v>115</v>
      </c>
      <c r="C116" s="292"/>
      <c r="D116" s="292" t="s">
        <v>2740</v>
      </c>
      <c r="E116" s="293" t="s">
        <v>2736</v>
      </c>
      <c r="H116" s="293"/>
      <c r="K116" s="293"/>
      <c r="S116" s="293"/>
    </row>
    <row r="117" spans="2:19" x14ac:dyDescent="0.6">
      <c r="B117" s="291">
        <v>116</v>
      </c>
      <c r="C117" s="292"/>
      <c r="D117" s="292" t="s">
        <v>2740</v>
      </c>
      <c r="E117" s="293" t="s">
        <v>2736</v>
      </c>
      <c r="H117" s="293"/>
      <c r="K117" s="293"/>
      <c r="S117" s="293"/>
    </row>
    <row r="118" spans="2:19" x14ac:dyDescent="0.6">
      <c r="B118" s="291">
        <v>117</v>
      </c>
      <c r="C118" s="292"/>
      <c r="D118" s="292" t="s">
        <v>3458</v>
      </c>
      <c r="E118" s="293" t="s">
        <v>2750</v>
      </c>
      <c r="H118" s="293"/>
      <c r="K118" s="293"/>
      <c r="S118" s="293"/>
    </row>
    <row r="119" spans="2:19" x14ac:dyDescent="0.6">
      <c r="B119" s="291">
        <v>118</v>
      </c>
      <c r="C119" s="292"/>
      <c r="D119" s="292" t="s">
        <v>3459</v>
      </c>
      <c r="E119" s="293" t="s">
        <v>2756</v>
      </c>
      <c r="H119" s="293"/>
      <c r="K119" s="293"/>
      <c r="S119" s="293"/>
    </row>
    <row r="120" spans="2:19" x14ac:dyDescent="0.6">
      <c r="B120" s="291">
        <v>119</v>
      </c>
      <c r="C120" s="292"/>
      <c r="D120" s="298" t="s">
        <v>3362</v>
      </c>
      <c r="E120" s="293" t="s">
        <v>2765</v>
      </c>
      <c r="H120" s="293"/>
      <c r="K120" s="293"/>
      <c r="S120" s="293"/>
    </row>
    <row r="121" spans="2:19" x14ac:dyDescent="0.6">
      <c r="B121" s="291">
        <v>120</v>
      </c>
      <c r="C121" s="292"/>
      <c r="D121" s="298" t="s">
        <v>3362</v>
      </c>
      <c r="E121" s="293" t="s">
        <v>2765</v>
      </c>
      <c r="H121" s="293"/>
      <c r="K121" s="293"/>
      <c r="S121" s="293"/>
    </row>
    <row r="122" spans="2:19" x14ac:dyDescent="0.6">
      <c r="B122" s="291">
        <v>121</v>
      </c>
      <c r="C122" s="292"/>
      <c r="D122" s="292" t="s">
        <v>3343</v>
      </c>
      <c r="E122" s="293" t="s">
        <v>2766</v>
      </c>
      <c r="H122" s="293"/>
      <c r="K122" s="293"/>
      <c r="S122" s="293"/>
    </row>
    <row r="123" spans="2:19" x14ac:dyDescent="0.6">
      <c r="B123" s="291">
        <v>122</v>
      </c>
      <c r="D123" s="292" t="s">
        <v>3343</v>
      </c>
      <c r="E123" s="293" t="s">
        <v>2766</v>
      </c>
      <c r="H123" s="293"/>
      <c r="K123" s="293"/>
      <c r="S123" s="293"/>
    </row>
    <row r="124" spans="2:19" x14ac:dyDescent="0.6">
      <c r="B124" s="291">
        <v>123</v>
      </c>
      <c r="D124" s="292" t="s">
        <v>3343</v>
      </c>
      <c r="E124" s="293" t="s">
        <v>2774</v>
      </c>
      <c r="H124" s="293"/>
      <c r="K124" s="293"/>
      <c r="S124" s="293"/>
    </row>
    <row r="125" spans="2:19" x14ac:dyDescent="0.6">
      <c r="B125" s="291">
        <v>124</v>
      </c>
      <c r="D125" s="292" t="s">
        <v>3343</v>
      </c>
      <c r="E125" s="293" t="s">
        <v>2777</v>
      </c>
      <c r="H125" s="293"/>
      <c r="K125" s="293"/>
      <c r="S125" s="293"/>
    </row>
    <row r="126" spans="2:19" x14ac:dyDescent="0.6">
      <c r="B126" s="291">
        <v>125</v>
      </c>
      <c r="C126" s="295"/>
      <c r="D126" s="295" t="s">
        <v>3460</v>
      </c>
      <c r="E126" s="293" t="s">
        <v>2783</v>
      </c>
      <c r="F126" t="b">
        <v>0</v>
      </c>
      <c r="H126" s="293"/>
      <c r="K126" s="293"/>
      <c r="S126" s="293"/>
    </row>
    <row r="127" spans="2:19" x14ac:dyDescent="0.6">
      <c r="B127" s="291">
        <v>126</v>
      </c>
      <c r="D127" s="296" t="s">
        <v>3436</v>
      </c>
      <c r="E127" s="293" t="s">
        <v>2785</v>
      </c>
      <c r="H127" s="293"/>
      <c r="K127" s="293"/>
      <c r="S127" s="293"/>
    </row>
    <row r="128" spans="2:19" x14ac:dyDescent="0.6">
      <c r="B128" s="291">
        <v>127</v>
      </c>
      <c r="D128" s="296" t="s">
        <v>3436</v>
      </c>
      <c r="E128" s="293" t="s">
        <v>2785</v>
      </c>
      <c r="H128" s="293"/>
      <c r="K128" s="293"/>
      <c r="S128" s="293"/>
    </row>
    <row r="129" spans="2:19" x14ac:dyDescent="0.6">
      <c r="B129" s="291">
        <v>128</v>
      </c>
      <c r="D129" s="296" t="s">
        <v>3436</v>
      </c>
      <c r="E129" s="293" t="s">
        <v>2785</v>
      </c>
      <c r="H129" s="293"/>
      <c r="K129" s="293"/>
      <c r="S129" s="293"/>
    </row>
    <row r="130" spans="2:19" x14ac:dyDescent="0.6">
      <c r="B130" s="291">
        <v>129</v>
      </c>
      <c r="D130" s="296" t="s">
        <v>3438</v>
      </c>
      <c r="E130" s="293" t="s">
        <v>2708</v>
      </c>
      <c r="H130" s="293"/>
      <c r="K130" s="293"/>
      <c r="S130" s="293"/>
    </row>
    <row r="131" spans="2:19" x14ac:dyDescent="0.6">
      <c r="B131" s="291">
        <v>130</v>
      </c>
      <c r="D131" s="296" t="s">
        <v>2740</v>
      </c>
      <c r="E131" s="293" t="s">
        <v>2794</v>
      </c>
      <c r="F131" t="b">
        <v>0</v>
      </c>
      <c r="H131" s="293"/>
      <c r="K131" s="293"/>
      <c r="S131" s="293"/>
    </row>
    <row r="132" spans="2:19" x14ac:dyDescent="0.6">
      <c r="B132" s="291">
        <v>131</v>
      </c>
      <c r="D132" s="296" t="s">
        <v>3461</v>
      </c>
      <c r="E132" s="293" t="s">
        <v>2798</v>
      </c>
      <c r="H132" s="293"/>
      <c r="K132" s="293"/>
      <c r="S132" s="293"/>
    </row>
    <row r="133" spans="2:19" x14ac:dyDescent="0.6">
      <c r="B133" s="291">
        <v>132</v>
      </c>
      <c r="D133" s="296" t="s">
        <v>2804</v>
      </c>
      <c r="E133" s="293" t="s">
        <v>2805</v>
      </c>
      <c r="H133" s="293"/>
      <c r="K133" s="293"/>
      <c r="S133" s="293"/>
    </row>
    <row r="134" spans="2:19" x14ac:dyDescent="0.6">
      <c r="B134" s="291">
        <v>133</v>
      </c>
      <c r="D134" s="296" t="s">
        <v>3437</v>
      </c>
      <c r="E134" s="293" t="s">
        <v>2808</v>
      </c>
      <c r="H134" s="293"/>
      <c r="K134" s="293"/>
      <c r="S134" s="293"/>
    </row>
    <row r="135" spans="2:19" x14ac:dyDescent="0.6">
      <c r="B135" s="291">
        <v>134</v>
      </c>
      <c r="D135" s="296" t="s">
        <v>3437</v>
      </c>
      <c r="E135" s="293" t="s">
        <v>2808</v>
      </c>
      <c r="H135" s="293"/>
      <c r="K135" s="293"/>
      <c r="S135" s="293"/>
    </row>
    <row r="136" spans="2:19" x14ac:dyDescent="0.6">
      <c r="B136" s="291">
        <v>135</v>
      </c>
      <c r="D136" s="296" t="s">
        <v>3437</v>
      </c>
      <c r="E136" s="293" t="s">
        <v>2808</v>
      </c>
      <c r="F136" t="b">
        <v>0</v>
      </c>
      <c r="H136" s="293"/>
      <c r="K136" s="293"/>
      <c r="S136" s="293"/>
    </row>
    <row r="137" spans="2:19" x14ac:dyDescent="0.6">
      <c r="B137" s="291">
        <v>136</v>
      </c>
      <c r="D137" s="296" t="s">
        <v>3462</v>
      </c>
      <c r="E137" s="293" t="s">
        <v>2822</v>
      </c>
      <c r="H137" s="293"/>
      <c r="K137" s="293"/>
      <c r="S137" s="293"/>
    </row>
    <row r="138" spans="2:19" x14ac:dyDescent="0.6">
      <c r="B138" s="291">
        <v>137</v>
      </c>
      <c r="D138" s="296" t="s">
        <v>3463</v>
      </c>
      <c r="E138" s="293" t="s">
        <v>2824</v>
      </c>
      <c r="H138" s="293"/>
      <c r="K138" s="293"/>
      <c r="S138" s="293"/>
    </row>
    <row r="139" spans="2:19" x14ac:dyDescent="0.6">
      <c r="B139" s="291">
        <v>138</v>
      </c>
      <c r="D139" s="296" t="s">
        <v>3343</v>
      </c>
      <c r="E139" s="293" t="s">
        <v>2777</v>
      </c>
      <c r="H139" s="293"/>
      <c r="K139" s="293"/>
      <c r="S139" s="293"/>
    </row>
    <row r="140" spans="2:19" x14ac:dyDescent="0.6">
      <c r="B140" s="291">
        <v>139</v>
      </c>
      <c r="D140" s="296" t="s">
        <v>3464</v>
      </c>
      <c r="E140" s="293" t="s">
        <v>2827</v>
      </c>
      <c r="F140" t="b">
        <v>0</v>
      </c>
      <c r="H140" s="293"/>
      <c r="K140" s="293"/>
      <c r="S140" s="293"/>
    </row>
    <row r="141" spans="2:19" x14ac:dyDescent="0.6">
      <c r="B141" s="291">
        <v>140</v>
      </c>
      <c r="H141" s="293"/>
      <c r="K141" s="293"/>
      <c r="S141" s="293"/>
    </row>
    <row r="142" spans="2:19" x14ac:dyDescent="0.6">
      <c r="B142" s="291">
        <v>141</v>
      </c>
      <c r="H142" s="293"/>
      <c r="K142" s="293"/>
      <c r="S142" s="293"/>
    </row>
    <row r="143" spans="2:19" x14ac:dyDescent="0.6">
      <c r="B143" s="291">
        <v>142</v>
      </c>
      <c r="D143" s="296" t="s">
        <v>3465</v>
      </c>
      <c r="E143" s="293" t="s">
        <v>2838</v>
      </c>
      <c r="H143" s="293"/>
      <c r="K143" s="293"/>
      <c r="S143" s="293"/>
    </row>
    <row r="144" spans="2:19" x14ac:dyDescent="0.6">
      <c r="B144" s="291">
        <v>143</v>
      </c>
      <c r="D144" s="296" t="s">
        <v>3452</v>
      </c>
      <c r="E144" s="293" t="s">
        <v>2841</v>
      </c>
      <c r="H144" s="293"/>
      <c r="K144" s="293"/>
      <c r="S144" s="293"/>
    </row>
    <row r="145" spans="2:19" x14ac:dyDescent="0.6">
      <c r="B145" s="291">
        <v>144</v>
      </c>
      <c r="D145" s="296" t="s">
        <v>3452</v>
      </c>
      <c r="E145" s="293" t="s">
        <v>2841</v>
      </c>
      <c r="F145" t="b">
        <v>0</v>
      </c>
      <c r="H145" s="293"/>
      <c r="K145" s="293"/>
      <c r="S145" s="293"/>
    </row>
    <row r="146" spans="2:19" x14ac:dyDescent="0.6">
      <c r="B146" s="291">
        <v>145</v>
      </c>
      <c r="D146" s="296" t="s">
        <v>3452</v>
      </c>
      <c r="E146" s="293" t="s">
        <v>2841</v>
      </c>
      <c r="H146" s="293"/>
      <c r="K146" s="293"/>
      <c r="S146" s="293"/>
    </row>
    <row r="147" spans="2:19" x14ac:dyDescent="0.6">
      <c r="B147" s="291">
        <v>146</v>
      </c>
      <c r="D147" s="296" t="s">
        <v>3452</v>
      </c>
      <c r="E147" s="293" t="s">
        <v>2841</v>
      </c>
      <c r="H147" s="293"/>
      <c r="K147" s="293"/>
      <c r="S147" s="293"/>
    </row>
    <row r="148" spans="2:19" x14ac:dyDescent="0.6">
      <c r="B148" s="291">
        <v>147</v>
      </c>
      <c r="D148" s="296" t="s">
        <v>3466</v>
      </c>
      <c r="E148" s="293" t="s">
        <v>2850</v>
      </c>
      <c r="H148" s="293"/>
      <c r="K148" s="293"/>
      <c r="S148" s="293"/>
    </row>
    <row r="149" spans="2:19" x14ac:dyDescent="0.6">
      <c r="B149" s="291">
        <v>148</v>
      </c>
      <c r="C149" s="297" t="s">
        <v>2854</v>
      </c>
      <c r="D149" s="296" t="s">
        <v>3450</v>
      </c>
      <c r="E149" s="293" t="s">
        <v>2856</v>
      </c>
      <c r="H149" s="293"/>
      <c r="K149" s="293"/>
      <c r="S149" s="293"/>
    </row>
    <row r="150" spans="2:19" x14ac:dyDescent="0.6">
      <c r="B150" s="291">
        <v>149</v>
      </c>
      <c r="D150" s="296" t="s">
        <v>3465</v>
      </c>
      <c r="E150" s="293" t="s">
        <v>2838</v>
      </c>
      <c r="H150" s="293"/>
      <c r="K150" s="293"/>
      <c r="S150" s="293"/>
    </row>
    <row r="151" spans="2:19" x14ac:dyDescent="0.6">
      <c r="B151" s="291">
        <v>150</v>
      </c>
      <c r="D151" s="296" t="s">
        <v>3465</v>
      </c>
      <c r="E151" s="293" t="s">
        <v>2838</v>
      </c>
      <c r="H151" s="293"/>
      <c r="K151" s="293"/>
      <c r="S151" s="293"/>
    </row>
    <row r="152" spans="2:19" x14ac:dyDescent="0.6">
      <c r="B152" s="291">
        <v>151</v>
      </c>
      <c r="D152" s="292" t="s">
        <v>3441</v>
      </c>
      <c r="E152" s="299" t="s">
        <v>3303</v>
      </c>
      <c r="H152" s="293"/>
      <c r="K152" s="293"/>
      <c r="S152" s="293"/>
    </row>
    <row r="153" spans="2:19" x14ac:dyDescent="0.6">
      <c r="B153" s="291">
        <v>152</v>
      </c>
      <c r="D153" s="292" t="s">
        <v>2740</v>
      </c>
      <c r="E153" s="299" t="s">
        <v>2736</v>
      </c>
      <c r="H153" s="293"/>
      <c r="K153" s="293"/>
      <c r="S153" s="293"/>
    </row>
    <row r="154" spans="2:19" x14ac:dyDescent="0.6">
      <c r="B154" s="291">
        <v>153</v>
      </c>
      <c r="D154" s="292" t="s">
        <v>3304</v>
      </c>
      <c r="E154" s="299" t="s">
        <v>3305</v>
      </c>
      <c r="H154" s="293"/>
      <c r="K154" s="293"/>
      <c r="S154" s="293"/>
    </row>
    <row r="155" spans="2:19" x14ac:dyDescent="0.6">
      <c r="B155" s="291">
        <v>154</v>
      </c>
      <c r="D155" s="292" t="s">
        <v>3306</v>
      </c>
      <c r="E155" s="299" t="s">
        <v>3307</v>
      </c>
      <c r="H155" s="293"/>
      <c r="K155" s="293"/>
      <c r="S155" s="293"/>
    </row>
    <row r="156" spans="2:19" x14ac:dyDescent="0.6">
      <c r="B156" s="291">
        <v>155</v>
      </c>
      <c r="C156" s="292" t="s">
        <v>2854</v>
      </c>
      <c r="D156" s="292" t="s">
        <v>3450</v>
      </c>
      <c r="E156" s="299" t="s">
        <v>2856</v>
      </c>
      <c r="H156" s="293"/>
      <c r="K156" s="293"/>
      <c r="S156" s="293"/>
    </row>
    <row r="157" spans="2:19" x14ac:dyDescent="0.6">
      <c r="B157" s="291">
        <v>156</v>
      </c>
      <c r="C157" s="292" t="s">
        <v>2721</v>
      </c>
      <c r="D157" s="292" t="s">
        <v>3310</v>
      </c>
      <c r="E157" s="299" t="s">
        <v>3311</v>
      </c>
      <c r="H157" s="293"/>
      <c r="K157" s="293"/>
      <c r="S157" s="293"/>
    </row>
    <row r="158" spans="2:19" x14ac:dyDescent="0.6">
      <c r="B158" s="291">
        <v>157</v>
      </c>
      <c r="D158" s="292" t="s">
        <v>3442</v>
      </c>
      <c r="E158" s="299" t="s">
        <v>3313</v>
      </c>
      <c r="H158" s="293"/>
      <c r="K158" s="293"/>
      <c r="S158" s="293"/>
    </row>
    <row r="159" spans="2:19" x14ac:dyDescent="0.6">
      <c r="B159" s="291">
        <v>158</v>
      </c>
      <c r="C159" s="294"/>
      <c r="D159" s="294" t="s">
        <v>3314</v>
      </c>
      <c r="E159" s="300" t="s">
        <v>2962</v>
      </c>
      <c r="H159" s="293"/>
      <c r="K159" s="293"/>
      <c r="S159" s="293"/>
    </row>
    <row r="160" spans="2:19" x14ac:dyDescent="0.6">
      <c r="B160" s="291">
        <v>159</v>
      </c>
      <c r="D160" s="292" t="s">
        <v>3436</v>
      </c>
      <c r="E160" s="299" t="s">
        <v>2785</v>
      </c>
      <c r="H160" s="293"/>
      <c r="K160" s="293"/>
      <c r="S160" s="293"/>
    </row>
    <row r="161" spans="2:19" x14ac:dyDescent="0.6">
      <c r="B161" s="291">
        <v>160</v>
      </c>
      <c r="D161" s="292" t="s">
        <v>3437</v>
      </c>
      <c r="E161" s="299" t="s">
        <v>2808</v>
      </c>
      <c r="H161" s="293"/>
      <c r="K161" s="293"/>
      <c r="S161" s="293"/>
    </row>
    <row r="162" spans="2:19" x14ac:dyDescent="0.6">
      <c r="B162" s="291">
        <v>161</v>
      </c>
      <c r="D162" s="292" t="s">
        <v>3316</v>
      </c>
      <c r="E162" s="299" t="s">
        <v>3317</v>
      </c>
      <c r="H162" s="293"/>
      <c r="K162" s="293"/>
      <c r="S162" s="293"/>
    </row>
    <row r="163" spans="2:19" x14ac:dyDescent="0.6">
      <c r="B163" s="291">
        <v>162</v>
      </c>
      <c r="C163" s="292" t="s">
        <v>3318</v>
      </c>
      <c r="D163" s="292" t="s">
        <v>3443</v>
      </c>
      <c r="E163" s="299" t="s">
        <v>3320</v>
      </c>
      <c r="H163" s="293"/>
      <c r="K163" s="293"/>
      <c r="S163" s="293"/>
    </row>
    <row r="164" spans="2:19" x14ac:dyDescent="0.6">
      <c r="B164" s="291">
        <v>163</v>
      </c>
      <c r="D164" s="292" t="s">
        <v>3321</v>
      </c>
      <c r="E164" s="299" t="s">
        <v>3322</v>
      </c>
      <c r="H164" s="293"/>
      <c r="K164" s="293"/>
      <c r="S164" s="293"/>
    </row>
    <row r="165" spans="2:19" x14ac:dyDescent="0.6">
      <c r="B165" s="291">
        <v>164</v>
      </c>
      <c r="D165" s="292" t="s">
        <v>3323</v>
      </c>
      <c r="E165" s="299" t="s">
        <v>3324</v>
      </c>
      <c r="H165" s="293"/>
      <c r="K165" s="293"/>
      <c r="S165" s="293"/>
    </row>
    <row r="166" spans="2:19" x14ac:dyDescent="0.6">
      <c r="B166" s="291">
        <v>165</v>
      </c>
      <c r="C166" s="292" t="s">
        <v>2804</v>
      </c>
      <c r="D166" s="292" t="s">
        <v>3438</v>
      </c>
      <c r="E166" s="299" t="s">
        <v>2708</v>
      </c>
      <c r="H166" s="293"/>
      <c r="K166" s="293"/>
      <c r="S166" s="293"/>
    </row>
    <row r="167" spans="2:19" x14ac:dyDescent="0.6">
      <c r="B167" s="291">
        <v>166</v>
      </c>
      <c r="D167" s="292" t="s">
        <v>3325</v>
      </c>
      <c r="E167" s="299" t="s">
        <v>2930</v>
      </c>
      <c r="H167" s="293"/>
      <c r="K167" s="293"/>
      <c r="S167" s="293"/>
    </row>
    <row r="168" spans="2:19" x14ac:dyDescent="0.6">
      <c r="B168" s="291">
        <v>167</v>
      </c>
      <c r="C168" s="292" t="s">
        <v>2721</v>
      </c>
      <c r="D168" s="292" t="s">
        <v>3327</v>
      </c>
      <c r="E168" s="299"/>
      <c r="H168" s="293"/>
      <c r="K168" s="293"/>
      <c r="S168" s="293"/>
    </row>
    <row r="169" spans="2:19" x14ac:dyDescent="0.6">
      <c r="B169" s="291">
        <v>168</v>
      </c>
      <c r="D169" s="296" t="s">
        <v>3444</v>
      </c>
      <c r="E169" s="296" t="s">
        <v>3329</v>
      </c>
      <c r="H169" s="293"/>
      <c r="K169" s="293"/>
      <c r="S169" s="293"/>
    </row>
    <row r="170" spans="2:19" x14ac:dyDescent="0.6">
      <c r="B170" s="291">
        <v>169</v>
      </c>
      <c r="D170" s="296" t="s">
        <v>3330</v>
      </c>
      <c r="E170" s="296" t="s">
        <v>3331</v>
      </c>
      <c r="H170" s="293"/>
      <c r="K170" s="293"/>
      <c r="S170" s="293"/>
    </row>
    <row r="171" spans="2:19" x14ac:dyDescent="0.6">
      <c r="B171" s="291">
        <v>170</v>
      </c>
      <c r="C171" s="294"/>
      <c r="D171" s="294" t="s">
        <v>3332</v>
      </c>
      <c r="E171" s="300" t="s">
        <v>3333</v>
      </c>
      <c r="H171" s="293"/>
      <c r="K171" s="293"/>
      <c r="S171" s="293"/>
    </row>
    <row r="172" spans="2:19" x14ac:dyDescent="0.6">
      <c r="B172" s="291">
        <v>171</v>
      </c>
      <c r="D172" s="296" t="s">
        <v>3332</v>
      </c>
      <c r="E172" s="296" t="s">
        <v>3334</v>
      </c>
      <c r="H172" s="293"/>
      <c r="K172" s="293"/>
      <c r="S172" s="293"/>
    </row>
    <row r="173" spans="2:19" x14ac:dyDescent="0.6">
      <c r="B173" s="291">
        <v>172</v>
      </c>
      <c r="D173" s="296" t="s">
        <v>3445</v>
      </c>
      <c r="E173" s="296" t="s">
        <v>3336</v>
      </c>
      <c r="H173" s="293"/>
      <c r="K173" s="293"/>
      <c r="S173" s="293"/>
    </row>
    <row r="174" spans="2:19" x14ac:dyDescent="0.6">
      <c r="B174" s="291">
        <v>173</v>
      </c>
      <c r="D174" s="296" t="s">
        <v>3337</v>
      </c>
      <c r="E174" s="296" t="s">
        <v>3338</v>
      </c>
      <c r="H174" s="293"/>
      <c r="K174" s="293"/>
      <c r="S174" s="293"/>
    </row>
    <row r="175" spans="2:19" x14ac:dyDescent="0.6">
      <c r="B175" s="291">
        <v>174</v>
      </c>
      <c r="D175" s="296" t="s">
        <v>3446</v>
      </c>
      <c r="E175" s="296" t="s">
        <v>3340</v>
      </c>
      <c r="H175" s="293"/>
      <c r="K175" s="293"/>
      <c r="S175" s="293"/>
    </row>
    <row r="176" spans="2:19" x14ac:dyDescent="0.6">
      <c r="B176" s="291">
        <v>175</v>
      </c>
      <c r="C176" s="301"/>
      <c r="D176" s="301" t="s">
        <v>3467</v>
      </c>
      <c r="E176" s="293" t="s">
        <v>3342</v>
      </c>
      <c r="F176" t="b">
        <v>0</v>
      </c>
      <c r="H176" s="293"/>
      <c r="K176" s="293"/>
      <c r="S176" s="293"/>
    </row>
    <row r="177" spans="2:19" x14ac:dyDescent="0.6">
      <c r="B177" s="291">
        <v>176</v>
      </c>
      <c r="D177" s="296" t="s">
        <v>3343</v>
      </c>
      <c r="E177" s="296" t="s">
        <v>3003</v>
      </c>
      <c r="H177" s="293"/>
      <c r="K177" s="293"/>
      <c r="S177" s="293"/>
    </row>
    <row r="178" spans="2:19" x14ac:dyDescent="0.6">
      <c r="B178" s="291">
        <v>177</v>
      </c>
      <c r="D178" s="296" t="s">
        <v>3344</v>
      </c>
      <c r="E178" s="293" t="s">
        <v>3345</v>
      </c>
      <c r="H178" s="293"/>
      <c r="K178" s="293"/>
      <c r="S178" s="293"/>
    </row>
    <row r="179" spans="2:19" x14ac:dyDescent="0.6">
      <c r="B179" s="291">
        <v>178</v>
      </c>
      <c r="D179" s="296" t="s">
        <v>3439</v>
      </c>
      <c r="E179" s="296" t="s">
        <v>3346</v>
      </c>
      <c r="H179" s="293"/>
      <c r="K179" s="293"/>
      <c r="S179" s="293"/>
    </row>
    <row r="180" spans="2:19" x14ac:dyDescent="0.6">
      <c r="B180" s="291">
        <v>179</v>
      </c>
      <c r="D180" s="296" t="s">
        <v>3439</v>
      </c>
      <c r="E180" s="296" t="s">
        <v>3346</v>
      </c>
      <c r="H180" s="293"/>
      <c r="K180" s="293"/>
      <c r="S180" s="293"/>
    </row>
    <row r="181" spans="2:19" x14ac:dyDescent="0.6">
      <c r="B181" s="291">
        <v>180</v>
      </c>
      <c r="C181" s="300" t="s">
        <v>3347</v>
      </c>
      <c r="D181" s="300" t="s">
        <v>3447</v>
      </c>
      <c r="E181" s="300" t="s">
        <v>3349</v>
      </c>
      <c r="H181" s="293"/>
      <c r="K181" s="293"/>
      <c r="S181" s="293"/>
    </row>
    <row r="182" spans="2:19" x14ac:dyDescent="0.6">
      <c r="B182" s="291">
        <v>181</v>
      </c>
      <c r="D182" s="296" t="s">
        <v>3468</v>
      </c>
      <c r="H182" s="293"/>
      <c r="K182" s="293"/>
      <c r="S182" s="293"/>
    </row>
    <row r="183" spans="2:19" x14ac:dyDescent="0.6">
      <c r="B183" s="291">
        <v>182</v>
      </c>
      <c r="C183" s="296" t="s">
        <v>3432</v>
      </c>
      <c r="H183" s="293"/>
      <c r="K183" s="293"/>
      <c r="S183" s="293"/>
    </row>
    <row r="184" spans="2:19" x14ac:dyDescent="0.6">
      <c r="B184" s="291">
        <v>183</v>
      </c>
      <c r="D184" s="296" t="s">
        <v>3351</v>
      </c>
      <c r="E184" s="296" t="s">
        <v>3352</v>
      </c>
      <c r="H184" s="293"/>
      <c r="K184" s="293"/>
      <c r="S184" s="293"/>
    </row>
    <row r="185" spans="2:19" x14ac:dyDescent="0.6">
      <c r="B185" s="291">
        <v>184</v>
      </c>
      <c r="D185" s="296" t="s">
        <v>3351</v>
      </c>
      <c r="E185" s="296" t="s">
        <v>3352</v>
      </c>
      <c r="H185" s="293"/>
      <c r="K185" s="293"/>
      <c r="S185" s="293"/>
    </row>
    <row r="186" spans="2:19" x14ac:dyDescent="0.6">
      <c r="B186" s="291">
        <v>185</v>
      </c>
      <c r="D186" s="296" t="s">
        <v>3351</v>
      </c>
      <c r="E186" s="296" t="s">
        <v>3352</v>
      </c>
      <c r="H186" s="293"/>
      <c r="K186" s="293"/>
      <c r="S186" s="293"/>
    </row>
    <row r="187" spans="2:19" x14ac:dyDescent="0.6">
      <c r="B187" s="291">
        <v>186</v>
      </c>
      <c r="D187" s="296" t="s">
        <v>3354</v>
      </c>
      <c r="E187" s="296" t="s">
        <v>3355</v>
      </c>
      <c r="H187" s="293"/>
      <c r="K187" s="293"/>
      <c r="S187" s="293"/>
    </row>
    <row r="188" spans="2:19" x14ac:dyDescent="0.6">
      <c r="B188" s="291">
        <v>187</v>
      </c>
      <c r="C188" s="296" t="s">
        <v>2720</v>
      </c>
      <c r="D188" s="296" t="s">
        <v>3105</v>
      </c>
      <c r="E188" s="296" t="s">
        <v>3356</v>
      </c>
      <c r="H188" s="293"/>
      <c r="K188" s="293"/>
      <c r="S188" s="293"/>
    </row>
    <row r="189" spans="2:19" x14ac:dyDescent="0.6">
      <c r="B189" s="291">
        <v>188</v>
      </c>
      <c r="D189" s="296" t="s">
        <v>3448</v>
      </c>
      <c r="E189" s="296" t="s">
        <v>3358</v>
      </c>
      <c r="H189" s="293"/>
      <c r="K189" s="293"/>
      <c r="S189" s="293"/>
    </row>
    <row r="190" spans="2:19" x14ac:dyDescent="0.6">
      <c r="B190" s="291">
        <v>189</v>
      </c>
      <c r="D190" s="296" t="s">
        <v>3448</v>
      </c>
      <c r="E190" s="296" t="s">
        <v>3358</v>
      </c>
      <c r="H190" s="293"/>
      <c r="K190" s="293"/>
      <c r="S190" s="293"/>
    </row>
    <row r="191" spans="2:19" x14ac:dyDescent="0.6">
      <c r="B191" s="291">
        <v>190</v>
      </c>
      <c r="D191" s="296" t="s">
        <v>3359</v>
      </c>
      <c r="E191" s="296" t="s">
        <v>3360</v>
      </c>
      <c r="H191" s="293"/>
      <c r="K191" s="293"/>
      <c r="S191" s="293"/>
    </row>
    <row r="192" spans="2:19" x14ac:dyDescent="0.6">
      <c r="B192" s="291">
        <v>191</v>
      </c>
      <c r="D192" s="296" t="s">
        <v>3448</v>
      </c>
      <c r="E192" s="296" t="s">
        <v>3358</v>
      </c>
      <c r="H192" s="293"/>
      <c r="K192" s="293"/>
      <c r="S192" s="293"/>
    </row>
    <row r="193" spans="2:19" x14ac:dyDescent="0.6">
      <c r="B193" s="291">
        <v>192</v>
      </c>
      <c r="C193" s="301"/>
      <c r="D193" s="301" t="s">
        <v>3468</v>
      </c>
      <c r="E193" s="301"/>
      <c r="F193" t="b">
        <v>0</v>
      </c>
      <c r="H193" s="293"/>
      <c r="K193" s="293"/>
      <c r="S193" s="293"/>
    </row>
    <row r="194" spans="2:19" x14ac:dyDescent="0.6">
      <c r="B194" s="291">
        <v>193</v>
      </c>
      <c r="D194" s="296" t="s">
        <v>3468</v>
      </c>
      <c r="H194" s="293"/>
      <c r="K194" s="293"/>
      <c r="S194" s="293"/>
    </row>
    <row r="195" spans="2:19" x14ac:dyDescent="0.6">
      <c r="B195" s="291">
        <v>194</v>
      </c>
      <c r="C195" s="296" t="s">
        <v>3343</v>
      </c>
      <c r="D195" s="302" t="s">
        <v>3362</v>
      </c>
      <c r="E195" s="296" t="s">
        <v>3363</v>
      </c>
      <c r="H195" s="293"/>
      <c r="K195" s="293"/>
      <c r="S195" s="293"/>
    </row>
    <row r="196" spans="2:19" x14ac:dyDescent="0.6">
      <c r="B196" s="291">
        <v>195</v>
      </c>
      <c r="C196" s="301"/>
      <c r="D196" s="301" t="s">
        <v>3364</v>
      </c>
      <c r="E196" s="301" t="s">
        <v>3365</v>
      </c>
      <c r="F196" t="b">
        <v>0</v>
      </c>
      <c r="H196" s="293"/>
      <c r="K196" s="293"/>
      <c r="S196" s="293"/>
    </row>
    <row r="197" spans="2:19" x14ac:dyDescent="0.6">
      <c r="B197" s="291">
        <v>196</v>
      </c>
      <c r="C197" s="296" t="s">
        <v>2764</v>
      </c>
      <c r="D197" s="296" t="s">
        <v>3343</v>
      </c>
      <c r="E197" s="303" t="s">
        <v>2766</v>
      </c>
      <c r="H197" s="293"/>
      <c r="K197" s="293"/>
      <c r="S197" s="293"/>
    </row>
    <row r="198" spans="2:19" x14ac:dyDescent="0.6">
      <c r="B198" s="291">
        <v>197</v>
      </c>
      <c r="D198" s="296" t="s">
        <v>3368</v>
      </c>
      <c r="E198" s="296" t="s">
        <v>3369</v>
      </c>
      <c r="H198" s="293"/>
      <c r="K198" s="293"/>
      <c r="S198" s="293"/>
    </row>
    <row r="199" spans="2:19" x14ac:dyDescent="0.6">
      <c r="B199" s="291">
        <v>198</v>
      </c>
      <c r="C199" s="300"/>
      <c r="D199" s="300" t="s">
        <v>3370</v>
      </c>
      <c r="E199" s="300" t="s">
        <v>3371</v>
      </c>
      <c r="H199" s="293"/>
      <c r="K199" s="293"/>
      <c r="S199" s="293"/>
    </row>
    <row r="200" spans="2:19" x14ac:dyDescent="0.6">
      <c r="B200" s="291">
        <v>199</v>
      </c>
      <c r="D200" s="296" t="s">
        <v>3372</v>
      </c>
      <c r="E200" s="296" t="s">
        <v>3373</v>
      </c>
      <c r="H200" s="293"/>
      <c r="K200" s="293"/>
      <c r="S200" s="293"/>
    </row>
    <row r="201" spans="2:19" x14ac:dyDescent="0.6">
      <c r="B201" s="291">
        <v>200</v>
      </c>
      <c r="D201" s="296" t="s">
        <v>3374</v>
      </c>
      <c r="E201" s="296" t="s">
        <v>3329</v>
      </c>
      <c r="H201" s="293"/>
      <c r="K201" s="293"/>
      <c r="S201" s="293"/>
    </row>
    <row r="202" spans="2:19" x14ac:dyDescent="0.6">
      <c r="B202" s="291">
        <v>201</v>
      </c>
      <c r="H202" s="293"/>
      <c r="K202" s="293"/>
      <c r="S202" s="293"/>
    </row>
    <row r="203" spans="2:19" x14ac:dyDescent="0.6">
      <c r="B203" s="291">
        <v>202</v>
      </c>
      <c r="H203" s="293"/>
      <c r="K203" s="293"/>
      <c r="S203" s="293"/>
    </row>
    <row r="204" spans="2:19" x14ac:dyDescent="0.6">
      <c r="B204" s="291">
        <v>203</v>
      </c>
      <c r="H204" s="293"/>
      <c r="K204" s="293"/>
      <c r="S204" s="293"/>
    </row>
    <row r="205" spans="2:19" x14ac:dyDescent="0.6">
      <c r="B205" s="291">
        <v>204</v>
      </c>
      <c r="H205" s="293"/>
      <c r="K205" s="293"/>
      <c r="S205" s="293"/>
    </row>
    <row r="206" spans="2:19" x14ac:dyDescent="0.6">
      <c r="B206" s="291">
        <v>205</v>
      </c>
      <c r="H206" s="293"/>
      <c r="K206" s="293"/>
      <c r="S206" s="293"/>
    </row>
    <row r="207" spans="2:19" x14ac:dyDescent="0.6">
      <c r="B207" s="291">
        <v>206</v>
      </c>
      <c r="H207" s="293"/>
      <c r="K207" s="293"/>
      <c r="S207" s="293"/>
    </row>
    <row r="208" spans="2:19" x14ac:dyDescent="0.6">
      <c r="B208" s="291">
        <v>207</v>
      </c>
      <c r="H208" s="293"/>
      <c r="K208" s="293"/>
      <c r="S208" s="293"/>
    </row>
    <row r="209" spans="2:19" x14ac:dyDescent="0.6">
      <c r="B209" s="291">
        <v>208</v>
      </c>
      <c r="H209" s="293"/>
      <c r="K209" s="293"/>
      <c r="S209" s="293"/>
    </row>
    <row r="210" spans="2:19" x14ac:dyDescent="0.6">
      <c r="B210" s="291">
        <v>209</v>
      </c>
      <c r="H210" s="293"/>
      <c r="K210" s="293"/>
      <c r="S210" s="293"/>
    </row>
    <row r="211" spans="2:19" x14ac:dyDescent="0.6">
      <c r="B211" s="291">
        <v>210</v>
      </c>
      <c r="H211" s="293"/>
      <c r="K211" s="293"/>
      <c r="S211" s="293"/>
    </row>
    <row r="212" spans="2:19" x14ac:dyDescent="0.6">
      <c r="B212" s="291">
        <v>211</v>
      </c>
      <c r="H212" s="293"/>
      <c r="K212" s="293"/>
      <c r="S212" s="293"/>
    </row>
    <row r="213" spans="2:19" x14ac:dyDescent="0.6">
      <c r="B213" s="291">
        <v>212</v>
      </c>
      <c r="H213" s="293"/>
      <c r="K213" s="293"/>
      <c r="S213" s="293"/>
    </row>
    <row r="214" spans="2:19" x14ac:dyDescent="0.6">
      <c r="B214" s="291">
        <v>213</v>
      </c>
      <c r="H214" s="293"/>
      <c r="K214" s="293"/>
      <c r="S214" s="293"/>
    </row>
    <row r="215" spans="2:19" x14ac:dyDescent="0.6">
      <c r="B215" s="291">
        <v>214</v>
      </c>
      <c r="H215" s="293"/>
      <c r="K215" s="293"/>
      <c r="S215" s="293"/>
    </row>
    <row r="216" spans="2:19" x14ac:dyDescent="0.6">
      <c r="B216" s="291">
        <v>215</v>
      </c>
      <c r="H216" s="293"/>
      <c r="K216" s="293"/>
      <c r="S216" s="293"/>
    </row>
    <row r="217" spans="2:19" x14ac:dyDescent="0.6">
      <c r="B217" s="291">
        <v>216</v>
      </c>
      <c r="H217" s="293"/>
      <c r="K217" s="293"/>
      <c r="S217" s="293"/>
    </row>
    <row r="218" spans="2:19" x14ac:dyDescent="0.6">
      <c r="B218" s="291">
        <v>217</v>
      </c>
      <c r="H218" s="293"/>
      <c r="K218" s="293"/>
      <c r="S218" s="293"/>
    </row>
    <row r="219" spans="2:19" x14ac:dyDescent="0.6">
      <c r="B219" s="291">
        <v>218</v>
      </c>
      <c r="H219" s="293"/>
      <c r="K219" s="293"/>
      <c r="S219" s="293"/>
    </row>
    <row r="220" spans="2:19" x14ac:dyDescent="0.6">
      <c r="B220" s="291">
        <v>219</v>
      </c>
      <c r="H220" s="293"/>
      <c r="K220" s="293"/>
      <c r="S220" s="293"/>
    </row>
    <row r="221" spans="2:19" x14ac:dyDescent="0.6">
      <c r="B221" s="291">
        <v>220</v>
      </c>
      <c r="H221" s="293"/>
      <c r="K221" s="293"/>
      <c r="S221" s="293"/>
    </row>
    <row r="222" spans="2:19" x14ac:dyDescent="0.6">
      <c r="B222" s="291">
        <v>221</v>
      </c>
      <c r="H222" s="293"/>
      <c r="K222" s="293"/>
      <c r="S222" s="293"/>
    </row>
    <row r="223" spans="2:19" x14ac:dyDescent="0.6">
      <c r="B223" s="291">
        <v>222</v>
      </c>
      <c r="H223" s="293"/>
      <c r="K223" s="293"/>
      <c r="S223" s="293"/>
    </row>
    <row r="224" spans="2:19" x14ac:dyDescent="0.6">
      <c r="B224" s="291">
        <v>223</v>
      </c>
      <c r="H224" s="293"/>
      <c r="K224" s="293"/>
      <c r="S224" s="293"/>
    </row>
    <row r="225" spans="2:19" x14ac:dyDescent="0.6">
      <c r="B225" s="291">
        <v>224</v>
      </c>
      <c r="H225" s="293"/>
      <c r="K225" s="293"/>
      <c r="S225" s="293"/>
    </row>
    <row r="226" spans="2:19" x14ac:dyDescent="0.6">
      <c r="B226" s="291">
        <v>225</v>
      </c>
      <c r="H226" s="293"/>
      <c r="K226" s="293"/>
      <c r="S226" s="293"/>
    </row>
    <row r="227" spans="2:19" x14ac:dyDescent="0.6">
      <c r="B227" s="291">
        <v>226</v>
      </c>
      <c r="H227" s="293"/>
      <c r="K227" s="293"/>
      <c r="S227" s="293"/>
    </row>
    <row r="228" spans="2:19" x14ac:dyDescent="0.6">
      <c r="B228" s="291">
        <v>227</v>
      </c>
      <c r="H228" s="293"/>
      <c r="K228" s="293"/>
      <c r="S228" s="293"/>
    </row>
    <row r="229" spans="2:19" x14ac:dyDescent="0.6">
      <c r="B229" s="291">
        <v>228</v>
      </c>
      <c r="H229" s="293"/>
      <c r="K229" s="293"/>
      <c r="S229" s="293"/>
    </row>
    <row r="230" spans="2:19" x14ac:dyDescent="0.6">
      <c r="B230" s="291">
        <v>229</v>
      </c>
      <c r="H230" s="293"/>
      <c r="K230" s="293"/>
      <c r="S230" s="293"/>
    </row>
    <row r="231" spans="2:19" x14ac:dyDescent="0.6">
      <c r="B231" s="291">
        <v>230</v>
      </c>
      <c r="H231" s="293"/>
      <c r="K231" s="293"/>
      <c r="S231" s="293"/>
    </row>
    <row r="232" spans="2:19" x14ac:dyDescent="0.6">
      <c r="B232" s="291">
        <v>231</v>
      </c>
      <c r="H232" s="293"/>
      <c r="K232" s="293"/>
      <c r="S232" s="293"/>
    </row>
    <row r="233" spans="2:19" x14ac:dyDescent="0.6">
      <c r="B233" s="291">
        <v>232</v>
      </c>
      <c r="H233" s="293"/>
      <c r="K233" s="293"/>
      <c r="S233" s="293"/>
    </row>
    <row r="234" spans="2:19" x14ac:dyDescent="0.6">
      <c r="B234" s="291">
        <v>233</v>
      </c>
      <c r="H234" s="293"/>
      <c r="K234" s="293"/>
      <c r="S234" s="293"/>
    </row>
    <row r="235" spans="2:19" x14ac:dyDescent="0.6">
      <c r="B235" s="291">
        <v>234</v>
      </c>
      <c r="H235" s="293"/>
      <c r="K235" s="293"/>
      <c r="S235" s="293"/>
    </row>
    <row r="236" spans="2:19" x14ac:dyDescent="0.6">
      <c r="B236" s="291">
        <v>235</v>
      </c>
      <c r="H236" s="293"/>
      <c r="K236" s="293"/>
      <c r="S236" s="293"/>
    </row>
    <row r="237" spans="2:19" x14ac:dyDescent="0.6">
      <c r="B237" s="291">
        <v>236</v>
      </c>
      <c r="H237" s="293"/>
      <c r="K237" s="293"/>
      <c r="S237" s="293"/>
    </row>
    <row r="238" spans="2:19" x14ac:dyDescent="0.6">
      <c r="B238" s="291">
        <v>237</v>
      </c>
      <c r="H238" s="293"/>
      <c r="K238" s="293"/>
      <c r="S238" s="293"/>
    </row>
    <row r="239" spans="2:19" x14ac:dyDescent="0.6">
      <c r="B239" s="291">
        <v>238</v>
      </c>
      <c r="H239" s="293"/>
      <c r="K239" s="293"/>
      <c r="S239" s="293"/>
    </row>
    <row r="240" spans="2:19" x14ac:dyDescent="0.6">
      <c r="B240" s="291">
        <v>239</v>
      </c>
      <c r="H240" s="293"/>
      <c r="K240" s="293"/>
      <c r="S240" s="293"/>
    </row>
    <row r="241" spans="2:19" x14ac:dyDescent="0.6">
      <c r="B241" s="291">
        <v>240</v>
      </c>
      <c r="H241" s="293"/>
      <c r="K241" s="293"/>
      <c r="S241" s="293"/>
    </row>
    <row r="242" spans="2:19" x14ac:dyDescent="0.6">
      <c r="B242" s="291">
        <v>241</v>
      </c>
      <c r="H242" s="293"/>
      <c r="K242" s="293"/>
      <c r="S242" s="293"/>
    </row>
    <row r="243" spans="2:19" x14ac:dyDescent="0.6">
      <c r="B243" s="291">
        <v>242</v>
      </c>
      <c r="H243" s="293"/>
      <c r="K243" s="293"/>
      <c r="S243" s="293"/>
    </row>
    <row r="244" spans="2:19" x14ac:dyDescent="0.6">
      <c r="B244" s="291">
        <v>243</v>
      </c>
      <c r="H244" s="293"/>
      <c r="K244" s="293"/>
      <c r="S244" s="293"/>
    </row>
    <row r="245" spans="2:19" x14ac:dyDescent="0.6">
      <c r="B245" s="291">
        <v>244</v>
      </c>
      <c r="H245" s="293"/>
      <c r="K245" s="293"/>
      <c r="S245" s="293"/>
    </row>
    <row r="246" spans="2:19" x14ac:dyDescent="0.6">
      <c r="B246" s="291">
        <v>245</v>
      </c>
      <c r="H246" s="293"/>
      <c r="K246" s="293"/>
      <c r="S246" s="293"/>
    </row>
    <row r="247" spans="2:19" x14ac:dyDescent="0.6">
      <c r="B247" s="291">
        <v>246</v>
      </c>
      <c r="H247" s="293"/>
      <c r="K247" s="293"/>
      <c r="S247" s="293"/>
    </row>
    <row r="248" spans="2:19" x14ac:dyDescent="0.6">
      <c r="B248" s="291">
        <v>247</v>
      </c>
      <c r="H248" s="293"/>
      <c r="K248" s="293"/>
      <c r="S248" s="293"/>
    </row>
    <row r="249" spans="2:19" x14ac:dyDescent="0.6">
      <c r="B249" s="291">
        <v>248</v>
      </c>
      <c r="H249" s="293"/>
      <c r="K249" s="293"/>
      <c r="S249" s="293"/>
    </row>
    <row r="250" spans="2:19" x14ac:dyDescent="0.6">
      <c r="B250" s="291">
        <v>249</v>
      </c>
      <c r="H250" s="293"/>
      <c r="K250" s="293"/>
      <c r="S250" s="293"/>
    </row>
    <row r="251" spans="2:19" x14ac:dyDescent="0.6">
      <c r="B251" s="291">
        <v>250</v>
      </c>
      <c r="H251" s="293"/>
      <c r="K251" s="293"/>
      <c r="S251" s="293"/>
    </row>
    <row r="252" spans="2:19" x14ac:dyDescent="0.6">
      <c r="B252" s="291">
        <v>251</v>
      </c>
      <c r="H252" s="293"/>
      <c r="K252" s="293"/>
      <c r="S252" s="293"/>
    </row>
    <row r="253" spans="2:19" x14ac:dyDescent="0.6">
      <c r="B253" s="291">
        <v>252</v>
      </c>
      <c r="H253" s="293"/>
      <c r="K253" s="293"/>
      <c r="S253" s="293"/>
    </row>
    <row r="254" spans="2:19" x14ac:dyDescent="0.6">
      <c r="B254" s="291">
        <v>253</v>
      </c>
      <c r="H254" s="293"/>
      <c r="K254" s="293"/>
      <c r="S254" s="293"/>
    </row>
    <row r="255" spans="2:19" x14ac:dyDescent="0.6">
      <c r="B255" s="291">
        <v>254</v>
      </c>
      <c r="H255" s="293"/>
      <c r="K255" s="293"/>
      <c r="S255" s="293"/>
    </row>
    <row r="256" spans="2:19" x14ac:dyDescent="0.6">
      <c r="B256" s="291">
        <v>255</v>
      </c>
      <c r="H256" s="293"/>
      <c r="K256" s="293"/>
      <c r="S256" s="293"/>
    </row>
    <row r="257" spans="2:19" x14ac:dyDescent="0.6">
      <c r="B257" s="291">
        <v>256</v>
      </c>
      <c r="H257" s="293"/>
      <c r="K257" s="293"/>
      <c r="S257" s="293"/>
    </row>
    <row r="258" spans="2:19" x14ac:dyDescent="0.6">
      <c r="B258" s="291">
        <v>257</v>
      </c>
      <c r="H258" s="293"/>
      <c r="K258" s="293"/>
      <c r="S258" s="293"/>
    </row>
    <row r="259" spans="2:19" x14ac:dyDescent="0.6">
      <c r="B259" s="291">
        <v>258</v>
      </c>
      <c r="H259" s="293"/>
      <c r="K259" s="293"/>
      <c r="S259" s="293"/>
    </row>
    <row r="260" spans="2:19" x14ac:dyDescent="0.6">
      <c r="B260" s="291">
        <v>259</v>
      </c>
      <c r="H260" s="293"/>
      <c r="K260" s="293"/>
      <c r="S260" s="293"/>
    </row>
    <row r="261" spans="2:19" x14ac:dyDescent="0.6">
      <c r="B261" s="291">
        <v>260</v>
      </c>
      <c r="H261" s="293"/>
      <c r="K261" s="293"/>
      <c r="S261" s="293"/>
    </row>
    <row r="262" spans="2:19" x14ac:dyDescent="0.6">
      <c r="B262" s="291">
        <v>261</v>
      </c>
      <c r="H262" s="293"/>
      <c r="K262" s="293"/>
      <c r="S262" s="293"/>
    </row>
    <row r="263" spans="2:19" x14ac:dyDescent="0.6">
      <c r="B263" s="291">
        <v>262</v>
      </c>
      <c r="H263" s="293"/>
      <c r="K263" s="293"/>
      <c r="S263" s="293"/>
    </row>
    <row r="264" spans="2:19" x14ac:dyDescent="0.6">
      <c r="B264" s="291">
        <v>263</v>
      </c>
      <c r="H264" s="293"/>
      <c r="K264" s="293"/>
      <c r="S264" s="293"/>
    </row>
    <row r="265" spans="2:19" x14ac:dyDescent="0.6">
      <c r="B265" s="291">
        <v>264</v>
      </c>
      <c r="H265" s="293"/>
      <c r="K265" s="293"/>
      <c r="S265" s="293"/>
    </row>
    <row r="266" spans="2:19" x14ac:dyDescent="0.6">
      <c r="B266" s="291">
        <v>265</v>
      </c>
      <c r="H266" s="293"/>
      <c r="K266" s="293"/>
      <c r="S266" s="293"/>
    </row>
    <row r="267" spans="2:19" x14ac:dyDescent="0.6">
      <c r="B267" s="291">
        <v>266</v>
      </c>
      <c r="H267" s="293"/>
      <c r="K267" s="293"/>
      <c r="S267" s="293"/>
    </row>
    <row r="268" spans="2:19" x14ac:dyDescent="0.6">
      <c r="B268" s="291">
        <v>267</v>
      </c>
      <c r="H268" s="293"/>
      <c r="K268" s="293"/>
      <c r="S268" s="293"/>
    </row>
    <row r="269" spans="2:19" x14ac:dyDescent="0.6">
      <c r="B269" s="291">
        <v>268</v>
      </c>
      <c r="H269" s="293"/>
      <c r="K269" s="293"/>
      <c r="S269" s="293"/>
    </row>
    <row r="270" spans="2:19" x14ac:dyDescent="0.6">
      <c r="B270" s="291">
        <v>269</v>
      </c>
      <c r="H270" s="293"/>
      <c r="K270" s="293"/>
      <c r="S270" s="293"/>
    </row>
    <row r="271" spans="2:19" x14ac:dyDescent="0.6">
      <c r="B271" s="291">
        <v>270</v>
      </c>
      <c r="H271" s="293"/>
      <c r="K271" s="293"/>
      <c r="S271" s="293"/>
    </row>
    <row r="272" spans="2:19" x14ac:dyDescent="0.6">
      <c r="B272" s="291">
        <v>271</v>
      </c>
      <c r="D272" s="296" t="s">
        <v>3325</v>
      </c>
      <c r="E272" s="293" t="s">
        <v>2981</v>
      </c>
      <c r="F272" t="b">
        <v>0</v>
      </c>
      <c r="H272" s="293"/>
      <c r="K272" s="293"/>
      <c r="S272" s="293"/>
    </row>
    <row r="273" spans="2:19" x14ac:dyDescent="0.6">
      <c r="B273" s="291">
        <v>272</v>
      </c>
      <c r="C273" s="296" t="s">
        <v>2983</v>
      </c>
      <c r="D273" s="296" t="s">
        <v>3469</v>
      </c>
      <c r="E273" s="293" t="s">
        <v>2986</v>
      </c>
      <c r="H273" s="293"/>
      <c r="K273" s="293"/>
      <c r="S273" s="293"/>
    </row>
    <row r="274" spans="2:19" x14ac:dyDescent="0.6">
      <c r="B274" s="291">
        <v>273</v>
      </c>
      <c r="C274" s="296" t="s">
        <v>2989</v>
      </c>
      <c r="D274" s="296" t="s">
        <v>3470</v>
      </c>
      <c r="E274" s="293" t="s">
        <v>2988</v>
      </c>
      <c r="H274" s="293"/>
      <c r="K274" s="293"/>
      <c r="S274" s="293"/>
    </row>
    <row r="275" spans="2:19" x14ac:dyDescent="0.6">
      <c r="B275" s="291">
        <v>274</v>
      </c>
      <c r="C275" s="296" t="s">
        <v>2995</v>
      </c>
      <c r="D275" s="296" t="s">
        <v>3437</v>
      </c>
      <c r="E275" s="293" t="s">
        <v>2808</v>
      </c>
      <c r="H275" s="293"/>
      <c r="K275" s="293"/>
      <c r="S275" s="293"/>
    </row>
    <row r="276" spans="2:19" x14ac:dyDescent="0.6">
      <c r="B276" s="291">
        <v>275</v>
      </c>
      <c r="D276" s="296" t="s">
        <v>3471</v>
      </c>
      <c r="E276" s="293" t="s">
        <v>2971</v>
      </c>
      <c r="H276" s="293"/>
      <c r="K276" s="293"/>
      <c r="S276" s="293"/>
    </row>
    <row r="277" spans="2:19" x14ac:dyDescent="0.6">
      <c r="B277" s="291">
        <v>276</v>
      </c>
      <c r="D277" s="296" t="s">
        <v>3314</v>
      </c>
      <c r="E277" s="293" t="s">
        <v>2962</v>
      </c>
      <c r="H277" s="293"/>
      <c r="K277" s="293"/>
      <c r="S277" s="293"/>
    </row>
    <row r="278" spans="2:19" x14ac:dyDescent="0.6">
      <c r="B278" s="291">
        <v>277</v>
      </c>
      <c r="H278" s="293"/>
      <c r="K278" s="293"/>
      <c r="S278" s="293"/>
    </row>
    <row r="279" spans="2:19" x14ac:dyDescent="0.6">
      <c r="B279" s="304">
        <v>278</v>
      </c>
      <c r="C279" s="305"/>
      <c r="D279" s="296" t="s">
        <v>3314</v>
      </c>
      <c r="E279" s="293" t="s">
        <v>2962</v>
      </c>
      <c r="H279" s="293"/>
      <c r="K279" s="293"/>
      <c r="S279" s="293"/>
    </row>
    <row r="280" spans="2:19" x14ac:dyDescent="0.6">
      <c r="B280" s="291">
        <v>279</v>
      </c>
      <c r="D280" s="296" t="s">
        <v>3325</v>
      </c>
      <c r="E280" s="293" t="s">
        <v>2930</v>
      </c>
      <c r="H280" s="293"/>
      <c r="K280" s="293"/>
      <c r="S280" s="293"/>
    </row>
    <row r="281" spans="2:19" x14ac:dyDescent="0.6">
      <c r="B281" s="291">
        <v>280</v>
      </c>
      <c r="D281" s="296" t="s">
        <v>3472</v>
      </c>
      <c r="E281" s="293" t="s">
        <v>2955</v>
      </c>
      <c r="H281" s="293"/>
      <c r="K281" s="293"/>
      <c r="S281" s="293"/>
    </row>
    <row r="282" spans="2:19" x14ac:dyDescent="0.6">
      <c r="B282" s="291">
        <v>281</v>
      </c>
      <c r="D282" s="296" t="s">
        <v>3473</v>
      </c>
      <c r="E282" s="293" t="s">
        <v>2957</v>
      </c>
      <c r="H282" s="293"/>
      <c r="K282" s="293"/>
      <c r="S282" s="293"/>
    </row>
    <row r="283" spans="2:19" x14ac:dyDescent="0.6">
      <c r="B283" s="291">
        <v>282</v>
      </c>
      <c r="D283" s="296" t="s">
        <v>3472</v>
      </c>
      <c r="E283" s="293" t="s">
        <v>2955</v>
      </c>
      <c r="H283" s="293"/>
      <c r="K283" s="293"/>
      <c r="S283" s="293"/>
    </row>
    <row r="284" spans="2:19" x14ac:dyDescent="0.6">
      <c r="B284" s="291">
        <v>283</v>
      </c>
      <c r="D284" s="296" t="s">
        <v>3343</v>
      </c>
      <c r="E284" s="293" t="s">
        <v>2766</v>
      </c>
      <c r="H284" s="293"/>
      <c r="K284" s="293"/>
      <c r="S284" s="293"/>
    </row>
    <row r="285" spans="2:19" x14ac:dyDescent="0.6">
      <c r="B285" s="291">
        <v>284</v>
      </c>
      <c r="D285" s="296" t="s">
        <v>3438</v>
      </c>
      <c r="E285" s="293" t="s">
        <v>2708</v>
      </c>
      <c r="H285" s="293"/>
      <c r="K285" s="293"/>
      <c r="S285" s="293"/>
    </row>
    <row r="286" spans="2:19" x14ac:dyDescent="0.6">
      <c r="B286" s="304">
        <v>285</v>
      </c>
      <c r="C286" s="301"/>
      <c r="D286" s="301" t="s">
        <v>3437</v>
      </c>
      <c r="E286" s="306"/>
      <c r="F286" t="b">
        <v>0</v>
      </c>
      <c r="H286" s="293"/>
      <c r="K286" s="293"/>
      <c r="S286" s="293"/>
    </row>
    <row r="287" spans="2:19" x14ac:dyDescent="0.6">
      <c r="B287" s="291">
        <v>286</v>
      </c>
      <c r="D287" s="296" t="s">
        <v>3105</v>
      </c>
      <c r="E287" s="293" t="s">
        <v>2925</v>
      </c>
      <c r="H287" s="293"/>
      <c r="K287" s="293"/>
      <c r="S287" s="293"/>
    </row>
    <row r="288" spans="2:19" x14ac:dyDescent="0.6">
      <c r="B288" s="291">
        <v>287</v>
      </c>
      <c r="D288" s="296" t="s">
        <v>3306</v>
      </c>
      <c r="E288" s="293" t="s">
        <v>2927</v>
      </c>
      <c r="F288" t="b">
        <v>0</v>
      </c>
      <c r="H288" s="293"/>
      <c r="K288" s="293"/>
      <c r="S288" s="293"/>
    </row>
    <row r="289" spans="2:19" x14ac:dyDescent="0.6">
      <c r="B289" s="291">
        <v>288</v>
      </c>
      <c r="D289" s="296" t="s">
        <v>3325</v>
      </c>
      <c r="E289" s="293" t="s">
        <v>2930</v>
      </c>
      <c r="H289" s="293"/>
      <c r="K289" s="293"/>
      <c r="S289" s="293"/>
    </row>
    <row r="290" spans="2:19" x14ac:dyDescent="0.6">
      <c r="B290" s="291">
        <v>289</v>
      </c>
      <c r="D290" s="296" t="s">
        <v>3105</v>
      </c>
      <c r="E290" s="293" t="s">
        <v>2925</v>
      </c>
      <c r="H290" s="293"/>
      <c r="K290" s="293"/>
      <c r="S290" s="293"/>
    </row>
    <row r="291" spans="2:19" x14ac:dyDescent="0.6">
      <c r="B291" s="291">
        <v>290</v>
      </c>
      <c r="D291" s="296" t="s">
        <v>3437</v>
      </c>
      <c r="E291" s="293" t="s">
        <v>2808</v>
      </c>
      <c r="H291" s="293"/>
      <c r="K291" s="293"/>
      <c r="S291" s="293"/>
    </row>
    <row r="292" spans="2:19" x14ac:dyDescent="0.6">
      <c r="B292" s="291">
        <v>291</v>
      </c>
      <c r="D292" s="296" t="s">
        <v>3449</v>
      </c>
      <c r="E292" s="293" t="s">
        <v>2917</v>
      </c>
      <c r="H292" s="293"/>
      <c r="K292" s="293"/>
      <c r="S292" s="293"/>
    </row>
    <row r="293" spans="2:19" x14ac:dyDescent="0.6">
      <c r="B293" s="291">
        <v>292</v>
      </c>
      <c r="D293" s="296" t="s">
        <v>3474</v>
      </c>
      <c r="E293" s="293" t="s">
        <v>2909</v>
      </c>
      <c r="H293" s="293"/>
      <c r="K293" s="293"/>
      <c r="S293" s="293"/>
    </row>
    <row r="294" spans="2:19" x14ac:dyDescent="0.6">
      <c r="B294" s="291">
        <v>293</v>
      </c>
      <c r="C294" s="301"/>
      <c r="D294" s="301" t="s">
        <v>3343</v>
      </c>
      <c r="E294" s="293" t="s">
        <v>2766</v>
      </c>
      <c r="F294" t="b">
        <v>0</v>
      </c>
      <c r="H294" s="293"/>
      <c r="K294" s="293"/>
      <c r="S294" s="293"/>
    </row>
    <row r="295" spans="2:19" x14ac:dyDescent="0.6">
      <c r="B295" s="291">
        <v>294</v>
      </c>
      <c r="D295" s="296" t="s">
        <v>3271</v>
      </c>
      <c r="E295" s="293" t="s">
        <v>2893</v>
      </c>
      <c r="H295" s="293"/>
      <c r="K295" s="293"/>
      <c r="S295" s="293"/>
    </row>
    <row r="296" spans="2:19" x14ac:dyDescent="0.6">
      <c r="B296" s="291">
        <v>295</v>
      </c>
      <c r="D296" s="296" t="s">
        <v>3271</v>
      </c>
      <c r="E296" s="293" t="s">
        <v>2893</v>
      </c>
      <c r="H296" s="293"/>
      <c r="K296" s="293"/>
      <c r="S296" s="293"/>
    </row>
    <row r="297" spans="2:19" x14ac:dyDescent="0.6">
      <c r="B297" s="291">
        <v>296</v>
      </c>
      <c r="D297" s="296" t="s">
        <v>3271</v>
      </c>
      <c r="E297" s="293" t="s">
        <v>2893</v>
      </c>
      <c r="H297" s="293"/>
      <c r="K297" s="293"/>
      <c r="S297" s="293"/>
    </row>
    <row r="298" spans="2:19" x14ac:dyDescent="0.6">
      <c r="B298" s="291">
        <v>297</v>
      </c>
      <c r="D298" s="296" t="s">
        <v>3475</v>
      </c>
      <c r="E298" s="293" t="s">
        <v>2903</v>
      </c>
      <c r="H298" s="293"/>
      <c r="K298" s="293"/>
      <c r="S298" s="293"/>
    </row>
    <row r="299" spans="2:19" x14ac:dyDescent="0.6">
      <c r="B299" s="291">
        <v>298</v>
      </c>
      <c r="D299" s="296" t="s">
        <v>3438</v>
      </c>
      <c r="E299" s="293" t="s">
        <v>2708</v>
      </c>
      <c r="H299" s="293"/>
      <c r="K299" s="293"/>
      <c r="S299" s="293"/>
    </row>
    <row r="300" spans="2:19" x14ac:dyDescent="0.6">
      <c r="B300" s="291">
        <v>299</v>
      </c>
      <c r="D300" s="296" t="s">
        <v>3476</v>
      </c>
      <c r="E300" s="293" t="s">
        <v>2883</v>
      </c>
      <c r="H300" s="293"/>
      <c r="K300" s="293"/>
      <c r="S300" s="293"/>
    </row>
    <row r="301" spans="2:19" x14ac:dyDescent="0.6">
      <c r="B301" s="291">
        <v>300</v>
      </c>
      <c r="D301" s="296" t="s">
        <v>3476</v>
      </c>
      <c r="E301" s="293" t="s">
        <v>2883</v>
      </c>
      <c r="H301" s="293"/>
      <c r="K301" s="293"/>
      <c r="S301" s="293"/>
    </row>
    <row r="302" spans="2:19" x14ac:dyDescent="0.6">
      <c r="B302" s="291">
        <v>301</v>
      </c>
      <c r="D302" s="296" t="s">
        <v>2804</v>
      </c>
      <c r="E302" s="293" t="s">
        <v>2805</v>
      </c>
      <c r="H302" s="293"/>
      <c r="K302" s="293"/>
      <c r="S302" s="293"/>
    </row>
    <row r="303" spans="2:19" x14ac:dyDescent="0.6">
      <c r="B303" s="291">
        <v>302</v>
      </c>
      <c r="D303" s="296" t="s">
        <v>3477</v>
      </c>
      <c r="E303" s="293" t="s">
        <v>2870</v>
      </c>
      <c r="H303" s="293"/>
      <c r="K303" s="293"/>
      <c r="S303" s="293"/>
    </row>
    <row r="304" spans="2:19" x14ac:dyDescent="0.6">
      <c r="B304" s="307">
        <v>303</v>
      </c>
      <c r="C304" s="301"/>
      <c r="D304" s="301"/>
      <c r="E304" s="301"/>
      <c r="H304" s="293"/>
      <c r="K304" s="293"/>
      <c r="S304" s="293"/>
    </row>
    <row r="305" spans="2:19" x14ac:dyDescent="0.6">
      <c r="B305" s="308">
        <v>304</v>
      </c>
      <c r="H305" s="293"/>
      <c r="K305" s="293"/>
      <c r="S305" s="293"/>
    </row>
    <row r="306" spans="2:19" x14ac:dyDescent="0.6">
      <c r="B306" s="308">
        <v>305</v>
      </c>
      <c r="H306" s="293"/>
      <c r="K306" s="293"/>
      <c r="S306" s="293"/>
    </row>
    <row r="307" spans="2:19" x14ac:dyDescent="0.6">
      <c r="B307" s="308">
        <v>306</v>
      </c>
      <c r="H307" s="293"/>
      <c r="K307" s="293"/>
      <c r="S307" s="293"/>
    </row>
    <row r="308" spans="2:19" x14ac:dyDescent="0.6">
      <c r="B308" s="308">
        <v>307</v>
      </c>
      <c r="H308" s="293"/>
      <c r="K308" s="293"/>
      <c r="S308" s="293"/>
    </row>
    <row r="309" spans="2:19" x14ac:dyDescent="0.6">
      <c r="B309" s="308">
        <v>308</v>
      </c>
      <c r="H309" s="293"/>
      <c r="K309" s="293"/>
      <c r="S309" s="293"/>
    </row>
    <row r="310" spans="2:19" x14ac:dyDescent="0.6">
      <c r="B310" s="308">
        <v>309</v>
      </c>
      <c r="H310" s="293"/>
      <c r="K310" s="293"/>
      <c r="S310" s="293"/>
    </row>
    <row r="311" spans="2:19" x14ac:dyDescent="0.6">
      <c r="B311" s="308">
        <v>310</v>
      </c>
      <c r="H311" s="293"/>
      <c r="K311" s="293"/>
      <c r="S311" s="293"/>
    </row>
    <row r="312" spans="2:19" x14ac:dyDescent="0.6">
      <c r="B312" s="308">
        <v>311</v>
      </c>
      <c r="H312" s="293"/>
      <c r="K312" s="293"/>
      <c r="S312" s="293"/>
    </row>
    <row r="313" spans="2:19" x14ac:dyDescent="0.6">
      <c r="B313" s="308">
        <v>312</v>
      </c>
      <c r="H313" s="293"/>
      <c r="K313" s="293"/>
      <c r="S313" s="293"/>
    </row>
    <row r="314" spans="2:19" x14ac:dyDescent="0.6">
      <c r="B314" s="308">
        <v>313</v>
      </c>
      <c r="H314" s="293"/>
      <c r="K314" s="293"/>
      <c r="S314" s="293"/>
    </row>
    <row r="315" spans="2:19" x14ac:dyDescent="0.6">
      <c r="B315" s="308">
        <v>314</v>
      </c>
      <c r="H315" s="293"/>
      <c r="K315" s="293"/>
      <c r="S315" s="293"/>
    </row>
    <row r="316" spans="2:19" x14ac:dyDescent="0.6">
      <c r="B316" s="308">
        <v>315</v>
      </c>
      <c r="H316" s="293"/>
      <c r="K316" s="293"/>
      <c r="S316" s="293"/>
    </row>
    <row r="317" spans="2:19" x14ac:dyDescent="0.6">
      <c r="B317" s="308">
        <v>316</v>
      </c>
      <c r="H317" s="293"/>
      <c r="K317" s="293"/>
      <c r="S317" s="293"/>
    </row>
    <row r="318" spans="2:19" x14ac:dyDescent="0.6">
      <c r="B318" s="308">
        <v>317</v>
      </c>
      <c r="H318" s="293"/>
      <c r="K318" s="293"/>
      <c r="S318" s="293"/>
    </row>
    <row r="319" spans="2:19" x14ac:dyDescent="0.6">
      <c r="B319" s="308">
        <v>318</v>
      </c>
      <c r="H319" s="293"/>
      <c r="K319" s="293"/>
      <c r="S319" s="293"/>
    </row>
    <row r="320" spans="2:19" x14ac:dyDescent="0.6">
      <c r="B320" s="308">
        <v>319</v>
      </c>
      <c r="H320" s="293"/>
      <c r="K320" s="293"/>
      <c r="S320" s="293"/>
    </row>
    <row r="321" spans="2:19" x14ac:dyDescent="0.6">
      <c r="B321" s="308">
        <v>320</v>
      </c>
      <c r="H321" s="293"/>
      <c r="K321" s="293"/>
      <c r="S321" s="293"/>
    </row>
    <row r="322" spans="2:19" x14ac:dyDescent="0.6">
      <c r="B322" s="308">
        <v>321</v>
      </c>
      <c r="H322" s="293"/>
      <c r="K322" s="293"/>
      <c r="S322" s="293"/>
    </row>
    <row r="323" spans="2:19" x14ac:dyDescent="0.6">
      <c r="B323" s="308">
        <v>322</v>
      </c>
      <c r="H323" s="293"/>
      <c r="K323" s="293"/>
      <c r="S323" s="293"/>
    </row>
    <row r="324" spans="2:19" x14ac:dyDescent="0.6">
      <c r="B324" s="308">
        <v>323</v>
      </c>
      <c r="H324" s="293"/>
      <c r="K324" s="293"/>
      <c r="S324" s="293"/>
    </row>
    <row r="325" spans="2:19" x14ac:dyDescent="0.6">
      <c r="B325" s="308">
        <v>324</v>
      </c>
      <c r="H325" s="293"/>
      <c r="K325" s="293"/>
      <c r="S325" s="293"/>
    </row>
    <row r="326" spans="2:19" x14ac:dyDescent="0.6">
      <c r="B326" s="308">
        <v>325</v>
      </c>
      <c r="H326" s="293"/>
      <c r="K326" s="293"/>
      <c r="S326" s="293"/>
    </row>
    <row r="327" spans="2:19" x14ac:dyDescent="0.6">
      <c r="B327" s="308">
        <v>326</v>
      </c>
      <c r="H327" s="293"/>
      <c r="K327" s="293"/>
      <c r="S327" s="293"/>
    </row>
    <row r="328" spans="2:19" x14ac:dyDescent="0.6">
      <c r="B328" s="308">
        <v>327</v>
      </c>
      <c r="H328" s="293"/>
      <c r="K328" s="293"/>
      <c r="S328" s="293"/>
    </row>
    <row r="329" spans="2:19" x14ac:dyDescent="0.6">
      <c r="B329" s="308">
        <v>328</v>
      </c>
      <c r="H329" s="293"/>
      <c r="K329" s="293"/>
      <c r="S329" s="293"/>
    </row>
    <row r="330" spans="2:19" x14ac:dyDescent="0.6">
      <c r="B330" s="308">
        <v>329</v>
      </c>
      <c r="H330" s="293"/>
      <c r="K330" s="293"/>
      <c r="S330" s="293"/>
    </row>
    <row r="331" spans="2:19" x14ac:dyDescent="0.6">
      <c r="B331" s="309">
        <v>330</v>
      </c>
      <c r="D331" s="296" t="s">
        <v>3478</v>
      </c>
      <c r="E331" s="293" t="s">
        <v>2871</v>
      </c>
      <c r="H331" s="293"/>
      <c r="K331" s="293"/>
      <c r="S331" s="293"/>
    </row>
    <row r="332" spans="2:19" x14ac:dyDescent="0.6">
      <c r="B332" s="308">
        <v>331</v>
      </c>
      <c r="D332" s="296" t="s">
        <v>3038</v>
      </c>
      <c r="E332" s="293" t="s">
        <v>2876</v>
      </c>
      <c r="H332" s="293"/>
      <c r="K332" s="293"/>
      <c r="S332" s="293"/>
    </row>
    <row r="333" spans="2:19" x14ac:dyDescent="0.6">
      <c r="B333" s="308">
        <v>332</v>
      </c>
      <c r="D333" s="296" t="s">
        <v>3478</v>
      </c>
      <c r="E333" s="293" t="s">
        <v>2871</v>
      </c>
      <c r="H333" s="293"/>
      <c r="K333" s="293"/>
      <c r="S333" s="293"/>
    </row>
    <row r="334" spans="2:19" x14ac:dyDescent="0.6">
      <c r="B334" s="308">
        <v>333</v>
      </c>
      <c r="H334" s="293"/>
      <c r="K334" s="293"/>
      <c r="S334" s="293"/>
    </row>
    <row r="335" spans="2:19" x14ac:dyDescent="0.6">
      <c r="B335" s="308">
        <v>334</v>
      </c>
      <c r="H335" s="293"/>
      <c r="K335" s="293"/>
      <c r="S335" s="293"/>
    </row>
    <row r="336" spans="2:19" x14ac:dyDescent="0.6">
      <c r="B336" s="308">
        <v>335</v>
      </c>
      <c r="H336" s="293"/>
      <c r="K336" s="293"/>
      <c r="S336" s="293"/>
    </row>
    <row r="337" spans="2:19" x14ac:dyDescent="0.6">
      <c r="B337" s="308">
        <v>336</v>
      </c>
      <c r="H337" s="293"/>
      <c r="K337" s="293"/>
      <c r="S337" s="293"/>
    </row>
    <row r="338" spans="2:19" x14ac:dyDescent="0.6">
      <c r="B338" s="308">
        <v>337</v>
      </c>
      <c r="H338" s="293"/>
      <c r="K338" s="293"/>
      <c r="S338" s="293"/>
    </row>
    <row r="339" spans="2:19" x14ac:dyDescent="0.6">
      <c r="B339" s="308">
        <v>338</v>
      </c>
      <c r="H339" s="293"/>
      <c r="K339" s="293"/>
      <c r="S339" s="293"/>
    </row>
    <row r="340" spans="2:19" x14ac:dyDescent="0.6">
      <c r="B340" s="308">
        <v>339</v>
      </c>
      <c r="H340" s="293"/>
      <c r="K340" s="293"/>
      <c r="S340" s="293"/>
    </row>
    <row r="341" spans="2:19" x14ac:dyDescent="0.6">
      <c r="B341" s="308">
        <v>340</v>
      </c>
      <c r="H341" s="293"/>
      <c r="K341" s="293"/>
      <c r="S341" s="293"/>
    </row>
    <row r="342" spans="2:19" x14ac:dyDescent="0.6">
      <c r="B342" s="308">
        <v>341</v>
      </c>
      <c r="H342" s="293"/>
      <c r="K342" s="293"/>
      <c r="S342" s="293"/>
    </row>
    <row r="343" spans="2:19" x14ac:dyDescent="0.6">
      <c r="B343" s="308">
        <v>342</v>
      </c>
      <c r="H343" s="293"/>
      <c r="K343" s="293"/>
      <c r="S343" s="293"/>
    </row>
    <row r="344" spans="2:19" x14ac:dyDescent="0.6">
      <c r="B344" s="308">
        <v>343</v>
      </c>
      <c r="H344" s="293"/>
      <c r="K344" s="293"/>
      <c r="S344" s="293"/>
    </row>
    <row r="345" spans="2:19" x14ac:dyDescent="0.6">
      <c r="B345" s="308">
        <v>344</v>
      </c>
      <c r="H345" s="293"/>
      <c r="K345" s="293"/>
      <c r="S345" s="293"/>
    </row>
    <row r="346" spans="2:19" x14ac:dyDescent="0.6">
      <c r="B346" s="308">
        <v>345</v>
      </c>
      <c r="H346" s="293"/>
      <c r="K346" s="293"/>
      <c r="S346" s="293"/>
    </row>
    <row r="347" spans="2:19" x14ac:dyDescent="0.6">
      <c r="B347" s="308">
        <v>346</v>
      </c>
      <c r="H347" s="293"/>
      <c r="K347" s="293"/>
      <c r="S347" s="293"/>
    </row>
    <row r="348" spans="2:19" x14ac:dyDescent="0.6">
      <c r="B348" s="308">
        <v>347</v>
      </c>
      <c r="H348" s="293"/>
      <c r="K348" s="293"/>
      <c r="S348" s="293"/>
    </row>
    <row r="349" spans="2:19" x14ac:dyDescent="0.6">
      <c r="B349" s="308">
        <v>348</v>
      </c>
      <c r="H349" s="293"/>
      <c r="K349" s="293"/>
      <c r="S349" s="293"/>
    </row>
    <row r="350" spans="2:19" x14ac:dyDescent="0.6">
      <c r="B350" s="308">
        <v>349</v>
      </c>
      <c r="H350" s="293"/>
      <c r="K350" s="293"/>
      <c r="S350" s="293"/>
    </row>
    <row r="351" spans="2:19" x14ac:dyDescent="0.6">
      <c r="B351" s="308">
        <v>350</v>
      </c>
      <c r="H351" s="293"/>
      <c r="K351" s="293"/>
      <c r="S351" s="293"/>
    </row>
    <row r="352" spans="2:19" x14ac:dyDescent="0.6">
      <c r="B352" s="310">
        <v>351</v>
      </c>
      <c r="D352" s="296" t="s">
        <v>3479</v>
      </c>
      <c r="E352" s="293" t="s">
        <v>3008</v>
      </c>
      <c r="H352" s="293"/>
      <c r="K352" s="293"/>
      <c r="S352" s="293"/>
    </row>
    <row r="353" spans="2:19" x14ac:dyDescent="0.6">
      <c r="B353" s="310">
        <v>352</v>
      </c>
      <c r="D353" s="296" t="s">
        <v>3479</v>
      </c>
      <c r="E353" s="293" t="s">
        <v>3008</v>
      </c>
      <c r="H353" s="293"/>
      <c r="K353" s="293"/>
      <c r="S353" s="293"/>
    </row>
    <row r="354" spans="2:19" x14ac:dyDescent="0.6">
      <c r="B354" s="310">
        <v>353</v>
      </c>
      <c r="D354" s="296" t="s">
        <v>3343</v>
      </c>
      <c r="E354" s="293" t="s">
        <v>2777</v>
      </c>
      <c r="H354" s="293"/>
      <c r="K354" s="293"/>
      <c r="S354" s="293"/>
    </row>
    <row r="355" spans="2:19" x14ac:dyDescent="0.6">
      <c r="B355" s="310">
        <v>354</v>
      </c>
      <c r="D355" s="296" t="s">
        <v>3480</v>
      </c>
      <c r="E355" s="293" t="s">
        <v>3015</v>
      </c>
      <c r="H355" s="293"/>
      <c r="K355" s="293"/>
      <c r="S355" s="293"/>
    </row>
    <row r="356" spans="2:19" x14ac:dyDescent="0.6">
      <c r="B356" s="310">
        <v>355</v>
      </c>
      <c r="D356" s="301"/>
      <c r="E356" s="293" t="s">
        <v>2808</v>
      </c>
      <c r="F356" t="b">
        <v>0</v>
      </c>
      <c r="H356" s="293"/>
      <c r="K356" s="293"/>
      <c r="S356" s="293"/>
    </row>
    <row r="357" spans="2:19" x14ac:dyDescent="0.6">
      <c r="B357" s="310">
        <v>356</v>
      </c>
      <c r="D357" s="296" t="s">
        <v>3023</v>
      </c>
      <c r="E357" s="293" t="s">
        <v>3022</v>
      </c>
      <c r="H357" s="293"/>
      <c r="K357" s="293"/>
      <c r="S357" s="293"/>
    </row>
    <row r="358" spans="2:19" x14ac:dyDescent="0.6">
      <c r="B358" s="310">
        <v>357</v>
      </c>
      <c r="D358" s="296" t="s">
        <v>2804</v>
      </c>
      <c r="E358" s="293" t="s">
        <v>3027</v>
      </c>
      <c r="H358" s="293"/>
      <c r="K358" s="293"/>
      <c r="S358" s="293"/>
    </row>
    <row r="359" spans="2:19" x14ac:dyDescent="0.6">
      <c r="B359" s="310">
        <v>358</v>
      </c>
      <c r="D359" s="296" t="s">
        <v>3436</v>
      </c>
      <c r="E359" s="293" t="s">
        <v>2785</v>
      </c>
      <c r="H359" s="293"/>
      <c r="K359" s="293"/>
      <c r="S359" s="293"/>
    </row>
    <row r="360" spans="2:19" x14ac:dyDescent="0.6">
      <c r="B360" s="310">
        <v>359</v>
      </c>
      <c r="D360" s="296" t="s">
        <v>3038</v>
      </c>
      <c r="E360" s="293" t="s">
        <v>3040</v>
      </c>
      <c r="H360" s="293"/>
      <c r="K360" s="293"/>
      <c r="S360" s="293"/>
    </row>
    <row r="361" spans="2:19" x14ac:dyDescent="0.6">
      <c r="B361" s="310">
        <v>360</v>
      </c>
      <c r="D361" s="296" t="s">
        <v>2740</v>
      </c>
      <c r="E361" s="293" t="s">
        <v>3041</v>
      </c>
      <c r="H361" s="293"/>
      <c r="K361" s="293"/>
      <c r="S361" s="293"/>
    </row>
    <row r="362" spans="2:19" x14ac:dyDescent="0.6">
      <c r="B362" s="310">
        <v>361</v>
      </c>
      <c r="D362" s="296" t="s">
        <v>3343</v>
      </c>
      <c r="E362" s="299" t="s">
        <v>3003</v>
      </c>
      <c r="H362" s="293"/>
      <c r="K362" s="293"/>
      <c r="S362" s="293"/>
    </row>
    <row r="363" spans="2:19" x14ac:dyDescent="0.6">
      <c r="B363" s="310">
        <v>362</v>
      </c>
      <c r="D363" s="296" t="s">
        <v>2740</v>
      </c>
      <c r="E363" s="293" t="s">
        <v>3052</v>
      </c>
      <c r="H363" s="293"/>
      <c r="K363" s="293"/>
      <c r="S363" s="293"/>
    </row>
    <row r="364" spans="2:19" x14ac:dyDescent="0.6">
      <c r="B364" s="310">
        <v>363</v>
      </c>
      <c r="D364" s="296" t="s">
        <v>3038</v>
      </c>
      <c r="E364" s="293" t="s">
        <v>3040</v>
      </c>
      <c r="H364" s="293"/>
      <c r="K364" s="293"/>
      <c r="S364" s="293"/>
    </row>
    <row r="365" spans="2:19" x14ac:dyDescent="0.6">
      <c r="B365" s="310">
        <v>364</v>
      </c>
      <c r="D365" s="296" t="s">
        <v>3481</v>
      </c>
      <c r="E365" s="293" t="s">
        <v>3058</v>
      </c>
      <c r="H365" s="293"/>
      <c r="K365" s="293"/>
      <c r="S365" s="293"/>
    </row>
    <row r="366" spans="2:19" x14ac:dyDescent="0.6">
      <c r="B366" s="310">
        <v>365</v>
      </c>
      <c r="D366" s="296" t="s">
        <v>2740</v>
      </c>
      <c r="E366" s="293" t="s">
        <v>3041</v>
      </c>
      <c r="H366" s="293"/>
      <c r="K366" s="293"/>
      <c r="S366" s="293"/>
    </row>
    <row r="367" spans="2:19" x14ac:dyDescent="0.6">
      <c r="B367" s="310">
        <v>366</v>
      </c>
      <c r="D367" s="296" t="s">
        <v>3482</v>
      </c>
      <c r="E367" s="293" t="s">
        <v>3064</v>
      </c>
      <c r="H367" s="293"/>
      <c r="K367" s="293"/>
      <c r="S367" s="293"/>
    </row>
    <row r="368" spans="2:19" x14ac:dyDescent="0.6">
      <c r="B368" s="310">
        <v>367</v>
      </c>
      <c r="D368" s="296" t="s">
        <v>3483</v>
      </c>
      <c r="E368" s="293" t="s">
        <v>3068</v>
      </c>
      <c r="H368" s="293"/>
      <c r="K368" s="293"/>
      <c r="S368" s="293"/>
    </row>
    <row r="369" spans="2:19" x14ac:dyDescent="0.6">
      <c r="B369" s="310">
        <v>368</v>
      </c>
      <c r="D369" s="296" t="s">
        <v>3484</v>
      </c>
      <c r="E369" s="293" t="s">
        <v>3075</v>
      </c>
      <c r="H369" s="293"/>
      <c r="K369" s="293"/>
      <c r="S369" s="293"/>
    </row>
    <row r="370" spans="2:19" x14ac:dyDescent="0.6">
      <c r="B370" s="310">
        <v>369</v>
      </c>
      <c r="D370" s="296" t="s">
        <v>3485</v>
      </c>
      <c r="E370" s="293" t="s">
        <v>3087</v>
      </c>
      <c r="H370" s="293"/>
      <c r="K370" s="293"/>
      <c r="S370" s="293"/>
    </row>
    <row r="371" spans="2:19" x14ac:dyDescent="0.6">
      <c r="B371" s="310">
        <v>370</v>
      </c>
      <c r="D371" s="296" t="s">
        <v>3486</v>
      </c>
      <c r="E371" s="293" t="s">
        <v>3089</v>
      </c>
      <c r="H371" s="293"/>
      <c r="K371" s="293"/>
      <c r="S371" s="293"/>
    </row>
    <row r="372" spans="2:19" x14ac:dyDescent="0.6">
      <c r="B372" s="310">
        <v>371</v>
      </c>
      <c r="C372" s="301"/>
      <c r="D372" s="301" t="s">
        <v>3487</v>
      </c>
      <c r="E372" s="293" t="s">
        <v>3092</v>
      </c>
      <c r="H372" s="293"/>
      <c r="K372" s="293"/>
      <c r="S372" s="293"/>
    </row>
    <row r="373" spans="2:19" x14ac:dyDescent="0.6">
      <c r="B373" s="310">
        <v>372</v>
      </c>
      <c r="D373" s="296" t="s">
        <v>3472</v>
      </c>
      <c r="E373" s="293" t="s">
        <v>2955</v>
      </c>
      <c r="H373" s="293"/>
      <c r="K373" s="293"/>
      <c r="S373" s="293"/>
    </row>
    <row r="374" spans="2:19" x14ac:dyDescent="0.6">
      <c r="B374" s="310">
        <v>373</v>
      </c>
      <c r="D374" s="296" t="s">
        <v>3343</v>
      </c>
      <c r="E374" s="293" t="s">
        <v>2777</v>
      </c>
      <c r="H374" s="293"/>
      <c r="K374" s="293"/>
      <c r="S374" s="293"/>
    </row>
    <row r="375" spans="2:19" x14ac:dyDescent="0.6">
      <c r="B375" s="310">
        <v>374</v>
      </c>
      <c r="D375" s="296" t="s">
        <v>3488</v>
      </c>
      <c r="E375" s="293" t="s">
        <v>3100</v>
      </c>
      <c r="H375" s="293"/>
      <c r="K375" s="293"/>
      <c r="S375" s="293"/>
    </row>
    <row r="376" spans="2:19" x14ac:dyDescent="0.6">
      <c r="B376" s="310">
        <v>375</v>
      </c>
      <c r="D376" s="296" t="s">
        <v>2740</v>
      </c>
      <c r="E376" s="293" t="s">
        <v>3052</v>
      </c>
      <c r="H376" s="293"/>
      <c r="K376" s="293"/>
      <c r="S376" s="293"/>
    </row>
    <row r="377" spans="2:19" x14ac:dyDescent="0.6">
      <c r="B377" s="310">
        <v>376</v>
      </c>
      <c r="D377" s="296" t="s">
        <v>3038</v>
      </c>
      <c r="E377" s="293" t="s">
        <v>3040</v>
      </c>
      <c r="H377" s="293"/>
      <c r="K377" s="293"/>
      <c r="S377" s="293"/>
    </row>
    <row r="378" spans="2:19" x14ac:dyDescent="0.6">
      <c r="B378" s="310">
        <v>377</v>
      </c>
      <c r="D378" s="296" t="s">
        <v>3105</v>
      </c>
      <c r="E378" s="293" t="s">
        <v>2925</v>
      </c>
      <c r="H378" s="293"/>
      <c r="K378" s="293"/>
      <c r="S378" s="293"/>
    </row>
    <row r="379" spans="2:19" x14ac:dyDescent="0.6">
      <c r="B379" s="310">
        <v>378</v>
      </c>
      <c r="D379" s="296" t="s">
        <v>3489</v>
      </c>
      <c r="E379" s="293" t="s">
        <v>3107</v>
      </c>
      <c r="H379" s="293"/>
      <c r="K379" s="293"/>
      <c r="S379" s="293"/>
    </row>
    <row r="380" spans="2:19" x14ac:dyDescent="0.6">
      <c r="B380" s="310">
        <v>379</v>
      </c>
      <c r="C380" s="301"/>
      <c r="D380" s="301" t="s">
        <v>3490</v>
      </c>
      <c r="E380" s="293" t="s">
        <v>3111</v>
      </c>
      <c r="F380" t="b">
        <v>0</v>
      </c>
      <c r="H380" s="293"/>
      <c r="K380" s="293"/>
      <c r="S380" s="293"/>
    </row>
    <row r="381" spans="2:19" x14ac:dyDescent="0.6">
      <c r="B381" s="310">
        <v>380</v>
      </c>
      <c r="D381" s="296" t="s">
        <v>3038</v>
      </c>
      <c r="E381" s="293" t="s">
        <v>3040</v>
      </c>
      <c r="H381" s="293"/>
      <c r="K381" s="293"/>
      <c r="S381" s="293"/>
    </row>
    <row r="382" spans="2:19" x14ac:dyDescent="0.6">
      <c r="B382" s="310">
        <v>381</v>
      </c>
      <c r="D382" s="296" t="s">
        <v>3491</v>
      </c>
      <c r="E382" s="293" t="s">
        <v>3119</v>
      </c>
      <c r="F382" t="b">
        <v>0</v>
      </c>
      <c r="H382" s="293"/>
      <c r="K382" s="293"/>
      <c r="S382" s="293"/>
    </row>
    <row r="383" spans="2:19" x14ac:dyDescent="0.6">
      <c r="B383" s="310">
        <v>382</v>
      </c>
      <c r="D383" s="296" t="s">
        <v>3436</v>
      </c>
      <c r="E383" s="293" t="s">
        <v>2785</v>
      </c>
      <c r="H383" s="293"/>
      <c r="K383" s="293"/>
      <c r="S383" s="293"/>
    </row>
    <row r="384" spans="2:19" x14ac:dyDescent="0.6">
      <c r="B384" s="310">
        <v>383</v>
      </c>
      <c r="D384" s="296" t="s">
        <v>3325</v>
      </c>
      <c r="E384" s="293" t="s">
        <v>2930</v>
      </c>
      <c r="H384" s="293"/>
      <c r="K384" s="293"/>
      <c r="S384" s="293"/>
    </row>
    <row r="385" spans="2:19" x14ac:dyDescent="0.6">
      <c r="B385" s="310">
        <v>384</v>
      </c>
      <c r="D385" s="296" t="s">
        <v>3492</v>
      </c>
      <c r="E385" s="293" t="s">
        <v>3129</v>
      </c>
      <c r="H385" s="293"/>
      <c r="K385" s="293"/>
      <c r="S385" s="293"/>
    </row>
    <row r="386" spans="2:19" x14ac:dyDescent="0.6">
      <c r="B386" s="310">
        <v>385</v>
      </c>
      <c r="D386" s="296" t="s">
        <v>3343</v>
      </c>
      <c r="E386" s="293" t="s">
        <v>2777</v>
      </c>
      <c r="H386" s="293"/>
      <c r="K386" s="293"/>
      <c r="S386" s="293"/>
    </row>
    <row r="387" spans="2:19" x14ac:dyDescent="0.6">
      <c r="B387" s="310">
        <v>386</v>
      </c>
      <c r="D387" s="296" t="s">
        <v>3038</v>
      </c>
      <c r="E387" s="293" t="s">
        <v>3040</v>
      </c>
      <c r="H387" s="293"/>
      <c r="K387" s="293"/>
      <c r="S387" s="293"/>
    </row>
    <row r="388" spans="2:19" x14ac:dyDescent="0.6">
      <c r="B388" s="310">
        <v>387</v>
      </c>
      <c r="D388" s="296" t="s">
        <v>3437</v>
      </c>
      <c r="E388" s="293" t="s">
        <v>2808</v>
      </c>
      <c r="H388" s="293"/>
      <c r="K388" s="293"/>
      <c r="S388" s="293"/>
    </row>
    <row r="389" spans="2:19" x14ac:dyDescent="0.6">
      <c r="B389" s="310">
        <v>388</v>
      </c>
      <c r="D389" s="296" t="s">
        <v>3436</v>
      </c>
      <c r="E389" s="293" t="s">
        <v>2785</v>
      </c>
      <c r="H389" s="293"/>
      <c r="K389" s="293"/>
      <c r="S389" s="293"/>
    </row>
    <row r="390" spans="2:19" x14ac:dyDescent="0.6">
      <c r="B390" s="310">
        <v>389</v>
      </c>
      <c r="D390" s="296" t="s">
        <v>3491</v>
      </c>
      <c r="E390" s="293" t="s">
        <v>3137</v>
      </c>
      <c r="H390" s="293"/>
      <c r="K390" s="293"/>
      <c r="S390" s="293"/>
    </row>
    <row r="391" spans="2:19" x14ac:dyDescent="0.6">
      <c r="B391" s="310">
        <v>390</v>
      </c>
      <c r="D391" s="296" t="s">
        <v>3489</v>
      </c>
      <c r="E391" s="293" t="s">
        <v>3107</v>
      </c>
      <c r="H391" s="293"/>
      <c r="K391" s="293"/>
      <c r="S391" s="293"/>
    </row>
    <row r="392" spans="2:19" x14ac:dyDescent="0.6">
      <c r="B392" s="310">
        <v>391</v>
      </c>
      <c r="D392" s="296" t="s">
        <v>3105</v>
      </c>
      <c r="E392" s="293" t="s">
        <v>2925</v>
      </c>
      <c r="H392" s="293"/>
      <c r="K392" s="293"/>
      <c r="S392" s="293"/>
    </row>
    <row r="393" spans="2:19" x14ac:dyDescent="0.6">
      <c r="B393" s="310">
        <v>392</v>
      </c>
      <c r="D393" s="296" t="s">
        <v>3493</v>
      </c>
      <c r="E393" s="293" t="s">
        <v>3147</v>
      </c>
      <c r="H393" s="293"/>
      <c r="K393" s="293"/>
      <c r="S393" s="293"/>
    </row>
    <row r="394" spans="2:19" x14ac:dyDescent="0.6">
      <c r="B394" s="310">
        <v>393</v>
      </c>
      <c r="D394" s="296" t="s">
        <v>3494</v>
      </c>
      <c r="E394" s="293" t="s">
        <v>3153</v>
      </c>
      <c r="H394" s="293"/>
      <c r="K394" s="293"/>
      <c r="S394" s="293"/>
    </row>
    <row r="395" spans="2:19" x14ac:dyDescent="0.6">
      <c r="B395" s="310">
        <v>394</v>
      </c>
      <c r="D395" s="296" t="s">
        <v>3495</v>
      </c>
      <c r="E395" s="293" t="s">
        <v>3161</v>
      </c>
      <c r="H395" s="293"/>
      <c r="K395" s="293"/>
      <c r="S395" s="293"/>
    </row>
    <row r="396" spans="2:19" x14ac:dyDescent="0.6">
      <c r="B396" s="310">
        <v>395</v>
      </c>
      <c r="D396" s="296" t="s">
        <v>3343</v>
      </c>
      <c r="E396" s="293" t="s">
        <v>2777</v>
      </c>
      <c r="H396" s="293"/>
      <c r="K396" s="293"/>
      <c r="S396" s="293"/>
    </row>
    <row r="397" spans="2:19" x14ac:dyDescent="0.6">
      <c r="B397" s="310">
        <v>396</v>
      </c>
      <c r="D397" s="296" t="s">
        <v>3496</v>
      </c>
      <c r="E397" s="293" t="s">
        <v>3165</v>
      </c>
      <c r="H397" s="293"/>
      <c r="K397" s="293"/>
      <c r="S397" s="293"/>
    </row>
    <row r="398" spans="2:19" x14ac:dyDescent="0.6">
      <c r="B398" s="310">
        <v>397</v>
      </c>
      <c r="D398" s="296" t="s">
        <v>3497</v>
      </c>
      <c r="E398" s="293" t="s">
        <v>3170</v>
      </c>
      <c r="H398" s="293"/>
      <c r="K398" s="293"/>
      <c r="S398" s="293"/>
    </row>
    <row r="399" spans="2:19" x14ac:dyDescent="0.6">
      <c r="B399" s="310">
        <v>398</v>
      </c>
      <c r="C399" s="296" t="s">
        <v>3173</v>
      </c>
      <c r="D399" s="296" t="s">
        <v>3174</v>
      </c>
      <c r="E399" s="293" t="s">
        <v>3175</v>
      </c>
      <c r="H399" s="293"/>
      <c r="K399" s="293"/>
      <c r="S399" s="293"/>
    </row>
    <row r="400" spans="2:19" x14ac:dyDescent="0.6">
      <c r="B400" s="310">
        <v>399</v>
      </c>
      <c r="D400" s="296" t="s">
        <v>3491</v>
      </c>
      <c r="E400" s="293" t="s">
        <v>3137</v>
      </c>
      <c r="H400" s="293"/>
      <c r="K400" s="293"/>
      <c r="S400" s="293"/>
    </row>
    <row r="401" spans="2:19" x14ac:dyDescent="0.6">
      <c r="B401" s="310">
        <v>400</v>
      </c>
      <c r="D401" s="296" t="s">
        <v>3491</v>
      </c>
      <c r="E401" s="293" t="s">
        <v>3137</v>
      </c>
      <c r="H401" s="293"/>
      <c r="K401" s="293"/>
      <c r="S401" s="293"/>
    </row>
    <row r="402" spans="2:19" x14ac:dyDescent="0.6">
      <c r="B402" s="310">
        <v>401</v>
      </c>
      <c r="D402" s="296" t="s">
        <v>3498</v>
      </c>
      <c r="E402" s="293" t="s">
        <v>3180</v>
      </c>
      <c r="H402" s="293"/>
      <c r="K402" s="293"/>
      <c r="S402" s="293"/>
    </row>
    <row r="403" spans="2:19" x14ac:dyDescent="0.6">
      <c r="B403" s="310">
        <v>402</v>
      </c>
      <c r="D403" s="296" t="s">
        <v>3185</v>
      </c>
      <c r="E403" s="293" t="s">
        <v>3184</v>
      </c>
      <c r="H403" s="293"/>
      <c r="K403" s="293"/>
      <c r="S403" s="293"/>
    </row>
    <row r="404" spans="2:19" x14ac:dyDescent="0.6">
      <c r="B404" s="310">
        <v>403</v>
      </c>
      <c r="D404" s="296" t="s">
        <v>3499</v>
      </c>
      <c r="E404" s="293" t="s">
        <v>3189</v>
      </c>
      <c r="H404" s="293"/>
      <c r="K404" s="293"/>
      <c r="S404" s="293"/>
    </row>
    <row r="405" spans="2:19" x14ac:dyDescent="0.6">
      <c r="B405" s="310">
        <v>404</v>
      </c>
      <c r="D405" s="296" t="s">
        <v>3105</v>
      </c>
      <c r="E405" s="293" t="s">
        <v>2925</v>
      </c>
      <c r="H405" s="293"/>
      <c r="K405" s="293"/>
      <c r="S405" s="293"/>
    </row>
    <row r="406" spans="2:19" x14ac:dyDescent="0.6">
      <c r="B406" s="310">
        <v>405</v>
      </c>
      <c r="D406" s="296" t="s">
        <v>3500</v>
      </c>
      <c r="E406" s="293" t="s">
        <v>3194</v>
      </c>
      <c r="H406" s="293"/>
      <c r="K406" s="293"/>
      <c r="S406" s="293"/>
    </row>
    <row r="407" spans="2:19" x14ac:dyDescent="0.6">
      <c r="B407" s="310">
        <v>406</v>
      </c>
      <c r="D407" s="296" t="s">
        <v>3501</v>
      </c>
      <c r="E407" s="293" t="s">
        <v>3202</v>
      </c>
      <c r="H407" s="293"/>
      <c r="K407" s="293"/>
      <c r="S407" s="293"/>
    </row>
    <row r="408" spans="2:19" x14ac:dyDescent="0.6">
      <c r="B408" s="310">
        <v>407</v>
      </c>
      <c r="D408" s="296" t="s">
        <v>2740</v>
      </c>
      <c r="E408" s="293" t="s">
        <v>2736</v>
      </c>
      <c r="H408" s="293"/>
      <c r="K408" s="293"/>
      <c r="S408" s="293"/>
    </row>
    <row r="409" spans="2:19" x14ac:dyDescent="0.6">
      <c r="B409" s="310">
        <v>408</v>
      </c>
      <c r="D409" s="296" t="s">
        <v>3502</v>
      </c>
      <c r="E409" s="293" t="s">
        <v>3205</v>
      </c>
      <c r="H409" s="293"/>
      <c r="K409" s="293"/>
      <c r="S409" s="293"/>
    </row>
    <row r="410" spans="2:19" x14ac:dyDescent="0.6">
      <c r="B410" s="310">
        <v>409</v>
      </c>
      <c r="D410" s="296" t="s">
        <v>3499</v>
      </c>
      <c r="E410" s="293" t="s">
        <v>3189</v>
      </c>
      <c r="H410" s="293"/>
      <c r="K410" s="293"/>
      <c r="S410" s="293"/>
    </row>
    <row r="411" spans="2:19" x14ac:dyDescent="0.6">
      <c r="B411" s="310">
        <v>410</v>
      </c>
      <c r="D411" s="296" t="s">
        <v>2740</v>
      </c>
      <c r="E411" s="293" t="s">
        <v>2736</v>
      </c>
      <c r="H411" s="293"/>
      <c r="K411" s="293"/>
      <c r="S411" s="293"/>
    </row>
    <row r="412" spans="2:19" x14ac:dyDescent="0.6">
      <c r="B412" s="310">
        <v>411</v>
      </c>
      <c r="D412" s="296" t="s">
        <v>3503</v>
      </c>
      <c r="E412" s="293" t="s">
        <v>3214</v>
      </c>
      <c r="H412" s="293"/>
      <c r="K412" s="293"/>
      <c r="S412" s="293"/>
    </row>
    <row r="413" spans="2:19" x14ac:dyDescent="0.6">
      <c r="B413" s="310">
        <v>412</v>
      </c>
      <c r="D413" s="296" t="s">
        <v>3504</v>
      </c>
      <c r="E413" s="293" t="s">
        <v>3218</v>
      </c>
      <c r="H413" s="293"/>
      <c r="K413" s="293"/>
      <c r="S413" s="293"/>
    </row>
    <row r="414" spans="2:19" x14ac:dyDescent="0.6">
      <c r="B414" s="310">
        <v>413</v>
      </c>
      <c r="D414" s="296" t="s">
        <v>3505</v>
      </c>
      <c r="E414" s="293" t="s">
        <v>3223</v>
      </c>
      <c r="H414" s="293"/>
      <c r="K414" s="293"/>
      <c r="S414" s="293"/>
    </row>
    <row r="415" spans="2:19" x14ac:dyDescent="0.6">
      <c r="B415" s="310">
        <v>414</v>
      </c>
      <c r="D415" s="296" t="s">
        <v>2804</v>
      </c>
      <c r="E415" s="293" t="s">
        <v>2805</v>
      </c>
      <c r="H415" s="293"/>
      <c r="K415" s="293"/>
      <c r="S415" s="293"/>
    </row>
    <row r="416" spans="2:19" x14ac:dyDescent="0.6">
      <c r="B416" s="310">
        <v>415</v>
      </c>
      <c r="C416" s="295"/>
      <c r="D416" s="295" t="s">
        <v>3038</v>
      </c>
      <c r="E416" s="293" t="s">
        <v>3040</v>
      </c>
      <c r="F416" t="b">
        <v>0</v>
      </c>
      <c r="H416" s="293"/>
      <c r="K416" s="293"/>
      <c r="S416" s="293"/>
    </row>
    <row r="417" spans="2:19" x14ac:dyDescent="0.6">
      <c r="B417" s="310">
        <v>416</v>
      </c>
      <c r="D417" s="296" t="s">
        <v>3233</v>
      </c>
      <c r="E417" s="293" t="s">
        <v>3234</v>
      </c>
      <c r="H417" s="293"/>
      <c r="K417" s="293"/>
      <c r="S417" s="293"/>
    </row>
    <row r="418" spans="2:19" x14ac:dyDescent="0.6">
      <c r="B418" s="310">
        <v>417</v>
      </c>
      <c r="D418" s="296" t="s">
        <v>3492</v>
      </c>
      <c r="E418" s="293" t="s">
        <v>3129</v>
      </c>
      <c r="H418" s="293"/>
      <c r="K418" s="293"/>
      <c r="S418" s="293"/>
    </row>
    <row r="419" spans="2:19" x14ac:dyDescent="0.6">
      <c r="B419" s="310">
        <v>418</v>
      </c>
      <c r="D419" s="296" t="s">
        <v>3501</v>
      </c>
      <c r="E419" s="293" t="s">
        <v>3240</v>
      </c>
      <c r="H419" s="293"/>
      <c r="K419" s="293"/>
      <c r="S419" s="293"/>
    </row>
    <row r="420" spans="2:19" x14ac:dyDescent="0.6">
      <c r="B420" s="310">
        <v>419</v>
      </c>
      <c r="D420" s="296" t="s">
        <v>3505</v>
      </c>
      <c r="E420" s="293" t="s">
        <v>3223</v>
      </c>
      <c r="H420" s="293"/>
      <c r="K420" s="293"/>
      <c r="S420" s="293"/>
    </row>
    <row r="421" spans="2:19" x14ac:dyDescent="0.6">
      <c r="B421" s="310">
        <v>420</v>
      </c>
      <c r="D421" s="296" t="s">
        <v>3038</v>
      </c>
      <c r="E421" s="293" t="s">
        <v>3040</v>
      </c>
      <c r="H421" s="293"/>
      <c r="K421" s="293"/>
      <c r="S421" s="293"/>
    </row>
    <row r="422" spans="2:19" x14ac:dyDescent="0.6">
      <c r="B422" s="310">
        <v>421</v>
      </c>
      <c r="D422" s="296" t="s">
        <v>3506</v>
      </c>
      <c r="E422" s="293" t="s">
        <v>3248</v>
      </c>
      <c r="H422" s="293"/>
      <c r="K422" s="293"/>
      <c r="S422" s="293"/>
    </row>
    <row r="423" spans="2:19" x14ac:dyDescent="0.6">
      <c r="B423" s="310">
        <v>422</v>
      </c>
      <c r="D423" s="296" t="s">
        <v>3343</v>
      </c>
      <c r="E423" s="293" t="s">
        <v>2777</v>
      </c>
      <c r="H423" s="293"/>
      <c r="K423" s="293"/>
      <c r="S423" s="293"/>
    </row>
    <row r="424" spans="2:19" x14ac:dyDescent="0.6">
      <c r="B424" s="310">
        <v>423</v>
      </c>
      <c r="D424" s="296" t="s">
        <v>3484</v>
      </c>
      <c r="E424" s="293" t="s">
        <v>3075</v>
      </c>
      <c r="H424" s="293"/>
      <c r="K424" s="293"/>
      <c r="S424" s="293"/>
    </row>
    <row r="425" spans="2:19" x14ac:dyDescent="0.6">
      <c r="B425" s="308">
        <v>424</v>
      </c>
      <c r="D425" s="296" t="s">
        <v>3480</v>
      </c>
      <c r="E425" s="293" t="s">
        <v>3015</v>
      </c>
      <c r="H425" s="293"/>
      <c r="K425" s="293"/>
      <c r="S425" s="293"/>
    </row>
    <row r="426" spans="2:19" x14ac:dyDescent="0.6">
      <c r="H426" s="293"/>
      <c r="K426" s="293"/>
      <c r="S426" s="293"/>
    </row>
  </sheetData>
  <sortState xmlns:xlrd2="http://schemas.microsoft.com/office/spreadsheetml/2017/richdata2" ref="S2:T111">
    <sortCondition descending="1" ref="T2:T111"/>
  </sortState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pageSetUpPr fitToPage="1"/>
  </sheetPr>
  <dimension ref="A1:BS425"/>
  <sheetViews>
    <sheetView zoomScale="70" zoomScaleNormal="70" workbookViewId="0">
      <pane ySplit="1" topLeftCell="A159" activePane="bottomLeft" state="frozen"/>
      <selection pane="bottomLeft" activeCell="O165" sqref="O165"/>
    </sheetView>
  </sheetViews>
  <sheetFormatPr defaultColWidth="9" defaultRowHeight="16.899999999999999" x14ac:dyDescent="0.6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3" width="11.5625" style="205" customWidth="1"/>
    <col min="14" max="14" width="12.8125" style="230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5.2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76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3255</v>
      </c>
      <c r="K2" s="119" t="s">
        <v>2720</v>
      </c>
      <c r="L2" s="279" t="s">
        <v>2808</v>
      </c>
      <c r="M2" s="174" t="s">
        <v>2730</v>
      </c>
      <c r="N2" s="217" t="s">
        <v>3258</v>
      </c>
      <c r="O2" s="194" t="s">
        <v>3259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3255</v>
      </c>
      <c r="K3" s="119" t="s">
        <v>2720</v>
      </c>
      <c r="L3" s="279" t="s">
        <v>2808</v>
      </c>
      <c r="M3" s="174" t="s">
        <v>3095</v>
      </c>
      <c r="N3" s="217" t="s">
        <v>3261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183"/>
      <c r="M4" s="183"/>
      <c r="N4" s="220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3263</v>
      </c>
      <c r="L5" s="279" t="s">
        <v>3262</v>
      </c>
      <c r="M5" s="174" t="s">
        <v>2752</v>
      </c>
      <c r="N5" s="217" t="s">
        <v>2815</v>
      </c>
      <c r="O5" s="194" t="s">
        <v>3264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2840</v>
      </c>
      <c r="L6" s="279" t="s">
        <v>2841</v>
      </c>
      <c r="M6" s="174" t="s">
        <v>2730</v>
      </c>
      <c r="N6" s="217" t="s">
        <v>3268</v>
      </c>
      <c r="O6" s="194" t="s">
        <v>3267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3271</v>
      </c>
      <c r="L7" s="279" t="s">
        <v>2893</v>
      </c>
      <c r="M7" s="174" t="s">
        <v>3095</v>
      </c>
      <c r="N7" s="217" t="s">
        <v>3272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3274</v>
      </c>
      <c r="L8" s="279" t="s">
        <v>3273</v>
      </c>
      <c r="M8" s="174" t="s">
        <v>3095</v>
      </c>
      <c r="N8" s="217" t="s">
        <v>3275</v>
      </c>
      <c r="O8" s="194" t="s">
        <v>3276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79" t="s">
        <v>2712</v>
      </c>
      <c r="M9" s="174" t="s">
        <v>2741</v>
      </c>
      <c r="N9" s="217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3281</v>
      </c>
      <c r="L10" s="279" t="s">
        <v>2927</v>
      </c>
      <c r="M10" s="174"/>
      <c r="N10" s="217" t="s">
        <v>3280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19" t="s">
        <v>3283</v>
      </c>
      <c r="L11" s="279" t="s">
        <v>3284</v>
      </c>
      <c r="M11" s="174" t="s">
        <v>2788</v>
      </c>
      <c r="N11" s="217" t="s">
        <v>3286</v>
      </c>
      <c r="O11" s="194" t="s">
        <v>3287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74"/>
      <c r="M12" s="174"/>
      <c r="N12" s="217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7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74"/>
      <c r="M14" s="174"/>
      <c r="N14" s="217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74"/>
      <c r="M15" s="174"/>
      <c r="N15" s="217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74"/>
      <c r="M16" s="174"/>
      <c r="N16" s="217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74"/>
      <c r="M17" s="174"/>
      <c r="N17" s="217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74"/>
      <c r="M18" s="174"/>
      <c r="N18" s="217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74"/>
      <c r="M19" s="174"/>
      <c r="N19" s="217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74"/>
      <c r="M20" s="174"/>
      <c r="N20" s="217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74"/>
      <c r="M21" s="174"/>
      <c r="N21" s="217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183"/>
      <c r="M22" s="183"/>
      <c r="N22" s="220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183"/>
      <c r="M23" s="183"/>
      <c r="N23" s="220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74"/>
      <c r="M24" s="174"/>
      <c r="N24" s="217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183"/>
      <c r="M25" s="183"/>
      <c r="N25" s="220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74"/>
      <c r="M26" s="174"/>
      <c r="N26" s="217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04"/>
      <c r="M27" s="204"/>
      <c r="N27" s="218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74"/>
      <c r="M28" s="174"/>
      <c r="N28" s="217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74"/>
      <c r="M29" s="174"/>
      <c r="N29" s="217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183"/>
      <c r="M30" s="183"/>
      <c r="N30" s="220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4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183"/>
      <c r="M31" s="183"/>
      <c r="N31" s="220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4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74"/>
      <c r="M32" s="174"/>
      <c r="N32" s="217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74"/>
      <c r="M33" s="174"/>
      <c r="N33" s="217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74"/>
      <c r="M34" s="174"/>
      <c r="N34" s="217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74"/>
      <c r="M35" s="174"/>
      <c r="N35" s="217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74"/>
      <c r="M36" s="174"/>
      <c r="N36" s="217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74"/>
      <c r="M37" s="174"/>
      <c r="N37" s="217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74"/>
      <c r="M38" s="174"/>
      <c r="N38" s="217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74"/>
      <c r="M39" s="174"/>
      <c r="N39" s="217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74"/>
      <c r="M40" s="174"/>
      <c r="N40" s="217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74"/>
      <c r="M41" s="174"/>
      <c r="N41" s="217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74"/>
      <c r="M42" s="174"/>
      <c r="N42" s="217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74"/>
      <c r="M44" s="174"/>
      <c r="N44" s="217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7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19"/>
      <c r="L46" s="174"/>
      <c r="M46" s="174"/>
      <c r="N46" s="217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19"/>
      <c r="L47" s="174"/>
      <c r="M47" s="174"/>
      <c r="N47" s="217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74"/>
      <c r="M48" s="174"/>
      <c r="N48" s="217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74"/>
      <c r="M49" s="174"/>
      <c r="N49" s="217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74"/>
      <c r="M50" s="174"/>
      <c r="N50" s="217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4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04"/>
      <c r="M51" s="204"/>
      <c r="N51" s="218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74"/>
      <c r="M52" s="174"/>
      <c r="N52" s="217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4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74"/>
      <c r="M53" s="174"/>
      <c r="N53" s="217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4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74"/>
      <c r="M54" s="174"/>
      <c r="N54" s="217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4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74"/>
      <c r="M55" s="174"/>
      <c r="N55" s="217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4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74"/>
      <c r="M56" s="174"/>
      <c r="N56" s="217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4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74"/>
      <c r="M57" s="174"/>
      <c r="N57" s="217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74"/>
      <c r="M58" s="174"/>
      <c r="N58" s="217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183"/>
      <c r="M59" s="183"/>
      <c r="N59" s="220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4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04"/>
      <c r="M60" s="204"/>
      <c r="N60" s="218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74"/>
      <c r="M61" s="174"/>
      <c r="N61" s="217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4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183"/>
      <c r="M62" s="183"/>
      <c r="N62" s="220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4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74"/>
      <c r="M63" s="174"/>
      <c r="N63" s="217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4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74"/>
      <c r="M64" s="174"/>
      <c r="N64" s="217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4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04"/>
      <c r="M65" s="204"/>
      <c r="N65" s="218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74"/>
      <c r="M66" s="174"/>
      <c r="N66" s="217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4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74"/>
      <c r="M67" s="174"/>
      <c r="N67" s="217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4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74"/>
      <c r="M68" s="174"/>
      <c r="N68" s="217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4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74"/>
      <c r="M69" s="174"/>
      <c r="N69" s="217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4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74"/>
      <c r="M70" s="174"/>
      <c r="N70" s="217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4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04"/>
      <c r="M71" s="204"/>
      <c r="N71" s="218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74"/>
      <c r="M72" s="174"/>
      <c r="N72" s="217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4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74"/>
      <c r="M73" s="174"/>
      <c r="N73" s="217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4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74"/>
      <c r="M74" s="174"/>
      <c r="N74" s="217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4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74"/>
      <c r="M75" s="174"/>
      <c r="N75" s="217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4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74"/>
      <c r="M76" s="174"/>
      <c r="N76" s="217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4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04"/>
      <c r="M77" s="204"/>
      <c r="N77" s="218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04"/>
      <c r="M78" s="204"/>
      <c r="N78" s="218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74"/>
      <c r="M79" s="174"/>
      <c r="N79" s="217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4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74"/>
      <c r="M80" s="174"/>
      <c r="N80" s="217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4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74"/>
      <c r="M81" s="174"/>
      <c r="N81" s="217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4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04"/>
      <c r="M82" s="204"/>
      <c r="N82" s="218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183"/>
      <c r="M83" s="183"/>
      <c r="N83" s="220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74"/>
      <c r="M84" s="174"/>
      <c r="N84" s="217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4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74"/>
      <c r="M85" s="174"/>
      <c r="N85" s="217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4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74"/>
      <c r="M86" s="174"/>
      <c r="N86" s="217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4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74"/>
      <c r="M87" s="174"/>
      <c r="N87" s="217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4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4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4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4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4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4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2707</v>
      </c>
      <c r="L93" s="279" t="s">
        <v>3027</v>
      </c>
      <c r="M93" s="204" t="s">
        <v>2780</v>
      </c>
      <c r="N93" s="218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183"/>
      <c r="M94" s="183"/>
      <c r="N94" s="220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4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4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138"/>
      <c r="L96" s="204"/>
      <c r="M96" s="204"/>
      <c r="N96" s="218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4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4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04"/>
      <c r="M99" s="204"/>
      <c r="N99" s="218"/>
      <c r="O99" s="142" t="s">
        <v>2685</v>
      </c>
      <c r="P99" s="142"/>
      <c r="Q99" s="143" t="s">
        <v>2686</v>
      </c>
      <c r="R99" s="207"/>
      <c r="S99" s="141">
        <v>44654.46597222222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4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7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7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04"/>
      <c r="M103" s="204"/>
      <c r="N103" s="218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7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7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7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7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79" t="s">
        <v>2708</v>
      </c>
      <c r="M108" s="174"/>
      <c r="N108" s="217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79" t="s">
        <v>2711</v>
      </c>
      <c r="M109" s="174"/>
      <c r="N109" s="217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5" t="s">
        <v>2705</v>
      </c>
      <c r="N110" s="219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79" t="s">
        <v>2712</v>
      </c>
      <c r="M111" s="174" t="s">
        <v>2714</v>
      </c>
      <c r="N111" s="217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79" t="s">
        <v>2719</v>
      </c>
      <c r="M112" s="174" t="s">
        <v>2718</v>
      </c>
      <c r="N112" s="217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79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79" t="s">
        <v>2708</v>
      </c>
      <c r="M114" s="174" t="s">
        <v>2730</v>
      </c>
      <c r="N114" s="217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79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79" t="s">
        <v>2736</v>
      </c>
      <c r="M116" s="174" t="s">
        <v>2738</v>
      </c>
      <c r="N116" s="217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79" t="s">
        <v>2736</v>
      </c>
      <c r="M117" s="174" t="s">
        <v>2741</v>
      </c>
      <c r="N117" s="217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79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79" t="s">
        <v>2756</v>
      </c>
      <c r="M119" s="174" t="s">
        <v>2730</v>
      </c>
      <c r="N119" s="217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79" t="s">
        <v>2765</v>
      </c>
      <c r="M120" s="174" t="s">
        <v>2759</v>
      </c>
      <c r="N120" s="217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79" t="s">
        <v>2765</v>
      </c>
      <c r="M121" s="174" t="s">
        <v>2760</v>
      </c>
      <c r="N121" s="217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79" t="s">
        <v>2766</v>
      </c>
      <c r="M122" s="174" t="s">
        <v>2769</v>
      </c>
      <c r="N122" s="217" t="s">
        <v>2770</v>
      </c>
      <c r="O122" s="136" t="s">
        <v>2768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2767</v>
      </c>
      <c r="L123" s="279" t="s">
        <v>2766</v>
      </c>
      <c r="M123" s="205" t="s">
        <v>2771</v>
      </c>
      <c r="N123" s="230" t="s">
        <v>2773</v>
      </c>
      <c r="O123" s="136" t="s">
        <v>2772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4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2767</v>
      </c>
      <c r="L124" s="279" t="s">
        <v>2774</v>
      </c>
      <c r="M124" s="205" t="s">
        <v>2776</v>
      </c>
      <c r="N124" s="230" t="s">
        <v>2775</v>
      </c>
      <c r="O124" s="136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2767</v>
      </c>
      <c r="L125" s="279" t="s">
        <v>2777</v>
      </c>
      <c r="M125" s="205" t="s">
        <v>2780</v>
      </c>
      <c r="N125" s="230" t="s">
        <v>2778</v>
      </c>
      <c r="O125" s="136" t="s">
        <v>2779</v>
      </c>
      <c r="P125" s="136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7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141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2786</v>
      </c>
      <c r="L127" s="279" t="s">
        <v>2785</v>
      </c>
      <c r="M127" s="205" t="s">
        <v>2787</v>
      </c>
      <c r="N127" s="230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2786</v>
      </c>
      <c r="L128" s="279" t="s">
        <v>2785</v>
      </c>
      <c r="M128" s="205" t="s">
        <v>2788</v>
      </c>
      <c r="N128" s="230" t="s">
        <v>887</v>
      </c>
      <c r="S128" s="206">
        <v>44658.254861111112</v>
      </c>
      <c r="T128" s="176" t="s">
        <v>2576</v>
      </c>
      <c r="U128" s="189" t="b">
        <v>1</v>
      </c>
      <c r="V128" s="134" t="b">
        <v>1</v>
      </c>
      <c r="AA128" s="234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2786</v>
      </c>
      <c r="L129" s="279" t="s">
        <v>2785</v>
      </c>
      <c r="M129" s="205" t="s">
        <v>2788</v>
      </c>
      <c r="N129" s="230" t="s">
        <v>891</v>
      </c>
      <c r="P129" s="222" t="s">
        <v>2790</v>
      </c>
      <c r="S129" s="206">
        <v>44658.256944444445</v>
      </c>
      <c r="T129" s="176" t="s">
        <v>2576</v>
      </c>
      <c r="U129" s="223" t="s">
        <v>2791</v>
      </c>
      <c r="V129" s="134" t="b">
        <v>1</v>
      </c>
      <c r="AA129" s="234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79" t="s">
        <v>2708</v>
      </c>
      <c r="M130" s="205" t="s">
        <v>2776</v>
      </c>
      <c r="N130" s="230" t="s">
        <v>2792</v>
      </c>
      <c r="P130" s="222" t="s">
        <v>2793</v>
      </c>
      <c r="S130" s="206">
        <v>44658.261111111111</v>
      </c>
      <c r="U130" s="223" t="s">
        <v>2791</v>
      </c>
      <c r="AA130" s="234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79" t="s">
        <v>2794</v>
      </c>
      <c r="M131" s="205" t="s">
        <v>2795</v>
      </c>
      <c r="N131" s="230" t="s">
        <v>2796</v>
      </c>
      <c r="Q131" s="136" t="s">
        <v>2797</v>
      </c>
      <c r="S131" s="206">
        <v>44658.268750000003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2803</v>
      </c>
      <c r="L132" s="279" t="s">
        <v>2798</v>
      </c>
      <c r="M132" s="205" t="s">
        <v>2799</v>
      </c>
      <c r="N132" s="230" t="s">
        <v>2801</v>
      </c>
      <c r="O132" s="230" t="s">
        <v>2800</v>
      </c>
      <c r="P132" s="136" t="s">
        <v>2802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4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2804</v>
      </c>
      <c r="L133" s="279" t="s">
        <v>2805</v>
      </c>
      <c r="M133" s="205" t="s">
        <v>2788</v>
      </c>
      <c r="N133" s="230" t="s">
        <v>2806</v>
      </c>
      <c r="O133" s="136" t="s">
        <v>2807</v>
      </c>
      <c r="P133" s="136" t="s">
        <v>2599</v>
      </c>
      <c r="S133" s="206">
        <v>44658.280555555553</v>
      </c>
      <c r="T133" s="176" t="s">
        <v>2576</v>
      </c>
      <c r="U133" s="189" t="b">
        <v>1</v>
      </c>
      <c r="V133" s="134" t="b">
        <v>1</v>
      </c>
      <c r="AA133" s="234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79" t="s">
        <v>2808</v>
      </c>
      <c r="M134" s="205" t="s">
        <v>2810</v>
      </c>
      <c r="N134" s="230" t="s">
        <v>2809</v>
      </c>
      <c r="O134" s="136" t="s">
        <v>938</v>
      </c>
      <c r="P134" s="136" t="s">
        <v>2811</v>
      </c>
      <c r="S134" s="206">
        <v>44658.283333333333</v>
      </c>
      <c r="T134" s="176" t="s">
        <v>2576</v>
      </c>
      <c r="U134" s="189" t="b">
        <v>1</v>
      </c>
      <c r="V134" s="134" t="b">
        <v>1</v>
      </c>
      <c r="AA134" s="234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79" t="s">
        <v>2808</v>
      </c>
      <c r="M135" s="205" t="s">
        <v>2787</v>
      </c>
      <c r="N135" s="230" t="s">
        <v>2812</v>
      </c>
      <c r="O135" s="136" t="s">
        <v>2813</v>
      </c>
      <c r="S135" s="206">
        <v>44658.288194444445</v>
      </c>
      <c r="T135" s="176" t="s">
        <v>2576</v>
      </c>
      <c r="U135" s="189" t="b">
        <v>1</v>
      </c>
      <c r="V135" s="134" t="b">
        <v>1</v>
      </c>
      <c r="AA135" s="234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79" t="s">
        <v>2808</v>
      </c>
      <c r="M136" s="205" t="s">
        <v>2814</v>
      </c>
      <c r="N136" s="230" t="s">
        <v>2815</v>
      </c>
      <c r="O136" s="136" t="s">
        <v>2816</v>
      </c>
      <c r="P136" s="136" t="s">
        <v>2817</v>
      </c>
      <c r="S136" s="206">
        <v>44661.225694444445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2818</v>
      </c>
      <c r="L137" s="279" t="s">
        <v>2822</v>
      </c>
      <c r="M137" s="205" t="s">
        <v>2819</v>
      </c>
      <c r="N137" s="230" t="s">
        <v>2820</v>
      </c>
      <c r="O137" s="136" t="s">
        <v>2821</v>
      </c>
      <c r="S137" s="206">
        <v>44661.229166666664</v>
      </c>
      <c r="T137" s="176" t="s">
        <v>2576</v>
      </c>
      <c r="U137" s="189" t="b">
        <v>1</v>
      </c>
      <c r="V137" s="134" t="b">
        <v>1</v>
      </c>
      <c r="AA137" s="234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2825</v>
      </c>
      <c r="L138" s="279" t="s">
        <v>2824</v>
      </c>
      <c r="M138" s="205" t="s">
        <v>2705</v>
      </c>
      <c r="N138" s="230" t="s">
        <v>2823</v>
      </c>
      <c r="S138" s="206">
        <v>44661.234027777777</v>
      </c>
      <c r="T138" s="176" t="s">
        <v>2576</v>
      </c>
      <c r="U138" s="189" t="b">
        <v>1</v>
      </c>
      <c r="V138" s="134" t="b">
        <v>1</v>
      </c>
      <c r="AA138" s="234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2767</v>
      </c>
      <c r="L139" s="279" t="s">
        <v>2777</v>
      </c>
      <c r="M139" s="205" t="s">
        <v>2787</v>
      </c>
      <c r="N139" s="230" t="s">
        <v>2826</v>
      </c>
      <c r="S139" s="206">
        <v>44661.236805555556</v>
      </c>
      <c r="T139" s="176" t="s">
        <v>2576</v>
      </c>
      <c r="U139" s="189" t="b">
        <v>1</v>
      </c>
      <c r="V139" s="134" t="b">
        <v>1</v>
      </c>
      <c r="AA139" s="234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2828</v>
      </c>
      <c r="L140" s="279" t="s">
        <v>2827</v>
      </c>
      <c r="M140" s="205" t="s">
        <v>2733</v>
      </c>
      <c r="N140" s="230" t="s">
        <v>2829</v>
      </c>
      <c r="P140" s="136" t="s">
        <v>2830</v>
      </c>
      <c r="S140" s="206">
        <v>44661.240972222222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6">
        <v>44661.326388888891</v>
      </c>
      <c r="U141" s="189" t="b">
        <v>1</v>
      </c>
      <c r="V141" s="134" t="b">
        <v>1</v>
      </c>
      <c r="Z141" s="211" t="b">
        <v>0</v>
      </c>
      <c r="AA141" s="234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2833</v>
      </c>
      <c r="S142" s="206">
        <v>44661.326388888891</v>
      </c>
      <c r="U142" s="189" t="b">
        <v>1</v>
      </c>
      <c r="V142" s="211" t="b">
        <v>0</v>
      </c>
      <c r="Z142" s="211" t="b">
        <v>0</v>
      </c>
      <c r="AA142" s="234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2834</v>
      </c>
      <c r="L143" s="279" t="s">
        <v>2838</v>
      </c>
      <c r="M143" s="205" t="s">
        <v>2837</v>
      </c>
      <c r="N143" s="230" t="s">
        <v>2835</v>
      </c>
      <c r="O143" s="136" t="s">
        <v>2836</v>
      </c>
      <c r="S143" s="206">
        <v>44661.374305555553</v>
      </c>
      <c r="T143" s="176" t="s">
        <v>2576</v>
      </c>
      <c r="U143" s="189" t="b">
        <v>1</v>
      </c>
      <c r="V143" s="134" t="b">
        <v>1</v>
      </c>
      <c r="AA143" s="234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2840</v>
      </c>
      <c r="L144" s="279" t="s">
        <v>2841</v>
      </c>
      <c r="M144" s="205" t="s">
        <v>2842</v>
      </c>
      <c r="N144" s="230" t="s">
        <v>2839</v>
      </c>
      <c r="O144" s="136" t="s">
        <v>2843</v>
      </c>
      <c r="S144" s="206">
        <v>44661.37777777778</v>
      </c>
      <c r="T144" s="176" t="s">
        <v>2576</v>
      </c>
      <c r="U144" s="189" t="b">
        <v>1</v>
      </c>
      <c r="V144" s="134" t="b">
        <v>1</v>
      </c>
      <c r="AA144" s="234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2840</v>
      </c>
      <c r="L145" s="279" t="s">
        <v>2841</v>
      </c>
      <c r="M145" s="205" t="s">
        <v>2846</v>
      </c>
      <c r="N145" s="230" t="s">
        <v>2845</v>
      </c>
      <c r="P145" s="136" t="s">
        <v>2847</v>
      </c>
      <c r="S145" s="206">
        <v>44661.385416666664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2840</v>
      </c>
      <c r="L146" s="279" t="s">
        <v>2841</v>
      </c>
      <c r="M146" s="205" t="s">
        <v>2842</v>
      </c>
      <c r="N146" s="230" t="s">
        <v>2848</v>
      </c>
      <c r="S146" s="206">
        <v>44661.38958333333</v>
      </c>
      <c r="T146" s="176" t="s">
        <v>2576</v>
      </c>
      <c r="U146" s="189" t="b">
        <v>1</v>
      </c>
      <c r="V146" s="134" t="b">
        <v>1</v>
      </c>
      <c r="AA146" s="234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2840</v>
      </c>
      <c r="L147" s="279" t="s">
        <v>2841</v>
      </c>
      <c r="M147" s="205" t="s">
        <v>2705</v>
      </c>
      <c r="N147" s="230" t="s">
        <v>2849</v>
      </c>
      <c r="S147" s="206">
        <v>44661.393055555556</v>
      </c>
      <c r="T147" s="176" t="s">
        <v>2576</v>
      </c>
      <c r="U147" s="189" t="b">
        <v>1</v>
      </c>
      <c r="V147" s="134" t="b">
        <v>1</v>
      </c>
      <c r="AA147" s="234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2851</v>
      </c>
      <c r="L148" s="279" t="s">
        <v>2850</v>
      </c>
      <c r="M148" s="205" t="s">
        <v>2855</v>
      </c>
      <c r="N148" s="230" t="s">
        <v>2852</v>
      </c>
      <c r="P148" s="136" t="s">
        <v>2853</v>
      </c>
      <c r="S148" s="206">
        <v>44661.396527777775</v>
      </c>
      <c r="T148" s="176" t="s">
        <v>2576</v>
      </c>
      <c r="U148" s="189" t="b">
        <v>1</v>
      </c>
      <c r="V148" s="134" t="b">
        <v>1</v>
      </c>
      <c r="AA148" s="234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120" t="s">
        <v>2857</v>
      </c>
      <c r="L149" s="279" t="s">
        <v>2856</v>
      </c>
      <c r="M149" s="205" t="s">
        <v>2787</v>
      </c>
      <c r="N149" s="230" t="s">
        <v>2859</v>
      </c>
      <c r="O149" s="230" t="s">
        <v>1024</v>
      </c>
      <c r="S149" s="206">
        <v>44661.401388888888</v>
      </c>
      <c r="T149" s="176" t="s">
        <v>2576</v>
      </c>
      <c r="U149" s="189" t="b">
        <v>1</v>
      </c>
      <c r="V149" s="134" t="b">
        <v>1</v>
      </c>
      <c r="AA149" s="234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2834</v>
      </c>
      <c r="L150" s="279" t="s">
        <v>2838</v>
      </c>
      <c r="M150" s="205" t="s">
        <v>2861</v>
      </c>
      <c r="N150" s="230" t="s">
        <v>2862</v>
      </c>
      <c r="O150" s="230" t="s">
        <v>2860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4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2834</v>
      </c>
      <c r="L151" s="279" t="s">
        <v>2838</v>
      </c>
      <c r="M151" s="205" t="s">
        <v>2787</v>
      </c>
      <c r="N151" s="230" t="s">
        <v>2863</v>
      </c>
      <c r="O151" s="136" t="s">
        <v>2858</v>
      </c>
      <c r="S151" s="206">
        <v>44661.413888888892</v>
      </c>
      <c r="T151" s="176" t="s">
        <v>2576</v>
      </c>
      <c r="U151" s="189" t="b">
        <v>1</v>
      </c>
      <c r="V151" s="134" t="b">
        <v>1</v>
      </c>
      <c r="AA151" s="234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3254</v>
      </c>
      <c r="K152" s="174" t="s">
        <v>3302</v>
      </c>
      <c r="L152" s="277" t="s">
        <v>3303</v>
      </c>
      <c r="M152" s="205" t="s">
        <v>2855</v>
      </c>
      <c r="N152" s="136" t="s">
        <v>3382</v>
      </c>
      <c r="O152" s="136" t="s">
        <v>3382</v>
      </c>
      <c r="S152" s="124">
        <v>44664.678472222222</v>
      </c>
      <c r="T152" s="176" t="s">
        <v>2576</v>
      </c>
      <c r="U152" s="268" t="b">
        <v>1</v>
      </c>
      <c r="V152" s="269" t="b">
        <v>1</v>
      </c>
      <c r="AA152" s="234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3254</v>
      </c>
      <c r="K153" s="174" t="s">
        <v>2740</v>
      </c>
      <c r="L153" s="277" t="s">
        <v>2736</v>
      </c>
      <c r="M153" s="205" t="s">
        <v>2738</v>
      </c>
      <c r="N153" s="205" t="s">
        <v>3383</v>
      </c>
      <c r="O153" s="205" t="s">
        <v>3383</v>
      </c>
      <c r="S153" s="124">
        <v>44664.689583333333</v>
      </c>
      <c r="T153" s="176" t="s">
        <v>2576</v>
      </c>
      <c r="U153" s="268" t="b">
        <v>1</v>
      </c>
      <c r="V153" s="269" t="b">
        <v>1</v>
      </c>
      <c r="AA153" s="234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3254</v>
      </c>
      <c r="K154" s="174" t="s">
        <v>3304</v>
      </c>
      <c r="L154" s="277" t="s">
        <v>3305</v>
      </c>
      <c r="M154" s="205" t="s">
        <v>2780</v>
      </c>
      <c r="N154" s="205" t="s">
        <v>2859</v>
      </c>
      <c r="O154" s="205" t="s">
        <v>2859</v>
      </c>
      <c r="S154" s="124">
        <v>44664.699305555558</v>
      </c>
      <c r="T154" s="176" t="s">
        <v>2576</v>
      </c>
      <c r="U154" s="268" t="b">
        <v>1</v>
      </c>
      <c r="V154" s="269" t="b">
        <v>1</v>
      </c>
      <c r="AA154" s="234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3254</v>
      </c>
      <c r="K155" s="174" t="s">
        <v>3306</v>
      </c>
      <c r="L155" s="277" t="s">
        <v>3307</v>
      </c>
      <c r="M155" s="205" t="s">
        <v>2776</v>
      </c>
      <c r="N155" s="205" t="s">
        <v>3384</v>
      </c>
      <c r="O155" s="205" t="s">
        <v>3384</v>
      </c>
      <c r="S155" s="124">
        <v>44664.724999999999</v>
      </c>
      <c r="T155" s="176" t="s">
        <v>2576</v>
      </c>
      <c r="U155" s="268" t="b">
        <v>1</v>
      </c>
      <c r="V155" s="269" t="b">
        <v>1</v>
      </c>
      <c r="AA155" s="234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3254</v>
      </c>
      <c r="J156" s="119" t="s">
        <v>2854</v>
      </c>
      <c r="K156" s="174" t="s">
        <v>3308</v>
      </c>
      <c r="L156" s="277" t="s">
        <v>2856</v>
      </c>
      <c r="M156" s="205" t="s">
        <v>2780</v>
      </c>
      <c r="N156" s="205" t="s">
        <v>3385</v>
      </c>
      <c r="O156" s="205" t="s">
        <v>3385</v>
      </c>
      <c r="S156" s="124">
        <v>44664.738194444442</v>
      </c>
      <c r="T156" s="176" t="s">
        <v>2576</v>
      </c>
      <c r="U156" s="268" t="b">
        <v>1</v>
      </c>
      <c r="V156" s="269" t="b">
        <v>1</v>
      </c>
      <c r="AA156" s="234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3254</v>
      </c>
      <c r="J157" s="174" t="s">
        <v>3309</v>
      </c>
      <c r="K157" s="174" t="s">
        <v>3310</v>
      </c>
      <c r="L157" s="277" t="s">
        <v>3311</v>
      </c>
      <c r="M157" s="205" t="s">
        <v>2730</v>
      </c>
      <c r="N157" s="205" t="s">
        <v>3386</v>
      </c>
      <c r="O157" s="205" t="s">
        <v>3386</v>
      </c>
      <c r="P157" s="136" t="s">
        <v>3387</v>
      </c>
      <c r="S157" s="124">
        <v>44664.756249999999</v>
      </c>
      <c r="T157" s="176" t="s">
        <v>2576</v>
      </c>
      <c r="U157" s="268" t="b">
        <v>1</v>
      </c>
      <c r="V157" s="269" t="b">
        <v>1</v>
      </c>
      <c r="AA157" s="234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3254</v>
      </c>
      <c r="K158" s="174" t="s">
        <v>3312</v>
      </c>
      <c r="L158" s="277" t="s">
        <v>3313</v>
      </c>
      <c r="M158" s="205" t="s">
        <v>2780</v>
      </c>
      <c r="N158" s="205" t="s">
        <v>3388</v>
      </c>
      <c r="O158" s="205" t="s">
        <v>3388</v>
      </c>
      <c r="S158" s="124">
        <v>44665.377083333333</v>
      </c>
      <c r="T158" s="176" t="s">
        <v>2576</v>
      </c>
      <c r="U158" s="268" t="b">
        <v>1</v>
      </c>
      <c r="V158" s="269" t="b">
        <v>1</v>
      </c>
      <c r="AA158" s="234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3254</v>
      </c>
      <c r="J159" s="132"/>
      <c r="K159" s="132" t="s">
        <v>3314</v>
      </c>
      <c r="L159" s="267" t="s">
        <v>2962</v>
      </c>
      <c r="M159" s="267" t="s">
        <v>2730</v>
      </c>
      <c r="N159" s="267" t="s">
        <v>3389</v>
      </c>
      <c r="O159" s="267" t="s">
        <v>3389</v>
      </c>
      <c r="P159" s="144" t="s">
        <v>3390</v>
      </c>
      <c r="Q159" s="128"/>
      <c r="R159" s="129"/>
      <c r="S159" s="130">
        <v>44665.384027777778</v>
      </c>
      <c r="T159" s="157"/>
      <c r="U159" s="270" t="b">
        <v>1</v>
      </c>
      <c r="V159" s="271" t="b">
        <v>0</v>
      </c>
      <c r="AA159" s="234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3254</v>
      </c>
      <c r="K160" s="174" t="s">
        <v>3030</v>
      </c>
      <c r="L160" s="277" t="s">
        <v>2785</v>
      </c>
      <c r="M160" s="205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68" t="b">
        <v>1</v>
      </c>
      <c r="V160" s="269" t="b">
        <v>1</v>
      </c>
      <c r="AA160" s="234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3254</v>
      </c>
      <c r="K161" s="174" t="s">
        <v>2720</v>
      </c>
      <c r="L161" s="277" t="s">
        <v>2808</v>
      </c>
      <c r="M161" s="205" t="s">
        <v>2780</v>
      </c>
      <c r="N161" s="136" t="s">
        <v>3391</v>
      </c>
      <c r="O161" s="136" t="s">
        <v>3391</v>
      </c>
      <c r="S161" s="124">
        <v>44665.398611111108</v>
      </c>
      <c r="T161" s="176" t="s">
        <v>2576</v>
      </c>
      <c r="U161" s="268" t="b">
        <v>1</v>
      </c>
      <c r="V161" s="269" t="b">
        <v>1</v>
      </c>
      <c r="AA161" s="234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3254</v>
      </c>
      <c r="K162" s="174" t="s">
        <v>3316</v>
      </c>
      <c r="L162" s="277" t="s">
        <v>3317</v>
      </c>
      <c r="M162" s="205" t="s">
        <v>2776</v>
      </c>
      <c r="N162" s="136" t="s">
        <v>3392</v>
      </c>
      <c r="O162" s="136" t="s">
        <v>3392</v>
      </c>
      <c r="S162" s="124">
        <v>44665.405555555553</v>
      </c>
      <c r="T162" s="176" t="s">
        <v>2576</v>
      </c>
      <c r="U162" s="268" t="b">
        <v>1</v>
      </c>
      <c r="V162" s="269" t="b">
        <v>1</v>
      </c>
      <c r="AA162" s="234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3254</v>
      </c>
      <c r="J163" s="174" t="s">
        <v>3318</v>
      </c>
      <c r="K163" s="174" t="s">
        <v>3319</v>
      </c>
      <c r="L163" s="277" t="s">
        <v>3320</v>
      </c>
      <c r="M163" s="205" t="s">
        <v>2780</v>
      </c>
      <c r="N163" s="136"/>
      <c r="S163" s="124">
        <v>44665.413194444445</v>
      </c>
      <c r="T163" s="176" t="s">
        <v>2576</v>
      </c>
      <c r="U163" s="268" t="b">
        <v>1</v>
      </c>
      <c r="V163" s="269" t="b">
        <v>1</v>
      </c>
      <c r="AA163" s="234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3254</v>
      </c>
      <c r="K164" s="174" t="s">
        <v>3321</v>
      </c>
      <c r="L164" s="277" t="s">
        <v>3322</v>
      </c>
      <c r="M164" s="205" t="s">
        <v>2780</v>
      </c>
      <c r="N164" s="136" t="s">
        <v>3393</v>
      </c>
      <c r="O164" s="136" t="s">
        <v>3393</v>
      </c>
      <c r="S164" s="124">
        <v>44665.459722222222</v>
      </c>
      <c r="T164" s="176" t="s">
        <v>2576</v>
      </c>
      <c r="U164" s="268" t="b">
        <v>1</v>
      </c>
      <c r="V164" s="269" t="b">
        <v>1</v>
      </c>
      <c r="AA164" s="234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3254</v>
      </c>
      <c r="K165" s="174" t="s">
        <v>3323</v>
      </c>
      <c r="L165" s="277" t="s">
        <v>3324</v>
      </c>
      <c r="M165" s="205" t="s">
        <v>2776</v>
      </c>
      <c r="N165" s="136" t="s">
        <v>2873</v>
      </c>
      <c r="O165" s="136" t="s">
        <v>2873</v>
      </c>
      <c r="P165" s="136" t="s">
        <v>3394</v>
      </c>
      <c r="S165" s="124">
        <v>44665.481249999997</v>
      </c>
      <c r="T165" s="155" t="s">
        <v>2575</v>
      </c>
      <c r="U165" s="268" t="b">
        <v>1</v>
      </c>
      <c r="V165" s="269" t="b">
        <v>1</v>
      </c>
      <c r="AA165" s="234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3254</v>
      </c>
      <c r="J166" s="174" t="s">
        <v>2804</v>
      </c>
      <c r="K166" s="174" t="s">
        <v>2721</v>
      </c>
      <c r="L166" s="277" t="s">
        <v>2708</v>
      </c>
      <c r="M166" s="205" t="s">
        <v>2776</v>
      </c>
      <c r="N166" s="136" t="s">
        <v>3395</v>
      </c>
      <c r="O166" s="136" t="s">
        <v>3395</v>
      </c>
      <c r="S166" s="124">
        <v>44665.490972222222</v>
      </c>
      <c r="T166" s="176" t="s">
        <v>2576</v>
      </c>
      <c r="U166" s="268" t="b">
        <v>1</v>
      </c>
      <c r="V166" s="269" t="b">
        <v>1</v>
      </c>
      <c r="AA166" s="234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3254</v>
      </c>
      <c r="K167" s="174" t="s">
        <v>3325</v>
      </c>
      <c r="L167" s="277" t="s">
        <v>2930</v>
      </c>
      <c r="M167" s="205" t="s">
        <v>2937</v>
      </c>
      <c r="N167" s="136" t="s">
        <v>3396</v>
      </c>
      <c r="O167" s="136" t="s">
        <v>3396</v>
      </c>
      <c r="S167" s="124">
        <v>44665.496527777781</v>
      </c>
      <c r="T167" s="160" t="s">
        <v>3431</v>
      </c>
      <c r="U167" s="268" t="b">
        <v>1</v>
      </c>
      <c r="V167" s="269" t="b">
        <v>1</v>
      </c>
      <c r="AA167" s="234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3254</v>
      </c>
      <c r="J168" s="174" t="s">
        <v>3326</v>
      </c>
      <c r="K168" s="174" t="s">
        <v>3327</v>
      </c>
      <c r="L168" s="277"/>
      <c r="M168" s="205" t="s">
        <v>2881</v>
      </c>
      <c r="N168" s="136" t="s">
        <v>3397</v>
      </c>
      <c r="O168" s="136" t="s">
        <v>3397</v>
      </c>
      <c r="P168" s="136" t="s">
        <v>3398</v>
      </c>
      <c r="S168" s="124">
        <v>44665.013888888891</v>
      </c>
      <c r="T168" s="176" t="s">
        <v>2576</v>
      </c>
      <c r="U168" s="268" t="b">
        <v>1</v>
      </c>
      <c r="V168" s="269" t="b">
        <v>1</v>
      </c>
      <c r="AA168" s="234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3254</v>
      </c>
      <c r="K169" s="120" t="s">
        <v>3328</v>
      </c>
      <c r="L169" s="205" t="s">
        <v>3329</v>
      </c>
      <c r="M169" s="205" t="s">
        <v>3145</v>
      </c>
      <c r="N169" s="136" t="s">
        <v>3399</v>
      </c>
      <c r="O169" s="136" t="s">
        <v>3399</v>
      </c>
      <c r="S169" s="124">
        <v>44665.018055555556</v>
      </c>
      <c r="T169" s="160" t="s">
        <v>3431</v>
      </c>
      <c r="U169" s="268" t="b">
        <v>1</v>
      </c>
      <c r="V169" s="269" t="b">
        <v>1</v>
      </c>
      <c r="AA169" s="234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3254</v>
      </c>
      <c r="K170" s="120" t="s">
        <v>3330</v>
      </c>
      <c r="L170" s="205" t="s">
        <v>3331</v>
      </c>
      <c r="M170" s="205" t="s">
        <v>3375</v>
      </c>
      <c r="N170" s="136" t="s">
        <v>3400</v>
      </c>
      <c r="O170" s="136" t="s">
        <v>3400</v>
      </c>
      <c r="S170" s="124">
        <v>44665.027777777781</v>
      </c>
      <c r="T170" s="176" t="s">
        <v>2576</v>
      </c>
      <c r="U170" s="268" t="b">
        <v>1</v>
      </c>
      <c r="V170" s="269" t="b">
        <v>1</v>
      </c>
      <c r="AA170" s="234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3254</v>
      </c>
      <c r="J171" s="132"/>
      <c r="K171" s="132" t="s">
        <v>3332</v>
      </c>
      <c r="L171" s="267" t="s">
        <v>3333</v>
      </c>
      <c r="M171" s="267" t="s">
        <v>2788</v>
      </c>
      <c r="N171" s="267" t="s">
        <v>3401</v>
      </c>
      <c r="O171" s="267" t="s">
        <v>3401</v>
      </c>
      <c r="P171" s="144" t="s">
        <v>3402</v>
      </c>
      <c r="Q171" s="128"/>
      <c r="R171" s="129"/>
      <c r="S171" s="130">
        <v>44665.604861111111</v>
      </c>
      <c r="T171" s="157"/>
      <c r="U171" s="270" t="b">
        <v>1</v>
      </c>
      <c r="V171" s="271" t="b">
        <v>0</v>
      </c>
      <c r="AA171" s="234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3254</v>
      </c>
      <c r="K172" s="120" t="s">
        <v>3332</v>
      </c>
      <c r="L172" s="205" t="s">
        <v>3334</v>
      </c>
      <c r="M172" s="205" t="s">
        <v>2855</v>
      </c>
      <c r="N172" s="136" t="s">
        <v>3403</v>
      </c>
      <c r="O172" s="136" t="s">
        <v>3403</v>
      </c>
      <c r="S172" s="124">
        <v>44665.617361111108</v>
      </c>
      <c r="T172" s="176" t="s">
        <v>2576</v>
      </c>
      <c r="U172" s="268" t="b">
        <v>1</v>
      </c>
      <c r="V172" s="269" t="b">
        <v>1</v>
      </c>
      <c r="AA172" s="234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3254</v>
      </c>
      <c r="K173" s="120" t="s">
        <v>3335</v>
      </c>
      <c r="L173" s="205" t="s">
        <v>3336</v>
      </c>
      <c r="M173" s="205" t="s">
        <v>3376</v>
      </c>
      <c r="N173" s="136" t="s">
        <v>3404</v>
      </c>
      <c r="O173" s="136" t="s">
        <v>3404</v>
      </c>
      <c r="S173" s="124">
        <v>44665.647222222222</v>
      </c>
      <c r="T173" s="176" t="s">
        <v>2576</v>
      </c>
      <c r="U173" s="268" t="b">
        <v>1</v>
      </c>
      <c r="V173" s="269" t="b">
        <v>1</v>
      </c>
      <c r="AA173" s="234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3254</v>
      </c>
      <c r="K174" s="120" t="s">
        <v>3337</v>
      </c>
      <c r="L174" s="205" t="s">
        <v>3338</v>
      </c>
      <c r="M174" s="205" t="s">
        <v>2780</v>
      </c>
      <c r="N174" s="136" t="s">
        <v>3405</v>
      </c>
      <c r="O174" s="136" t="s">
        <v>3405</v>
      </c>
      <c r="S174" s="124">
        <v>44665.76458333333</v>
      </c>
      <c r="T174" s="160" t="s">
        <v>3431</v>
      </c>
      <c r="U174" s="268" t="b">
        <v>1</v>
      </c>
      <c r="V174" s="269" t="b">
        <v>1</v>
      </c>
      <c r="AA174" s="234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3254</v>
      </c>
      <c r="K175" s="120" t="s">
        <v>3339</v>
      </c>
      <c r="L175" s="205" t="s">
        <v>3340</v>
      </c>
      <c r="M175" s="205" t="s">
        <v>2855</v>
      </c>
      <c r="N175" s="136" t="s">
        <v>3406</v>
      </c>
      <c r="O175" s="136" t="s">
        <v>3406</v>
      </c>
      <c r="P175" s="142" t="s">
        <v>3407</v>
      </c>
      <c r="S175" s="124">
        <v>44667.84097222222</v>
      </c>
      <c r="T175" s="155" t="s">
        <v>2575</v>
      </c>
      <c r="U175" s="268" t="b">
        <v>1</v>
      </c>
      <c r="V175" s="269" t="b">
        <v>1</v>
      </c>
      <c r="AA175" s="234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4" t="s">
        <v>3254</v>
      </c>
      <c r="J176" s="240"/>
      <c r="K176" s="240" t="s">
        <v>3341</v>
      </c>
      <c r="L176" s="279" t="s">
        <v>3342</v>
      </c>
      <c r="M176" s="248" t="s">
        <v>2855</v>
      </c>
      <c r="N176" s="142" t="s">
        <v>3408</v>
      </c>
      <c r="O176" s="142" t="s">
        <v>3408</v>
      </c>
      <c r="P176" s="142" t="s">
        <v>3409</v>
      </c>
      <c r="Q176" s="142"/>
      <c r="R176" s="139"/>
      <c r="S176" s="141">
        <v>44667.9</v>
      </c>
      <c r="T176" s="158" t="s">
        <v>2575</v>
      </c>
      <c r="U176" s="272" t="b">
        <v>1</v>
      </c>
      <c r="V176" s="273" t="b">
        <v>1</v>
      </c>
      <c r="W176" s="139"/>
      <c r="X176" s="275" t="b">
        <v>0</v>
      </c>
      <c r="AA176" s="234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3254</v>
      </c>
      <c r="K177" s="120" t="s">
        <v>3343</v>
      </c>
      <c r="L177" s="205" t="s">
        <v>3003</v>
      </c>
      <c r="M177" s="205" t="s">
        <v>3377</v>
      </c>
      <c r="N177" s="136" t="s">
        <v>1231</v>
      </c>
      <c r="O177" s="136" t="s">
        <v>1231</v>
      </c>
      <c r="S177" s="124">
        <v>44668.625694444447</v>
      </c>
      <c r="T177" s="160" t="s">
        <v>3431</v>
      </c>
      <c r="U177" s="268" t="b">
        <v>1</v>
      </c>
      <c r="V177" s="269" t="b">
        <v>1</v>
      </c>
      <c r="AA177" s="234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3254</v>
      </c>
      <c r="K178" s="120" t="s">
        <v>3344</v>
      </c>
      <c r="L178" s="279" t="s">
        <v>3345</v>
      </c>
      <c r="M178" s="205" t="s">
        <v>2787</v>
      </c>
      <c r="N178" s="136" t="s">
        <v>3410</v>
      </c>
      <c r="O178" s="136" t="s">
        <v>3410</v>
      </c>
      <c r="S178" s="124">
        <v>44668.631944444445</v>
      </c>
      <c r="T178" s="176" t="s">
        <v>2576</v>
      </c>
      <c r="U178" s="268" t="b">
        <v>1</v>
      </c>
      <c r="V178" s="269" t="b">
        <v>1</v>
      </c>
      <c r="AA178" s="234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3254</v>
      </c>
      <c r="K179" s="120" t="s">
        <v>3440</v>
      </c>
      <c r="L179" s="205" t="s">
        <v>3346</v>
      </c>
      <c r="M179" s="205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3431</v>
      </c>
      <c r="U179" s="268" t="b">
        <v>1</v>
      </c>
      <c r="V179" s="269" t="b">
        <v>1</v>
      </c>
      <c r="AA179" s="234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3254</v>
      </c>
      <c r="K180" s="120" t="s">
        <v>3440</v>
      </c>
      <c r="L180" s="205" t="s">
        <v>3346</v>
      </c>
      <c r="M180" s="205" t="s">
        <v>2795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68" t="b">
        <v>1</v>
      </c>
      <c r="V180" s="269" t="b">
        <v>1</v>
      </c>
      <c r="AA180" s="234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3254</v>
      </c>
      <c r="J181" s="266" t="s">
        <v>3347</v>
      </c>
      <c r="K181" s="266" t="s">
        <v>3348</v>
      </c>
      <c r="L181" s="267" t="s">
        <v>3349</v>
      </c>
      <c r="M181" s="267" t="s">
        <v>2780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74"/>
      <c r="U181" s="270" t="b">
        <v>1</v>
      </c>
      <c r="V181" s="271" t="b">
        <v>0</v>
      </c>
      <c r="AA181" s="234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3254</v>
      </c>
      <c r="K182" s="120" t="s">
        <v>3350</v>
      </c>
      <c r="M182" s="205" t="s">
        <v>2787</v>
      </c>
      <c r="N182" s="136" t="s">
        <v>3411</v>
      </c>
      <c r="O182" s="136" t="s">
        <v>3411</v>
      </c>
      <c r="P182" s="142" t="s">
        <v>3412</v>
      </c>
      <c r="S182" s="124">
        <v>44668.674305555556</v>
      </c>
      <c r="T182" s="155" t="s">
        <v>2575</v>
      </c>
      <c r="U182" s="268" t="b">
        <v>1</v>
      </c>
      <c r="V182" s="269" t="b">
        <v>1</v>
      </c>
      <c r="AA182" s="234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3432</v>
      </c>
      <c r="M183" s="205" t="s">
        <v>2780</v>
      </c>
      <c r="N183" s="136" t="s">
        <v>3433</v>
      </c>
      <c r="O183" s="136" t="s">
        <v>3434</v>
      </c>
      <c r="P183" s="136" t="s">
        <v>3435</v>
      </c>
      <c r="S183" s="206">
        <v>44669.447916666664</v>
      </c>
      <c r="T183" s="155" t="s">
        <v>2575</v>
      </c>
      <c r="U183" s="270" t="b">
        <v>1</v>
      </c>
      <c r="V183" s="271" t="b">
        <v>0</v>
      </c>
      <c r="AA183" s="234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3254</v>
      </c>
      <c r="K184" s="120" t="s">
        <v>3351</v>
      </c>
      <c r="L184" s="205" t="s">
        <v>3352</v>
      </c>
      <c r="M184" s="205" t="s">
        <v>2780</v>
      </c>
      <c r="N184" s="136" t="s">
        <v>3413</v>
      </c>
      <c r="O184" s="136" t="s">
        <v>3413</v>
      </c>
      <c r="S184" s="124">
        <v>44668.851388888892</v>
      </c>
      <c r="T184" s="155" t="s">
        <v>2575</v>
      </c>
      <c r="U184" s="268" t="b">
        <v>1</v>
      </c>
      <c r="V184" s="269" t="b">
        <v>1</v>
      </c>
      <c r="AA184" s="234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3254</v>
      </c>
      <c r="K185" s="120" t="s">
        <v>3353</v>
      </c>
      <c r="L185" s="205" t="s">
        <v>3352</v>
      </c>
      <c r="M185" s="205" t="s">
        <v>2788</v>
      </c>
      <c r="N185" s="136" t="s">
        <v>2873</v>
      </c>
      <c r="O185" s="136" t="s">
        <v>2873</v>
      </c>
      <c r="S185" s="124">
        <v>44668.854861111111</v>
      </c>
      <c r="T185" s="160" t="s">
        <v>3431</v>
      </c>
      <c r="U185" s="268" t="b">
        <v>1</v>
      </c>
      <c r="V185" s="269" t="b">
        <v>1</v>
      </c>
      <c r="AA185" s="234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3254</v>
      </c>
      <c r="K186" s="120" t="s">
        <v>3351</v>
      </c>
      <c r="L186" s="205" t="s">
        <v>3352</v>
      </c>
      <c r="M186" s="205" t="s">
        <v>2780</v>
      </c>
      <c r="N186" s="136" t="s">
        <v>3144</v>
      </c>
      <c r="O186" s="136" t="s">
        <v>3144</v>
      </c>
      <c r="S186" s="124">
        <v>44668.871527777781</v>
      </c>
      <c r="T186" s="155" t="s">
        <v>2575</v>
      </c>
      <c r="U186" s="268" t="b">
        <v>1</v>
      </c>
      <c r="V186" s="269" t="b">
        <v>1</v>
      </c>
      <c r="AA186" s="234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3254</v>
      </c>
      <c r="K187" s="120" t="s">
        <v>3354</v>
      </c>
      <c r="L187" s="205" t="s">
        <v>3355</v>
      </c>
      <c r="M187" s="205" t="s">
        <v>2730</v>
      </c>
      <c r="N187" s="136" t="s">
        <v>3414</v>
      </c>
      <c r="O187" s="136" t="s">
        <v>3414</v>
      </c>
      <c r="P187" s="142" t="s">
        <v>3415</v>
      </c>
      <c r="S187" s="124">
        <v>44668.92083333333</v>
      </c>
      <c r="T187" s="155" t="s">
        <v>2575</v>
      </c>
      <c r="U187" s="268" t="b">
        <v>1</v>
      </c>
      <c r="V187" s="269" t="b">
        <v>1</v>
      </c>
      <c r="AA187" s="234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3254</v>
      </c>
      <c r="J188" s="120" t="s">
        <v>3315</v>
      </c>
      <c r="K188" s="120" t="s">
        <v>2924</v>
      </c>
      <c r="L188" s="205" t="s">
        <v>3356</v>
      </c>
      <c r="M188" s="205" t="s">
        <v>3209</v>
      </c>
      <c r="N188" s="136" t="s">
        <v>3125</v>
      </c>
      <c r="O188" s="136" t="s">
        <v>3125</v>
      </c>
      <c r="S188" s="124">
        <v>44668.925694444442</v>
      </c>
      <c r="T188" s="160" t="s">
        <v>3431</v>
      </c>
      <c r="U188" s="268" t="b">
        <v>1</v>
      </c>
      <c r="V188" s="269" t="b">
        <v>1</v>
      </c>
      <c r="AA188" s="234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3254</v>
      </c>
      <c r="K189" s="120" t="s">
        <v>3357</v>
      </c>
      <c r="L189" s="205" t="s">
        <v>3358</v>
      </c>
      <c r="M189" s="205" t="s">
        <v>2920</v>
      </c>
      <c r="N189" s="136" t="s">
        <v>3416</v>
      </c>
      <c r="O189" s="136" t="s">
        <v>3416</v>
      </c>
      <c r="S189" s="124">
        <v>44668.929861111108</v>
      </c>
      <c r="T189" s="160" t="s">
        <v>3431</v>
      </c>
      <c r="U189" s="268" t="b">
        <v>1</v>
      </c>
      <c r="V189" s="269" t="b">
        <v>1</v>
      </c>
      <c r="AA189" s="234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3254</v>
      </c>
      <c r="K190" s="120" t="s">
        <v>3306</v>
      </c>
      <c r="L190" s="205" t="s">
        <v>3358</v>
      </c>
      <c r="M190" s="205" t="s">
        <v>3155</v>
      </c>
      <c r="N190" s="136" t="s">
        <v>3163</v>
      </c>
      <c r="O190" s="136" t="s">
        <v>3163</v>
      </c>
      <c r="S190" s="124">
        <v>44668.933333333334</v>
      </c>
      <c r="T190" s="160" t="s">
        <v>3431</v>
      </c>
      <c r="U190" s="268" t="b">
        <v>1</v>
      </c>
      <c r="V190" s="269" t="b">
        <v>1</v>
      </c>
      <c r="AA190" s="234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3254</v>
      </c>
      <c r="K191" s="120" t="s">
        <v>3359</v>
      </c>
      <c r="L191" s="205" t="s">
        <v>3360</v>
      </c>
      <c r="M191" s="205" t="s">
        <v>2714</v>
      </c>
      <c r="N191" s="136" t="s">
        <v>3417</v>
      </c>
      <c r="O191" s="136" t="s">
        <v>3417</v>
      </c>
      <c r="S191" s="124">
        <v>44668.951388888891</v>
      </c>
      <c r="T191" s="155" t="s">
        <v>2575</v>
      </c>
      <c r="U191" s="268" t="b">
        <v>1</v>
      </c>
      <c r="V191" s="269" t="b">
        <v>1</v>
      </c>
      <c r="AA191" s="234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3254</v>
      </c>
      <c r="K192" s="120" t="s">
        <v>3361</v>
      </c>
      <c r="L192" s="205" t="s">
        <v>3358</v>
      </c>
      <c r="M192" s="205" t="s">
        <v>2705</v>
      </c>
      <c r="N192" s="136" t="s">
        <v>3418</v>
      </c>
      <c r="O192" s="136" t="s">
        <v>3418</v>
      </c>
      <c r="S192" s="124">
        <v>44668.956250000003</v>
      </c>
      <c r="T192" s="176" t="s">
        <v>2576</v>
      </c>
      <c r="U192" s="268" t="b">
        <v>1</v>
      </c>
      <c r="V192" s="269" t="b">
        <v>1</v>
      </c>
      <c r="AA192" s="234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4" t="s">
        <v>3254</v>
      </c>
      <c r="J193" s="240"/>
      <c r="K193" s="240" t="s">
        <v>3350</v>
      </c>
      <c r="L193" s="248"/>
      <c r="M193" s="248" t="s">
        <v>2855</v>
      </c>
      <c r="N193" s="142" t="s">
        <v>3419</v>
      </c>
      <c r="O193" s="142" t="s">
        <v>3419</v>
      </c>
      <c r="P193" s="142" t="s">
        <v>3420</v>
      </c>
      <c r="Q193" s="142"/>
      <c r="R193" s="139"/>
      <c r="S193" s="141">
        <v>44669.487500000003</v>
      </c>
      <c r="T193" s="158" t="s">
        <v>2575</v>
      </c>
      <c r="U193" s="272" t="b">
        <v>1</v>
      </c>
      <c r="V193" s="273" t="b">
        <v>1</v>
      </c>
      <c r="W193" s="139"/>
      <c r="X193" s="275" t="b">
        <v>0</v>
      </c>
      <c r="AA193" s="234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3254</v>
      </c>
      <c r="K194" s="120" t="s">
        <v>3350</v>
      </c>
      <c r="M194" s="205" t="s">
        <v>2855</v>
      </c>
      <c r="N194" s="136" t="s">
        <v>3421</v>
      </c>
      <c r="O194" s="136" t="s">
        <v>3421</v>
      </c>
      <c r="P194" s="142" t="s">
        <v>3422</v>
      </c>
      <c r="S194" s="124">
        <v>44669.504166666666</v>
      </c>
      <c r="T194" s="155" t="s">
        <v>2575</v>
      </c>
      <c r="U194" s="268" t="b">
        <v>1</v>
      </c>
      <c r="V194" s="269" t="b">
        <v>1</v>
      </c>
      <c r="AA194" s="234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3254</v>
      </c>
      <c r="J195" s="120" t="s">
        <v>3343</v>
      </c>
      <c r="K195" s="120" t="s">
        <v>3362</v>
      </c>
      <c r="L195" s="205" t="s">
        <v>3363</v>
      </c>
      <c r="M195" s="205" t="s">
        <v>3378</v>
      </c>
      <c r="N195" s="136" t="s">
        <v>3423</v>
      </c>
      <c r="O195" s="136" t="s">
        <v>3423</v>
      </c>
      <c r="S195" s="124">
        <v>44669.511805555558</v>
      </c>
      <c r="T195" s="160" t="s">
        <v>3431</v>
      </c>
      <c r="U195" s="268" t="b">
        <v>1</v>
      </c>
      <c r="V195" s="269" t="b">
        <v>1</v>
      </c>
      <c r="AA195" s="234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4" t="s">
        <v>3254</v>
      </c>
      <c r="J196" s="240"/>
      <c r="K196" s="240" t="s">
        <v>3364</v>
      </c>
      <c r="L196" s="248" t="s">
        <v>3365</v>
      </c>
      <c r="M196" s="248" t="s">
        <v>3379</v>
      </c>
      <c r="N196" s="142" t="s">
        <v>3424</v>
      </c>
      <c r="O196" s="142" t="s">
        <v>3424</v>
      </c>
      <c r="P196" s="142" t="s">
        <v>3425</v>
      </c>
      <c r="Q196" s="142"/>
      <c r="R196" s="139"/>
      <c r="S196" s="141">
        <v>44669.51666666667</v>
      </c>
      <c r="T196" s="243"/>
      <c r="U196" s="272" t="b">
        <v>1</v>
      </c>
      <c r="V196" s="273" t="b">
        <v>1</v>
      </c>
      <c r="W196" s="139"/>
      <c r="X196" s="275" t="b">
        <v>0</v>
      </c>
      <c r="AA196" s="234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3254</v>
      </c>
      <c r="J197" s="120" t="s">
        <v>3366</v>
      </c>
      <c r="K197" s="120" t="s">
        <v>3367</v>
      </c>
      <c r="L197" s="205" t="s">
        <v>3363</v>
      </c>
      <c r="M197" s="205" t="s">
        <v>2705</v>
      </c>
      <c r="N197" s="136" t="s">
        <v>3426</v>
      </c>
      <c r="O197" s="136" t="s">
        <v>3426</v>
      </c>
      <c r="S197" s="124">
        <v>44669.522222222222</v>
      </c>
      <c r="T197" s="160" t="s">
        <v>3431</v>
      </c>
      <c r="U197" s="268" t="b">
        <v>1</v>
      </c>
      <c r="V197" s="269" t="b">
        <v>1</v>
      </c>
      <c r="AA197" s="234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3254</v>
      </c>
      <c r="K198" s="120" t="s">
        <v>3368</v>
      </c>
      <c r="L198" s="205" t="s">
        <v>3369</v>
      </c>
      <c r="M198" s="205" t="s">
        <v>2776</v>
      </c>
      <c r="N198" s="136" t="s">
        <v>3427</v>
      </c>
      <c r="O198" s="136" t="s">
        <v>3427</v>
      </c>
      <c r="S198" s="124">
        <v>44669.539583333331</v>
      </c>
      <c r="T198" s="155" t="s">
        <v>2575</v>
      </c>
      <c r="U198" s="268" t="b">
        <v>1</v>
      </c>
      <c r="V198" s="269" t="b">
        <v>1</v>
      </c>
      <c r="AA198" s="234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3254</v>
      </c>
      <c r="J199" s="266"/>
      <c r="K199" s="266" t="s">
        <v>3370</v>
      </c>
      <c r="L199" s="267" t="s">
        <v>3371</v>
      </c>
      <c r="M199" s="267"/>
      <c r="N199" s="144"/>
      <c r="O199" s="144"/>
      <c r="P199" s="144"/>
      <c r="Q199" s="144"/>
      <c r="R199" s="135"/>
      <c r="S199" s="130">
        <v>44669.545138888891</v>
      </c>
      <c r="T199" s="274"/>
      <c r="U199" s="270" t="b">
        <v>1</v>
      </c>
      <c r="V199" s="271" t="b">
        <v>0</v>
      </c>
      <c r="AA199" s="234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3254</v>
      </c>
      <c r="K200" s="120" t="s">
        <v>3372</v>
      </c>
      <c r="L200" s="205" t="s">
        <v>3373</v>
      </c>
      <c r="M200" s="205" t="s">
        <v>3380</v>
      </c>
      <c r="N200" s="136" t="s">
        <v>3428</v>
      </c>
      <c r="O200" s="136" t="s">
        <v>3428</v>
      </c>
      <c r="P200" s="142" t="s">
        <v>3429</v>
      </c>
      <c r="S200" s="124">
        <v>44669.577777777777</v>
      </c>
      <c r="T200" s="155" t="s">
        <v>2575</v>
      </c>
      <c r="U200" s="268" t="b">
        <v>1</v>
      </c>
      <c r="V200" s="269" t="b">
        <v>1</v>
      </c>
      <c r="AA200" s="234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3254</v>
      </c>
      <c r="K201" s="120" t="s">
        <v>3374</v>
      </c>
      <c r="L201" s="205" t="s">
        <v>3329</v>
      </c>
      <c r="M201" s="205" t="s">
        <v>3381</v>
      </c>
      <c r="N201" s="136" t="s">
        <v>3430</v>
      </c>
      <c r="O201" s="136" t="s">
        <v>3430</v>
      </c>
      <c r="S201" s="124">
        <v>44669.746527777781</v>
      </c>
      <c r="T201" s="155" t="s">
        <v>2575</v>
      </c>
      <c r="U201" s="268" t="b">
        <v>1</v>
      </c>
      <c r="V201" s="269" t="b">
        <v>1</v>
      </c>
      <c r="AA201" s="234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x14ac:dyDescent="0.6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1" t="s">
        <v>2698</v>
      </c>
      <c r="AA202" s="234" t="b">
        <f t="shared" si="17"/>
        <v>0</v>
      </c>
      <c r="AB202" s="199" t="b">
        <f t="shared" si="17"/>
        <v>0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0</v>
      </c>
      <c r="AH202" s="203">
        <f t="shared" si="19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1" t="s">
        <v>2698</v>
      </c>
      <c r="AA203" s="234" t="b">
        <f t="shared" si="17"/>
        <v>0</v>
      </c>
      <c r="AB203" s="199" t="b">
        <f t="shared" si="17"/>
        <v>0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0</v>
      </c>
      <c r="AH203" s="203">
        <f t="shared" si="19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x14ac:dyDescent="0.6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1" t="s">
        <v>2698</v>
      </c>
      <c r="J204" s="120"/>
      <c r="K204" s="120"/>
      <c r="L204" s="205"/>
      <c r="M204" s="205"/>
      <c r="N204" s="230"/>
      <c r="O204" s="136"/>
      <c r="P204" s="136"/>
      <c r="Q204" s="136"/>
      <c r="R204" s="122"/>
      <c r="S204" s="122"/>
      <c r="T204" s="160"/>
      <c r="U204" s="173"/>
      <c r="V204" s="122"/>
      <c r="W204" s="122"/>
      <c r="X204" s="122"/>
      <c r="Y204" s="122"/>
      <c r="Z204" s="237"/>
      <c r="AA204" s="234" t="b">
        <f t="shared" si="17"/>
        <v>0</v>
      </c>
      <c r="AB204" s="199" t="b">
        <f t="shared" si="17"/>
        <v>0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0</v>
      </c>
      <c r="AH204" s="203">
        <f t="shared" si="19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1" t="s">
        <v>2698</v>
      </c>
      <c r="AA205" s="234" t="b">
        <f t="shared" si="17"/>
        <v>0</v>
      </c>
      <c r="AB205" s="199" t="b">
        <f t="shared" si="17"/>
        <v>0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0</v>
      </c>
      <c r="AH205" s="203">
        <f t="shared" si="19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x14ac:dyDescent="0.6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1" t="s">
        <v>2698</v>
      </c>
      <c r="AA206" s="234" t="b">
        <f t="shared" si="17"/>
        <v>0</v>
      </c>
      <c r="AB206" s="199" t="b">
        <f t="shared" si="17"/>
        <v>0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0</v>
      </c>
      <c r="AH206" s="203">
        <f t="shared" si="19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x14ac:dyDescent="0.6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1" t="s">
        <v>2698</v>
      </c>
      <c r="J207" s="120"/>
      <c r="K207" s="120"/>
      <c r="L207" s="205"/>
      <c r="M207" s="205"/>
      <c r="N207" s="230"/>
      <c r="O207" s="136"/>
      <c r="P207" s="136"/>
      <c r="Q207" s="136"/>
      <c r="R207" s="122"/>
      <c r="S207" s="122"/>
      <c r="T207" s="160"/>
      <c r="U207" s="173"/>
      <c r="V207" s="122"/>
      <c r="W207" s="122"/>
      <c r="X207" s="122"/>
      <c r="Y207" s="122"/>
      <c r="Z207" s="237"/>
      <c r="AA207" s="234" t="b">
        <f t="shared" si="17"/>
        <v>0</v>
      </c>
      <c r="AB207" s="199" t="b">
        <f t="shared" si="17"/>
        <v>0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0</v>
      </c>
      <c r="AH207" s="203">
        <f t="shared" si="19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1" t="s">
        <v>2698</v>
      </c>
      <c r="AA208" s="234" t="b">
        <f t="shared" si="17"/>
        <v>0</v>
      </c>
      <c r="AB208" s="199" t="b">
        <f t="shared" si="17"/>
        <v>0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0</v>
      </c>
      <c r="AH208" s="203">
        <f t="shared" si="19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1" t="s">
        <v>2698</v>
      </c>
      <c r="AA209" s="234" t="b">
        <f t="shared" si="17"/>
        <v>0</v>
      </c>
      <c r="AB209" s="199" t="b">
        <f t="shared" si="17"/>
        <v>0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0</v>
      </c>
      <c r="AH209" s="203">
        <f t="shared" si="19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1" t="s">
        <v>2698</v>
      </c>
      <c r="AA210" s="234" t="b">
        <f t="shared" si="17"/>
        <v>0</v>
      </c>
      <c r="AB210" s="199" t="b">
        <f t="shared" si="17"/>
        <v>0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0</v>
      </c>
      <c r="AH210" s="203">
        <f t="shared" si="19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x14ac:dyDescent="0.6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1" t="s">
        <v>2698</v>
      </c>
      <c r="AA211" s="234" t="b">
        <f t="shared" si="17"/>
        <v>0</v>
      </c>
      <c r="AB211" s="199" t="b">
        <f t="shared" si="17"/>
        <v>0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0</v>
      </c>
      <c r="AH211" s="203">
        <f t="shared" si="19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1" t="s">
        <v>2698</v>
      </c>
      <c r="AA212" s="234" t="b">
        <f t="shared" si="17"/>
        <v>0</v>
      </c>
      <c r="AB212" s="199" t="b">
        <f t="shared" si="17"/>
        <v>0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0</v>
      </c>
      <c r="AH212" s="203">
        <f t="shared" si="19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1" t="s">
        <v>2698</v>
      </c>
      <c r="AA213" s="234" t="b">
        <f t="shared" si="17"/>
        <v>0</v>
      </c>
      <c r="AB213" s="199" t="b">
        <f t="shared" si="17"/>
        <v>0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0</v>
      </c>
      <c r="AH213" s="203">
        <f t="shared" si="19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1" t="s">
        <v>2698</v>
      </c>
      <c r="AA214" s="234" t="b">
        <f t="shared" si="17"/>
        <v>0</v>
      </c>
      <c r="AB214" s="199" t="b">
        <f t="shared" si="17"/>
        <v>0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0</v>
      </c>
      <c r="AH214" s="203">
        <f t="shared" si="19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x14ac:dyDescent="0.6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1" t="s">
        <v>2698</v>
      </c>
      <c r="AA215" s="234" t="b">
        <f t="shared" si="17"/>
        <v>0</v>
      </c>
      <c r="AB215" s="199" t="b">
        <f t="shared" si="17"/>
        <v>0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0</v>
      </c>
      <c r="AH215" s="203">
        <f t="shared" si="19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x14ac:dyDescent="0.6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1" t="s">
        <v>2698</v>
      </c>
      <c r="AA216" s="234" t="b">
        <f t="shared" si="17"/>
        <v>0</v>
      </c>
      <c r="AB216" s="199" t="b">
        <f t="shared" si="17"/>
        <v>0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0</v>
      </c>
      <c r="AH216" s="203">
        <f t="shared" si="19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1" t="s">
        <v>2698</v>
      </c>
      <c r="AA217" s="234" t="b">
        <f t="shared" si="17"/>
        <v>0</v>
      </c>
      <c r="AB217" s="199" t="b">
        <f t="shared" si="17"/>
        <v>0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0</v>
      </c>
      <c r="AH217" s="203">
        <f t="shared" si="19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1" t="s">
        <v>2698</v>
      </c>
      <c r="AA218" s="234" t="b">
        <f t="shared" si="17"/>
        <v>0</v>
      </c>
      <c r="AB218" s="199" t="b">
        <f t="shared" si="17"/>
        <v>0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0</v>
      </c>
      <c r="AH218" s="203">
        <f t="shared" si="19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1" t="s">
        <v>2698</v>
      </c>
      <c r="AA219" s="234" t="b">
        <f t="shared" si="17"/>
        <v>0</v>
      </c>
      <c r="AB219" s="199" t="b">
        <f t="shared" si="17"/>
        <v>0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0</v>
      </c>
      <c r="AH219" s="203">
        <f t="shared" si="19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1" t="s">
        <v>2698</v>
      </c>
      <c r="AA220" s="234" t="b">
        <f t="shared" si="17"/>
        <v>0</v>
      </c>
      <c r="AB220" s="199" t="b">
        <f t="shared" si="17"/>
        <v>0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0</v>
      </c>
      <c r="AH220" s="203">
        <f t="shared" si="19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x14ac:dyDescent="0.6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1" t="s">
        <v>2698</v>
      </c>
      <c r="AA221" s="234" t="b">
        <f t="shared" si="17"/>
        <v>0</v>
      </c>
      <c r="AB221" s="199" t="b">
        <f t="shared" si="17"/>
        <v>0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0</v>
      </c>
      <c r="AH221" s="203">
        <f t="shared" si="19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I222" s="251" t="s">
        <v>2698</v>
      </c>
      <c r="AA222" s="234" t="b">
        <f t="shared" si="17"/>
        <v>0</v>
      </c>
      <c r="AB222" s="199" t="b">
        <f t="shared" si="17"/>
        <v>0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0</v>
      </c>
      <c r="AH222" s="203">
        <f t="shared" si="19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I223" s="251" t="s">
        <v>2698</v>
      </c>
      <c r="AA223" s="234" t="b">
        <f t="shared" si="17"/>
        <v>0</v>
      </c>
      <c r="AB223" s="199" t="b">
        <f t="shared" si="17"/>
        <v>0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0</v>
      </c>
      <c r="AH223" s="203">
        <f t="shared" si="19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I224" s="251" t="s">
        <v>2698</v>
      </c>
      <c r="AA224" s="234" t="b">
        <f t="shared" si="17"/>
        <v>0</v>
      </c>
      <c r="AB224" s="199" t="b">
        <f t="shared" si="17"/>
        <v>0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0</v>
      </c>
      <c r="AH224" s="203">
        <f t="shared" si="19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I225" s="251" t="s">
        <v>2698</v>
      </c>
      <c r="AA225" s="234" t="b">
        <f t="shared" si="17"/>
        <v>0</v>
      </c>
      <c r="AB225" s="199" t="b">
        <f t="shared" si="17"/>
        <v>0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0</v>
      </c>
      <c r="AH225" s="203">
        <f t="shared" si="19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x14ac:dyDescent="0.6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I226" s="251" t="s">
        <v>2698</v>
      </c>
      <c r="AA226" s="234" t="b">
        <f t="shared" si="17"/>
        <v>0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x14ac:dyDescent="0.6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I227" s="251" t="s">
        <v>2698</v>
      </c>
      <c r="AA227" s="234" t="b">
        <f t="shared" si="17"/>
        <v>0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I228" s="251" t="s">
        <v>2698</v>
      </c>
      <c r="AA228" s="234" t="b">
        <f t="shared" si="17"/>
        <v>0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I229" s="251" t="s">
        <v>2698</v>
      </c>
      <c r="AA229" s="234" t="b">
        <f t="shared" si="17"/>
        <v>0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x14ac:dyDescent="0.6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I230" s="251" t="s">
        <v>2698</v>
      </c>
      <c r="AA230" s="234" t="b">
        <f t="shared" si="17"/>
        <v>0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I231" s="251" t="s">
        <v>2698</v>
      </c>
      <c r="AA231" s="234" t="b">
        <f t="shared" si="17"/>
        <v>0</v>
      </c>
      <c r="AB231" s="199" t="b">
        <f t="shared" si="17"/>
        <v>0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0</v>
      </c>
      <c r="AH231" s="203">
        <f t="shared" si="19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I232" s="251"/>
      <c r="AA232" s="234" t="b">
        <f t="shared" si="17"/>
        <v>0</v>
      </c>
      <c r="AB232" s="199" t="b">
        <f t="shared" si="17"/>
        <v>0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0</v>
      </c>
      <c r="AH232" s="203">
        <f t="shared" si="19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I233" s="251"/>
      <c r="AA233" s="234" t="b">
        <f t="shared" si="17"/>
        <v>0</v>
      </c>
      <c r="AB233" s="199" t="b">
        <f t="shared" si="17"/>
        <v>0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0</v>
      </c>
      <c r="AH233" s="203">
        <f t="shared" si="19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I234" s="251"/>
      <c r="AA234" s="234" t="b">
        <f t="shared" si="17"/>
        <v>0</v>
      </c>
      <c r="AB234" s="199" t="b">
        <f t="shared" si="17"/>
        <v>0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0</v>
      </c>
      <c r="AH234" s="203">
        <f t="shared" si="19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I235" s="251"/>
      <c r="AA235" s="234" t="b">
        <f t="shared" si="17"/>
        <v>0</v>
      </c>
      <c r="AB235" s="199" t="b">
        <f t="shared" si="17"/>
        <v>0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0</v>
      </c>
      <c r="AH235" s="203">
        <f t="shared" si="19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x14ac:dyDescent="0.6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I236" s="251"/>
      <c r="AA236" s="234" t="b">
        <f t="shared" si="17"/>
        <v>0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1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I237" s="251"/>
      <c r="AA237" s="234" t="b">
        <f t="shared" si="17"/>
        <v>0</v>
      </c>
      <c r="AB237" s="199" t="b">
        <f t="shared" si="17"/>
        <v>0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0</v>
      </c>
      <c r="AH237" s="203">
        <f t="shared" si="19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I238" s="251"/>
      <c r="AA238" s="234" t="b">
        <f t="shared" si="17"/>
        <v>0</v>
      </c>
      <c r="AB238" s="199" t="b">
        <f t="shared" si="17"/>
        <v>0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0</v>
      </c>
      <c r="AH238" s="203">
        <f t="shared" si="19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x14ac:dyDescent="0.6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4" t="b">
        <f t="shared" si="17"/>
        <v>0</v>
      </c>
      <c r="AB239" s="199" t="b">
        <f t="shared" si="17"/>
        <v>0</v>
      </c>
      <c r="AC239" s="199" t="b">
        <f t="shared" si="21"/>
        <v>1</v>
      </c>
      <c r="AD239" s="199" t="b">
        <f t="shared" si="21"/>
        <v>1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4" t="b">
        <f t="shared" si="17"/>
        <v>0</v>
      </c>
      <c r="AB240" s="199" t="b">
        <f t="shared" si="17"/>
        <v>0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0</v>
      </c>
      <c r="AH240" s="203">
        <f t="shared" si="19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4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4" t="b">
        <f t="shared" si="17"/>
        <v>0</v>
      </c>
      <c r="AB242" s="199" t="b">
        <f t="shared" si="17"/>
        <v>0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0</v>
      </c>
      <c r="AH242" s="203">
        <f t="shared" si="19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4" t="b">
        <f t="shared" si="17"/>
        <v>0</v>
      </c>
      <c r="AB243" s="199" t="b">
        <f t="shared" si="17"/>
        <v>0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0</v>
      </c>
      <c r="AH243" s="203">
        <f t="shared" si="19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4" t="b">
        <f t="shared" si="17"/>
        <v>0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x14ac:dyDescent="0.6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4" t="b">
        <f t="shared" si="17"/>
        <v>0</v>
      </c>
      <c r="AB245" s="199" t="b">
        <f t="shared" si="17"/>
        <v>0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0</v>
      </c>
      <c r="AH245" s="203">
        <f t="shared" si="19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x14ac:dyDescent="0.6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4" t="b">
        <f t="shared" si="17"/>
        <v>0</v>
      </c>
      <c r="AB246" s="199" t="b">
        <f t="shared" si="17"/>
        <v>0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0</v>
      </c>
      <c r="AH246" s="203">
        <f t="shared" si="19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4" t="b">
        <f t="shared" si="17"/>
        <v>0</v>
      </c>
      <c r="AB247" s="199" t="b">
        <f t="shared" si="17"/>
        <v>0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0</v>
      </c>
      <c r="AH247" s="203">
        <f t="shared" si="19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4" t="b">
        <f t="shared" si="17"/>
        <v>0</v>
      </c>
      <c r="AB248" s="199" t="b">
        <f t="shared" si="17"/>
        <v>0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0</v>
      </c>
      <c r="AH248" s="203">
        <f t="shared" si="19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4" t="b">
        <f t="shared" si="17"/>
        <v>0</v>
      </c>
      <c r="AB249" s="199" t="b">
        <f t="shared" si="17"/>
        <v>0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0</v>
      </c>
      <c r="AH249" s="203">
        <f t="shared" si="19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4" t="b">
        <f t="shared" si="17"/>
        <v>0</v>
      </c>
      <c r="AB250" s="199" t="b">
        <f t="shared" si="17"/>
        <v>0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0</v>
      </c>
      <c r="AH250" s="203">
        <f t="shared" si="19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4" t="b">
        <f t="shared" si="17"/>
        <v>0</v>
      </c>
      <c r="AB251" s="199" t="b">
        <f t="shared" si="17"/>
        <v>0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0</v>
      </c>
      <c r="AH251" s="203">
        <f t="shared" si="19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4" t="b">
        <f t="shared" si="17"/>
        <v>0</v>
      </c>
      <c r="AB252" s="199" t="b">
        <f t="shared" si="17"/>
        <v>0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0</v>
      </c>
      <c r="AH252" s="203">
        <f t="shared" si="19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4" t="b">
        <f t="shared" si="17"/>
        <v>0</v>
      </c>
      <c r="AB253" s="199" t="b">
        <f t="shared" si="17"/>
        <v>0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0</v>
      </c>
      <c r="AH253" s="203">
        <f t="shared" si="19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4" t="b">
        <f t="shared" si="17"/>
        <v>0</v>
      </c>
      <c r="AB254" s="199" t="b">
        <f t="shared" si="17"/>
        <v>0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0</v>
      </c>
      <c r="AH254" s="203">
        <f t="shared" si="19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4" t="b">
        <f t="shared" ref="AA255:AB318" si="22">U255=TRUE</f>
        <v>0</v>
      </c>
      <c r="AB255" s="199" t="b">
        <f t="shared" si="22"/>
        <v>0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0</v>
      </c>
      <c r="AH255" s="203">
        <f t="shared" si="19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x14ac:dyDescent="0.6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4" t="b">
        <f t="shared" si="22"/>
        <v>0</v>
      </c>
      <c r="AB256" s="199" t="b">
        <f t="shared" si="22"/>
        <v>0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0</v>
      </c>
      <c r="AH256" s="203">
        <f t="shared" si="19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4" t="b">
        <f t="shared" si="22"/>
        <v>0</v>
      </c>
      <c r="AB257" s="199" t="b">
        <f t="shared" si="22"/>
        <v>0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0</v>
      </c>
      <c r="AH257" s="203">
        <f t="shared" si="19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4" t="b">
        <f t="shared" si="22"/>
        <v>0</v>
      </c>
      <c r="AB258" s="199" t="b">
        <f t="shared" si="22"/>
        <v>0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0</v>
      </c>
      <c r="AH258" s="203">
        <f t="shared" si="19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x14ac:dyDescent="0.6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4" t="b">
        <f t="shared" si="22"/>
        <v>0</v>
      </c>
      <c r="AB259" s="199" t="b">
        <f t="shared" si="22"/>
        <v>0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0</v>
      </c>
      <c r="AH259" s="203">
        <f t="shared" ref="AH259:AH322" si="24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4" t="b">
        <f t="shared" si="22"/>
        <v>0</v>
      </c>
      <c r="AB260" s="199" t="b">
        <f t="shared" si="22"/>
        <v>0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0</v>
      </c>
      <c r="AH260" s="203">
        <f t="shared" si="24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x14ac:dyDescent="0.6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4" t="b">
        <f t="shared" si="22"/>
        <v>0</v>
      </c>
      <c r="AB261" s="199" t="b">
        <f t="shared" si="22"/>
        <v>0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0</v>
      </c>
      <c r="AH261" s="203">
        <f t="shared" si="24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4" t="b">
        <f t="shared" si="22"/>
        <v>0</v>
      </c>
      <c r="AB262" s="199" t="b">
        <f t="shared" si="22"/>
        <v>0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0</v>
      </c>
      <c r="AH262" s="203">
        <f t="shared" si="24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x14ac:dyDescent="0.6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4" t="b">
        <f t="shared" si="22"/>
        <v>0</v>
      </c>
      <c r="AB263" s="199" t="b">
        <f t="shared" si="22"/>
        <v>0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0</v>
      </c>
      <c r="AH263" s="203">
        <f t="shared" si="24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4" t="b">
        <f t="shared" si="22"/>
        <v>0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4" t="b">
        <f t="shared" si="22"/>
        <v>0</v>
      </c>
      <c r="AB265" s="199" t="b">
        <f t="shared" si="22"/>
        <v>0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0</v>
      </c>
      <c r="AH265" s="203">
        <f t="shared" si="24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x14ac:dyDescent="0.6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4" t="b">
        <f t="shared" si="22"/>
        <v>0</v>
      </c>
      <c r="AB266" s="199" t="b">
        <f t="shared" si="22"/>
        <v>0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0</v>
      </c>
      <c r="AH266" s="203">
        <f t="shared" si="24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x14ac:dyDescent="0.6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4" t="b">
        <f t="shared" si="22"/>
        <v>0</v>
      </c>
      <c r="AB267" s="199" t="b">
        <f t="shared" si="22"/>
        <v>0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0</v>
      </c>
      <c r="AH267" s="203">
        <f t="shared" si="24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4" t="b">
        <f t="shared" si="22"/>
        <v>0</v>
      </c>
      <c r="AB268" s="199" t="b">
        <f t="shared" si="22"/>
        <v>0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0</v>
      </c>
      <c r="AH268" s="203">
        <f t="shared" si="24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4" t="b">
        <f t="shared" si="22"/>
        <v>0</v>
      </c>
      <c r="AB269" s="199" t="b">
        <f t="shared" si="22"/>
        <v>0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0</v>
      </c>
      <c r="AH269" s="203">
        <f t="shared" si="24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4" t="b">
        <f t="shared" si="22"/>
        <v>0</v>
      </c>
      <c r="AB270" s="199" t="b">
        <f t="shared" si="22"/>
        <v>0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0</v>
      </c>
      <c r="AH270" s="203">
        <f t="shared" si="24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4" t="b">
        <f t="shared" si="22"/>
        <v>0</v>
      </c>
      <c r="AB271" s="199" t="b">
        <f t="shared" si="22"/>
        <v>0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0</v>
      </c>
      <c r="AH271" s="203">
        <f t="shared" si="24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2931</v>
      </c>
      <c r="L272" s="279" t="s">
        <v>2981</v>
      </c>
      <c r="M272" s="205" t="s">
        <v>2705</v>
      </c>
      <c r="N272" s="230" t="s">
        <v>2979</v>
      </c>
      <c r="O272" s="230" t="s">
        <v>1680</v>
      </c>
      <c r="P272" s="136" t="s">
        <v>2686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120" t="s">
        <v>2987</v>
      </c>
      <c r="L273" s="279" t="s">
        <v>2986</v>
      </c>
      <c r="M273" s="205" t="s">
        <v>2920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120" t="s">
        <v>2990</v>
      </c>
      <c r="L274" s="279" t="s">
        <v>2988</v>
      </c>
      <c r="M274" s="205" t="s">
        <v>2776</v>
      </c>
      <c r="N274" s="230" t="s">
        <v>2991</v>
      </c>
      <c r="P274" s="136" t="s">
        <v>2993</v>
      </c>
      <c r="Q274" s="136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120" t="s">
        <v>2720</v>
      </c>
      <c r="L275" s="279" t="s">
        <v>2808</v>
      </c>
      <c r="M275" s="205" t="s">
        <v>2855</v>
      </c>
      <c r="N275" s="230" t="s">
        <v>2997</v>
      </c>
      <c r="O275" s="136" t="s">
        <v>2999</v>
      </c>
      <c r="Q275" s="136" t="s">
        <v>2679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2970</v>
      </c>
      <c r="L276" s="279" t="s">
        <v>2971</v>
      </c>
      <c r="M276" s="205" t="s">
        <v>2780</v>
      </c>
      <c r="N276" s="230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2961</v>
      </c>
      <c r="L277" s="279" t="s">
        <v>2962</v>
      </c>
      <c r="M277" s="205" t="s">
        <v>2788</v>
      </c>
      <c r="N277" s="230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5" t="s">
        <v>2842</v>
      </c>
      <c r="N278" s="230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2961</v>
      </c>
      <c r="L279" s="279" t="s">
        <v>2962</v>
      </c>
      <c r="M279" s="280" t="s">
        <v>2776</v>
      </c>
      <c r="N279" s="281" t="s">
        <v>1707</v>
      </c>
      <c r="O279" s="250"/>
      <c r="P279" s="250" t="s">
        <v>2963</v>
      </c>
      <c r="Q279" s="136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2931</v>
      </c>
      <c r="L280" s="279" t="s">
        <v>2930</v>
      </c>
      <c r="M280" s="205" t="s">
        <v>2788</v>
      </c>
      <c r="N280" s="230" t="s">
        <v>2960</v>
      </c>
      <c r="O280" s="230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2954</v>
      </c>
      <c r="L281" s="279" t="s">
        <v>2955</v>
      </c>
      <c r="M281" s="205" t="s">
        <v>2780</v>
      </c>
      <c r="N281" s="230" t="s">
        <v>2959</v>
      </c>
      <c r="O281" s="230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2956</v>
      </c>
      <c r="L282" s="279" t="s">
        <v>2957</v>
      </c>
      <c r="M282" s="205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2954</v>
      </c>
      <c r="L283" s="279" t="s">
        <v>2955</v>
      </c>
      <c r="M283" s="205" t="s">
        <v>2787</v>
      </c>
      <c r="N283" s="230" t="s">
        <v>2952</v>
      </c>
      <c r="O283" s="136" t="s">
        <v>2953</v>
      </c>
      <c r="S283" s="206">
        <v>44663.488888888889</v>
      </c>
      <c r="T283" s="176" t="s">
        <v>2576</v>
      </c>
      <c r="U283" s="189" t="b">
        <v>1</v>
      </c>
      <c r="V283" s="134" t="b">
        <v>1</v>
      </c>
      <c r="AA283" s="234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2767</v>
      </c>
      <c r="L284" s="279" t="s">
        <v>2766</v>
      </c>
      <c r="M284" s="205" t="s">
        <v>2705</v>
      </c>
      <c r="N284" s="230" t="s">
        <v>2939</v>
      </c>
      <c r="S284" s="206">
        <v>44663.461805555555</v>
      </c>
      <c r="T284" s="176" t="s">
        <v>2576</v>
      </c>
      <c r="U284" s="189" t="b">
        <v>1</v>
      </c>
      <c r="V284" s="134" t="b">
        <v>1</v>
      </c>
      <c r="AA284" s="234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79" t="s">
        <v>2708</v>
      </c>
      <c r="M285" s="205" t="s">
        <v>2780</v>
      </c>
      <c r="N285" s="230" t="s">
        <v>2948</v>
      </c>
      <c r="O285" s="230" t="s">
        <v>2950</v>
      </c>
      <c r="P285" s="136" t="s">
        <v>2951</v>
      </c>
      <c r="S285" s="206">
        <v>44663.481249999997</v>
      </c>
      <c r="T285" s="155" t="s">
        <v>2575</v>
      </c>
      <c r="U285" s="189" t="b">
        <v>1</v>
      </c>
      <c r="V285" s="134" t="b">
        <v>1</v>
      </c>
      <c r="AA285" s="234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0" t="s">
        <v>2720</v>
      </c>
      <c r="L286" s="278"/>
      <c r="M286" s="248" t="s">
        <v>2920</v>
      </c>
      <c r="N286" s="249" t="s">
        <v>2921</v>
      </c>
      <c r="O286" s="142" t="s">
        <v>2921</v>
      </c>
      <c r="P286" s="142"/>
      <c r="Q286" s="142" t="s">
        <v>2922</v>
      </c>
      <c r="R286" s="139"/>
      <c r="S286" s="244">
        <v>44663.378472222219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2924</v>
      </c>
      <c r="L287" s="279" t="s">
        <v>2925</v>
      </c>
      <c r="M287" s="205" t="s">
        <v>2855</v>
      </c>
      <c r="N287" s="230" t="s">
        <v>2923</v>
      </c>
      <c r="S287" s="206">
        <v>44663.387499999997</v>
      </c>
      <c r="T287" s="176" t="s">
        <v>2576</v>
      </c>
      <c r="U287" s="189" t="b">
        <v>1</v>
      </c>
      <c r="V287" s="134" t="b">
        <v>1</v>
      </c>
      <c r="AA287" s="234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2926</v>
      </c>
      <c r="L288" s="279" t="s">
        <v>2927</v>
      </c>
      <c r="M288" s="205" t="s">
        <v>2730</v>
      </c>
      <c r="N288" s="230" t="s">
        <v>2928</v>
      </c>
      <c r="Q288" s="136" t="s">
        <v>2929</v>
      </c>
      <c r="S288" s="206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2931</v>
      </c>
      <c r="L289" s="279" t="s">
        <v>2930</v>
      </c>
      <c r="M289" s="205" t="s">
        <v>2932</v>
      </c>
      <c r="N289" s="230" t="s">
        <v>2933</v>
      </c>
      <c r="P289" s="136" t="s">
        <v>2935</v>
      </c>
      <c r="Q289" s="222" t="s">
        <v>2934</v>
      </c>
      <c r="S289" s="206">
        <v>44663.402083333334</v>
      </c>
      <c r="T289" s="155" t="s">
        <v>2575</v>
      </c>
      <c r="U289" s="189" t="b">
        <v>1</v>
      </c>
      <c r="V289" s="134" t="b">
        <v>1</v>
      </c>
      <c r="AA289" s="234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2924</v>
      </c>
      <c r="L290" s="279" t="s">
        <v>2925</v>
      </c>
      <c r="M290" s="205" t="s">
        <v>2937</v>
      </c>
      <c r="N290" s="230" t="s">
        <v>2936</v>
      </c>
      <c r="S290" s="206">
        <v>44663.404166666667</v>
      </c>
      <c r="T290" s="176" t="s">
        <v>2576</v>
      </c>
      <c r="U290" s="189" t="b">
        <v>1</v>
      </c>
      <c r="V290" s="134" t="b">
        <v>1</v>
      </c>
      <c r="AA290" s="234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79" t="s">
        <v>2808</v>
      </c>
      <c r="Q291" s="136" t="s">
        <v>2679</v>
      </c>
      <c r="S291" s="206">
        <v>44663.104166666664</v>
      </c>
      <c r="U291" s="189" t="b">
        <v>1</v>
      </c>
      <c r="V291" s="247" t="b">
        <v>0</v>
      </c>
      <c r="AA291" s="234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2916</v>
      </c>
      <c r="L292" s="279" t="s">
        <v>2917</v>
      </c>
      <c r="M292" s="205" t="s">
        <v>2771</v>
      </c>
      <c r="N292" s="230" t="s">
        <v>2913</v>
      </c>
      <c r="Q292" s="136" t="s">
        <v>2915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4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2910</v>
      </c>
      <c r="L293" s="279" t="s">
        <v>2909</v>
      </c>
      <c r="M293" s="205" t="s">
        <v>2705</v>
      </c>
      <c r="N293" s="230" t="s">
        <v>2911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4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0" t="s">
        <v>2767</v>
      </c>
      <c r="L294" s="279" t="s">
        <v>2766</v>
      </c>
      <c r="M294" s="248" t="s">
        <v>2906</v>
      </c>
      <c r="N294" s="249" t="s">
        <v>2905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2894</v>
      </c>
      <c r="L295" s="279" t="s">
        <v>2893</v>
      </c>
      <c r="M295" s="205" t="s">
        <v>2881</v>
      </c>
      <c r="N295" s="230" t="s">
        <v>2334</v>
      </c>
      <c r="O295" s="250"/>
      <c r="P295" s="250" t="s">
        <v>2938</v>
      </c>
      <c r="Q295" s="222" t="s">
        <v>2901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4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 x14ac:dyDescent="0.6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120" t="s">
        <v>2894</v>
      </c>
      <c r="L296" s="279" t="s">
        <v>2893</v>
      </c>
      <c r="M296" s="205" t="s">
        <v>2714</v>
      </c>
      <c r="N296" s="230" t="s">
        <v>2892</v>
      </c>
      <c r="O296" s="250"/>
      <c r="P296" s="250"/>
      <c r="Q296" s="250" t="s">
        <v>2895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4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2894</v>
      </c>
      <c r="L297" s="279" t="s">
        <v>2893</v>
      </c>
      <c r="M297" s="205" t="s">
        <v>2705</v>
      </c>
      <c r="N297" s="230" t="s">
        <v>2897</v>
      </c>
      <c r="O297" s="136" t="s">
        <v>2898</v>
      </c>
      <c r="S297" s="206">
        <v>44663.064583333333</v>
      </c>
      <c r="T297" s="176" t="s">
        <v>2576</v>
      </c>
      <c r="U297" s="189" t="b">
        <v>1</v>
      </c>
      <c r="V297" s="134" t="b">
        <v>1</v>
      </c>
      <c r="AA297" s="234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2902</v>
      </c>
      <c r="L298" s="279" t="s">
        <v>2903</v>
      </c>
      <c r="M298" s="205" t="s">
        <v>2776</v>
      </c>
      <c r="N298" s="230" t="s">
        <v>2900</v>
      </c>
      <c r="P298" s="250" t="s">
        <v>2938</v>
      </c>
      <c r="Q298" s="222" t="s">
        <v>2901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4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79" t="s">
        <v>2708</v>
      </c>
      <c r="M299" s="205" t="s">
        <v>2760</v>
      </c>
      <c r="N299" s="230" t="s">
        <v>2888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2882</v>
      </c>
      <c r="L300" s="279" t="s">
        <v>2883</v>
      </c>
      <c r="M300" s="205" t="s">
        <v>2855</v>
      </c>
      <c r="N300" s="230" t="s">
        <v>2334</v>
      </c>
      <c r="P300" s="250" t="s">
        <v>2938</v>
      </c>
      <c r="Q300" s="222" t="s">
        <v>2901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4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2882</v>
      </c>
      <c r="L301" s="279" t="s">
        <v>2883</v>
      </c>
      <c r="M301" s="205" t="s">
        <v>2780</v>
      </c>
      <c r="N301" s="230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79" t="s">
        <v>2805</v>
      </c>
      <c r="M302" s="205" t="s">
        <v>2788</v>
      </c>
      <c r="N302" s="205" t="s">
        <v>2866</v>
      </c>
      <c r="O302" s="136" t="s">
        <v>2864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4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2869</v>
      </c>
      <c r="L303" s="279" t="s">
        <v>2870</v>
      </c>
      <c r="M303" s="205" t="s">
        <v>2730</v>
      </c>
      <c r="N303" s="205" t="s">
        <v>2770</v>
      </c>
      <c r="O303" s="136" t="s">
        <v>2868</v>
      </c>
      <c r="S303" s="206">
        <v>44661.441666666666</v>
      </c>
      <c r="T303" s="176" t="s">
        <v>2576</v>
      </c>
      <c r="U303" s="189" t="b">
        <v>1</v>
      </c>
      <c r="V303" s="134" t="b">
        <v>1</v>
      </c>
      <c r="AA303" s="234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0"/>
      <c r="L304" s="248"/>
      <c r="M304" s="248"/>
      <c r="N304" s="249"/>
      <c r="O304" s="142"/>
      <c r="P304" s="142" t="s">
        <v>2867</v>
      </c>
      <c r="Q304" s="142" t="s">
        <v>2867</v>
      </c>
      <c r="R304" s="139"/>
      <c r="S304" s="244">
        <v>44661.438194444447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2" t="s">
        <v>2912</v>
      </c>
      <c r="S305" s="206">
        <v>44663.09652777778</v>
      </c>
      <c r="U305" s="189" t="b">
        <v>1</v>
      </c>
      <c r="V305" s="245" t="s">
        <v>2974</v>
      </c>
      <c r="AA305" s="234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22" t="s">
        <v>2912</v>
      </c>
      <c r="S306" s="206">
        <v>44663.09652777778</v>
      </c>
      <c r="U306" s="189" t="b">
        <v>1</v>
      </c>
      <c r="V306" s="245" t="s">
        <v>2974</v>
      </c>
      <c r="AA306" s="234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2" t="s">
        <v>2912</v>
      </c>
      <c r="S307" s="206">
        <v>44663.09652777778</v>
      </c>
      <c r="U307" s="189" t="b">
        <v>1</v>
      </c>
      <c r="V307" s="245" t="s">
        <v>2974</v>
      </c>
      <c r="AA307" s="234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2" t="s">
        <v>2912</v>
      </c>
      <c r="S308" s="206">
        <v>44663.09652777778</v>
      </c>
      <c r="U308" s="189" t="b">
        <v>1</v>
      </c>
      <c r="V308" s="245" t="s">
        <v>2974</v>
      </c>
      <c r="AA308" s="234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2" t="s">
        <v>2912</v>
      </c>
      <c r="S309" s="206">
        <v>44663.09652777778</v>
      </c>
      <c r="U309" s="189" t="b">
        <v>1</v>
      </c>
      <c r="V309" s="245" t="s">
        <v>2974</v>
      </c>
      <c r="AA309" s="234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2" t="s">
        <v>2912</v>
      </c>
      <c r="S310" s="206">
        <v>44663.09652777778</v>
      </c>
      <c r="U310" s="189" t="b">
        <v>1</v>
      </c>
      <c r="V310" s="245" t="s">
        <v>2974</v>
      </c>
      <c r="AA310" s="234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2" t="s">
        <v>2912</v>
      </c>
      <c r="S311" s="206">
        <v>44663.09652777778</v>
      </c>
      <c r="U311" s="189" t="b">
        <v>1</v>
      </c>
      <c r="V311" s="245" t="s">
        <v>2974</v>
      </c>
      <c r="AA311" s="234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2" t="s">
        <v>2912</v>
      </c>
      <c r="S312" s="206">
        <v>44663.09652777778</v>
      </c>
      <c r="U312" s="189" t="b">
        <v>1</v>
      </c>
      <c r="V312" s="245" t="s">
        <v>2974</v>
      </c>
      <c r="AA312" s="234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4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4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4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4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4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4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4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4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4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4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4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4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4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4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4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4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4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4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2872</v>
      </c>
      <c r="L331" s="279" t="s">
        <v>2871</v>
      </c>
      <c r="M331" s="205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44661.443749999999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2877</v>
      </c>
      <c r="L332" s="279" t="s">
        <v>2876</v>
      </c>
      <c r="M332" s="205" t="s">
        <v>2878</v>
      </c>
      <c r="N332" s="230" t="s">
        <v>2879</v>
      </c>
      <c r="S332" s="206">
        <v>44661.45208333333</v>
      </c>
      <c r="T332" s="176" t="s">
        <v>2576</v>
      </c>
      <c r="U332" s="189" t="b">
        <v>1</v>
      </c>
      <c r="V332" s="134" t="b">
        <v>1</v>
      </c>
      <c r="AA332" s="234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2872</v>
      </c>
      <c r="L333" s="279" t="s">
        <v>2871</v>
      </c>
      <c r="M333" s="205" t="s">
        <v>2881</v>
      </c>
      <c r="N333" s="230" t="s">
        <v>2880</v>
      </c>
      <c r="S333" s="206">
        <v>44661.458333333336</v>
      </c>
      <c r="T333" s="176" t="s">
        <v>2576</v>
      </c>
      <c r="U333" s="189" t="b">
        <v>1</v>
      </c>
      <c r="V333" s="134" t="b">
        <v>1</v>
      </c>
      <c r="AA333" s="234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x14ac:dyDescent="0.6">
      <c r="A334" s="1">
        <v>333</v>
      </c>
      <c r="AA334" s="234" t="b">
        <f t="shared" si="26"/>
        <v>0</v>
      </c>
      <c r="AB334" s="199" t="b">
        <f t="shared" si="26"/>
        <v>0</v>
      </c>
      <c r="AC334" s="199" t="b">
        <f t="shared" ref="AC334:AF396" si="30">OR((ISBLANK(W334)), NOT(W334=FALSE)    )</f>
        <v>1</v>
      </c>
      <c r="AD334" s="199" t="b">
        <f t="shared" si="30"/>
        <v>1</v>
      </c>
      <c r="AE334" s="200" t="b">
        <f t="shared" si="29"/>
        <v>1</v>
      </c>
      <c r="AF334" s="200" t="b">
        <f t="shared" si="29"/>
        <v>1</v>
      </c>
      <c r="AG334" s="201" t="b">
        <f t="shared" si="27"/>
        <v>0</v>
      </c>
      <c r="AH334" s="203">
        <f t="shared" si="28"/>
        <v>0</v>
      </c>
      <c r="BG334" s="73"/>
      <c r="BH334" s="73"/>
      <c r="BI334" s="73"/>
      <c r="BJ334" s="73"/>
    </row>
    <row r="335" spans="1:68" x14ac:dyDescent="0.6">
      <c r="A335" s="1">
        <v>334</v>
      </c>
      <c r="AA335" s="234" t="b">
        <f t="shared" si="26"/>
        <v>0</v>
      </c>
      <c r="AB335" s="199" t="b">
        <f t="shared" si="26"/>
        <v>0</v>
      </c>
      <c r="AC335" s="199" t="b">
        <f t="shared" si="30"/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4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4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4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4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4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4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4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4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4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4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4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4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4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4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4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4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120" t="s">
        <v>3009</v>
      </c>
      <c r="L352" s="279" t="s">
        <v>3008</v>
      </c>
      <c r="M352" s="205" t="s">
        <v>2738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120" t="s">
        <v>3009</v>
      </c>
      <c r="L353" s="279" t="s">
        <v>3008</v>
      </c>
      <c r="M353" s="205" t="s">
        <v>2738</v>
      </c>
      <c r="N353" s="230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120" t="s">
        <v>2767</v>
      </c>
      <c r="L354" s="279" t="s">
        <v>2777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120" t="s">
        <v>3016</v>
      </c>
      <c r="L355" s="279" t="s">
        <v>3015</v>
      </c>
      <c r="M355" s="205" t="s">
        <v>2920</v>
      </c>
      <c r="N355" s="230" t="s">
        <v>3017</v>
      </c>
      <c r="O355" s="136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0"/>
      <c r="L356" s="279" t="s">
        <v>2808</v>
      </c>
      <c r="M356" s="248" t="s">
        <v>2814</v>
      </c>
      <c r="N356" s="249" t="s">
        <v>3020</v>
      </c>
      <c r="O356" s="142"/>
      <c r="P356" s="142" t="s">
        <v>3021</v>
      </c>
      <c r="Q356" s="142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120" t="s">
        <v>3023</v>
      </c>
      <c r="L357" s="279" t="s">
        <v>3022</v>
      </c>
      <c r="M357" s="205" t="s">
        <v>2780</v>
      </c>
      <c r="N357" s="230" t="s">
        <v>3024</v>
      </c>
      <c r="O357" s="136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120" t="s">
        <v>2707</v>
      </c>
      <c r="L358" s="279" t="s">
        <v>3027</v>
      </c>
      <c r="M358" s="205" t="s">
        <v>2920</v>
      </c>
      <c r="N358" s="230" t="s">
        <v>3028</v>
      </c>
      <c r="O358" s="136" t="s">
        <v>3029</v>
      </c>
      <c r="S358" s="206">
        <v>44664.05972222222</v>
      </c>
      <c r="T358" s="160" t="s">
        <v>3007</v>
      </c>
      <c r="U358" s="189" t="b">
        <v>1</v>
      </c>
      <c r="V358" s="134" t="b">
        <v>1</v>
      </c>
      <c r="AA358" s="234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120" t="s">
        <v>3030</v>
      </c>
      <c r="L359" s="279" t="s">
        <v>2785</v>
      </c>
      <c r="M359" s="205" t="s">
        <v>2730</v>
      </c>
      <c r="N359" s="230" t="s">
        <v>2276</v>
      </c>
      <c r="O359" s="136" t="s">
        <v>3033</v>
      </c>
      <c r="S359" s="206">
        <v>44664.061111111114</v>
      </c>
      <c r="T359" s="160" t="s">
        <v>3007</v>
      </c>
      <c r="U359" s="189" t="b">
        <v>1</v>
      </c>
      <c r="V359" s="134" t="b">
        <v>1</v>
      </c>
      <c r="AA359" s="234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120" t="s">
        <v>2877</v>
      </c>
      <c r="L360" s="279" t="s">
        <v>3040</v>
      </c>
      <c r="M360" s="205" t="s">
        <v>3037</v>
      </c>
      <c r="N360" s="230" t="s">
        <v>3035</v>
      </c>
      <c r="O360" s="136" t="s">
        <v>3036</v>
      </c>
      <c r="P360" s="136"/>
      <c r="Q360" s="136"/>
      <c r="R360" s="122"/>
      <c r="S360" s="206">
        <v>44664.0625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120" t="s">
        <v>3042</v>
      </c>
      <c r="L361" s="279" t="s">
        <v>3041</v>
      </c>
      <c r="M361" s="205" t="s">
        <v>3045</v>
      </c>
      <c r="N361" s="230" t="s">
        <v>3044</v>
      </c>
      <c r="O361" s="230" t="s">
        <v>3043</v>
      </c>
      <c r="S361" s="206">
        <v>44664.068055555559</v>
      </c>
      <c r="T361" s="160" t="s">
        <v>3007</v>
      </c>
      <c r="U361" s="189" t="b">
        <v>1</v>
      </c>
      <c r="V361" s="134" t="b">
        <v>1</v>
      </c>
      <c r="AA361" s="234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120" t="s">
        <v>2767</v>
      </c>
      <c r="L362" s="277" t="s">
        <v>3003</v>
      </c>
      <c r="M362" s="205" t="s">
        <v>3047</v>
      </c>
      <c r="N362" s="230" t="s">
        <v>2923</v>
      </c>
      <c r="O362" s="136" t="s">
        <v>3048</v>
      </c>
      <c r="S362" s="206">
        <v>44664.070138888892</v>
      </c>
      <c r="T362" s="160" t="s">
        <v>3007</v>
      </c>
      <c r="U362" s="189" t="b">
        <v>1</v>
      </c>
      <c r="V362" s="134" t="b">
        <v>1</v>
      </c>
      <c r="AA362" s="234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120" t="s">
        <v>3042</v>
      </c>
      <c r="L363" s="279" t="s">
        <v>3052</v>
      </c>
      <c r="M363" s="205" t="s">
        <v>3051</v>
      </c>
      <c r="N363" s="230" t="s">
        <v>3049</v>
      </c>
      <c r="O363" s="136" t="s">
        <v>3050</v>
      </c>
      <c r="S363" s="206">
        <v>44664.076388888891</v>
      </c>
      <c r="T363" s="160" t="s">
        <v>3007</v>
      </c>
      <c r="U363" s="189" t="b">
        <v>1</v>
      </c>
      <c r="V363" s="134" t="b">
        <v>1</v>
      </c>
      <c r="AA363" s="234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120" t="s">
        <v>3038</v>
      </c>
      <c r="L364" s="279" t="s">
        <v>3040</v>
      </c>
      <c r="M364" s="205" t="s">
        <v>3055</v>
      </c>
      <c r="N364" s="230" t="s">
        <v>3054</v>
      </c>
      <c r="O364" s="136" t="s">
        <v>3053</v>
      </c>
      <c r="S364" s="206">
        <v>44664.084027777775</v>
      </c>
      <c r="T364" s="160" t="s">
        <v>3007</v>
      </c>
      <c r="U364" s="189" t="b">
        <v>1</v>
      </c>
      <c r="V364" s="134" t="b">
        <v>1</v>
      </c>
      <c r="AA364" s="234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120" t="s">
        <v>3059</v>
      </c>
      <c r="L365" s="279" t="s">
        <v>3058</v>
      </c>
      <c r="M365" s="205" t="s">
        <v>2714</v>
      </c>
      <c r="N365" s="230" t="s">
        <v>2307</v>
      </c>
      <c r="O365" s="136" t="s">
        <v>2307</v>
      </c>
      <c r="S365" s="206">
        <v>44664.086111111108</v>
      </c>
      <c r="T365" s="160" t="s">
        <v>3007</v>
      </c>
      <c r="U365" s="189" t="b">
        <v>1</v>
      </c>
      <c r="V365" s="134" t="b">
        <v>1</v>
      </c>
      <c r="AA365" s="234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120" t="s">
        <v>3042</v>
      </c>
      <c r="L366" s="279" t="s">
        <v>3041</v>
      </c>
      <c r="M366" s="205" t="s">
        <v>2752</v>
      </c>
      <c r="N366" s="230" t="s">
        <v>3061</v>
      </c>
      <c r="O366" s="230" t="s">
        <v>3060</v>
      </c>
      <c r="S366" s="206">
        <v>44664.088194444441</v>
      </c>
      <c r="T366" s="160" t="s">
        <v>3007</v>
      </c>
      <c r="U366" s="189" t="b">
        <v>1</v>
      </c>
      <c r="V366" s="134" t="b">
        <v>1</v>
      </c>
      <c r="AA366" s="234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 x14ac:dyDescent="0.6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120" t="s">
        <v>3065</v>
      </c>
      <c r="L367" s="279" t="s">
        <v>3064</v>
      </c>
      <c r="M367" s="205" t="s">
        <v>3037</v>
      </c>
      <c r="N367" s="230" t="s">
        <v>3066</v>
      </c>
      <c r="O367" s="136" t="s">
        <v>3067</v>
      </c>
      <c r="S367" s="206">
        <v>44664.136805555558</v>
      </c>
      <c r="T367" s="160" t="s">
        <v>3007</v>
      </c>
      <c r="U367" s="189" t="b">
        <v>1</v>
      </c>
      <c r="V367" s="134" t="b">
        <v>1</v>
      </c>
      <c r="AA367" s="234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2572</v>
      </c>
      <c r="K368" s="120" t="s">
        <v>3069</v>
      </c>
      <c r="L368" s="279" t="s">
        <v>3068</v>
      </c>
      <c r="M368" s="205" t="s">
        <v>2787</v>
      </c>
      <c r="N368" s="230" t="s">
        <v>3071</v>
      </c>
      <c r="O368" s="136" t="s">
        <v>3070</v>
      </c>
      <c r="Q368" s="136" t="s">
        <v>3073</v>
      </c>
      <c r="S368" s="206">
        <v>44664.142361111109</v>
      </c>
      <c r="T368" s="155" t="s">
        <v>2575</v>
      </c>
      <c r="U368" s="189" t="b">
        <v>1</v>
      </c>
      <c r="V368" s="134" t="b">
        <v>1</v>
      </c>
      <c r="AA368" s="234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120" t="s">
        <v>3074</v>
      </c>
      <c r="L369" s="279" t="s">
        <v>3075</v>
      </c>
      <c r="M369" s="205" t="s">
        <v>3077</v>
      </c>
      <c r="N369" s="230" t="s">
        <v>3081</v>
      </c>
      <c r="O369" s="136" t="s">
        <v>3076</v>
      </c>
      <c r="P369" s="136" t="s">
        <v>3082</v>
      </c>
      <c r="S369" s="206">
        <v>44664.179166666669</v>
      </c>
      <c r="T369" s="160" t="s">
        <v>3007</v>
      </c>
      <c r="U369" s="189" t="b">
        <v>1</v>
      </c>
      <c r="V369" s="134" t="b">
        <v>1</v>
      </c>
      <c r="AA369" s="234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26.2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120" t="s">
        <v>3086</v>
      </c>
      <c r="L370" s="279" t="s">
        <v>3087</v>
      </c>
      <c r="M370" s="205" t="s">
        <v>3085</v>
      </c>
      <c r="N370" s="230" t="s">
        <v>3084</v>
      </c>
      <c r="O370" s="136" t="s">
        <v>3083</v>
      </c>
      <c r="S370" s="206">
        <v>44664.190972222219</v>
      </c>
      <c r="T370" s="176" t="s">
        <v>2576</v>
      </c>
      <c r="U370" s="189" t="b">
        <v>1</v>
      </c>
      <c r="V370" s="134" t="b">
        <v>1</v>
      </c>
      <c r="AA370" s="234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120" t="s">
        <v>3088</v>
      </c>
      <c r="L371" s="279" t="s">
        <v>3089</v>
      </c>
      <c r="M371" s="205" t="s">
        <v>3091</v>
      </c>
      <c r="N371" s="230" t="s">
        <v>3090</v>
      </c>
      <c r="S371" s="206">
        <v>44664.196527777778</v>
      </c>
      <c r="T371" s="176" t="s">
        <v>2576</v>
      </c>
      <c r="U371" s="189" t="b">
        <v>1</v>
      </c>
      <c r="V371" s="134" t="b">
        <v>1</v>
      </c>
      <c r="AA371" s="234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2572</v>
      </c>
      <c r="J372" s="240"/>
      <c r="K372" s="240" t="s">
        <v>3093</v>
      </c>
      <c r="L372" s="279" t="s">
        <v>3092</v>
      </c>
      <c r="M372" s="248" t="s">
        <v>2776</v>
      </c>
      <c r="N372" s="249" t="s">
        <v>3094</v>
      </c>
      <c r="O372" s="142"/>
      <c r="P372" s="142"/>
      <c r="Q372" s="142"/>
      <c r="R372" s="139"/>
      <c r="S372" s="244">
        <v>44664.2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120" t="s">
        <v>2954</v>
      </c>
      <c r="L373" s="279" t="s">
        <v>2955</v>
      </c>
      <c r="M373" s="205" t="s">
        <v>3095</v>
      </c>
      <c r="N373" s="230" t="s">
        <v>3096</v>
      </c>
      <c r="S373" s="206">
        <v>44664.208333333336</v>
      </c>
      <c r="T373" s="160" t="s">
        <v>3007</v>
      </c>
      <c r="U373" s="189" t="b">
        <v>1</v>
      </c>
      <c r="V373" s="134" t="b">
        <v>1</v>
      </c>
      <c r="AA373" s="234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120" t="s">
        <v>2767</v>
      </c>
      <c r="L374" s="279" t="s">
        <v>2777</v>
      </c>
      <c r="M374" s="205" t="s">
        <v>2937</v>
      </c>
      <c r="N374" s="230" t="s">
        <v>3098</v>
      </c>
      <c r="O374" s="230" t="s">
        <v>3097</v>
      </c>
      <c r="S374" s="206">
        <v>44664.254861111112</v>
      </c>
      <c r="T374" s="160" t="s">
        <v>3007</v>
      </c>
      <c r="U374" s="189" t="b">
        <v>1</v>
      </c>
      <c r="V374" s="134" t="b">
        <v>1</v>
      </c>
      <c r="AA374" s="234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120" t="s">
        <v>3099</v>
      </c>
      <c r="L375" s="279" t="s">
        <v>3100</v>
      </c>
      <c r="M375" s="205" t="s">
        <v>2932</v>
      </c>
      <c r="N375" s="230" t="s">
        <v>3102</v>
      </c>
      <c r="O375" s="136" t="s">
        <v>3101</v>
      </c>
      <c r="S375" s="206">
        <v>44664.256944444445</v>
      </c>
      <c r="T375" s="160" t="s">
        <v>3007</v>
      </c>
      <c r="U375" s="189" t="b">
        <v>1</v>
      </c>
      <c r="V375" s="134" t="b">
        <v>1</v>
      </c>
      <c r="AA375" s="234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120" t="s">
        <v>3042</v>
      </c>
      <c r="L376" s="279" t="s">
        <v>3052</v>
      </c>
      <c r="M376" s="205" t="s">
        <v>3095</v>
      </c>
      <c r="N376" s="230" t="s">
        <v>3103</v>
      </c>
      <c r="S376" s="206">
        <v>44664.261111111111</v>
      </c>
      <c r="T376" s="160" t="s">
        <v>3007</v>
      </c>
      <c r="U376" s="189" t="b">
        <v>1</v>
      </c>
      <c r="V376" s="134" t="b">
        <v>1</v>
      </c>
      <c r="AA376" s="234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120" t="s">
        <v>2877</v>
      </c>
      <c r="L377" s="279" t="s">
        <v>3040</v>
      </c>
      <c r="M377" s="205" t="s">
        <v>2920</v>
      </c>
      <c r="N377" s="136" t="s">
        <v>3104</v>
      </c>
      <c r="O377" s="136" t="s">
        <v>3104</v>
      </c>
      <c r="S377" s="206">
        <v>44664.262499999997</v>
      </c>
      <c r="T377" s="160" t="s">
        <v>3007</v>
      </c>
      <c r="U377" s="189" t="b">
        <v>1</v>
      </c>
      <c r="V377" s="134" t="b">
        <v>1</v>
      </c>
      <c r="AA377" s="234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120" t="s">
        <v>3105</v>
      </c>
      <c r="L378" s="279" t="s">
        <v>2925</v>
      </c>
      <c r="M378" s="205" t="s">
        <v>2718</v>
      </c>
      <c r="N378" s="230" t="s">
        <v>2603</v>
      </c>
      <c r="O378" s="136" t="s">
        <v>3106</v>
      </c>
      <c r="S378" s="206">
        <v>44664.26666666667</v>
      </c>
      <c r="T378" s="160" t="s">
        <v>3007</v>
      </c>
      <c r="U378" s="189" t="b">
        <v>1</v>
      </c>
      <c r="V378" s="134" t="b">
        <v>1</v>
      </c>
      <c r="AA378" s="234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120" t="s">
        <v>3108</v>
      </c>
      <c r="L379" s="279" t="s">
        <v>3107</v>
      </c>
      <c r="M379" s="205" t="s">
        <v>2814</v>
      </c>
      <c r="N379" s="230" t="s">
        <v>3110</v>
      </c>
      <c r="O379" s="136" t="s">
        <v>3109</v>
      </c>
      <c r="S379" s="206">
        <v>44664.268750000003</v>
      </c>
      <c r="T379" s="160" t="s">
        <v>3007</v>
      </c>
      <c r="U379" s="189" t="b">
        <v>1</v>
      </c>
      <c r="V379" s="134" t="b">
        <v>1</v>
      </c>
      <c r="AA379" s="234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2572</v>
      </c>
      <c r="J380" s="240"/>
      <c r="K380" s="240" t="s">
        <v>3112</v>
      </c>
      <c r="L380" s="279" t="s">
        <v>3111</v>
      </c>
      <c r="M380" s="282" t="s">
        <v>3114</v>
      </c>
      <c r="N380" s="283"/>
      <c r="O380" s="260" t="s">
        <v>3113</v>
      </c>
      <c r="P380" s="260" t="s">
        <v>3115</v>
      </c>
      <c r="Q380" s="260"/>
      <c r="R380" s="139"/>
      <c r="S380" s="254">
        <v>44664.279166666667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2572</v>
      </c>
      <c r="K381" s="120" t="s">
        <v>2877</v>
      </c>
      <c r="L381" s="279" t="s">
        <v>3040</v>
      </c>
      <c r="M381" s="205" t="s">
        <v>3117</v>
      </c>
      <c r="N381" s="230" t="s">
        <v>3118</v>
      </c>
      <c r="O381" s="136" t="s">
        <v>3116</v>
      </c>
      <c r="P381" s="136" t="s">
        <v>2599</v>
      </c>
      <c r="S381" s="206">
        <v>44664.28402777778</v>
      </c>
      <c r="T381" s="160" t="s">
        <v>3007</v>
      </c>
      <c r="U381" s="189" t="b">
        <v>1</v>
      </c>
      <c r="V381" s="134" t="b">
        <v>1</v>
      </c>
      <c r="AA381" s="234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2572</v>
      </c>
      <c r="K382" s="120" t="s">
        <v>3120</v>
      </c>
      <c r="L382" s="279" t="s">
        <v>3119</v>
      </c>
      <c r="M382" s="205" t="s">
        <v>3121</v>
      </c>
      <c r="N382" s="230" t="s">
        <v>3122</v>
      </c>
      <c r="O382" s="136" t="s">
        <v>3123</v>
      </c>
      <c r="P382" s="136" t="s">
        <v>2599</v>
      </c>
      <c r="S382" s="206">
        <v>44664.289583333331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120" t="s">
        <v>3030</v>
      </c>
      <c r="L383" s="279" t="s">
        <v>2785</v>
      </c>
      <c r="M383" s="205" t="s">
        <v>2780</v>
      </c>
      <c r="N383" s="136" t="s">
        <v>3124</v>
      </c>
      <c r="O383" s="136" t="s">
        <v>3124</v>
      </c>
      <c r="S383" s="206">
        <v>44664.383333333331</v>
      </c>
      <c r="T383" s="155" t="s">
        <v>2575</v>
      </c>
      <c r="U383" s="189" t="b">
        <v>1</v>
      </c>
      <c r="V383" s="134" t="b">
        <v>1</v>
      </c>
      <c r="AA383" s="234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120" t="s">
        <v>2931</v>
      </c>
      <c r="L384" s="279" t="s">
        <v>2930</v>
      </c>
      <c r="M384" s="205" t="s">
        <v>3126</v>
      </c>
      <c r="N384" s="230" t="s">
        <v>3125</v>
      </c>
      <c r="O384" s="136" t="s">
        <v>3127</v>
      </c>
      <c r="S384" s="206">
        <v>44664.384722222225</v>
      </c>
      <c r="T384" s="160" t="s">
        <v>3007</v>
      </c>
      <c r="U384" s="189" t="b">
        <v>1</v>
      </c>
      <c r="V384" s="134" t="b">
        <v>1</v>
      </c>
      <c r="AA384" s="234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120" t="s">
        <v>3128</v>
      </c>
      <c r="L385" s="279" t="s">
        <v>3129</v>
      </c>
      <c r="M385" s="205" t="s">
        <v>3126</v>
      </c>
      <c r="N385" s="230" t="s">
        <v>3130</v>
      </c>
      <c r="O385" s="230" t="s">
        <v>3130</v>
      </c>
      <c r="P385" s="222"/>
      <c r="S385" s="206">
        <v>44664.407638888886</v>
      </c>
      <c r="T385" s="155" t="s">
        <v>2575</v>
      </c>
      <c r="U385" s="189" t="b">
        <v>1</v>
      </c>
      <c r="V385" s="134" t="b">
        <v>1</v>
      </c>
      <c r="AA385" s="234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120" t="s">
        <v>2767</v>
      </c>
      <c r="L386" s="279" t="s">
        <v>2777</v>
      </c>
      <c r="M386" s="205" t="s">
        <v>2881</v>
      </c>
      <c r="N386" s="230" t="s">
        <v>3132</v>
      </c>
      <c r="O386" s="136" t="s">
        <v>3131</v>
      </c>
      <c r="S386" s="206">
        <v>44664.413194444445</v>
      </c>
      <c r="T386" s="160" t="s">
        <v>3007</v>
      </c>
      <c r="U386" s="189" t="b">
        <v>1</v>
      </c>
      <c r="V386" s="134" t="b">
        <v>1</v>
      </c>
      <c r="AA386" s="234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120" t="s">
        <v>2877</v>
      </c>
      <c r="L387" s="279" t="s">
        <v>3040</v>
      </c>
      <c r="M387" s="205" t="s">
        <v>2782</v>
      </c>
      <c r="N387" s="284">
        <v>0.17</v>
      </c>
      <c r="O387" s="136" t="s">
        <v>3133</v>
      </c>
      <c r="P387" s="136" t="s">
        <v>2599</v>
      </c>
      <c r="S387" s="206">
        <v>44664.417361111111</v>
      </c>
      <c r="T387" s="160" t="s">
        <v>3007</v>
      </c>
      <c r="U387" s="189" t="b">
        <v>1</v>
      </c>
      <c r="V387" s="134" t="b">
        <v>1</v>
      </c>
      <c r="AA387" s="234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2572</v>
      </c>
      <c r="K388" s="120" t="s">
        <v>2720</v>
      </c>
      <c r="L388" s="279" t="s">
        <v>2808</v>
      </c>
      <c r="M388" s="205" t="s">
        <v>3135</v>
      </c>
      <c r="N388" s="230" t="s">
        <v>3084</v>
      </c>
      <c r="O388" s="136" t="s">
        <v>3134</v>
      </c>
      <c r="P388" s="136" t="s">
        <v>2599</v>
      </c>
      <c r="S388" s="206">
        <v>44664.418749999997</v>
      </c>
      <c r="T388" s="160" t="s">
        <v>3007</v>
      </c>
      <c r="U388" s="189" t="b">
        <v>1</v>
      </c>
      <c r="V388" s="134" t="b">
        <v>1</v>
      </c>
      <c r="AA388" s="234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120" t="s">
        <v>3030</v>
      </c>
      <c r="L389" s="279" t="s">
        <v>2785</v>
      </c>
      <c r="M389" s="205" t="s">
        <v>3136</v>
      </c>
      <c r="N389" s="230" t="s">
        <v>2403</v>
      </c>
      <c r="O389" s="230" t="s">
        <v>2403</v>
      </c>
      <c r="S389" s="206">
        <v>44664.42083333333</v>
      </c>
      <c r="T389" s="160" t="s">
        <v>3007</v>
      </c>
      <c r="U389" s="189" t="b">
        <v>1</v>
      </c>
      <c r="V389" s="134" t="b">
        <v>1</v>
      </c>
      <c r="AA389" s="234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120" t="s">
        <v>3120</v>
      </c>
      <c r="L390" s="279" t="s">
        <v>3137</v>
      </c>
      <c r="M390" s="205" t="s">
        <v>3139</v>
      </c>
      <c r="N390" s="230" t="s">
        <v>3138</v>
      </c>
      <c r="S390" s="206">
        <v>44664.424305555556</v>
      </c>
      <c r="T390" s="160" t="s">
        <v>3007</v>
      </c>
      <c r="U390" s="189" t="b">
        <v>1</v>
      </c>
      <c r="V390" s="134" t="b">
        <v>1</v>
      </c>
      <c r="AA390" s="234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120" t="s">
        <v>3108</v>
      </c>
      <c r="L391" s="279" t="s">
        <v>3107</v>
      </c>
      <c r="M391" s="205" t="s">
        <v>3077</v>
      </c>
      <c r="N391" s="230" t="s">
        <v>3141</v>
      </c>
      <c r="O391" s="230" t="s">
        <v>3141</v>
      </c>
      <c r="P391" s="136" t="s">
        <v>3142</v>
      </c>
      <c r="S391" s="206">
        <v>44664.426388888889</v>
      </c>
      <c r="T391" s="160" t="s">
        <v>3007</v>
      </c>
      <c r="U391" s="189" t="b">
        <v>1</v>
      </c>
      <c r="V391" s="134" t="b">
        <v>1</v>
      </c>
      <c r="AA391" s="234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120" t="s">
        <v>2924</v>
      </c>
      <c r="L392" s="279" t="s">
        <v>2925</v>
      </c>
      <c r="M392" s="205" t="s">
        <v>3145</v>
      </c>
      <c r="N392" s="230" t="s">
        <v>3144</v>
      </c>
      <c r="O392" s="230" t="s">
        <v>3143</v>
      </c>
      <c r="P392" s="136" t="s">
        <v>3146</v>
      </c>
      <c r="S392" s="206">
        <v>44664.439583333333</v>
      </c>
      <c r="T392" s="155" t="s">
        <v>2575</v>
      </c>
      <c r="U392" s="189" t="b">
        <v>1</v>
      </c>
      <c r="V392" s="134" t="b">
        <v>1</v>
      </c>
      <c r="AA392" s="234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120" t="s">
        <v>3148</v>
      </c>
      <c r="L393" s="279" t="s">
        <v>3147</v>
      </c>
      <c r="M393" s="205" t="s">
        <v>3149</v>
      </c>
      <c r="N393" s="230" t="s">
        <v>3150</v>
      </c>
      <c r="O393" s="136" t="s">
        <v>3151</v>
      </c>
      <c r="S393" s="206">
        <v>44664.441666666666</v>
      </c>
      <c r="T393" s="160" t="s">
        <v>3007</v>
      </c>
      <c r="U393" s="189" t="b">
        <v>1</v>
      </c>
      <c r="V393" s="134" t="b">
        <v>1</v>
      </c>
      <c r="AA393" s="234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120" t="s">
        <v>3152</v>
      </c>
      <c r="L394" s="279" t="s">
        <v>3153</v>
      </c>
      <c r="M394" s="205" t="s">
        <v>3155</v>
      </c>
      <c r="N394" s="230" t="s">
        <v>3154</v>
      </c>
      <c r="O394" s="136" t="s">
        <v>3156</v>
      </c>
      <c r="S394" s="206">
        <v>44664.443055555559</v>
      </c>
      <c r="T394" s="160" t="s">
        <v>3007</v>
      </c>
      <c r="U394" s="189" t="b">
        <v>1</v>
      </c>
      <c r="V394" s="134" t="b">
        <v>1</v>
      </c>
      <c r="AA394" s="234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120" t="s">
        <v>3160</v>
      </c>
      <c r="L395" s="279" t="s">
        <v>3161</v>
      </c>
      <c r="M395" s="205" t="s">
        <v>3159</v>
      </c>
      <c r="N395" s="230" t="s">
        <v>3158</v>
      </c>
      <c r="O395" s="136" t="s">
        <v>3157</v>
      </c>
      <c r="S395" s="206">
        <v>44664.452777777777</v>
      </c>
      <c r="T395" s="155" t="s">
        <v>2575</v>
      </c>
      <c r="U395" s="189" t="b">
        <v>1</v>
      </c>
      <c r="V395" s="134" t="b">
        <v>1</v>
      </c>
      <c r="AA395" s="234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120" t="s">
        <v>2767</v>
      </c>
      <c r="L396" s="279" t="s">
        <v>2777</v>
      </c>
      <c r="M396" s="205" t="s">
        <v>2733</v>
      </c>
      <c r="N396" s="230" t="s">
        <v>3163</v>
      </c>
      <c r="O396" s="136" t="s">
        <v>3162</v>
      </c>
      <c r="S396" s="206">
        <v>44664.454861111109</v>
      </c>
      <c r="T396" s="160" t="s">
        <v>3007</v>
      </c>
      <c r="U396" s="189" t="b">
        <v>1</v>
      </c>
      <c r="V396" s="134" t="b">
        <v>1</v>
      </c>
      <c r="AA396" s="234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120" t="s">
        <v>3164</v>
      </c>
      <c r="L397" s="279" t="s">
        <v>3165</v>
      </c>
      <c r="M397" s="205" t="s">
        <v>3169</v>
      </c>
      <c r="N397" s="230" t="s">
        <v>3168</v>
      </c>
      <c r="O397" s="136" t="s">
        <v>3166</v>
      </c>
      <c r="S397" s="206">
        <v>44664.456944444442</v>
      </c>
      <c r="T397" s="160" t="s">
        <v>3007</v>
      </c>
      <c r="U397" s="189" t="b">
        <v>1</v>
      </c>
      <c r="V397" s="134" t="b">
        <v>1</v>
      </c>
      <c r="AA397" s="234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120" t="s">
        <v>3171</v>
      </c>
      <c r="L398" s="279" t="s">
        <v>3170</v>
      </c>
      <c r="M398" s="205" t="s">
        <v>3126</v>
      </c>
      <c r="N398" s="136" t="s">
        <v>3172</v>
      </c>
      <c r="O398" s="136" t="s">
        <v>3172</v>
      </c>
      <c r="S398" s="206">
        <v>44664.459027777775</v>
      </c>
      <c r="T398" s="160" t="s">
        <v>3007</v>
      </c>
      <c r="U398" s="189" t="b">
        <v>1</v>
      </c>
      <c r="V398" s="134" t="b">
        <v>1</v>
      </c>
      <c r="AA398" s="234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3173</v>
      </c>
      <c r="K399" s="226" t="s">
        <v>3174</v>
      </c>
      <c r="L399" s="279" t="s">
        <v>3175</v>
      </c>
      <c r="M399" s="205" t="s">
        <v>3169</v>
      </c>
      <c r="N399" s="136" t="s">
        <v>3176</v>
      </c>
      <c r="O399" s="136" t="s">
        <v>3176</v>
      </c>
      <c r="S399" s="206">
        <v>44664.460416666669</v>
      </c>
      <c r="T399" s="160" t="s">
        <v>3007</v>
      </c>
      <c r="U399" s="189" t="b">
        <v>1</v>
      </c>
      <c r="V399" s="134" t="b">
        <v>1</v>
      </c>
      <c r="AA399" s="234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120" t="s">
        <v>3120</v>
      </c>
      <c r="L400" s="279" t="s">
        <v>3137</v>
      </c>
      <c r="M400" s="205" t="s">
        <v>2795</v>
      </c>
      <c r="N400" s="136" t="s">
        <v>3177</v>
      </c>
      <c r="O400" s="136" t="s">
        <v>3177</v>
      </c>
      <c r="S400" s="206">
        <v>44664.462500000001</v>
      </c>
      <c r="T400" s="160" t="s">
        <v>3007</v>
      </c>
      <c r="U400" s="189" t="b">
        <v>1</v>
      </c>
      <c r="V400" s="134" t="b">
        <v>1</v>
      </c>
      <c r="AA400" s="234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120" t="s">
        <v>3120</v>
      </c>
      <c r="L401" s="279" t="s">
        <v>3137</v>
      </c>
      <c r="M401" s="205" t="s">
        <v>3126</v>
      </c>
      <c r="N401" s="230" t="s">
        <v>3179</v>
      </c>
      <c r="O401" s="136" t="s">
        <v>3178</v>
      </c>
      <c r="S401" s="206">
        <v>44664.465277777781</v>
      </c>
      <c r="T401" s="160" t="s">
        <v>3007</v>
      </c>
      <c r="U401" s="189" t="b">
        <v>1</v>
      </c>
      <c r="V401" s="134" t="b">
        <v>1</v>
      </c>
      <c r="AA401" s="234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120" t="s">
        <v>3181</v>
      </c>
      <c r="L402" s="279" t="s">
        <v>3180</v>
      </c>
      <c r="M402" s="205" t="s">
        <v>2906</v>
      </c>
      <c r="N402" s="230" t="s">
        <v>3182</v>
      </c>
      <c r="O402" s="136" t="s">
        <v>3183</v>
      </c>
      <c r="S402" s="206">
        <v>44664.46875</v>
      </c>
      <c r="T402" s="160" t="s">
        <v>3007</v>
      </c>
      <c r="U402" s="189" t="b">
        <v>1</v>
      </c>
      <c r="V402" s="134" t="b">
        <v>1</v>
      </c>
      <c r="AA402" s="234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120" t="s">
        <v>3185</v>
      </c>
      <c r="L403" s="279" t="s">
        <v>3184</v>
      </c>
      <c r="M403" s="205" t="s">
        <v>3169</v>
      </c>
      <c r="N403" s="230" t="s">
        <v>3186</v>
      </c>
      <c r="O403" s="136" t="s">
        <v>3187</v>
      </c>
      <c r="S403" s="206">
        <v>44664.486111111109</v>
      </c>
      <c r="T403" s="160" t="s">
        <v>3007</v>
      </c>
      <c r="U403" s="189" t="b">
        <v>1</v>
      </c>
      <c r="V403" s="134" t="b">
        <v>1</v>
      </c>
      <c r="AA403" s="234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120" t="s">
        <v>3188</v>
      </c>
      <c r="L404" s="279" t="s">
        <v>3189</v>
      </c>
      <c r="M404" s="205" t="s">
        <v>2878</v>
      </c>
      <c r="N404" s="230" t="s">
        <v>3144</v>
      </c>
      <c r="O404" s="230" t="s">
        <v>3190</v>
      </c>
      <c r="S404" s="206">
        <v>44664.488194444442</v>
      </c>
      <c r="T404" s="160" t="s">
        <v>3007</v>
      </c>
      <c r="U404" s="189" t="b">
        <v>1</v>
      </c>
      <c r="V404" s="134" t="b">
        <v>1</v>
      </c>
      <c r="AA404" s="234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120" t="s">
        <v>2924</v>
      </c>
      <c r="L405" s="279" t="s">
        <v>2925</v>
      </c>
      <c r="M405" s="205" t="s">
        <v>2878</v>
      </c>
      <c r="N405" s="230" t="s">
        <v>3192</v>
      </c>
      <c r="O405" s="136" t="s">
        <v>3191</v>
      </c>
      <c r="P405" s="136" t="s">
        <v>3193</v>
      </c>
      <c r="S405" s="206">
        <v>44664.493055555555</v>
      </c>
      <c r="T405" s="160" t="s">
        <v>3007</v>
      </c>
      <c r="U405" s="189" t="b">
        <v>1</v>
      </c>
      <c r="V405" s="134" t="b">
        <v>1</v>
      </c>
      <c r="AA405" s="234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5" t="s">
        <v>3195</v>
      </c>
      <c r="L406" s="279" t="s">
        <v>3194</v>
      </c>
      <c r="M406" s="205" t="s">
        <v>3198</v>
      </c>
      <c r="N406" s="230" t="s">
        <v>3196</v>
      </c>
      <c r="O406" s="136" t="s">
        <v>3197</v>
      </c>
      <c r="S406" s="206">
        <v>44664.495138888888</v>
      </c>
      <c r="T406" s="160" t="s">
        <v>3007</v>
      </c>
      <c r="U406" s="189" t="b">
        <v>1</v>
      </c>
      <c r="V406" s="134" t="b">
        <v>1</v>
      </c>
      <c r="AA406" s="234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120" t="s">
        <v>3201</v>
      </c>
      <c r="L407" s="279" t="s">
        <v>3202</v>
      </c>
      <c r="M407" s="205" t="s">
        <v>3145</v>
      </c>
      <c r="N407" s="230" t="s">
        <v>3199</v>
      </c>
      <c r="O407" s="136" t="s">
        <v>3200</v>
      </c>
      <c r="S407" s="206">
        <v>44664.49722222222</v>
      </c>
      <c r="T407" s="160" t="s">
        <v>3007</v>
      </c>
      <c r="U407" s="189" t="b">
        <v>1</v>
      </c>
      <c r="V407" s="134" t="b">
        <v>1</v>
      </c>
      <c r="AA407" s="234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120" t="s">
        <v>3042</v>
      </c>
      <c r="L408" s="279" t="s">
        <v>2736</v>
      </c>
      <c r="M408" s="205" t="s">
        <v>3204</v>
      </c>
      <c r="N408" s="230" t="s">
        <v>3203</v>
      </c>
      <c r="O408" s="230" t="s">
        <v>3203</v>
      </c>
      <c r="S408" s="206">
        <v>44664.499305555553</v>
      </c>
      <c r="T408" s="160" t="s">
        <v>3007</v>
      </c>
      <c r="U408" s="189" t="b">
        <v>1</v>
      </c>
      <c r="V408" s="134" t="b">
        <v>1</v>
      </c>
      <c r="AA408" s="234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120" t="s">
        <v>3206</v>
      </c>
      <c r="L409" s="279" t="s">
        <v>3205</v>
      </c>
      <c r="M409" s="205" t="s">
        <v>3209</v>
      </c>
      <c r="N409" s="230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120" t="s">
        <v>3188</v>
      </c>
      <c r="L410" s="279" t="s">
        <v>3189</v>
      </c>
      <c r="M410" s="205" t="s">
        <v>2878</v>
      </c>
      <c r="N410" s="230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120" t="s">
        <v>3042</v>
      </c>
      <c r="L411" s="279" t="s">
        <v>2736</v>
      </c>
      <c r="M411" s="205" t="s">
        <v>2760</v>
      </c>
      <c r="N411" s="284" t="s">
        <v>3211</v>
      </c>
      <c r="O411" s="136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120" t="s">
        <v>3215</v>
      </c>
      <c r="L412" s="279" t="s">
        <v>3214</v>
      </c>
      <c r="M412" s="205" t="s">
        <v>2937</v>
      </c>
      <c r="N412" s="230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120" t="s">
        <v>3219</v>
      </c>
      <c r="L413" s="279" t="s">
        <v>3218</v>
      </c>
      <c r="M413" s="205" t="s">
        <v>3222</v>
      </c>
      <c r="N413" s="230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120" t="s">
        <v>3224</v>
      </c>
      <c r="L414" s="279" t="s">
        <v>3223</v>
      </c>
      <c r="M414" s="205" t="s">
        <v>2760</v>
      </c>
      <c r="N414" s="230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120" t="s">
        <v>2707</v>
      </c>
      <c r="L415" s="279" t="s">
        <v>2805</v>
      </c>
      <c r="M415" s="205" t="s">
        <v>2733</v>
      </c>
      <c r="N415" s="136" t="s">
        <v>3228</v>
      </c>
      <c r="O415" s="136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2877</v>
      </c>
      <c r="L416" s="279" t="s">
        <v>3040</v>
      </c>
      <c r="M416" s="204" t="s">
        <v>3232</v>
      </c>
      <c r="N416" s="218" t="s">
        <v>3231</v>
      </c>
      <c r="O416" s="142" t="s">
        <v>3230</v>
      </c>
      <c r="P416" s="142" t="s">
        <v>2940</v>
      </c>
      <c r="Q416" s="143"/>
      <c r="R416" s="141"/>
      <c r="S416" s="244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120" t="s">
        <v>3233</v>
      </c>
      <c r="L417" s="279" t="s">
        <v>3234</v>
      </c>
      <c r="M417" s="205" t="s">
        <v>3237</v>
      </c>
      <c r="N417" s="230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120" t="s">
        <v>3128</v>
      </c>
      <c r="L418" s="279" t="s">
        <v>3129</v>
      </c>
      <c r="M418" s="205" t="s">
        <v>3239</v>
      </c>
      <c r="N418" s="230" t="s">
        <v>3144</v>
      </c>
      <c r="O418" s="230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120" t="s">
        <v>3201</v>
      </c>
      <c r="L419" s="279" t="s">
        <v>3240</v>
      </c>
      <c r="M419" s="205" t="s">
        <v>3243</v>
      </c>
      <c r="N419" s="230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120" t="s">
        <v>3224</v>
      </c>
      <c r="L420" s="279" t="s">
        <v>3223</v>
      </c>
      <c r="M420" s="205" t="s">
        <v>3245</v>
      </c>
      <c r="N420" s="136" t="s">
        <v>3244</v>
      </c>
      <c r="O420" s="136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120" t="s">
        <v>2877</v>
      </c>
      <c r="L421" s="279" t="s">
        <v>3040</v>
      </c>
      <c r="M421" s="205" t="s">
        <v>3155</v>
      </c>
      <c r="N421" s="230" t="s">
        <v>3122</v>
      </c>
      <c r="O421" s="136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120" t="s">
        <v>3247</v>
      </c>
      <c r="L422" s="279" t="s">
        <v>3248</v>
      </c>
      <c r="M422" s="205" t="s">
        <v>2878</v>
      </c>
      <c r="N422" s="230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120" t="s">
        <v>2767</v>
      </c>
      <c r="L423" s="279" t="s">
        <v>2777</v>
      </c>
      <c r="M423" s="205" t="s">
        <v>2932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120" t="s">
        <v>3074</v>
      </c>
      <c r="L424" s="279" t="s">
        <v>3075</v>
      </c>
      <c r="M424" s="205" t="s">
        <v>3077</v>
      </c>
      <c r="N424" s="230" t="s">
        <v>3078</v>
      </c>
      <c r="O424" s="136" t="s">
        <v>3076</v>
      </c>
      <c r="S424" s="206">
        <v>44664.180555555555</v>
      </c>
      <c r="T424" s="160" t="s">
        <v>3007</v>
      </c>
      <c r="U424" s="189" t="b">
        <v>1</v>
      </c>
      <c r="V424" s="189" t="b">
        <v>1</v>
      </c>
      <c r="AA424" s="234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26.25" x14ac:dyDescent="0.6">
      <c r="A425" s="1">
        <v>424</v>
      </c>
      <c r="B425" s="152" t="s">
        <v>3288</v>
      </c>
      <c r="C425" s="1" t="s">
        <v>3289</v>
      </c>
      <c r="D425" s="1">
        <v>2017</v>
      </c>
      <c r="K425" s="120" t="s">
        <v>3016</v>
      </c>
      <c r="L425" s="279" t="s">
        <v>3015</v>
      </c>
      <c r="M425" s="205" t="s">
        <v>2920</v>
      </c>
      <c r="N425" s="230" t="s">
        <v>3293</v>
      </c>
      <c r="O425" s="136" t="s">
        <v>3294</v>
      </c>
      <c r="S425" s="206">
        <v>44666.120833333334</v>
      </c>
      <c r="T425" s="265" t="s">
        <v>3301</v>
      </c>
      <c r="U425" s="189" t="b">
        <v>1</v>
      </c>
      <c r="V425" s="134" t="b">
        <v>1</v>
      </c>
      <c r="AA425" s="234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3299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1" priority="1" operator="equal">
      <formula>FALSE</formula>
    </cfRule>
  </conditionalFormatting>
  <hyperlinks>
    <hyperlink ref="B265" r:id="rId1" display="https://doi.org/10.1109/ICT.2007.4569410" xr:uid="{00000000-0004-0000-0500-000000000000}"/>
    <hyperlink ref="B266" r:id="rId2" display="https://doi.org/10.1109/ICT.1997.667089" xr:uid="{00000000-0004-0000-0500-000001000000}"/>
    <hyperlink ref="B267" r:id="rId3" display="https://doi.org/10.1109/ICT.1997.667089" xr:uid="{00000000-0004-0000-05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pageSetUpPr fitToPage="1"/>
  </sheetPr>
  <dimension ref="A1:BS425"/>
  <sheetViews>
    <sheetView zoomScale="70" zoomScaleNormal="70" workbookViewId="0">
      <pane ySplit="1" topLeftCell="A407" activePane="bottomLeft" state="frozen"/>
      <selection pane="bottomLeft" activeCell="V1" activeCellId="2" sqref="I1:I1048576 S1:S1048576 V1:V1048576"/>
    </sheetView>
  </sheetViews>
  <sheetFormatPr defaultColWidth="9" defaultRowHeight="16.899999999999999" x14ac:dyDescent="0.6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2" width="11.5625" style="226" customWidth="1"/>
    <col min="13" max="13" width="11.5625" style="120" customWidth="1"/>
    <col min="14" max="14" width="12.8125" style="216" customWidth="1"/>
    <col min="15" max="15" width="15.3125" style="122" customWidth="1"/>
    <col min="16" max="16" width="13.5625" style="122" customWidth="1"/>
    <col min="17" max="17" width="13.8125" style="122" customWidth="1"/>
    <col min="18" max="19" width="13.8125" style="122" bestFit="1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182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1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63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3255</v>
      </c>
      <c r="K2" s="119" t="s">
        <v>2720</v>
      </c>
      <c r="L2" s="227" t="s">
        <v>3256</v>
      </c>
      <c r="M2" s="119" t="s">
        <v>3257</v>
      </c>
      <c r="N2" s="213" t="s">
        <v>3258</v>
      </c>
      <c r="O2" s="194" t="s">
        <v>3259</v>
      </c>
      <c r="P2" s="134"/>
      <c r="Q2" s="125" t="s">
        <v>2590</v>
      </c>
      <c r="R2" s="124">
        <v>44650.996527777781</v>
      </c>
      <c r="S2" s="124">
        <v>44650.996527777781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" si="0">OR((ISBLANK(W2)), NOT(W2=FALSE)    )</f>
        <v>1</v>
      </c>
      <c r="AD2" s="199" t="b">
        <f t="shared" ref="AD2" si="1">OR((ISBLANK(X2)), NOT(X2=FALSE)    )</f>
        <v>1</v>
      </c>
      <c r="AE2" s="200" t="b">
        <f t="shared" ref="AE2:AF2" si="2">OR((ISBLANK(Y2)), NOT(Y2=FALSE)    )</f>
        <v>1</v>
      </c>
      <c r="AF2" s="200" t="b">
        <f t="shared" si="2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63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3255</v>
      </c>
      <c r="K3" s="119" t="s">
        <v>2720</v>
      </c>
      <c r="L3" s="227" t="s">
        <v>3256</v>
      </c>
      <c r="M3" s="119" t="s">
        <v>3260</v>
      </c>
      <c r="N3" s="217" t="s">
        <v>3261</v>
      </c>
      <c r="O3" s="134"/>
      <c r="P3" s="13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A29" si="3">U3=TRUE</f>
        <v>1</v>
      </c>
      <c r="AB3" s="199" t="b">
        <f t="shared" ref="AB3:AB29" si="4">V3=TRUE</f>
        <v>1</v>
      </c>
      <c r="AC3" s="199" t="b">
        <f t="shared" ref="AC3:AC29" si="5">OR((ISBLANK(W3)), NOT(W3=FALSE)    )</f>
        <v>1</v>
      </c>
      <c r="AD3" s="199" t="b">
        <f t="shared" ref="AD3:AD29" si="6">OR((ISBLANK(X3)), NOT(X3=FALSE)    )</f>
        <v>1</v>
      </c>
      <c r="AE3" s="200" t="b">
        <f t="shared" ref="AE3:AF29" si="7">OR((ISBLANK(Y3)), NOT(Y3=FALSE)    )</f>
        <v>1</v>
      </c>
      <c r="AF3" s="200" t="b">
        <f t="shared" si="7"/>
        <v>1</v>
      </c>
      <c r="AG3" s="201" t="b">
        <f t="shared" ref="AG3:AG66" si="8">AND(AA3,AB3,AC3,AD3,AE3,AF3)</f>
        <v>1</v>
      </c>
      <c r="AH3" s="203">
        <f t="shared" ref="AH3:AH66" si="9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224"/>
      <c r="M4" s="132"/>
      <c r="N4" s="214"/>
      <c r="O4" s="135"/>
      <c r="P4" s="135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3"/>
        <v>1</v>
      </c>
      <c r="AB4" s="199" t="b">
        <f t="shared" si="4"/>
        <v>0</v>
      </c>
      <c r="AC4" s="199" t="b">
        <f t="shared" si="5"/>
        <v>1</v>
      </c>
      <c r="AD4" s="199" t="b">
        <f t="shared" si="6"/>
        <v>1</v>
      </c>
      <c r="AE4" s="200" t="b">
        <f t="shared" si="7"/>
        <v>1</v>
      </c>
      <c r="AF4" s="200" t="b">
        <f t="shared" si="7"/>
        <v>1</v>
      </c>
      <c r="AG4" s="201" t="b">
        <f t="shared" si="8"/>
        <v>0</v>
      </c>
      <c r="AH4" s="203">
        <f t="shared" si="9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33.75" x14ac:dyDescent="0.6">
      <c r="A5" s="78">
        <f t="shared" ref="A5:A10" si="10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3263</v>
      </c>
      <c r="L5" s="232" t="s">
        <v>3262</v>
      </c>
      <c r="M5" s="119" t="s">
        <v>3266</v>
      </c>
      <c r="N5" s="213" t="s">
        <v>3265</v>
      </c>
      <c r="O5" s="134" t="s">
        <v>3264</v>
      </c>
      <c r="P5" s="13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3"/>
        <v>1</v>
      </c>
      <c r="AB5" s="199" t="b">
        <f t="shared" si="4"/>
        <v>1</v>
      </c>
      <c r="AC5" s="199" t="b">
        <f t="shared" si="5"/>
        <v>1</v>
      </c>
      <c r="AD5" s="199" t="b">
        <f t="shared" si="6"/>
        <v>1</v>
      </c>
      <c r="AE5" s="200" t="b">
        <f t="shared" si="7"/>
        <v>1</v>
      </c>
      <c r="AF5" s="200" t="b">
        <f t="shared" si="7"/>
        <v>1</v>
      </c>
      <c r="AG5" s="201" t="b">
        <f t="shared" si="8"/>
        <v>1</v>
      </c>
      <c r="AH5" s="203">
        <f t="shared" si="9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33.75" x14ac:dyDescent="0.6">
      <c r="A6" s="78">
        <f t="shared" si="10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3270</v>
      </c>
      <c r="L6" s="232" t="s">
        <v>3269</v>
      </c>
      <c r="M6" s="119" t="s">
        <v>3257</v>
      </c>
      <c r="N6" s="213" t="s">
        <v>3268</v>
      </c>
      <c r="O6" s="134" t="s">
        <v>3267</v>
      </c>
      <c r="P6" s="13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3"/>
        <v>1</v>
      </c>
      <c r="AB6" s="199" t="b">
        <f t="shared" si="4"/>
        <v>1</v>
      </c>
      <c r="AC6" s="199" t="b">
        <f t="shared" si="5"/>
        <v>1</v>
      </c>
      <c r="AD6" s="199" t="b">
        <f t="shared" si="6"/>
        <v>1</v>
      </c>
      <c r="AE6" s="200" t="b">
        <f t="shared" si="7"/>
        <v>1</v>
      </c>
      <c r="AF6" s="200" t="b">
        <f t="shared" si="7"/>
        <v>1</v>
      </c>
      <c r="AG6" s="201" t="b">
        <f t="shared" si="8"/>
        <v>1</v>
      </c>
      <c r="AH6" s="203">
        <f t="shared" si="9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33.75" x14ac:dyDescent="0.6">
      <c r="A7" s="78">
        <f t="shared" si="10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3271</v>
      </c>
      <c r="L7" s="232" t="s">
        <v>2893</v>
      </c>
      <c r="M7" s="119" t="s">
        <v>3260</v>
      </c>
      <c r="N7" s="213" t="s">
        <v>3272</v>
      </c>
      <c r="O7" s="134"/>
      <c r="P7" s="13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3"/>
        <v>1</v>
      </c>
      <c r="AB7" s="199" t="b">
        <f t="shared" si="4"/>
        <v>1</v>
      </c>
      <c r="AC7" s="199" t="b">
        <f t="shared" si="5"/>
        <v>1</v>
      </c>
      <c r="AD7" s="199" t="b">
        <f t="shared" si="6"/>
        <v>1</v>
      </c>
      <c r="AE7" s="200" t="b">
        <f t="shared" si="7"/>
        <v>1</v>
      </c>
      <c r="AF7" s="200" t="b">
        <f t="shared" si="7"/>
        <v>1</v>
      </c>
      <c r="AG7" s="201" t="b">
        <f t="shared" si="8"/>
        <v>1</v>
      </c>
      <c r="AH7" s="203">
        <f t="shared" si="9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33.75" x14ac:dyDescent="0.6">
      <c r="A8" s="78">
        <f t="shared" si="10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3274</v>
      </c>
      <c r="L8" s="232" t="s">
        <v>3273</v>
      </c>
      <c r="M8" s="119" t="s">
        <v>3260</v>
      </c>
      <c r="N8" s="213" t="s">
        <v>3275</v>
      </c>
      <c r="O8" s="134" t="s">
        <v>3276</v>
      </c>
      <c r="P8" s="13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3"/>
        <v>1</v>
      </c>
      <c r="AB8" s="199" t="b">
        <f t="shared" si="4"/>
        <v>1</v>
      </c>
      <c r="AC8" s="199" t="b">
        <f t="shared" si="5"/>
        <v>1</v>
      </c>
      <c r="AD8" s="199" t="b">
        <f t="shared" si="6"/>
        <v>1</v>
      </c>
      <c r="AE8" s="200" t="b">
        <f t="shared" si="7"/>
        <v>1</v>
      </c>
      <c r="AF8" s="200" t="b">
        <f t="shared" si="7"/>
        <v>1</v>
      </c>
      <c r="AG8" s="201" t="b">
        <f t="shared" si="8"/>
        <v>1</v>
      </c>
      <c r="AH8" s="203">
        <f t="shared" si="9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33.75" x14ac:dyDescent="0.6">
      <c r="A9" s="78">
        <f t="shared" si="10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32" t="s">
        <v>3279</v>
      </c>
      <c r="M9" s="119" t="s">
        <v>3277</v>
      </c>
      <c r="N9" s="213" t="s">
        <v>3278</v>
      </c>
      <c r="O9" s="13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3"/>
        <v>1</v>
      </c>
      <c r="AB9" s="199" t="b">
        <f t="shared" si="4"/>
        <v>1</v>
      </c>
      <c r="AC9" s="199" t="b">
        <f t="shared" si="5"/>
        <v>1</v>
      </c>
      <c r="AD9" s="199" t="b">
        <f t="shared" si="6"/>
        <v>1</v>
      </c>
      <c r="AE9" s="200" t="b">
        <f t="shared" si="7"/>
        <v>1</v>
      </c>
      <c r="AF9" s="200" t="b">
        <f t="shared" si="7"/>
        <v>1</v>
      </c>
      <c r="AG9" s="201" t="b">
        <f t="shared" si="8"/>
        <v>1</v>
      </c>
      <c r="AH9" s="203">
        <f t="shared" si="9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33.75" x14ac:dyDescent="0.6">
      <c r="A10" s="78">
        <f t="shared" si="10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3281</v>
      </c>
      <c r="L10" s="232" t="s">
        <v>2927</v>
      </c>
      <c r="M10" s="119"/>
      <c r="N10" s="213" t="s">
        <v>3280</v>
      </c>
      <c r="O10" s="134"/>
      <c r="P10" s="13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3"/>
        <v>1</v>
      </c>
      <c r="AB10" s="199" t="b">
        <f t="shared" si="4"/>
        <v>1</v>
      </c>
      <c r="AC10" s="199" t="b">
        <f t="shared" si="5"/>
        <v>1</v>
      </c>
      <c r="AD10" s="199" t="b">
        <f t="shared" si="6"/>
        <v>1</v>
      </c>
      <c r="AE10" s="200" t="b">
        <f t="shared" si="7"/>
        <v>1</v>
      </c>
      <c r="AF10" s="200" t="b">
        <f t="shared" si="7"/>
        <v>1</v>
      </c>
      <c r="AG10" s="201" t="b">
        <f t="shared" si="8"/>
        <v>1</v>
      </c>
      <c r="AH10" s="203">
        <f t="shared" si="9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33.7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19" t="s">
        <v>3283</v>
      </c>
      <c r="L11" s="232" t="s">
        <v>3284</v>
      </c>
      <c r="M11" s="119" t="s">
        <v>3285</v>
      </c>
      <c r="N11" s="213" t="s">
        <v>3286</v>
      </c>
      <c r="O11" s="134" t="s">
        <v>3287</v>
      </c>
      <c r="P11" s="13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3"/>
        <v>1</v>
      </c>
      <c r="AB11" s="199" t="b">
        <f t="shared" si="4"/>
        <v>1</v>
      </c>
      <c r="AC11" s="199" t="b">
        <f t="shared" si="5"/>
        <v>0</v>
      </c>
      <c r="AD11" s="199" t="b">
        <f t="shared" si="6"/>
        <v>1</v>
      </c>
      <c r="AE11" s="200" t="b">
        <f t="shared" si="7"/>
        <v>1</v>
      </c>
      <c r="AF11" s="200" t="b">
        <f t="shared" si="7"/>
        <v>1</v>
      </c>
      <c r="AG11" s="201" t="b">
        <f t="shared" si="8"/>
        <v>0</v>
      </c>
      <c r="AH11" s="203">
        <f t="shared" si="9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31"/>
      <c r="M12" s="119"/>
      <c r="N12" s="213"/>
      <c r="O12" s="134"/>
      <c r="P12" s="13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3"/>
        <v>1</v>
      </c>
      <c r="AB12" s="199" t="b">
        <f t="shared" si="4"/>
        <v>1</v>
      </c>
      <c r="AC12" s="199" t="b">
        <f t="shared" si="5"/>
        <v>1</v>
      </c>
      <c r="AD12" s="199" t="b">
        <f t="shared" si="6"/>
        <v>1</v>
      </c>
      <c r="AE12" s="200" t="b">
        <f t="shared" si="7"/>
        <v>1</v>
      </c>
      <c r="AF12" s="200" t="b">
        <f t="shared" si="7"/>
        <v>1</v>
      </c>
      <c r="AG12" s="201" t="b">
        <f t="shared" si="8"/>
        <v>1</v>
      </c>
      <c r="AH12" s="203">
        <f t="shared" si="9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31"/>
      <c r="M13" s="119"/>
      <c r="N13" s="213"/>
      <c r="O13" s="122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3"/>
        <v>1</v>
      </c>
      <c r="AB13" s="199" t="b">
        <f t="shared" si="4"/>
        <v>1</v>
      </c>
      <c r="AC13" s="199" t="b">
        <f t="shared" si="5"/>
        <v>1</v>
      </c>
      <c r="AD13" s="199" t="b">
        <f t="shared" si="6"/>
        <v>1</v>
      </c>
      <c r="AE13" s="200" t="b">
        <f t="shared" si="7"/>
        <v>1</v>
      </c>
      <c r="AF13" s="200" t="b">
        <f t="shared" si="7"/>
        <v>1</v>
      </c>
      <c r="AG13" s="201" t="b">
        <f t="shared" si="8"/>
        <v>1</v>
      </c>
      <c r="AH13" s="203">
        <f t="shared" si="9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31"/>
      <c r="M14" s="119"/>
      <c r="N14" s="213"/>
      <c r="O14" s="122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3"/>
        <v>1</v>
      </c>
      <c r="AB14" s="199" t="b">
        <f t="shared" si="4"/>
        <v>1</v>
      </c>
      <c r="AC14" s="199" t="b">
        <f t="shared" si="5"/>
        <v>1</v>
      </c>
      <c r="AD14" s="199" t="b">
        <f t="shared" si="6"/>
        <v>1</v>
      </c>
      <c r="AE14" s="200" t="b">
        <f t="shared" si="7"/>
        <v>1</v>
      </c>
      <c r="AF14" s="200" t="b">
        <f t="shared" si="7"/>
        <v>1</v>
      </c>
      <c r="AG14" s="201" t="b">
        <f t="shared" si="8"/>
        <v>1</v>
      </c>
      <c r="AH14" s="203">
        <f t="shared" si="9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31"/>
      <c r="M15" s="119"/>
      <c r="N15" s="213"/>
      <c r="O15" s="122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3"/>
        <v>1</v>
      </c>
      <c r="AB15" s="199" t="b">
        <f t="shared" si="4"/>
        <v>1</v>
      </c>
      <c r="AC15" s="199" t="b">
        <f t="shared" si="5"/>
        <v>1</v>
      </c>
      <c r="AD15" s="199" t="b">
        <f t="shared" si="6"/>
        <v>1</v>
      </c>
      <c r="AE15" s="200" t="b">
        <f t="shared" si="7"/>
        <v>1</v>
      </c>
      <c r="AF15" s="200" t="b">
        <f t="shared" si="7"/>
        <v>1</v>
      </c>
      <c r="AG15" s="201" t="b">
        <f t="shared" si="8"/>
        <v>1</v>
      </c>
      <c r="AH15" s="203">
        <f t="shared" si="9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31"/>
      <c r="M16" s="119"/>
      <c r="N16" s="213"/>
      <c r="O16" s="122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3"/>
        <v>1</v>
      </c>
      <c r="AB16" s="199" t="b">
        <f t="shared" si="4"/>
        <v>1</v>
      </c>
      <c r="AC16" s="199" t="b">
        <f t="shared" si="5"/>
        <v>1</v>
      </c>
      <c r="AD16" s="199" t="b">
        <f t="shared" si="6"/>
        <v>1</v>
      </c>
      <c r="AE16" s="200" t="b">
        <f t="shared" si="7"/>
        <v>1</v>
      </c>
      <c r="AF16" s="200" t="b">
        <f t="shared" si="7"/>
        <v>1</v>
      </c>
      <c r="AG16" s="201" t="b">
        <f t="shared" si="8"/>
        <v>1</v>
      </c>
      <c r="AH16" s="203">
        <f t="shared" si="9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31"/>
      <c r="M17" s="119"/>
      <c r="N17" s="213"/>
      <c r="O17" s="122" t="s">
        <v>2585</v>
      </c>
      <c r="Q17" s="121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3"/>
        <v>1</v>
      </c>
      <c r="AB17" s="199" t="b">
        <f t="shared" si="4"/>
        <v>1</v>
      </c>
      <c r="AC17" s="199" t="b">
        <f t="shared" si="5"/>
        <v>1</v>
      </c>
      <c r="AD17" s="199" t="b">
        <f t="shared" si="6"/>
        <v>1</v>
      </c>
      <c r="AE17" s="200" t="b">
        <f t="shared" si="7"/>
        <v>1</v>
      </c>
      <c r="AF17" s="200" t="b">
        <f t="shared" si="7"/>
        <v>1</v>
      </c>
      <c r="AG17" s="201" t="b">
        <f t="shared" si="8"/>
        <v>1</v>
      </c>
      <c r="AH17" s="203">
        <f t="shared" si="9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31"/>
      <c r="M18" s="119"/>
      <c r="N18" s="213"/>
      <c r="O18" s="122" t="s">
        <v>2586</v>
      </c>
      <c r="Q18" s="121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3"/>
        <v>1</v>
      </c>
      <c r="AB18" s="199" t="b">
        <f t="shared" si="4"/>
        <v>1</v>
      </c>
      <c r="AC18" s="199" t="b">
        <f t="shared" si="5"/>
        <v>1</v>
      </c>
      <c r="AD18" s="199" t="b">
        <f t="shared" si="6"/>
        <v>1</v>
      </c>
      <c r="AE18" s="200" t="b">
        <f t="shared" si="7"/>
        <v>1</v>
      </c>
      <c r="AF18" s="200" t="b">
        <f t="shared" si="7"/>
        <v>1</v>
      </c>
      <c r="AG18" s="201" t="b">
        <f t="shared" si="8"/>
        <v>1</v>
      </c>
      <c r="AH18" s="203">
        <f t="shared" si="9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31"/>
      <c r="M19" s="119"/>
      <c r="N19" s="213"/>
      <c r="O19" s="122" t="s">
        <v>2587</v>
      </c>
      <c r="Q19" s="121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3"/>
        <v>1</v>
      </c>
      <c r="AB19" s="199" t="b">
        <f t="shared" si="4"/>
        <v>1</v>
      </c>
      <c r="AC19" s="199" t="b">
        <f t="shared" si="5"/>
        <v>1</v>
      </c>
      <c r="AD19" s="199" t="b">
        <f t="shared" si="6"/>
        <v>1</v>
      </c>
      <c r="AE19" s="200" t="b">
        <f t="shared" si="7"/>
        <v>1</v>
      </c>
      <c r="AF19" s="200" t="b">
        <f t="shared" si="7"/>
        <v>1</v>
      </c>
      <c r="AG19" s="201" t="b">
        <f t="shared" si="8"/>
        <v>1</v>
      </c>
      <c r="AH19" s="203">
        <f t="shared" si="9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31"/>
      <c r="M20" s="119"/>
      <c r="N20" s="213"/>
      <c r="O20" s="122" t="s">
        <v>2588</v>
      </c>
      <c r="Q20" s="121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3"/>
        <v>1</v>
      </c>
      <c r="AB20" s="199" t="b">
        <f t="shared" si="4"/>
        <v>1</v>
      </c>
      <c r="AC20" s="199" t="b">
        <f t="shared" si="5"/>
        <v>1</v>
      </c>
      <c r="AD20" s="199" t="b">
        <f t="shared" si="6"/>
        <v>1</v>
      </c>
      <c r="AE20" s="200" t="b">
        <f t="shared" si="7"/>
        <v>1</v>
      </c>
      <c r="AF20" s="200" t="b">
        <f t="shared" si="7"/>
        <v>1</v>
      </c>
      <c r="AG20" s="201" t="b">
        <f t="shared" si="8"/>
        <v>1</v>
      </c>
      <c r="AH20" s="203">
        <f t="shared" si="9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31"/>
      <c r="M21" s="119"/>
      <c r="N21" s="213"/>
      <c r="O21" s="122" t="s">
        <v>2589</v>
      </c>
      <c r="P21" s="136" t="s">
        <v>2593</v>
      </c>
      <c r="Q21" s="121"/>
      <c r="R21" s="124">
        <v>44651.568055555559</v>
      </c>
      <c r="S21" s="124">
        <v>44651.568055555559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3"/>
        <v>1</v>
      </c>
      <c r="AB21" s="199" t="b">
        <f t="shared" si="4"/>
        <v>1</v>
      </c>
      <c r="AC21" s="199" t="b">
        <f t="shared" si="5"/>
        <v>1</v>
      </c>
      <c r="AD21" s="199" t="b">
        <f t="shared" si="6"/>
        <v>1</v>
      </c>
      <c r="AE21" s="200" t="b">
        <f t="shared" si="7"/>
        <v>1</v>
      </c>
      <c r="AF21" s="200" t="b">
        <f t="shared" si="7"/>
        <v>1</v>
      </c>
      <c r="AG21" s="201" t="b">
        <f t="shared" si="8"/>
        <v>1</v>
      </c>
      <c r="AH21" s="203">
        <f t="shared" si="9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224"/>
      <c r="M22" s="132"/>
      <c r="N22" s="214"/>
      <c r="O22" s="135"/>
      <c r="P22" s="135" t="s">
        <v>2601</v>
      </c>
      <c r="Q22" s="128"/>
      <c r="R22" s="129"/>
      <c r="S22" s="130">
        <v>44651.568055555559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3"/>
        <v>1</v>
      </c>
      <c r="AB22" s="199" t="b">
        <f t="shared" si="4"/>
        <v>0</v>
      </c>
      <c r="AC22" s="199" t="b">
        <f t="shared" si="5"/>
        <v>1</v>
      </c>
      <c r="AD22" s="199" t="b">
        <f t="shared" si="6"/>
        <v>1</v>
      </c>
      <c r="AE22" s="200" t="b">
        <f t="shared" si="7"/>
        <v>1</v>
      </c>
      <c r="AF22" s="200" t="b">
        <f t="shared" si="7"/>
        <v>1</v>
      </c>
      <c r="AG22" s="201" t="b">
        <f t="shared" si="8"/>
        <v>0</v>
      </c>
      <c r="AH22" s="203">
        <f t="shared" si="9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224"/>
      <c r="M23" s="132"/>
      <c r="N23" s="214"/>
      <c r="O23" s="135"/>
      <c r="P23" s="135" t="s">
        <v>2601</v>
      </c>
      <c r="Q23" s="128"/>
      <c r="R23" s="129"/>
      <c r="S23" s="130">
        <v>44651.568055555559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3"/>
        <v>1</v>
      </c>
      <c r="AB23" s="199" t="b">
        <f t="shared" si="4"/>
        <v>0</v>
      </c>
      <c r="AC23" s="199" t="b">
        <f t="shared" si="5"/>
        <v>1</v>
      </c>
      <c r="AD23" s="199" t="b">
        <f t="shared" si="6"/>
        <v>1</v>
      </c>
      <c r="AE23" s="200" t="b">
        <f t="shared" si="7"/>
        <v>1</v>
      </c>
      <c r="AF23" s="200" t="b">
        <f t="shared" si="7"/>
        <v>1</v>
      </c>
      <c r="AG23" s="201" t="b">
        <f t="shared" si="8"/>
        <v>0</v>
      </c>
      <c r="AH23" s="203">
        <f t="shared" si="9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31"/>
      <c r="M24" s="119"/>
      <c r="N24" s="213"/>
      <c r="O24" s="122" t="s">
        <v>2594</v>
      </c>
      <c r="Q24" s="121"/>
      <c r="R24" s="121"/>
      <c r="S24" s="124">
        <v>44651.568055555559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3"/>
        <v>1</v>
      </c>
      <c r="AB24" s="199" t="b">
        <f t="shared" si="4"/>
        <v>1</v>
      </c>
      <c r="AC24" s="199" t="b">
        <f t="shared" si="5"/>
        <v>1</v>
      </c>
      <c r="AD24" s="199" t="b">
        <f t="shared" si="6"/>
        <v>1</v>
      </c>
      <c r="AE24" s="200" t="b">
        <f t="shared" si="7"/>
        <v>1</v>
      </c>
      <c r="AF24" s="200" t="b">
        <f t="shared" si="7"/>
        <v>1</v>
      </c>
      <c r="AG24" s="201" t="b">
        <f t="shared" si="8"/>
        <v>1</v>
      </c>
      <c r="AH24" s="203">
        <f t="shared" si="9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224"/>
      <c r="M25" s="132"/>
      <c r="N25" s="214"/>
      <c r="O25" s="135" t="s">
        <v>2595</v>
      </c>
      <c r="P25" s="135" t="s">
        <v>2596</v>
      </c>
      <c r="Q25" s="128"/>
      <c r="R25" s="129"/>
      <c r="S25" s="130">
        <v>44651.568055555559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3"/>
        <v>1</v>
      </c>
      <c r="AB25" s="199" t="b">
        <f t="shared" si="4"/>
        <v>0</v>
      </c>
      <c r="AC25" s="199" t="b">
        <f t="shared" si="5"/>
        <v>1</v>
      </c>
      <c r="AD25" s="199" t="b">
        <f t="shared" si="6"/>
        <v>1</v>
      </c>
      <c r="AE25" s="200" t="b">
        <f t="shared" si="7"/>
        <v>1</v>
      </c>
      <c r="AF25" s="200" t="b">
        <f t="shared" si="7"/>
        <v>1</v>
      </c>
      <c r="AG25" s="201" t="b">
        <f t="shared" si="8"/>
        <v>0</v>
      </c>
      <c r="AH25" s="203">
        <f t="shared" si="9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31"/>
      <c r="M26" s="119"/>
      <c r="N26" s="213"/>
      <c r="O26" s="122" t="s">
        <v>2597</v>
      </c>
      <c r="P26" s="122" t="s">
        <v>2599</v>
      </c>
      <c r="Q26" s="121"/>
      <c r="R26" s="124">
        <v>44651.652083333334</v>
      </c>
      <c r="S26" s="124">
        <v>44651.652083333334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3"/>
        <v>1</v>
      </c>
      <c r="AB26" s="199" t="b">
        <f t="shared" si="4"/>
        <v>1</v>
      </c>
      <c r="AC26" s="199" t="b">
        <f t="shared" si="5"/>
        <v>1</v>
      </c>
      <c r="AD26" s="199" t="b">
        <f t="shared" si="6"/>
        <v>1</v>
      </c>
      <c r="AE26" s="200" t="b">
        <f t="shared" si="7"/>
        <v>1</v>
      </c>
      <c r="AF26" s="200" t="b">
        <f t="shared" si="7"/>
        <v>1</v>
      </c>
      <c r="AG26" s="201" t="b">
        <f t="shared" si="8"/>
        <v>1</v>
      </c>
      <c r="AH26" s="203">
        <f t="shared" si="9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25"/>
      <c r="M27" s="138"/>
      <c r="N27" s="215"/>
      <c r="O27" s="139" t="s">
        <v>2598</v>
      </c>
      <c r="P27" s="139" t="s">
        <v>2599</v>
      </c>
      <c r="Q27" s="143" t="s">
        <v>2604</v>
      </c>
      <c r="R27" s="141">
        <v>44651.684027777781</v>
      </c>
      <c r="S27" s="141">
        <v>44651.684027777781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3"/>
        <v>1</v>
      </c>
      <c r="AB27" s="199" t="b">
        <f t="shared" si="4"/>
        <v>1</v>
      </c>
      <c r="AC27" s="199" t="b">
        <f t="shared" si="5"/>
        <v>1</v>
      </c>
      <c r="AD27" s="199" t="b">
        <f t="shared" si="6"/>
        <v>0</v>
      </c>
      <c r="AE27" s="200" t="b">
        <f t="shared" si="7"/>
        <v>0</v>
      </c>
      <c r="AF27" s="200" t="b">
        <f t="shared" si="7"/>
        <v>1</v>
      </c>
      <c r="AG27" s="201" t="b">
        <f t="shared" si="8"/>
        <v>0</v>
      </c>
      <c r="AH27" s="203">
        <f t="shared" si="9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31"/>
      <c r="M28" s="119"/>
      <c r="N28" s="213"/>
      <c r="O28" s="122" t="s">
        <v>89</v>
      </c>
      <c r="Q28" s="121"/>
      <c r="R28" s="121"/>
      <c r="S28" s="124">
        <v>44651.6875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3"/>
        <v>1</v>
      </c>
      <c r="AB28" s="199" t="b">
        <f t="shared" si="4"/>
        <v>1</v>
      </c>
      <c r="AC28" s="199" t="b">
        <f t="shared" si="5"/>
        <v>1</v>
      </c>
      <c r="AD28" s="199" t="b">
        <f t="shared" si="6"/>
        <v>1</v>
      </c>
      <c r="AE28" s="200" t="b">
        <f t="shared" si="7"/>
        <v>1</v>
      </c>
      <c r="AF28" s="200" t="b">
        <f t="shared" si="7"/>
        <v>1</v>
      </c>
      <c r="AG28" s="201" t="b">
        <f t="shared" si="8"/>
        <v>1</v>
      </c>
      <c r="AH28" s="203">
        <f t="shared" si="9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31"/>
      <c r="M29" s="119"/>
      <c r="N29" s="213"/>
      <c r="O29" s="122" t="s">
        <v>2600</v>
      </c>
      <c r="Q29" s="121"/>
      <c r="R29" s="121"/>
      <c r="S29" s="124">
        <v>44651.689583333333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3"/>
        <v>1</v>
      </c>
      <c r="AB29" s="199" t="b">
        <f t="shared" si="4"/>
        <v>1</v>
      </c>
      <c r="AC29" s="199" t="b">
        <f t="shared" si="5"/>
        <v>1</v>
      </c>
      <c r="AD29" s="199" t="b">
        <f t="shared" si="6"/>
        <v>1</v>
      </c>
      <c r="AE29" s="200" t="b">
        <f t="shared" si="7"/>
        <v>1</v>
      </c>
      <c r="AF29" s="200" t="b">
        <f t="shared" si="7"/>
        <v>1</v>
      </c>
      <c r="AG29" s="201" t="b">
        <f t="shared" si="8"/>
        <v>1</v>
      </c>
      <c r="AH29" s="203">
        <f t="shared" si="9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224"/>
      <c r="M30" s="132"/>
      <c r="N30" s="214"/>
      <c r="O30" s="135"/>
      <c r="P30" s="135" t="s">
        <v>2601</v>
      </c>
      <c r="Q30" s="128"/>
      <c r="R30" s="129"/>
      <c r="S30" s="130">
        <v>44651.775000000001</v>
      </c>
      <c r="T30" s="157"/>
      <c r="U30" s="187" t="b">
        <v>1</v>
      </c>
      <c r="V30" s="191" t="b">
        <v>0</v>
      </c>
      <c r="W30" s="135"/>
      <c r="AA30" s="234" t="b">
        <f t="shared" ref="AA30:AA93" si="11">U30=TRUE</f>
        <v>1</v>
      </c>
      <c r="AB30" s="199" t="b">
        <f t="shared" ref="AB30:AB93" si="12">V30=TRUE</f>
        <v>0</v>
      </c>
      <c r="AC30" s="199" t="b">
        <f t="shared" ref="AC30:AC93" si="13">OR((ISBLANK(W30)), NOT(W30=FALSE)    )</f>
        <v>1</v>
      </c>
      <c r="AD30" s="199" t="b">
        <f t="shared" ref="AD30:AD93" si="14">OR((ISBLANK(X30)), NOT(X30=FALSE)    )</f>
        <v>1</v>
      </c>
      <c r="AE30" s="200" t="b">
        <f t="shared" ref="AE30:AF93" si="15">OR((ISBLANK(Y30)), NOT(Y30=FALSE)    )</f>
        <v>1</v>
      </c>
      <c r="AF30" s="200" t="b">
        <f t="shared" si="15"/>
        <v>1</v>
      </c>
      <c r="AG30" s="201" t="b">
        <f t="shared" si="8"/>
        <v>0</v>
      </c>
      <c r="AH30" s="203">
        <f t="shared" si="9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224"/>
      <c r="M31" s="132"/>
      <c r="N31" s="214"/>
      <c r="O31" s="135"/>
      <c r="P31" s="135" t="s">
        <v>2601</v>
      </c>
      <c r="Q31" s="128"/>
      <c r="R31" s="129"/>
      <c r="S31" s="130">
        <v>44651.775000000001</v>
      </c>
      <c r="T31" s="157"/>
      <c r="U31" s="187" t="b">
        <v>1</v>
      </c>
      <c r="V31" s="191" t="b">
        <v>0</v>
      </c>
      <c r="W31" s="135"/>
      <c r="AA31" s="234" t="b">
        <f t="shared" si="11"/>
        <v>1</v>
      </c>
      <c r="AB31" s="199" t="b">
        <f t="shared" si="12"/>
        <v>0</v>
      </c>
      <c r="AC31" s="199" t="b">
        <f t="shared" si="13"/>
        <v>1</v>
      </c>
      <c r="AD31" s="199" t="b">
        <f t="shared" si="14"/>
        <v>1</v>
      </c>
      <c r="AE31" s="200" t="b">
        <f t="shared" si="15"/>
        <v>1</v>
      </c>
      <c r="AF31" s="200" t="b">
        <f t="shared" si="15"/>
        <v>1</v>
      </c>
      <c r="AG31" s="201" t="b">
        <f t="shared" si="8"/>
        <v>0</v>
      </c>
      <c r="AH31" s="203">
        <f t="shared" si="9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31"/>
      <c r="M32" s="119"/>
      <c r="N32" s="213"/>
      <c r="O32" s="122" t="s">
        <v>2603</v>
      </c>
      <c r="Q32" s="126" t="s">
        <v>2606</v>
      </c>
      <c r="R32" s="124">
        <v>44286.775000000001</v>
      </c>
      <c r="S32" s="124">
        <v>44651.775000000001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11"/>
        <v>1</v>
      </c>
      <c r="AB32" s="199" t="b">
        <f t="shared" si="12"/>
        <v>1</v>
      </c>
      <c r="AC32" s="199" t="b">
        <f t="shared" si="13"/>
        <v>1</v>
      </c>
      <c r="AD32" s="199" t="b">
        <f t="shared" si="14"/>
        <v>1</v>
      </c>
      <c r="AE32" s="200" t="b">
        <f t="shared" si="15"/>
        <v>1</v>
      </c>
      <c r="AF32" s="200" t="b">
        <f t="shared" si="15"/>
        <v>1</v>
      </c>
      <c r="AG32" s="201" t="b">
        <f t="shared" si="8"/>
        <v>1</v>
      </c>
      <c r="AH32" s="203">
        <f t="shared" si="9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31"/>
      <c r="M33" s="119"/>
      <c r="N33" s="213"/>
      <c r="O33" s="122" t="s">
        <v>2607</v>
      </c>
      <c r="Q33" s="126" t="s">
        <v>2606</v>
      </c>
      <c r="R33" s="124">
        <v>44286.939583333333</v>
      </c>
      <c r="S33" s="124">
        <v>44651.939583333333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11"/>
        <v>1</v>
      </c>
      <c r="AB33" s="199" t="b">
        <f t="shared" si="12"/>
        <v>1</v>
      </c>
      <c r="AC33" s="199" t="b">
        <f t="shared" si="13"/>
        <v>1</v>
      </c>
      <c r="AD33" s="199" t="b">
        <f t="shared" si="14"/>
        <v>1</v>
      </c>
      <c r="AE33" s="200" t="b">
        <f t="shared" si="15"/>
        <v>1</v>
      </c>
      <c r="AF33" s="200" t="b">
        <f t="shared" si="15"/>
        <v>1</v>
      </c>
      <c r="AG33" s="201" t="b">
        <f t="shared" si="8"/>
        <v>1</v>
      </c>
      <c r="AH33" s="203">
        <f t="shared" si="9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31"/>
      <c r="M34" s="119"/>
      <c r="N34" s="213"/>
      <c r="O34" s="122" t="s">
        <v>2608</v>
      </c>
      <c r="Q34" s="121"/>
      <c r="R34" s="121"/>
      <c r="S34" s="124">
        <v>44651.942361111112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11"/>
        <v>1</v>
      </c>
      <c r="AB34" s="199" t="b">
        <f t="shared" si="12"/>
        <v>1</v>
      </c>
      <c r="AC34" s="199" t="b">
        <f t="shared" si="13"/>
        <v>1</v>
      </c>
      <c r="AD34" s="199" t="b">
        <f t="shared" si="14"/>
        <v>1</v>
      </c>
      <c r="AE34" s="200" t="b">
        <f t="shared" si="15"/>
        <v>1</v>
      </c>
      <c r="AF34" s="200" t="b">
        <f t="shared" si="15"/>
        <v>1</v>
      </c>
      <c r="AG34" s="201" t="b">
        <f t="shared" si="8"/>
        <v>1</v>
      </c>
      <c r="AH34" s="203">
        <f t="shared" si="9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31"/>
      <c r="M35" s="119"/>
      <c r="N35" s="213"/>
      <c r="O35" s="122" t="s">
        <v>2609</v>
      </c>
      <c r="Q35" s="121"/>
      <c r="R35" s="121"/>
      <c r="S35" s="124">
        <v>44651.945138888892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11"/>
        <v>1</v>
      </c>
      <c r="AB35" s="199" t="b">
        <f t="shared" si="12"/>
        <v>1</v>
      </c>
      <c r="AC35" s="199" t="b">
        <f t="shared" si="13"/>
        <v>1</v>
      </c>
      <c r="AD35" s="199" t="b">
        <f t="shared" si="14"/>
        <v>1</v>
      </c>
      <c r="AE35" s="200" t="b">
        <f t="shared" si="15"/>
        <v>1</v>
      </c>
      <c r="AF35" s="200" t="b">
        <f t="shared" si="15"/>
        <v>1</v>
      </c>
      <c r="AG35" s="201" t="b">
        <f t="shared" si="8"/>
        <v>1</v>
      </c>
      <c r="AH35" s="203">
        <f t="shared" si="9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31"/>
      <c r="M36" s="119"/>
      <c r="N36" s="213"/>
      <c r="O36" s="122" t="s">
        <v>2610</v>
      </c>
      <c r="Q36" s="121"/>
      <c r="R36" s="121"/>
      <c r="S36" s="124">
        <v>44651.948611111111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11"/>
        <v>1</v>
      </c>
      <c r="AB36" s="199" t="b">
        <f t="shared" si="12"/>
        <v>1</v>
      </c>
      <c r="AC36" s="199" t="b">
        <f t="shared" si="13"/>
        <v>1</v>
      </c>
      <c r="AD36" s="199" t="b">
        <f t="shared" si="14"/>
        <v>1</v>
      </c>
      <c r="AE36" s="200" t="b">
        <f t="shared" si="15"/>
        <v>1</v>
      </c>
      <c r="AF36" s="200" t="b">
        <f t="shared" si="15"/>
        <v>1</v>
      </c>
      <c r="AG36" s="201" t="b">
        <f t="shared" si="8"/>
        <v>1</v>
      </c>
      <c r="AH36" s="203">
        <f t="shared" si="9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31"/>
      <c r="M37" s="119"/>
      <c r="N37" s="213"/>
      <c r="O37" s="122" t="s">
        <v>2611</v>
      </c>
      <c r="Q37" s="121"/>
      <c r="R37" s="121"/>
      <c r="S37" s="124">
        <v>44651.952777777777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11"/>
        <v>1</v>
      </c>
      <c r="AB37" s="199" t="b">
        <f t="shared" si="12"/>
        <v>1</v>
      </c>
      <c r="AC37" s="199" t="b">
        <f t="shared" si="13"/>
        <v>1</v>
      </c>
      <c r="AD37" s="199" t="b">
        <f t="shared" si="14"/>
        <v>1</v>
      </c>
      <c r="AE37" s="200" t="b">
        <f t="shared" si="15"/>
        <v>1</v>
      </c>
      <c r="AF37" s="200" t="b">
        <f t="shared" si="15"/>
        <v>1</v>
      </c>
      <c r="AG37" s="201" t="b">
        <f t="shared" si="8"/>
        <v>1</v>
      </c>
      <c r="AH37" s="203">
        <f t="shared" si="9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31"/>
      <c r="M38" s="119"/>
      <c r="N38" s="213"/>
      <c r="O38" s="122" t="s">
        <v>2613</v>
      </c>
      <c r="Q38" s="121"/>
      <c r="R38" s="121"/>
      <c r="S38" s="124">
        <v>44652.65625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11"/>
        <v>1</v>
      </c>
      <c r="AB38" s="199" t="b">
        <f t="shared" si="12"/>
        <v>1</v>
      </c>
      <c r="AC38" s="199" t="b">
        <f t="shared" si="13"/>
        <v>1</v>
      </c>
      <c r="AD38" s="199" t="b">
        <f t="shared" si="14"/>
        <v>1</v>
      </c>
      <c r="AE38" s="200" t="b">
        <f t="shared" si="15"/>
        <v>1</v>
      </c>
      <c r="AF38" s="200" t="b">
        <f t="shared" si="15"/>
        <v>1</v>
      </c>
      <c r="AG38" s="201" t="b">
        <f t="shared" si="8"/>
        <v>1</v>
      </c>
      <c r="AH38" s="203">
        <f t="shared" si="9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31"/>
      <c r="M39" s="119"/>
      <c r="N39" s="213"/>
      <c r="O39" s="122" t="s">
        <v>2614</v>
      </c>
      <c r="Q39" s="121"/>
      <c r="R39" s="121"/>
      <c r="S39" s="124">
        <v>44652.661111111112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11"/>
        <v>1</v>
      </c>
      <c r="AB39" s="199" t="b">
        <f t="shared" si="12"/>
        <v>1</v>
      </c>
      <c r="AC39" s="199" t="b">
        <f t="shared" si="13"/>
        <v>1</v>
      </c>
      <c r="AD39" s="199" t="b">
        <f t="shared" si="14"/>
        <v>1</v>
      </c>
      <c r="AE39" s="200" t="b">
        <f t="shared" si="15"/>
        <v>1</v>
      </c>
      <c r="AF39" s="200" t="b">
        <f t="shared" si="15"/>
        <v>1</v>
      </c>
      <c r="AG39" s="201" t="b">
        <f t="shared" si="8"/>
        <v>1</v>
      </c>
      <c r="AH39" s="203">
        <f t="shared" si="9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31"/>
      <c r="M40" s="119"/>
      <c r="N40" s="213"/>
      <c r="O40" s="122" t="s">
        <v>2615</v>
      </c>
      <c r="Q40" s="121"/>
      <c r="R40" s="121"/>
      <c r="S40" s="124">
        <v>44652.664583333331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11"/>
        <v>1</v>
      </c>
      <c r="AB40" s="199" t="b">
        <f t="shared" si="12"/>
        <v>1</v>
      </c>
      <c r="AC40" s="199" t="b">
        <f t="shared" si="13"/>
        <v>1</v>
      </c>
      <c r="AD40" s="199" t="b">
        <f t="shared" si="14"/>
        <v>1</v>
      </c>
      <c r="AE40" s="200" t="b">
        <f t="shared" si="15"/>
        <v>1</v>
      </c>
      <c r="AF40" s="200" t="b">
        <f t="shared" si="15"/>
        <v>1</v>
      </c>
      <c r="AG40" s="201" t="b">
        <f t="shared" si="8"/>
        <v>1</v>
      </c>
      <c r="AH40" s="203">
        <f t="shared" si="9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31"/>
      <c r="M41" s="119"/>
      <c r="N41" s="213"/>
      <c r="O41" s="122" t="s">
        <v>2616</v>
      </c>
      <c r="Q41" s="121"/>
      <c r="R41" s="121"/>
      <c r="S41" s="124">
        <v>44652.665972222225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11"/>
        <v>1</v>
      </c>
      <c r="AB41" s="199" t="b">
        <f t="shared" si="12"/>
        <v>1</v>
      </c>
      <c r="AC41" s="199" t="b">
        <f t="shared" si="13"/>
        <v>1</v>
      </c>
      <c r="AD41" s="199" t="b">
        <f t="shared" si="14"/>
        <v>1</v>
      </c>
      <c r="AE41" s="200" t="b">
        <f t="shared" si="15"/>
        <v>1</v>
      </c>
      <c r="AF41" s="200" t="b">
        <f t="shared" si="15"/>
        <v>1</v>
      </c>
      <c r="AG41" s="201" t="b">
        <f t="shared" si="8"/>
        <v>1</v>
      </c>
      <c r="AH41" s="203">
        <f t="shared" si="9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31"/>
      <c r="M42" s="119"/>
      <c r="N42" s="213"/>
      <c r="O42" s="122" t="s">
        <v>2617</v>
      </c>
      <c r="Q42" s="121"/>
      <c r="R42" s="121"/>
      <c r="S42" s="124">
        <v>44652.668749999997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11"/>
        <v>1</v>
      </c>
      <c r="AB42" s="199" t="b">
        <f t="shared" si="12"/>
        <v>1</v>
      </c>
      <c r="AC42" s="199" t="b">
        <f t="shared" si="13"/>
        <v>1</v>
      </c>
      <c r="AD42" s="199" t="b">
        <f t="shared" si="14"/>
        <v>1</v>
      </c>
      <c r="AE42" s="200" t="b">
        <f t="shared" si="15"/>
        <v>1</v>
      </c>
      <c r="AF42" s="200" t="b">
        <f t="shared" si="15"/>
        <v>1</v>
      </c>
      <c r="AG42" s="201" t="b">
        <f t="shared" si="8"/>
        <v>1</v>
      </c>
      <c r="AH42" s="203">
        <f t="shared" si="9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22" t="s">
        <v>2618</v>
      </c>
      <c r="Q43" s="121"/>
      <c r="R43" s="121"/>
      <c r="S43" s="124">
        <v>44652.676388888889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11"/>
        <v>1</v>
      </c>
      <c r="AB43" s="199" t="b">
        <f t="shared" si="12"/>
        <v>1</v>
      </c>
      <c r="AC43" s="199" t="b">
        <f t="shared" si="13"/>
        <v>1</v>
      </c>
      <c r="AD43" s="199" t="b">
        <f t="shared" si="14"/>
        <v>1</v>
      </c>
      <c r="AE43" s="200" t="b">
        <f t="shared" si="15"/>
        <v>1</v>
      </c>
      <c r="AF43" s="200" t="b">
        <f t="shared" si="15"/>
        <v>1</v>
      </c>
      <c r="AG43" s="201" t="b">
        <f t="shared" si="8"/>
        <v>1</v>
      </c>
      <c r="AH43" s="203">
        <f t="shared" si="9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31"/>
      <c r="M44" s="174"/>
      <c r="N44" s="217"/>
      <c r="O44" s="122" t="s">
        <v>2619</v>
      </c>
      <c r="P44" s="122" t="s">
        <v>2620</v>
      </c>
      <c r="Q44" s="121"/>
      <c r="R44" s="121"/>
      <c r="S44" s="124">
        <v>44652.679861111108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11"/>
        <v>1</v>
      </c>
      <c r="AB44" s="199" t="b">
        <f t="shared" si="12"/>
        <v>1</v>
      </c>
      <c r="AC44" s="199" t="b">
        <f t="shared" si="13"/>
        <v>1</v>
      </c>
      <c r="AD44" s="199" t="b">
        <f t="shared" si="14"/>
        <v>1</v>
      </c>
      <c r="AE44" s="200" t="b">
        <f t="shared" si="15"/>
        <v>1</v>
      </c>
      <c r="AF44" s="200" t="b">
        <f t="shared" si="15"/>
        <v>1</v>
      </c>
      <c r="AG44" s="201" t="b">
        <f t="shared" si="8"/>
        <v>1</v>
      </c>
      <c r="AH44" s="203">
        <f t="shared" si="9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31"/>
      <c r="M45" s="174"/>
      <c r="N45" s="217"/>
      <c r="O45" s="122" t="s">
        <v>2621</v>
      </c>
      <c r="Q45" s="121"/>
      <c r="R45" s="121"/>
      <c r="S45" s="124">
        <v>44652.681944444441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11"/>
        <v>1</v>
      </c>
      <c r="AB45" s="199" t="b">
        <f t="shared" si="12"/>
        <v>1</v>
      </c>
      <c r="AC45" s="199" t="b">
        <f t="shared" si="13"/>
        <v>1</v>
      </c>
      <c r="AD45" s="199" t="b">
        <f t="shared" si="14"/>
        <v>1</v>
      </c>
      <c r="AE45" s="200" t="b">
        <f t="shared" si="15"/>
        <v>1</v>
      </c>
      <c r="AF45" s="200" t="b">
        <f t="shared" si="15"/>
        <v>1</v>
      </c>
      <c r="AG45" s="201" t="b">
        <f t="shared" si="8"/>
        <v>1</v>
      </c>
      <c r="AH45" s="203">
        <f t="shared" si="9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2623</v>
      </c>
      <c r="J46" s="119"/>
      <c r="K46" s="119"/>
      <c r="L46" s="131"/>
      <c r="M46" s="119"/>
      <c r="N46" s="213"/>
      <c r="O46" s="122" t="s">
        <v>2622</v>
      </c>
      <c r="Q46" s="121"/>
      <c r="R46" s="121"/>
      <c r="S46" s="124">
        <v>44652.684027777781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11"/>
        <v>1</v>
      </c>
      <c r="AB46" s="199" t="b">
        <f t="shared" si="12"/>
        <v>1</v>
      </c>
      <c r="AC46" s="199" t="b">
        <f t="shared" si="13"/>
        <v>1</v>
      </c>
      <c r="AD46" s="199" t="b">
        <f t="shared" si="14"/>
        <v>1</v>
      </c>
      <c r="AE46" s="200" t="b">
        <f t="shared" si="15"/>
        <v>1</v>
      </c>
      <c r="AF46" s="200" t="b">
        <f t="shared" si="15"/>
        <v>1</v>
      </c>
      <c r="AG46" s="201" t="b">
        <f t="shared" si="8"/>
        <v>1</v>
      </c>
      <c r="AH46" s="203">
        <f t="shared" si="9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2623</v>
      </c>
      <c r="J47" s="119"/>
      <c r="K47" s="119"/>
      <c r="L47" s="131"/>
      <c r="M47" s="119"/>
      <c r="N47" s="213"/>
      <c r="O47" s="122" t="s">
        <v>2624</v>
      </c>
      <c r="Q47" s="121"/>
      <c r="R47" s="121"/>
      <c r="S47" s="124">
        <v>44652.686805555553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11"/>
        <v>1</v>
      </c>
      <c r="AB47" s="199" t="b">
        <f t="shared" si="12"/>
        <v>1</v>
      </c>
      <c r="AC47" s="199" t="b">
        <f t="shared" si="13"/>
        <v>1</v>
      </c>
      <c r="AD47" s="199" t="b">
        <f t="shared" si="14"/>
        <v>1</v>
      </c>
      <c r="AE47" s="200" t="b">
        <f t="shared" si="15"/>
        <v>1</v>
      </c>
      <c r="AF47" s="200" t="b">
        <f t="shared" si="15"/>
        <v>1</v>
      </c>
      <c r="AG47" s="201" t="b">
        <f t="shared" si="8"/>
        <v>1</v>
      </c>
      <c r="AH47" s="203">
        <f t="shared" si="9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31"/>
      <c r="M48" s="119"/>
      <c r="N48" s="213"/>
      <c r="O48" s="122" t="s">
        <v>2625</v>
      </c>
      <c r="Q48" s="121"/>
      <c r="R48" s="121"/>
      <c r="S48" s="124">
        <v>44652.957638888889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11"/>
        <v>1</v>
      </c>
      <c r="AB48" s="199" t="b">
        <f t="shared" si="12"/>
        <v>1</v>
      </c>
      <c r="AC48" s="199" t="b">
        <f t="shared" si="13"/>
        <v>1</v>
      </c>
      <c r="AD48" s="199" t="b">
        <f t="shared" si="14"/>
        <v>1</v>
      </c>
      <c r="AE48" s="200" t="b">
        <f t="shared" si="15"/>
        <v>1</v>
      </c>
      <c r="AF48" s="200" t="b">
        <f t="shared" si="15"/>
        <v>1</v>
      </c>
      <c r="AG48" s="201" t="b">
        <f t="shared" si="8"/>
        <v>1</v>
      </c>
      <c r="AH48" s="203">
        <f t="shared" si="9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31"/>
      <c r="M49" s="119"/>
      <c r="N49" s="213"/>
      <c r="O49" s="122" t="s">
        <v>324</v>
      </c>
      <c r="Q49" s="121"/>
      <c r="R49" s="121"/>
      <c r="S49" s="124">
        <v>44652.961805555555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11"/>
        <v>1</v>
      </c>
      <c r="AB49" s="199" t="b">
        <f t="shared" si="12"/>
        <v>1</v>
      </c>
      <c r="AC49" s="199" t="b">
        <f t="shared" si="13"/>
        <v>1</v>
      </c>
      <c r="AD49" s="199" t="b">
        <f t="shared" si="14"/>
        <v>1</v>
      </c>
      <c r="AE49" s="200" t="b">
        <f t="shared" si="15"/>
        <v>1</v>
      </c>
      <c r="AF49" s="200" t="b">
        <f t="shared" si="15"/>
        <v>1</v>
      </c>
      <c r="AG49" s="201" t="b">
        <f t="shared" si="8"/>
        <v>1</v>
      </c>
      <c r="AH49" s="203">
        <f t="shared" si="9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31"/>
      <c r="M50" s="119"/>
      <c r="N50" s="213"/>
      <c r="O50" s="122" t="s">
        <v>2626</v>
      </c>
      <c r="P50" s="121" t="s">
        <v>2627</v>
      </c>
      <c r="Q50" s="121"/>
      <c r="R50" s="121"/>
      <c r="S50" s="124">
        <v>44652.964583333334</v>
      </c>
      <c r="T50" s="156" t="s">
        <v>2576</v>
      </c>
      <c r="U50" s="186" t="b">
        <v>1</v>
      </c>
      <c r="V50" s="134" t="b">
        <v>1</v>
      </c>
      <c r="AA50" s="234" t="b">
        <f t="shared" si="11"/>
        <v>1</v>
      </c>
      <c r="AB50" s="199" t="b">
        <f t="shared" si="12"/>
        <v>1</v>
      </c>
      <c r="AC50" s="199" t="b">
        <f t="shared" si="13"/>
        <v>1</v>
      </c>
      <c r="AD50" s="199" t="b">
        <f t="shared" si="14"/>
        <v>1</v>
      </c>
      <c r="AE50" s="200" t="b">
        <f t="shared" si="15"/>
        <v>1</v>
      </c>
      <c r="AF50" s="200" t="b">
        <f t="shared" si="15"/>
        <v>1</v>
      </c>
      <c r="AG50" s="201" t="b">
        <f t="shared" si="8"/>
        <v>1</v>
      </c>
      <c r="AH50" s="203">
        <f t="shared" si="9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25"/>
      <c r="M51" s="138"/>
      <c r="N51" s="215"/>
      <c r="O51" s="139" t="s">
        <v>2626</v>
      </c>
      <c r="P51" s="139" t="s">
        <v>2629</v>
      </c>
      <c r="Q51" s="140"/>
      <c r="R51" s="141"/>
      <c r="S51" s="141">
        <v>44652.96875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11"/>
        <v>1</v>
      </c>
      <c r="AB51" s="199" t="b">
        <f t="shared" si="12"/>
        <v>1</v>
      </c>
      <c r="AC51" s="199" t="b">
        <f t="shared" si="13"/>
        <v>0</v>
      </c>
      <c r="AD51" s="199" t="b">
        <f t="shared" si="14"/>
        <v>1</v>
      </c>
      <c r="AE51" s="200" t="b">
        <f t="shared" si="15"/>
        <v>1</v>
      </c>
      <c r="AF51" s="200" t="b">
        <f t="shared" si="15"/>
        <v>1</v>
      </c>
      <c r="AG51" s="201" t="b">
        <f t="shared" si="8"/>
        <v>0</v>
      </c>
      <c r="AH51" s="203">
        <f t="shared" si="9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31"/>
      <c r="M52" s="119"/>
      <c r="N52" s="213"/>
      <c r="O52" s="122" t="s">
        <v>2630</v>
      </c>
      <c r="Q52" s="121"/>
      <c r="R52" s="121"/>
      <c r="S52" s="124">
        <v>44652.972916666666</v>
      </c>
      <c r="T52" s="156" t="s">
        <v>2576</v>
      </c>
      <c r="U52" s="186" t="b">
        <v>1</v>
      </c>
      <c r="V52" s="134" t="b">
        <v>1</v>
      </c>
      <c r="AA52" s="234" t="b">
        <f t="shared" si="11"/>
        <v>1</v>
      </c>
      <c r="AB52" s="199" t="b">
        <f t="shared" si="12"/>
        <v>1</v>
      </c>
      <c r="AC52" s="199" t="b">
        <f t="shared" si="13"/>
        <v>1</v>
      </c>
      <c r="AD52" s="199" t="b">
        <f t="shared" si="14"/>
        <v>1</v>
      </c>
      <c r="AE52" s="200" t="b">
        <f t="shared" si="15"/>
        <v>1</v>
      </c>
      <c r="AF52" s="200" t="b">
        <f t="shared" si="15"/>
        <v>1</v>
      </c>
      <c r="AG52" s="201" t="b">
        <f t="shared" si="8"/>
        <v>1</v>
      </c>
      <c r="AH52" s="203">
        <f t="shared" si="9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31"/>
      <c r="M53" s="119"/>
      <c r="N53" s="213"/>
      <c r="O53" s="122" t="s">
        <v>2631</v>
      </c>
      <c r="Q53" s="121"/>
      <c r="R53" s="121"/>
      <c r="S53" s="124">
        <v>44652.977083333331</v>
      </c>
      <c r="T53" s="156" t="s">
        <v>2576</v>
      </c>
      <c r="U53" s="186" t="b">
        <v>1</v>
      </c>
      <c r="V53" s="134" t="b">
        <v>1</v>
      </c>
      <c r="AA53" s="234" t="b">
        <f t="shared" si="11"/>
        <v>1</v>
      </c>
      <c r="AB53" s="199" t="b">
        <f t="shared" si="12"/>
        <v>1</v>
      </c>
      <c r="AC53" s="199" t="b">
        <f t="shared" si="13"/>
        <v>1</v>
      </c>
      <c r="AD53" s="199" t="b">
        <f t="shared" si="14"/>
        <v>1</v>
      </c>
      <c r="AE53" s="200" t="b">
        <f t="shared" si="15"/>
        <v>1</v>
      </c>
      <c r="AF53" s="200" t="b">
        <f t="shared" si="15"/>
        <v>1</v>
      </c>
      <c r="AG53" s="201" t="b">
        <f t="shared" si="8"/>
        <v>1</v>
      </c>
      <c r="AH53" s="203">
        <f t="shared" si="9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31"/>
      <c r="M54" s="119"/>
      <c r="N54" s="213"/>
      <c r="O54" s="122" t="s">
        <v>54</v>
      </c>
      <c r="Q54" s="121"/>
      <c r="R54" s="121"/>
      <c r="S54" s="124">
        <v>44652.984722222223</v>
      </c>
      <c r="T54" s="156" t="s">
        <v>2576</v>
      </c>
      <c r="U54" s="186" t="b">
        <v>1</v>
      </c>
      <c r="V54" s="134" t="b">
        <v>1</v>
      </c>
      <c r="AA54" s="234" t="b">
        <f t="shared" si="11"/>
        <v>1</v>
      </c>
      <c r="AB54" s="199" t="b">
        <f t="shared" si="12"/>
        <v>1</v>
      </c>
      <c r="AC54" s="199" t="b">
        <f t="shared" si="13"/>
        <v>1</v>
      </c>
      <c r="AD54" s="199" t="b">
        <f t="shared" si="14"/>
        <v>1</v>
      </c>
      <c r="AE54" s="200" t="b">
        <f t="shared" si="15"/>
        <v>1</v>
      </c>
      <c r="AF54" s="200" t="b">
        <f t="shared" si="15"/>
        <v>1</v>
      </c>
      <c r="AG54" s="201" t="b">
        <f t="shared" si="8"/>
        <v>1</v>
      </c>
      <c r="AH54" s="203">
        <f t="shared" si="9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31"/>
      <c r="M55" s="119"/>
      <c r="N55" s="213"/>
      <c r="O55" s="122" t="s">
        <v>2633</v>
      </c>
      <c r="Q55" s="121"/>
      <c r="R55" s="121"/>
      <c r="S55" s="124">
        <v>44652.986805555556</v>
      </c>
      <c r="T55" s="156" t="s">
        <v>2576</v>
      </c>
      <c r="U55" s="186" t="b">
        <v>1</v>
      </c>
      <c r="V55" s="134" t="b">
        <v>1</v>
      </c>
      <c r="AA55" s="234" t="b">
        <f t="shared" si="11"/>
        <v>1</v>
      </c>
      <c r="AB55" s="199" t="b">
        <f t="shared" si="12"/>
        <v>1</v>
      </c>
      <c r="AC55" s="199" t="b">
        <f t="shared" si="13"/>
        <v>1</v>
      </c>
      <c r="AD55" s="199" t="b">
        <f t="shared" si="14"/>
        <v>1</v>
      </c>
      <c r="AE55" s="200" t="b">
        <f t="shared" si="15"/>
        <v>1</v>
      </c>
      <c r="AF55" s="200" t="b">
        <f t="shared" si="15"/>
        <v>1</v>
      </c>
      <c r="AG55" s="201" t="b">
        <f t="shared" si="8"/>
        <v>1</v>
      </c>
      <c r="AH55" s="203">
        <f t="shared" si="9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31"/>
      <c r="M56" s="119"/>
      <c r="N56" s="213"/>
      <c r="O56" s="122" t="s">
        <v>2634</v>
      </c>
      <c r="Q56" s="121"/>
      <c r="R56" s="121"/>
      <c r="S56" s="124">
        <v>44652.988888888889</v>
      </c>
      <c r="T56" s="156" t="s">
        <v>2576</v>
      </c>
      <c r="U56" s="186" t="b">
        <v>1</v>
      </c>
      <c r="V56" s="134" t="b">
        <v>1</v>
      </c>
      <c r="AA56" s="234" t="b">
        <f t="shared" si="11"/>
        <v>1</v>
      </c>
      <c r="AB56" s="199" t="b">
        <f t="shared" si="12"/>
        <v>1</v>
      </c>
      <c r="AC56" s="199" t="b">
        <f t="shared" si="13"/>
        <v>1</v>
      </c>
      <c r="AD56" s="199" t="b">
        <f t="shared" si="14"/>
        <v>1</v>
      </c>
      <c r="AE56" s="200" t="b">
        <f t="shared" si="15"/>
        <v>1</v>
      </c>
      <c r="AF56" s="200" t="b">
        <f t="shared" si="15"/>
        <v>1</v>
      </c>
      <c r="AG56" s="201" t="b">
        <f t="shared" si="8"/>
        <v>1</v>
      </c>
      <c r="AH56" s="203">
        <f t="shared" si="9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31"/>
      <c r="M57" s="119"/>
      <c r="N57" s="213"/>
      <c r="O57" s="122" t="s">
        <v>2635</v>
      </c>
      <c r="Q57" s="121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11"/>
        <v>1</v>
      </c>
      <c r="AB57" s="199" t="b">
        <f t="shared" si="12"/>
        <v>1</v>
      </c>
      <c r="AC57" s="199" t="b">
        <f t="shared" si="13"/>
        <v>1</v>
      </c>
      <c r="AD57" s="199" t="b">
        <f t="shared" si="14"/>
        <v>1</v>
      </c>
      <c r="AE57" s="200" t="b">
        <f t="shared" si="15"/>
        <v>1</v>
      </c>
      <c r="AF57" s="200" t="b">
        <f t="shared" si="15"/>
        <v>1</v>
      </c>
      <c r="AG57" s="201" t="b">
        <f t="shared" si="8"/>
        <v>1</v>
      </c>
      <c r="AH57" s="203">
        <f t="shared" si="9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31"/>
      <c r="M58" s="119"/>
      <c r="N58" s="213"/>
      <c r="O58" s="122" t="s">
        <v>2636</v>
      </c>
      <c r="Q58" s="121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11"/>
        <v>1</v>
      </c>
      <c r="AB58" s="199" t="b">
        <f t="shared" si="12"/>
        <v>1</v>
      </c>
      <c r="AC58" s="199" t="b">
        <f t="shared" si="13"/>
        <v>1</v>
      </c>
      <c r="AD58" s="199" t="b">
        <f t="shared" si="14"/>
        <v>1</v>
      </c>
      <c r="AE58" s="200" t="b">
        <f t="shared" si="15"/>
        <v>1</v>
      </c>
      <c r="AF58" s="200" t="b">
        <f t="shared" si="15"/>
        <v>1</v>
      </c>
      <c r="AG58" s="201" t="b">
        <f t="shared" si="8"/>
        <v>1</v>
      </c>
      <c r="AH58" s="203">
        <f t="shared" si="9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224"/>
      <c r="M59" s="132"/>
      <c r="N59" s="214"/>
      <c r="O59" s="135"/>
      <c r="P59" s="144" t="s">
        <v>2637</v>
      </c>
      <c r="Q59" s="128"/>
      <c r="R59" s="129"/>
      <c r="S59" s="130">
        <v>44653.668749999997</v>
      </c>
      <c r="T59" s="157"/>
      <c r="U59" s="187" t="b">
        <v>1</v>
      </c>
      <c r="V59" s="191" t="b">
        <v>0</v>
      </c>
      <c r="W59" s="135"/>
      <c r="AA59" s="234" t="b">
        <f t="shared" si="11"/>
        <v>1</v>
      </c>
      <c r="AB59" s="199" t="b">
        <f t="shared" si="12"/>
        <v>0</v>
      </c>
      <c r="AC59" s="199" t="b">
        <f t="shared" si="13"/>
        <v>1</v>
      </c>
      <c r="AD59" s="199" t="b">
        <f t="shared" si="14"/>
        <v>1</v>
      </c>
      <c r="AE59" s="200" t="b">
        <f t="shared" si="15"/>
        <v>1</v>
      </c>
      <c r="AF59" s="200" t="b">
        <f t="shared" si="15"/>
        <v>1</v>
      </c>
      <c r="AG59" s="201" t="b">
        <f t="shared" si="8"/>
        <v>0</v>
      </c>
      <c r="AH59" s="203">
        <f t="shared" si="9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25"/>
      <c r="M60" s="138"/>
      <c r="N60" s="215"/>
      <c r="O60" s="139" t="s">
        <v>2638</v>
      </c>
      <c r="P60" s="142" t="s">
        <v>2640</v>
      </c>
      <c r="Q60" s="143" t="s">
        <v>2639</v>
      </c>
      <c r="R60" s="141"/>
      <c r="S60" s="141">
        <v>44653.686805555553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11"/>
        <v>1</v>
      </c>
      <c r="AB60" s="199" t="b">
        <f t="shared" si="12"/>
        <v>1</v>
      </c>
      <c r="AC60" s="199" t="b">
        <f t="shared" si="13"/>
        <v>1</v>
      </c>
      <c r="AD60" s="199" t="b">
        <f t="shared" si="14"/>
        <v>0</v>
      </c>
      <c r="AE60" s="200" t="b">
        <f t="shared" si="15"/>
        <v>1</v>
      </c>
      <c r="AF60" s="200" t="b">
        <f t="shared" si="15"/>
        <v>1</v>
      </c>
      <c r="AG60" s="201" t="b">
        <f t="shared" si="8"/>
        <v>0</v>
      </c>
      <c r="AH60" s="203">
        <f t="shared" si="9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31"/>
      <c r="M61" s="119"/>
      <c r="N61" s="213"/>
      <c r="O61" s="122" t="s">
        <v>2641</v>
      </c>
      <c r="Q61" s="121"/>
      <c r="R61" s="121"/>
      <c r="S61" s="124">
        <v>44653.688888888886</v>
      </c>
      <c r="T61" s="156" t="s">
        <v>2576</v>
      </c>
      <c r="U61" s="186" t="b">
        <v>1</v>
      </c>
      <c r="V61" s="134" t="b">
        <v>1</v>
      </c>
      <c r="AA61" s="234" t="b">
        <f t="shared" si="11"/>
        <v>1</v>
      </c>
      <c r="AB61" s="199" t="b">
        <f t="shared" si="12"/>
        <v>1</v>
      </c>
      <c r="AC61" s="199" t="b">
        <f t="shared" si="13"/>
        <v>1</v>
      </c>
      <c r="AD61" s="199" t="b">
        <f t="shared" si="14"/>
        <v>1</v>
      </c>
      <c r="AE61" s="200" t="b">
        <f t="shared" si="15"/>
        <v>1</v>
      </c>
      <c r="AF61" s="200" t="b">
        <f t="shared" si="15"/>
        <v>1</v>
      </c>
      <c r="AG61" s="201" t="b">
        <f t="shared" si="8"/>
        <v>1</v>
      </c>
      <c r="AH61" s="203">
        <f t="shared" si="9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224"/>
      <c r="M62" s="132"/>
      <c r="N62" s="214"/>
      <c r="O62" s="135"/>
      <c r="P62" s="144"/>
      <c r="Q62" s="128"/>
      <c r="R62" s="129"/>
      <c r="S62" s="130">
        <v>44653.689583333333</v>
      </c>
      <c r="T62" s="157"/>
      <c r="U62" s="187" t="b">
        <v>1</v>
      </c>
      <c r="V62" s="191" t="b">
        <v>0</v>
      </c>
      <c r="W62" s="135"/>
      <c r="AA62" s="234" t="b">
        <f t="shared" si="11"/>
        <v>1</v>
      </c>
      <c r="AB62" s="199" t="b">
        <f t="shared" si="12"/>
        <v>0</v>
      </c>
      <c r="AC62" s="199" t="b">
        <f t="shared" si="13"/>
        <v>1</v>
      </c>
      <c r="AD62" s="199" t="b">
        <f t="shared" si="14"/>
        <v>1</v>
      </c>
      <c r="AE62" s="200" t="b">
        <f t="shared" si="15"/>
        <v>1</v>
      </c>
      <c r="AF62" s="200" t="b">
        <f t="shared" si="15"/>
        <v>1</v>
      </c>
      <c r="AG62" s="201" t="b">
        <f t="shared" si="8"/>
        <v>0</v>
      </c>
      <c r="AH62" s="203">
        <f t="shared" si="9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31"/>
      <c r="M63" s="119"/>
      <c r="N63" s="213"/>
      <c r="O63" s="122" t="s">
        <v>2642</v>
      </c>
      <c r="Q63" s="121"/>
      <c r="R63" s="121"/>
      <c r="S63" s="124">
        <v>44653.691666666666</v>
      </c>
      <c r="T63" s="156" t="s">
        <v>2576</v>
      </c>
      <c r="U63" s="186" t="b">
        <v>1</v>
      </c>
      <c r="V63" s="134" t="b">
        <v>1</v>
      </c>
      <c r="AA63" s="234" t="b">
        <f t="shared" si="11"/>
        <v>1</v>
      </c>
      <c r="AB63" s="199" t="b">
        <f t="shared" si="12"/>
        <v>1</v>
      </c>
      <c r="AC63" s="199" t="b">
        <f t="shared" si="13"/>
        <v>1</v>
      </c>
      <c r="AD63" s="199" t="b">
        <f t="shared" si="14"/>
        <v>1</v>
      </c>
      <c r="AE63" s="200" t="b">
        <f t="shared" si="15"/>
        <v>1</v>
      </c>
      <c r="AF63" s="200" t="b">
        <f t="shared" si="15"/>
        <v>1</v>
      </c>
      <c r="AG63" s="201" t="b">
        <f t="shared" si="8"/>
        <v>1</v>
      </c>
      <c r="AH63" s="203">
        <f t="shared" si="9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31"/>
      <c r="M64" s="119"/>
      <c r="N64" s="213"/>
      <c r="O64" s="122" t="s">
        <v>2643</v>
      </c>
      <c r="Q64" s="121"/>
      <c r="R64" s="121"/>
      <c r="S64" s="124">
        <v>44653.695138888892</v>
      </c>
      <c r="T64" s="156" t="s">
        <v>2576</v>
      </c>
      <c r="U64" s="186" t="b">
        <v>1</v>
      </c>
      <c r="V64" s="134" t="b">
        <v>1</v>
      </c>
      <c r="AA64" s="234" t="b">
        <f t="shared" si="11"/>
        <v>1</v>
      </c>
      <c r="AB64" s="199" t="b">
        <f t="shared" si="12"/>
        <v>1</v>
      </c>
      <c r="AC64" s="199" t="b">
        <f t="shared" si="13"/>
        <v>1</v>
      </c>
      <c r="AD64" s="199" t="b">
        <f t="shared" si="14"/>
        <v>1</v>
      </c>
      <c r="AE64" s="200" t="b">
        <f t="shared" si="15"/>
        <v>1</v>
      </c>
      <c r="AF64" s="200" t="b">
        <f t="shared" si="15"/>
        <v>1</v>
      </c>
      <c r="AG64" s="201" t="b">
        <f t="shared" si="8"/>
        <v>1</v>
      </c>
      <c r="AH64" s="203">
        <f t="shared" si="9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25"/>
      <c r="M65" s="138"/>
      <c r="N65" s="215"/>
      <c r="O65" s="139" t="s">
        <v>243</v>
      </c>
      <c r="P65" s="142"/>
      <c r="Q65" s="143"/>
      <c r="R65" s="141"/>
      <c r="S65" s="141">
        <v>44653.701388888891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11"/>
        <v>1</v>
      </c>
      <c r="AB65" s="199" t="b">
        <f t="shared" si="12"/>
        <v>1</v>
      </c>
      <c r="AC65" s="199" t="b">
        <f t="shared" si="13"/>
        <v>1</v>
      </c>
      <c r="AD65" s="199" t="b">
        <f t="shared" si="14"/>
        <v>0</v>
      </c>
      <c r="AE65" s="200" t="b">
        <f t="shared" si="15"/>
        <v>1</v>
      </c>
      <c r="AF65" s="200" t="b">
        <f t="shared" si="15"/>
        <v>1</v>
      </c>
      <c r="AG65" s="201" t="b">
        <f t="shared" si="8"/>
        <v>0</v>
      </c>
      <c r="AH65" s="203">
        <f t="shared" si="9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31"/>
      <c r="M66" s="119"/>
      <c r="N66" s="213"/>
      <c r="O66" s="122" t="s">
        <v>2645</v>
      </c>
      <c r="Q66" s="121"/>
      <c r="R66" s="121"/>
      <c r="S66" s="124">
        <v>44653.704861111109</v>
      </c>
      <c r="T66" s="156" t="s">
        <v>2576</v>
      </c>
      <c r="U66" s="186" t="b">
        <v>1</v>
      </c>
      <c r="V66" s="134" t="b">
        <v>1</v>
      </c>
      <c r="AA66" s="234" t="b">
        <f t="shared" si="11"/>
        <v>1</v>
      </c>
      <c r="AB66" s="199" t="b">
        <f t="shared" si="12"/>
        <v>1</v>
      </c>
      <c r="AC66" s="199" t="b">
        <f t="shared" si="13"/>
        <v>1</v>
      </c>
      <c r="AD66" s="199" t="b">
        <f t="shared" si="14"/>
        <v>1</v>
      </c>
      <c r="AE66" s="200" t="b">
        <f t="shared" si="15"/>
        <v>1</v>
      </c>
      <c r="AF66" s="200" t="b">
        <f t="shared" si="15"/>
        <v>1</v>
      </c>
      <c r="AG66" s="201" t="b">
        <f t="shared" si="8"/>
        <v>1</v>
      </c>
      <c r="AH66" s="203">
        <f t="shared" si="9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52.5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31"/>
      <c r="M67" s="119"/>
      <c r="N67" s="213"/>
      <c r="O67" s="122" t="s">
        <v>2646</v>
      </c>
      <c r="P67" s="136" t="s">
        <v>2647</v>
      </c>
      <c r="Q67" s="121"/>
      <c r="R67" s="121"/>
      <c r="S67" s="124">
        <v>44653.707638888889</v>
      </c>
      <c r="T67" s="156" t="s">
        <v>2576</v>
      </c>
      <c r="U67" s="186" t="b">
        <v>1</v>
      </c>
      <c r="V67" s="134" t="b">
        <v>1</v>
      </c>
      <c r="AA67" s="234" t="b">
        <f t="shared" si="11"/>
        <v>1</v>
      </c>
      <c r="AB67" s="199" t="b">
        <f t="shared" si="12"/>
        <v>1</v>
      </c>
      <c r="AC67" s="199" t="b">
        <f t="shared" si="13"/>
        <v>1</v>
      </c>
      <c r="AD67" s="199" t="b">
        <f t="shared" si="14"/>
        <v>1</v>
      </c>
      <c r="AE67" s="200" t="b">
        <f t="shared" si="15"/>
        <v>1</v>
      </c>
      <c r="AF67" s="200" t="b">
        <f t="shared" si="15"/>
        <v>1</v>
      </c>
      <c r="AG67" s="201" t="b">
        <f t="shared" ref="AG67:AG130" si="16">AND(AA67,AB67,AC67,AD67,AE67,AF67)</f>
        <v>1</v>
      </c>
      <c r="AH67" s="203">
        <f t="shared" ref="AH67:AH130" si="17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31"/>
      <c r="M68" s="119"/>
      <c r="N68" s="213"/>
      <c r="O68" s="122" t="s">
        <v>2648</v>
      </c>
      <c r="Q68" s="121"/>
      <c r="R68" s="121"/>
      <c r="S68" s="124">
        <v>44653.710416666669</v>
      </c>
      <c r="T68" s="156" t="s">
        <v>2576</v>
      </c>
      <c r="U68" s="186" t="b">
        <v>1</v>
      </c>
      <c r="V68" s="134" t="b">
        <v>1</v>
      </c>
      <c r="AA68" s="234" t="b">
        <f t="shared" si="11"/>
        <v>1</v>
      </c>
      <c r="AB68" s="199" t="b">
        <f t="shared" si="12"/>
        <v>1</v>
      </c>
      <c r="AC68" s="199" t="b">
        <f t="shared" si="13"/>
        <v>1</v>
      </c>
      <c r="AD68" s="199" t="b">
        <f t="shared" si="14"/>
        <v>1</v>
      </c>
      <c r="AE68" s="200" t="b">
        <f t="shared" si="15"/>
        <v>1</v>
      </c>
      <c r="AF68" s="200" t="b">
        <f t="shared" si="15"/>
        <v>1</v>
      </c>
      <c r="AG68" s="201" t="b">
        <f t="shared" si="16"/>
        <v>1</v>
      </c>
      <c r="AH68" s="203">
        <f t="shared" si="17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31"/>
      <c r="M69" s="119"/>
      <c r="N69" s="213"/>
      <c r="O69" s="122" t="s">
        <v>424</v>
      </c>
      <c r="Q69" s="121"/>
      <c r="R69" s="121"/>
      <c r="S69" s="124">
        <v>44653.913194444445</v>
      </c>
      <c r="T69" s="156" t="s">
        <v>2576</v>
      </c>
      <c r="U69" s="186" t="b">
        <v>1</v>
      </c>
      <c r="V69" s="134" t="b">
        <v>1</v>
      </c>
      <c r="AA69" s="234" t="b">
        <f t="shared" si="11"/>
        <v>1</v>
      </c>
      <c r="AB69" s="199" t="b">
        <f t="shared" si="12"/>
        <v>1</v>
      </c>
      <c r="AC69" s="199" t="b">
        <f t="shared" si="13"/>
        <v>1</v>
      </c>
      <c r="AD69" s="199" t="b">
        <f t="shared" si="14"/>
        <v>1</v>
      </c>
      <c r="AE69" s="200" t="b">
        <f t="shared" si="15"/>
        <v>1</v>
      </c>
      <c r="AF69" s="200" t="b">
        <f t="shared" si="15"/>
        <v>1</v>
      </c>
      <c r="AG69" s="201" t="b">
        <f t="shared" si="16"/>
        <v>1</v>
      </c>
      <c r="AH69" s="203">
        <f t="shared" si="17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18.1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31"/>
      <c r="M70" s="119"/>
      <c r="N70" s="213"/>
      <c r="O70" s="122" t="s">
        <v>2650</v>
      </c>
      <c r="P70" s="136" t="s">
        <v>2649</v>
      </c>
      <c r="Q70" s="121"/>
      <c r="R70" s="121"/>
      <c r="S70" s="124">
        <v>44653.925694444442</v>
      </c>
      <c r="T70" s="155" t="s">
        <v>2575</v>
      </c>
      <c r="U70" s="186" t="b">
        <v>1</v>
      </c>
      <c r="V70" s="134" t="b">
        <v>1</v>
      </c>
      <c r="AA70" s="234" t="b">
        <f t="shared" si="11"/>
        <v>1</v>
      </c>
      <c r="AB70" s="199" t="b">
        <f t="shared" si="12"/>
        <v>1</v>
      </c>
      <c r="AC70" s="199" t="b">
        <f t="shared" si="13"/>
        <v>1</v>
      </c>
      <c r="AD70" s="199" t="b">
        <f t="shared" si="14"/>
        <v>1</v>
      </c>
      <c r="AE70" s="200" t="b">
        <f t="shared" si="15"/>
        <v>1</v>
      </c>
      <c r="AF70" s="200" t="b">
        <f t="shared" si="15"/>
        <v>1</v>
      </c>
      <c r="AG70" s="201" t="b">
        <f t="shared" si="16"/>
        <v>1</v>
      </c>
      <c r="AH70" s="203">
        <f t="shared" si="17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25"/>
      <c r="M71" s="138"/>
      <c r="N71" s="215"/>
      <c r="O71" s="142" t="s">
        <v>2651</v>
      </c>
      <c r="P71" s="142" t="s">
        <v>2663</v>
      </c>
      <c r="Q71" s="143"/>
      <c r="R71" s="141"/>
      <c r="S71" s="141">
        <v>44653.935416666667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11"/>
        <v>1</v>
      </c>
      <c r="AB71" s="199" t="b">
        <f t="shared" si="12"/>
        <v>1</v>
      </c>
      <c r="AC71" s="199" t="b">
        <f t="shared" si="13"/>
        <v>1</v>
      </c>
      <c r="AD71" s="199" t="b">
        <f t="shared" si="14"/>
        <v>0</v>
      </c>
      <c r="AE71" s="200" t="b">
        <f t="shared" si="15"/>
        <v>1</v>
      </c>
      <c r="AF71" s="200" t="b">
        <f t="shared" si="15"/>
        <v>1</v>
      </c>
      <c r="AG71" s="201" t="b">
        <f t="shared" si="16"/>
        <v>0</v>
      </c>
      <c r="AH71" s="203">
        <f t="shared" si="17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31"/>
      <c r="M72" s="119"/>
      <c r="N72" s="213"/>
      <c r="Q72" s="121"/>
      <c r="R72" s="121"/>
      <c r="S72" s="124">
        <v>44653.935416666667</v>
      </c>
      <c r="T72" s="156" t="s">
        <v>2576</v>
      </c>
      <c r="U72" s="186" t="b">
        <v>1</v>
      </c>
      <c r="V72" s="134" t="b">
        <v>1</v>
      </c>
      <c r="AA72" s="234" t="b">
        <f t="shared" si="11"/>
        <v>1</v>
      </c>
      <c r="AB72" s="199" t="b">
        <f t="shared" si="12"/>
        <v>1</v>
      </c>
      <c r="AC72" s="199" t="b">
        <f t="shared" si="13"/>
        <v>1</v>
      </c>
      <c r="AD72" s="199" t="b">
        <f t="shared" si="14"/>
        <v>1</v>
      </c>
      <c r="AE72" s="200" t="b">
        <f t="shared" si="15"/>
        <v>1</v>
      </c>
      <c r="AF72" s="200" t="b">
        <f t="shared" si="15"/>
        <v>1</v>
      </c>
      <c r="AG72" s="201" t="b">
        <f t="shared" si="16"/>
        <v>1</v>
      </c>
      <c r="AH72" s="203">
        <f t="shared" si="17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31"/>
      <c r="M73" s="119"/>
      <c r="N73" s="213"/>
      <c r="O73" s="122" t="s">
        <v>2652</v>
      </c>
      <c r="Q73" s="121"/>
      <c r="R73" s="121"/>
      <c r="S73" s="124">
        <v>44653.938888888886</v>
      </c>
      <c r="T73" s="156" t="s">
        <v>2576</v>
      </c>
      <c r="U73" s="186" t="b">
        <v>1</v>
      </c>
      <c r="V73" s="134" t="b">
        <v>1</v>
      </c>
      <c r="AA73" s="234" t="b">
        <f t="shared" si="11"/>
        <v>1</v>
      </c>
      <c r="AB73" s="199" t="b">
        <f t="shared" si="12"/>
        <v>1</v>
      </c>
      <c r="AC73" s="199" t="b">
        <f t="shared" si="13"/>
        <v>1</v>
      </c>
      <c r="AD73" s="199" t="b">
        <f t="shared" si="14"/>
        <v>1</v>
      </c>
      <c r="AE73" s="200" t="b">
        <f t="shared" si="15"/>
        <v>1</v>
      </c>
      <c r="AF73" s="200" t="b">
        <f t="shared" si="15"/>
        <v>1</v>
      </c>
      <c r="AG73" s="201" t="b">
        <f t="shared" si="16"/>
        <v>1</v>
      </c>
      <c r="AH73" s="203">
        <f t="shared" si="17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31"/>
      <c r="M74" s="119"/>
      <c r="N74" s="213"/>
      <c r="O74" s="122" t="s">
        <v>2653</v>
      </c>
      <c r="Q74" s="121"/>
      <c r="R74" s="121"/>
      <c r="S74" s="124">
        <v>44653.940972222219</v>
      </c>
      <c r="T74" s="156" t="s">
        <v>2576</v>
      </c>
      <c r="U74" s="186" t="b">
        <v>1</v>
      </c>
      <c r="V74" s="134" t="b">
        <v>1</v>
      </c>
      <c r="AA74" s="234" t="b">
        <f t="shared" si="11"/>
        <v>1</v>
      </c>
      <c r="AB74" s="199" t="b">
        <f t="shared" si="12"/>
        <v>1</v>
      </c>
      <c r="AC74" s="199" t="b">
        <f t="shared" si="13"/>
        <v>1</v>
      </c>
      <c r="AD74" s="199" t="b">
        <f t="shared" si="14"/>
        <v>1</v>
      </c>
      <c r="AE74" s="200" t="b">
        <f t="shared" si="15"/>
        <v>1</v>
      </c>
      <c r="AF74" s="200" t="b">
        <f t="shared" si="15"/>
        <v>1</v>
      </c>
      <c r="AG74" s="201" t="b">
        <f t="shared" si="16"/>
        <v>1</v>
      </c>
      <c r="AH74" s="203">
        <f t="shared" si="17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31"/>
      <c r="M75" s="119"/>
      <c r="N75" s="213"/>
      <c r="O75" s="136" t="s">
        <v>2654</v>
      </c>
      <c r="Q75" s="121"/>
      <c r="R75" s="121"/>
      <c r="S75" s="124">
        <v>44653.943055555559</v>
      </c>
      <c r="T75" s="156" t="s">
        <v>2576</v>
      </c>
      <c r="U75" s="186" t="b">
        <v>1</v>
      </c>
      <c r="V75" s="134" t="b">
        <v>1</v>
      </c>
      <c r="AA75" s="234" t="b">
        <f t="shared" si="11"/>
        <v>1</v>
      </c>
      <c r="AB75" s="199" t="b">
        <f t="shared" si="12"/>
        <v>1</v>
      </c>
      <c r="AC75" s="199" t="b">
        <f t="shared" si="13"/>
        <v>1</v>
      </c>
      <c r="AD75" s="199" t="b">
        <f t="shared" si="14"/>
        <v>1</v>
      </c>
      <c r="AE75" s="200" t="b">
        <f t="shared" si="15"/>
        <v>1</v>
      </c>
      <c r="AF75" s="200" t="b">
        <f t="shared" si="15"/>
        <v>1</v>
      </c>
      <c r="AG75" s="201" t="b">
        <f t="shared" si="16"/>
        <v>1</v>
      </c>
      <c r="AH75" s="203">
        <f t="shared" si="17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31"/>
      <c r="M76" s="119"/>
      <c r="N76" s="213"/>
      <c r="O76" s="122" t="s">
        <v>2655</v>
      </c>
      <c r="Q76" s="121"/>
      <c r="R76" s="121"/>
      <c r="S76" s="124">
        <v>44653.945138888892</v>
      </c>
      <c r="T76" s="156" t="s">
        <v>2576</v>
      </c>
      <c r="U76" s="186" t="b">
        <v>1</v>
      </c>
      <c r="V76" s="134" t="b">
        <v>1</v>
      </c>
      <c r="AA76" s="234" t="b">
        <f t="shared" si="11"/>
        <v>1</v>
      </c>
      <c r="AB76" s="199" t="b">
        <f t="shared" si="12"/>
        <v>1</v>
      </c>
      <c r="AC76" s="199" t="b">
        <f t="shared" si="13"/>
        <v>1</v>
      </c>
      <c r="AD76" s="199" t="b">
        <f t="shared" si="14"/>
        <v>1</v>
      </c>
      <c r="AE76" s="200" t="b">
        <f t="shared" si="15"/>
        <v>1</v>
      </c>
      <c r="AF76" s="200" t="b">
        <f t="shared" si="15"/>
        <v>1</v>
      </c>
      <c r="AG76" s="201" t="b">
        <f t="shared" si="16"/>
        <v>1</v>
      </c>
      <c r="AH76" s="203">
        <f t="shared" si="17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25"/>
      <c r="M77" s="138"/>
      <c r="N77" s="215"/>
      <c r="O77" s="142" t="s">
        <v>2656</v>
      </c>
      <c r="P77" s="142" t="s">
        <v>2657</v>
      </c>
      <c r="Q77" s="143"/>
      <c r="R77" s="141"/>
      <c r="S77" s="141">
        <v>44653.95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11"/>
        <v>1</v>
      </c>
      <c r="AB77" s="199" t="b">
        <f t="shared" si="12"/>
        <v>1</v>
      </c>
      <c r="AC77" s="199" t="b">
        <f t="shared" si="13"/>
        <v>1</v>
      </c>
      <c r="AD77" s="199" t="b">
        <f t="shared" si="14"/>
        <v>0</v>
      </c>
      <c r="AE77" s="200" t="b">
        <f t="shared" si="15"/>
        <v>1</v>
      </c>
      <c r="AF77" s="200" t="b">
        <f t="shared" si="15"/>
        <v>1</v>
      </c>
      <c r="AG77" s="201" t="b">
        <f t="shared" si="16"/>
        <v>0</v>
      </c>
      <c r="AH77" s="203">
        <f t="shared" si="17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25"/>
      <c r="M78" s="138"/>
      <c r="N78" s="215"/>
      <c r="O78" s="142" t="s">
        <v>2658</v>
      </c>
      <c r="P78" s="142" t="s">
        <v>2599</v>
      </c>
      <c r="Q78" s="143"/>
      <c r="R78" s="141"/>
      <c r="S78" s="141">
        <v>44653.953472222223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11"/>
        <v>1</v>
      </c>
      <c r="AB78" s="199" t="b">
        <f t="shared" si="12"/>
        <v>1</v>
      </c>
      <c r="AC78" s="199" t="b">
        <f t="shared" si="13"/>
        <v>1</v>
      </c>
      <c r="AD78" s="199" t="b">
        <f t="shared" si="14"/>
        <v>0</v>
      </c>
      <c r="AE78" s="200" t="b">
        <f t="shared" si="15"/>
        <v>1</v>
      </c>
      <c r="AF78" s="200" t="b">
        <f t="shared" si="15"/>
        <v>1</v>
      </c>
      <c r="AG78" s="201" t="b">
        <f t="shared" si="16"/>
        <v>0</v>
      </c>
      <c r="AH78" s="203">
        <f t="shared" si="17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31"/>
      <c r="M79" s="119"/>
      <c r="N79" s="213"/>
      <c r="O79" s="122" t="s">
        <v>2659</v>
      </c>
      <c r="Q79" s="121"/>
      <c r="R79" s="121"/>
      <c r="S79" s="124">
        <v>44653.945138888892</v>
      </c>
      <c r="T79" s="156" t="s">
        <v>2576</v>
      </c>
      <c r="U79" s="186" t="b">
        <v>1</v>
      </c>
      <c r="V79" s="134" t="b">
        <v>1</v>
      </c>
      <c r="AA79" s="234" t="b">
        <f t="shared" si="11"/>
        <v>1</v>
      </c>
      <c r="AB79" s="199" t="b">
        <f t="shared" si="12"/>
        <v>1</v>
      </c>
      <c r="AC79" s="199" t="b">
        <f t="shared" si="13"/>
        <v>1</v>
      </c>
      <c r="AD79" s="199" t="b">
        <f t="shared" si="14"/>
        <v>1</v>
      </c>
      <c r="AE79" s="200" t="b">
        <f t="shared" si="15"/>
        <v>1</v>
      </c>
      <c r="AF79" s="200" t="b">
        <f t="shared" si="15"/>
        <v>1</v>
      </c>
      <c r="AG79" s="201" t="b">
        <f t="shared" si="16"/>
        <v>1</v>
      </c>
      <c r="AH79" s="203">
        <f t="shared" si="17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31"/>
      <c r="M80" s="119"/>
      <c r="N80" s="213"/>
      <c r="O80" s="122" t="s">
        <v>2660</v>
      </c>
      <c r="Q80" s="121"/>
      <c r="R80" s="121"/>
      <c r="S80" s="124">
        <v>44653.965277777781</v>
      </c>
      <c r="T80" s="156" t="s">
        <v>2576</v>
      </c>
      <c r="U80" s="186" t="b">
        <v>1</v>
      </c>
      <c r="V80" s="134" t="b">
        <v>1</v>
      </c>
      <c r="AA80" s="234" t="b">
        <f t="shared" si="11"/>
        <v>1</v>
      </c>
      <c r="AB80" s="199" t="b">
        <f t="shared" si="12"/>
        <v>1</v>
      </c>
      <c r="AC80" s="199" t="b">
        <f t="shared" si="13"/>
        <v>1</v>
      </c>
      <c r="AD80" s="199" t="b">
        <f t="shared" si="14"/>
        <v>1</v>
      </c>
      <c r="AE80" s="200" t="b">
        <f t="shared" si="15"/>
        <v>1</v>
      </c>
      <c r="AF80" s="200" t="b">
        <f t="shared" si="15"/>
        <v>1</v>
      </c>
      <c r="AG80" s="201" t="b">
        <f t="shared" si="16"/>
        <v>1</v>
      </c>
      <c r="AH80" s="203">
        <f t="shared" si="17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31"/>
      <c r="M81" s="119"/>
      <c r="N81" s="213"/>
      <c r="O81" s="122" t="s">
        <v>2661</v>
      </c>
      <c r="S81" s="124">
        <v>44653.970833333333</v>
      </c>
      <c r="T81" s="156" t="s">
        <v>2576</v>
      </c>
      <c r="U81" s="186" t="b">
        <v>1</v>
      </c>
      <c r="V81" s="134" t="b">
        <v>1</v>
      </c>
      <c r="AA81" s="234" t="b">
        <f t="shared" si="11"/>
        <v>1</v>
      </c>
      <c r="AB81" s="199" t="b">
        <f t="shared" si="12"/>
        <v>1</v>
      </c>
      <c r="AC81" s="199" t="b">
        <f t="shared" si="13"/>
        <v>1</v>
      </c>
      <c r="AD81" s="199" t="b">
        <f t="shared" si="14"/>
        <v>1</v>
      </c>
      <c r="AE81" s="200" t="b">
        <f t="shared" si="15"/>
        <v>1</v>
      </c>
      <c r="AF81" s="200" t="b">
        <f t="shared" si="15"/>
        <v>1</v>
      </c>
      <c r="AG81" s="201" t="b">
        <f t="shared" si="16"/>
        <v>1</v>
      </c>
      <c r="AH81" s="203">
        <f t="shared" si="17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25"/>
      <c r="M82" s="138"/>
      <c r="N82" s="215"/>
      <c r="O82" s="142" t="s">
        <v>2662</v>
      </c>
      <c r="P82" s="142" t="s">
        <v>2664</v>
      </c>
      <c r="Q82" s="143"/>
      <c r="R82" s="141"/>
      <c r="S82" s="141">
        <v>44653.998611111114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11"/>
        <v>1</v>
      </c>
      <c r="AB82" s="199" t="b">
        <f t="shared" si="12"/>
        <v>1</v>
      </c>
      <c r="AC82" s="199" t="b">
        <f t="shared" si="13"/>
        <v>1</v>
      </c>
      <c r="AD82" s="199" t="b">
        <f t="shared" si="14"/>
        <v>0</v>
      </c>
      <c r="AE82" s="200" t="b">
        <f t="shared" si="15"/>
        <v>1</v>
      </c>
      <c r="AF82" s="200" t="b">
        <f t="shared" si="15"/>
        <v>1</v>
      </c>
      <c r="AG82" s="201" t="b">
        <f t="shared" si="16"/>
        <v>0</v>
      </c>
      <c r="AH82" s="203">
        <f t="shared" si="17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224"/>
      <c r="M83" s="132"/>
      <c r="N83" s="214"/>
      <c r="O83" s="135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11"/>
        <v>1</v>
      </c>
      <c r="AB83" s="199" t="b">
        <f t="shared" si="12"/>
        <v>0</v>
      </c>
      <c r="AC83" s="199" t="b">
        <f t="shared" si="13"/>
        <v>1</v>
      </c>
      <c r="AD83" s="199" t="b">
        <f t="shared" si="14"/>
        <v>1</v>
      </c>
      <c r="AE83" s="200" t="b">
        <f t="shared" si="15"/>
        <v>1</v>
      </c>
      <c r="AF83" s="200" t="b">
        <f t="shared" si="15"/>
        <v>1</v>
      </c>
      <c r="AG83" s="201" t="b">
        <f t="shared" si="16"/>
        <v>0</v>
      </c>
      <c r="AH83" s="203">
        <f t="shared" si="17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31"/>
      <c r="M84" s="119"/>
      <c r="N84" s="213"/>
      <c r="O84" s="122" t="s">
        <v>2665</v>
      </c>
      <c r="S84" s="124">
        <v>44654.759027777778</v>
      </c>
      <c r="T84" s="156" t="s">
        <v>2576</v>
      </c>
      <c r="U84" s="186" t="b">
        <v>1</v>
      </c>
      <c r="V84" s="134" t="b">
        <v>1</v>
      </c>
      <c r="AA84" s="234" t="b">
        <f t="shared" si="11"/>
        <v>1</v>
      </c>
      <c r="AB84" s="199" t="b">
        <f t="shared" si="12"/>
        <v>1</v>
      </c>
      <c r="AC84" s="199" t="b">
        <f t="shared" si="13"/>
        <v>1</v>
      </c>
      <c r="AD84" s="199" t="b">
        <f t="shared" si="14"/>
        <v>1</v>
      </c>
      <c r="AE84" s="200" t="b">
        <f t="shared" si="15"/>
        <v>1</v>
      </c>
      <c r="AF84" s="200" t="b">
        <f t="shared" si="15"/>
        <v>1</v>
      </c>
      <c r="AG84" s="201" t="b">
        <f t="shared" si="16"/>
        <v>1</v>
      </c>
      <c r="AH84" s="203">
        <f t="shared" si="17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31"/>
      <c r="M85" s="119"/>
      <c r="N85" s="213"/>
      <c r="O85" s="122" t="s">
        <v>577</v>
      </c>
      <c r="P85" s="136" t="s">
        <v>2666</v>
      </c>
      <c r="S85" s="124">
        <v>44654.772222222222</v>
      </c>
      <c r="T85" s="156" t="s">
        <v>2576</v>
      </c>
      <c r="U85" s="186" t="b">
        <v>1</v>
      </c>
      <c r="V85" s="134" t="b">
        <v>1</v>
      </c>
      <c r="AA85" s="234" t="b">
        <f t="shared" si="11"/>
        <v>1</v>
      </c>
      <c r="AB85" s="199" t="b">
        <f t="shared" si="12"/>
        <v>1</v>
      </c>
      <c r="AC85" s="199" t="b">
        <f t="shared" si="13"/>
        <v>1</v>
      </c>
      <c r="AD85" s="199" t="b">
        <f t="shared" si="14"/>
        <v>1</v>
      </c>
      <c r="AE85" s="200" t="b">
        <f t="shared" si="15"/>
        <v>1</v>
      </c>
      <c r="AF85" s="200" t="b">
        <f t="shared" si="15"/>
        <v>1</v>
      </c>
      <c r="AG85" s="201" t="b">
        <f t="shared" si="16"/>
        <v>1</v>
      </c>
      <c r="AH85" s="203">
        <f t="shared" si="17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31"/>
      <c r="M86" s="119"/>
      <c r="N86" s="213"/>
      <c r="O86" s="122" t="s">
        <v>2667</v>
      </c>
      <c r="P86" s="136" t="s">
        <v>2668</v>
      </c>
      <c r="S86" s="124">
        <v>44654.775000000001</v>
      </c>
      <c r="T86" s="156" t="s">
        <v>2576</v>
      </c>
      <c r="U86" s="186" t="b">
        <v>1</v>
      </c>
      <c r="V86" s="134" t="b">
        <v>1</v>
      </c>
      <c r="AA86" s="234" t="b">
        <f t="shared" si="11"/>
        <v>1</v>
      </c>
      <c r="AB86" s="199" t="b">
        <f t="shared" si="12"/>
        <v>1</v>
      </c>
      <c r="AC86" s="199" t="b">
        <f t="shared" si="13"/>
        <v>1</v>
      </c>
      <c r="AD86" s="199" t="b">
        <f t="shared" si="14"/>
        <v>1</v>
      </c>
      <c r="AE86" s="200" t="b">
        <f t="shared" si="15"/>
        <v>1</v>
      </c>
      <c r="AF86" s="200" t="b">
        <f t="shared" si="15"/>
        <v>1</v>
      </c>
      <c r="AG86" s="201" t="b">
        <f t="shared" si="16"/>
        <v>1</v>
      </c>
      <c r="AH86" s="203">
        <f t="shared" si="17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52.5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31"/>
      <c r="M87" s="119"/>
      <c r="N87" s="213"/>
      <c r="O87" s="122" t="s">
        <v>2669</v>
      </c>
      <c r="P87" s="136" t="s">
        <v>2670</v>
      </c>
      <c r="S87" s="124">
        <v>44654.792361111111</v>
      </c>
      <c r="T87" s="155" t="s">
        <v>2575</v>
      </c>
      <c r="U87" s="186" t="b">
        <v>1</v>
      </c>
      <c r="V87" s="134" t="b">
        <v>1</v>
      </c>
      <c r="AA87" s="234" t="b">
        <f t="shared" si="11"/>
        <v>1</v>
      </c>
      <c r="AB87" s="199" t="b">
        <f t="shared" si="12"/>
        <v>1</v>
      </c>
      <c r="AC87" s="199" t="b">
        <f t="shared" si="13"/>
        <v>1</v>
      </c>
      <c r="AD87" s="199" t="b">
        <f t="shared" si="14"/>
        <v>1</v>
      </c>
      <c r="AE87" s="200" t="b">
        <f t="shared" si="15"/>
        <v>1</v>
      </c>
      <c r="AF87" s="200" t="b">
        <f t="shared" si="15"/>
        <v>1</v>
      </c>
      <c r="AG87" s="201" t="b">
        <f t="shared" si="16"/>
        <v>1</v>
      </c>
      <c r="AH87" s="203">
        <f t="shared" si="17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22" t="s">
        <v>2671</v>
      </c>
      <c r="S88" s="124">
        <v>44654.795138888891</v>
      </c>
      <c r="T88" s="156" t="s">
        <v>2576</v>
      </c>
      <c r="U88" s="186" t="b">
        <v>1</v>
      </c>
      <c r="V88" s="134" t="b">
        <v>1</v>
      </c>
      <c r="AA88" s="234" t="b">
        <f t="shared" si="11"/>
        <v>1</v>
      </c>
      <c r="AB88" s="199" t="b">
        <f t="shared" si="12"/>
        <v>1</v>
      </c>
      <c r="AC88" s="199" t="b">
        <f t="shared" si="13"/>
        <v>1</v>
      </c>
      <c r="AD88" s="199" t="b">
        <f t="shared" si="14"/>
        <v>1</v>
      </c>
      <c r="AE88" s="200" t="b">
        <f t="shared" si="15"/>
        <v>1</v>
      </c>
      <c r="AF88" s="200" t="b">
        <f t="shared" si="15"/>
        <v>1</v>
      </c>
      <c r="AG88" s="201" t="b">
        <f t="shared" si="16"/>
        <v>1</v>
      </c>
      <c r="AH88" s="203">
        <f t="shared" si="17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22" t="s">
        <v>2673</v>
      </c>
      <c r="S89" s="124">
        <v>44654.904166666667</v>
      </c>
      <c r="T89" s="156" t="s">
        <v>2576</v>
      </c>
      <c r="U89" s="186" t="b">
        <v>1</v>
      </c>
      <c r="V89" s="134" t="b">
        <v>1</v>
      </c>
      <c r="AA89" s="234" t="b">
        <f t="shared" si="11"/>
        <v>1</v>
      </c>
      <c r="AB89" s="199" t="b">
        <f t="shared" si="12"/>
        <v>1</v>
      </c>
      <c r="AC89" s="199" t="b">
        <f t="shared" si="13"/>
        <v>1</v>
      </c>
      <c r="AD89" s="199" t="b">
        <f t="shared" si="14"/>
        <v>1</v>
      </c>
      <c r="AE89" s="200" t="b">
        <f t="shared" si="15"/>
        <v>1</v>
      </c>
      <c r="AF89" s="200" t="b">
        <f t="shared" si="15"/>
        <v>1</v>
      </c>
      <c r="AG89" s="201" t="b">
        <f t="shared" si="16"/>
        <v>1</v>
      </c>
      <c r="AH89" s="203">
        <f t="shared" si="17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22" t="s">
        <v>2674</v>
      </c>
      <c r="S90" s="124">
        <v>44654.90625</v>
      </c>
      <c r="T90" s="156" t="s">
        <v>2576</v>
      </c>
      <c r="U90" s="186" t="b">
        <v>1</v>
      </c>
      <c r="V90" s="134" t="b">
        <v>1</v>
      </c>
      <c r="AA90" s="234" t="b">
        <f t="shared" si="11"/>
        <v>1</v>
      </c>
      <c r="AB90" s="199" t="b">
        <f t="shared" si="12"/>
        <v>1</v>
      </c>
      <c r="AC90" s="199" t="b">
        <f t="shared" si="13"/>
        <v>1</v>
      </c>
      <c r="AD90" s="199" t="b">
        <f t="shared" si="14"/>
        <v>1</v>
      </c>
      <c r="AE90" s="200" t="b">
        <f t="shared" si="15"/>
        <v>1</v>
      </c>
      <c r="AF90" s="200" t="b">
        <f t="shared" si="15"/>
        <v>1</v>
      </c>
      <c r="AG90" s="201" t="b">
        <f t="shared" si="16"/>
        <v>1</v>
      </c>
      <c r="AH90" s="203">
        <f t="shared" si="17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22" t="s">
        <v>2675</v>
      </c>
      <c r="S91" s="124">
        <v>44654.908333333333</v>
      </c>
      <c r="T91" s="156" t="s">
        <v>2576</v>
      </c>
      <c r="U91" s="186" t="b">
        <v>1</v>
      </c>
      <c r="V91" s="134" t="b">
        <v>1</v>
      </c>
      <c r="AA91" s="234" t="b">
        <f t="shared" si="11"/>
        <v>1</v>
      </c>
      <c r="AB91" s="199" t="b">
        <f t="shared" si="12"/>
        <v>1</v>
      </c>
      <c r="AC91" s="199" t="b">
        <f t="shared" si="13"/>
        <v>1</v>
      </c>
      <c r="AD91" s="199" t="b">
        <f t="shared" si="14"/>
        <v>1</v>
      </c>
      <c r="AE91" s="200" t="b">
        <f t="shared" si="15"/>
        <v>1</v>
      </c>
      <c r="AF91" s="200" t="b">
        <f t="shared" si="15"/>
        <v>1</v>
      </c>
      <c r="AG91" s="201" t="b">
        <f t="shared" si="16"/>
        <v>1</v>
      </c>
      <c r="AH91" s="203">
        <f t="shared" si="17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22" t="s">
        <v>2676</v>
      </c>
      <c r="S92" s="124">
        <v>44654.918055555558</v>
      </c>
      <c r="T92" s="155" t="s">
        <v>2575</v>
      </c>
      <c r="U92" s="186" t="b">
        <v>1</v>
      </c>
      <c r="V92" s="134" t="b">
        <v>1</v>
      </c>
      <c r="AA92" s="234" t="b">
        <f t="shared" si="11"/>
        <v>1</v>
      </c>
      <c r="AB92" s="199" t="b">
        <f t="shared" si="12"/>
        <v>1</v>
      </c>
      <c r="AC92" s="199" t="b">
        <f t="shared" si="13"/>
        <v>1</v>
      </c>
      <c r="AD92" s="199" t="b">
        <f t="shared" si="14"/>
        <v>1</v>
      </c>
      <c r="AE92" s="200" t="b">
        <f t="shared" si="15"/>
        <v>1</v>
      </c>
      <c r="AF92" s="200" t="b">
        <f t="shared" si="15"/>
        <v>1</v>
      </c>
      <c r="AG92" s="201" t="b">
        <f t="shared" si="16"/>
        <v>1</v>
      </c>
      <c r="AH92" s="203">
        <f t="shared" si="17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31.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3251</v>
      </c>
      <c r="L93" s="229" t="s">
        <v>3252</v>
      </c>
      <c r="M93" s="138" t="s">
        <v>3253</v>
      </c>
      <c r="N93" s="215"/>
      <c r="O93" s="142" t="s">
        <v>2677</v>
      </c>
      <c r="P93" s="142"/>
      <c r="Q93" s="143" t="s">
        <v>2678</v>
      </c>
      <c r="R93" s="141"/>
      <c r="S93" s="141">
        <v>44654.923611111109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11"/>
        <v>1</v>
      </c>
      <c r="AB93" s="199" t="b">
        <f t="shared" si="12"/>
        <v>1</v>
      </c>
      <c r="AC93" s="199" t="b">
        <f t="shared" si="13"/>
        <v>1</v>
      </c>
      <c r="AD93" s="199" t="b">
        <f t="shared" si="14"/>
        <v>0</v>
      </c>
      <c r="AE93" s="200" t="b">
        <f t="shared" si="15"/>
        <v>1</v>
      </c>
      <c r="AF93" s="200" t="b">
        <f t="shared" si="15"/>
        <v>1</v>
      </c>
      <c r="AG93" s="201" t="b">
        <f t="shared" si="16"/>
        <v>0</v>
      </c>
      <c r="AH93" s="203">
        <f t="shared" si="17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224"/>
      <c r="M94" s="132"/>
      <c r="N94" s="214"/>
      <c r="O94" s="135"/>
      <c r="P94" s="144"/>
      <c r="Q94" s="128" t="s">
        <v>2679</v>
      </c>
      <c r="R94" s="129"/>
      <c r="S94" s="130">
        <v>44654.925694444442</v>
      </c>
      <c r="T94" s="157"/>
      <c r="U94" s="187" t="b">
        <v>1</v>
      </c>
      <c r="V94" s="191" t="b">
        <v>0</v>
      </c>
      <c r="W94" s="135"/>
      <c r="AA94" s="234" t="b">
        <f t="shared" ref="AA94:AA126" si="18">U94=TRUE</f>
        <v>1</v>
      </c>
      <c r="AB94" s="199" t="b">
        <f t="shared" ref="AB94:AB126" si="19">V94=TRUE</f>
        <v>0</v>
      </c>
      <c r="AC94" s="199" t="b">
        <f t="shared" ref="AC94:AC126" si="20">OR((ISBLANK(W94)), NOT(W94=FALSE)    )</f>
        <v>1</v>
      </c>
      <c r="AD94" s="199" t="b">
        <f t="shared" ref="AD94:AD126" si="21">OR((ISBLANK(X94)), NOT(X94=FALSE)    )</f>
        <v>1</v>
      </c>
      <c r="AE94" s="200" t="b">
        <f t="shared" ref="AE94:AF126" si="22">OR((ISBLANK(Y94)), NOT(Y94=FALSE)    )</f>
        <v>1</v>
      </c>
      <c r="AF94" s="200" t="b">
        <f t="shared" si="22"/>
        <v>1</v>
      </c>
      <c r="AG94" s="201" t="b">
        <f t="shared" si="16"/>
        <v>0</v>
      </c>
      <c r="AH94" s="203">
        <f t="shared" si="17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22" t="s">
        <v>2680</v>
      </c>
      <c r="Q95" s="136"/>
      <c r="S95" s="124">
        <v>45385.962500000001</v>
      </c>
      <c r="T95" s="155" t="s">
        <v>2575</v>
      </c>
      <c r="U95" s="186" t="b">
        <v>1</v>
      </c>
      <c r="V95" s="134" t="b">
        <v>1</v>
      </c>
      <c r="AA95" s="234" t="b">
        <f t="shared" si="18"/>
        <v>1</v>
      </c>
      <c r="AB95" s="199" t="b">
        <f t="shared" si="19"/>
        <v>1</v>
      </c>
      <c r="AC95" s="199" t="b">
        <f t="shared" si="20"/>
        <v>1</v>
      </c>
      <c r="AD95" s="199" t="b">
        <f t="shared" si="21"/>
        <v>1</v>
      </c>
      <c r="AE95" s="200" t="b">
        <f t="shared" si="22"/>
        <v>1</v>
      </c>
      <c r="AF95" s="200" t="b">
        <f t="shared" si="22"/>
        <v>1</v>
      </c>
      <c r="AG95" s="201" t="b">
        <f t="shared" si="16"/>
        <v>1</v>
      </c>
      <c r="AH95" s="203">
        <f t="shared" si="17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138"/>
      <c r="L96" s="225"/>
      <c r="M96" s="138"/>
      <c r="N96" s="215"/>
      <c r="O96" s="142" t="s">
        <v>2681</v>
      </c>
      <c r="P96" s="142"/>
      <c r="Q96" s="143" t="s">
        <v>2682</v>
      </c>
      <c r="R96" s="141"/>
      <c r="S96" s="141">
        <v>44654.96597222222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8"/>
        <v>1</v>
      </c>
      <c r="AB96" s="199" t="b">
        <f t="shared" si="19"/>
        <v>1</v>
      </c>
      <c r="AC96" s="199" t="b">
        <f t="shared" si="20"/>
        <v>1</v>
      </c>
      <c r="AD96" s="199" t="b">
        <f t="shared" si="21"/>
        <v>0</v>
      </c>
      <c r="AE96" s="200" t="b">
        <f t="shared" si="22"/>
        <v>1</v>
      </c>
      <c r="AF96" s="200" t="b">
        <f t="shared" si="22"/>
        <v>1</v>
      </c>
      <c r="AG96" s="201" t="b">
        <f t="shared" si="16"/>
        <v>0</v>
      </c>
      <c r="AH96" s="203">
        <f t="shared" si="17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22" t="s">
        <v>2683</v>
      </c>
      <c r="S97" s="124">
        <v>44654.970833333333</v>
      </c>
      <c r="T97" s="156" t="s">
        <v>2576</v>
      </c>
      <c r="U97" s="186" t="b">
        <v>1</v>
      </c>
      <c r="V97" s="134" t="b">
        <v>1</v>
      </c>
      <c r="AA97" s="234" t="b">
        <f t="shared" si="18"/>
        <v>1</v>
      </c>
      <c r="AB97" s="199" t="b">
        <f t="shared" si="19"/>
        <v>1</v>
      </c>
      <c r="AC97" s="199" t="b">
        <f t="shared" si="20"/>
        <v>1</v>
      </c>
      <c r="AD97" s="199" t="b">
        <f t="shared" si="21"/>
        <v>1</v>
      </c>
      <c r="AE97" s="200" t="b">
        <f t="shared" si="22"/>
        <v>1</v>
      </c>
      <c r="AF97" s="200" t="b">
        <f t="shared" si="22"/>
        <v>1</v>
      </c>
      <c r="AG97" s="201" t="b">
        <f t="shared" si="16"/>
        <v>1</v>
      </c>
      <c r="AH97" s="203">
        <f t="shared" si="17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22" t="s">
        <v>2684</v>
      </c>
      <c r="S98" s="124">
        <v>44654.972222222219</v>
      </c>
      <c r="T98" s="156" t="s">
        <v>2576</v>
      </c>
      <c r="U98" s="186" t="b">
        <v>1</v>
      </c>
      <c r="V98" s="134" t="b">
        <v>1</v>
      </c>
      <c r="AA98" s="234" t="b">
        <f t="shared" si="18"/>
        <v>1</v>
      </c>
      <c r="AB98" s="199" t="b">
        <f t="shared" si="19"/>
        <v>1</v>
      </c>
      <c r="AC98" s="199" t="b">
        <f t="shared" si="20"/>
        <v>1</v>
      </c>
      <c r="AD98" s="199" t="b">
        <f t="shared" si="21"/>
        <v>1</v>
      </c>
      <c r="AE98" s="200" t="b">
        <f t="shared" si="22"/>
        <v>1</v>
      </c>
      <c r="AF98" s="200" t="b">
        <f t="shared" si="22"/>
        <v>1</v>
      </c>
      <c r="AG98" s="201" t="b">
        <f t="shared" si="16"/>
        <v>1</v>
      </c>
      <c r="AH98" s="203">
        <f t="shared" si="17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25"/>
      <c r="M99" s="204"/>
      <c r="N99" s="218"/>
      <c r="O99" s="142" t="s">
        <v>2685</v>
      </c>
      <c r="P99" s="142"/>
      <c r="Q99" s="143" t="s">
        <v>2686</v>
      </c>
      <c r="R99" s="207"/>
      <c r="S99" s="207">
        <v>44654.96597222222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8"/>
        <v>1</v>
      </c>
      <c r="AB99" s="199" t="b">
        <f t="shared" si="19"/>
        <v>1</v>
      </c>
      <c r="AC99" s="199" t="b">
        <f t="shared" si="20"/>
        <v>1</v>
      </c>
      <c r="AD99" s="199" t="b">
        <f t="shared" si="21"/>
        <v>0</v>
      </c>
      <c r="AE99" s="200" t="b">
        <f t="shared" si="22"/>
        <v>1</v>
      </c>
      <c r="AF99" s="200" t="b">
        <f t="shared" si="22"/>
        <v>1</v>
      </c>
      <c r="AG99" s="201" t="b">
        <f t="shared" si="16"/>
        <v>0</v>
      </c>
      <c r="AH99" s="203">
        <f t="shared" si="17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22" t="s">
        <v>2687</v>
      </c>
      <c r="S100" s="124">
        <v>44654.977083333331</v>
      </c>
      <c r="T100" s="156" t="s">
        <v>2576</v>
      </c>
      <c r="U100" s="186" t="b">
        <v>1</v>
      </c>
      <c r="V100" s="134" t="b">
        <v>1</v>
      </c>
      <c r="AA100" s="234" t="b">
        <f t="shared" si="18"/>
        <v>1</v>
      </c>
      <c r="AB100" s="199" t="b">
        <f t="shared" si="19"/>
        <v>1</v>
      </c>
      <c r="AC100" s="199" t="b">
        <f t="shared" si="20"/>
        <v>1</v>
      </c>
      <c r="AD100" s="199" t="b">
        <f t="shared" si="21"/>
        <v>1</v>
      </c>
      <c r="AE100" s="200" t="b">
        <f t="shared" si="22"/>
        <v>1</v>
      </c>
      <c r="AF100" s="200" t="b">
        <f t="shared" si="22"/>
        <v>1</v>
      </c>
      <c r="AG100" s="201" t="b">
        <f t="shared" si="16"/>
        <v>1</v>
      </c>
      <c r="AH100" s="203">
        <f t="shared" si="17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31"/>
      <c r="M101" s="174"/>
      <c r="N101" s="217"/>
      <c r="O101" s="136" t="s">
        <v>2632</v>
      </c>
      <c r="P101" s="136" t="s">
        <v>2599</v>
      </c>
      <c r="Q101" s="136"/>
      <c r="R101" s="136"/>
      <c r="S101" s="175">
        <v>44652.980555555558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8"/>
        <v>1</v>
      </c>
      <c r="AB101" s="199" t="b">
        <f t="shared" si="19"/>
        <v>1</v>
      </c>
      <c r="AC101" s="199" t="b">
        <f t="shared" si="20"/>
        <v>1</v>
      </c>
      <c r="AD101" s="199" t="b">
        <f t="shared" si="21"/>
        <v>1</v>
      </c>
      <c r="AE101" s="200" t="b">
        <f t="shared" si="22"/>
        <v>1</v>
      </c>
      <c r="AF101" s="200" t="b">
        <f t="shared" si="22"/>
        <v>1</v>
      </c>
      <c r="AG101" s="201" t="b">
        <f t="shared" si="16"/>
        <v>1</v>
      </c>
      <c r="AH101" s="203">
        <f t="shared" si="17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31"/>
      <c r="M102" s="174"/>
      <c r="N102" s="217"/>
      <c r="O102" s="136" t="s">
        <v>2688</v>
      </c>
      <c r="P102" s="136"/>
      <c r="Q102" s="136"/>
      <c r="R102" s="136"/>
      <c r="S102" s="175">
        <v>44654.994444444441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8"/>
        <v>1</v>
      </c>
      <c r="AB102" s="199" t="b">
        <f t="shared" si="19"/>
        <v>1</v>
      </c>
      <c r="AC102" s="199" t="b">
        <f t="shared" si="20"/>
        <v>1</v>
      </c>
      <c r="AD102" s="199" t="b">
        <f t="shared" si="21"/>
        <v>1</v>
      </c>
      <c r="AE102" s="200" t="b">
        <f t="shared" si="22"/>
        <v>1</v>
      </c>
      <c r="AF102" s="200" t="b">
        <f t="shared" si="22"/>
        <v>1</v>
      </c>
      <c r="AG102" s="201" t="b">
        <f t="shared" si="16"/>
        <v>1</v>
      </c>
      <c r="AH102" s="203">
        <f t="shared" si="17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25"/>
      <c r="M103" s="138"/>
      <c r="N103" s="215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8"/>
        <v>1</v>
      </c>
      <c r="AB103" s="199" t="b">
        <f t="shared" si="19"/>
        <v>1</v>
      </c>
      <c r="AC103" s="199" t="b">
        <f t="shared" si="20"/>
        <v>1</v>
      </c>
      <c r="AD103" s="199" t="b">
        <f t="shared" si="21"/>
        <v>0</v>
      </c>
      <c r="AE103" s="200" t="b">
        <f t="shared" si="22"/>
        <v>1</v>
      </c>
      <c r="AF103" s="200" t="b">
        <f t="shared" si="22"/>
        <v>1</v>
      </c>
      <c r="AG103" s="201" t="b">
        <f t="shared" si="16"/>
        <v>0</v>
      </c>
      <c r="AH103" s="203">
        <f t="shared" si="17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31"/>
      <c r="M104" s="174"/>
      <c r="N104" s="217"/>
      <c r="O104" s="177" t="s">
        <v>2690</v>
      </c>
      <c r="P104" s="136" t="s">
        <v>2599</v>
      </c>
      <c r="Q104" s="136"/>
      <c r="R104" s="136"/>
      <c r="S104" s="175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8"/>
        <v>1</v>
      </c>
      <c r="AB104" s="199" t="b">
        <f t="shared" si="19"/>
        <v>1</v>
      </c>
      <c r="AC104" s="199" t="b">
        <f t="shared" si="20"/>
        <v>1</v>
      </c>
      <c r="AD104" s="199" t="b">
        <f t="shared" si="21"/>
        <v>1</v>
      </c>
      <c r="AE104" s="200" t="b">
        <f t="shared" si="22"/>
        <v>1</v>
      </c>
      <c r="AF104" s="200" t="b">
        <f t="shared" si="22"/>
        <v>1</v>
      </c>
      <c r="AG104" s="201" t="b">
        <f t="shared" si="16"/>
        <v>1</v>
      </c>
      <c r="AH104" s="203">
        <f t="shared" si="17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31"/>
      <c r="M105" s="174"/>
      <c r="N105" s="217"/>
      <c r="O105" s="136" t="s">
        <v>2693</v>
      </c>
      <c r="P105" s="136"/>
      <c r="Q105" s="136"/>
      <c r="R105" s="136"/>
      <c r="S105" s="175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8"/>
        <v>1</v>
      </c>
      <c r="AB105" s="199" t="b">
        <f t="shared" si="19"/>
        <v>1</v>
      </c>
      <c r="AC105" s="199" t="b">
        <f t="shared" si="20"/>
        <v>1</v>
      </c>
      <c r="AD105" s="199" t="b">
        <f t="shared" si="21"/>
        <v>1</v>
      </c>
      <c r="AE105" s="200" t="b">
        <f t="shared" si="22"/>
        <v>1</v>
      </c>
      <c r="AF105" s="200" t="b">
        <f t="shared" si="22"/>
        <v>1</v>
      </c>
      <c r="AG105" s="201" t="b">
        <f t="shared" si="16"/>
        <v>1</v>
      </c>
      <c r="AH105" s="203">
        <f t="shared" si="17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31"/>
      <c r="M106" s="174"/>
      <c r="N106" s="217"/>
      <c r="O106" s="136" t="s">
        <v>2694</v>
      </c>
      <c r="P106" s="136"/>
      <c r="Q106" s="136" t="s">
        <v>2695</v>
      </c>
      <c r="R106" s="136"/>
      <c r="S106" s="175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8"/>
        <v>1</v>
      </c>
      <c r="AB106" s="199" t="b">
        <f t="shared" si="19"/>
        <v>1</v>
      </c>
      <c r="AC106" s="199" t="b">
        <f t="shared" si="20"/>
        <v>1</v>
      </c>
      <c r="AD106" s="199" t="b">
        <f t="shared" si="21"/>
        <v>1</v>
      </c>
      <c r="AE106" s="200" t="b">
        <f t="shared" si="22"/>
        <v>1</v>
      </c>
      <c r="AF106" s="200" t="b">
        <f t="shared" si="22"/>
        <v>1</v>
      </c>
      <c r="AG106" s="201" t="b">
        <f t="shared" si="16"/>
        <v>1</v>
      </c>
      <c r="AH106" s="203">
        <f t="shared" si="17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31"/>
      <c r="M107" s="174"/>
      <c r="N107" s="217"/>
      <c r="O107" s="177" t="s">
        <v>2696</v>
      </c>
      <c r="P107" s="136"/>
      <c r="Q107" s="136"/>
      <c r="R107" s="136"/>
      <c r="S107" s="175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8"/>
        <v>1</v>
      </c>
      <c r="AB107" s="199" t="b">
        <f t="shared" si="19"/>
        <v>1</v>
      </c>
      <c r="AC107" s="199" t="b">
        <f t="shared" si="20"/>
        <v>1</v>
      </c>
      <c r="AD107" s="199" t="b">
        <f t="shared" si="21"/>
        <v>1</v>
      </c>
      <c r="AE107" s="200" t="b">
        <f t="shared" si="22"/>
        <v>1</v>
      </c>
      <c r="AF107" s="200" t="b">
        <f t="shared" si="22"/>
        <v>1</v>
      </c>
      <c r="AG107" s="201" t="b">
        <f t="shared" si="16"/>
        <v>1</v>
      </c>
      <c r="AH107" s="203">
        <f t="shared" si="17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31.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27" t="s">
        <v>2708</v>
      </c>
      <c r="M108" s="174"/>
      <c r="N108" s="217"/>
      <c r="O108" s="177" t="s">
        <v>2697</v>
      </c>
      <c r="P108" s="136"/>
      <c r="Q108" s="136"/>
      <c r="R108" s="136"/>
      <c r="S108" s="175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8"/>
        <v>1</v>
      </c>
      <c r="AB108" s="199" t="b">
        <f t="shared" si="19"/>
        <v>1</v>
      </c>
      <c r="AC108" s="199" t="b">
        <f t="shared" si="20"/>
        <v>1</v>
      </c>
      <c r="AD108" s="199" t="b">
        <f t="shared" si="21"/>
        <v>1</v>
      </c>
      <c r="AE108" s="200" t="b">
        <f t="shared" si="22"/>
        <v>1</v>
      </c>
      <c r="AF108" s="200" t="b">
        <f t="shared" si="22"/>
        <v>1</v>
      </c>
      <c r="AG108" s="201" t="b">
        <f t="shared" si="16"/>
        <v>1</v>
      </c>
      <c r="AH108" s="203">
        <f t="shared" si="17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31.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27" t="s">
        <v>2711</v>
      </c>
      <c r="M109" s="174"/>
      <c r="N109" s="217"/>
      <c r="O109" s="136" t="s">
        <v>2699</v>
      </c>
      <c r="P109" s="136"/>
      <c r="Q109" s="136"/>
      <c r="R109" s="136"/>
      <c r="S109" s="175">
        <v>44656.542361111111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8"/>
        <v>1</v>
      </c>
      <c r="AB109" s="199" t="b">
        <f t="shared" si="19"/>
        <v>1</v>
      </c>
      <c r="AC109" s="199" t="b">
        <f t="shared" si="20"/>
        <v>1</v>
      </c>
      <c r="AD109" s="199" t="b">
        <f t="shared" si="21"/>
        <v>1</v>
      </c>
      <c r="AE109" s="200" t="b">
        <f t="shared" si="22"/>
        <v>1</v>
      </c>
      <c r="AF109" s="200" t="b">
        <f t="shared" si="22"/>
        <v>1</v>
      </c>
      <c r="AG109" s="201" t="b">
        <f t="shared" si="16"/>
        <v>1</v>
      </c>
      <c r="AH109" s="203">
        <f t="shared" si="17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39.4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31"/>
      <c r="M110" s="120" t="s">
        <v>2705</v>
      </c>
      <c r="N110" s="219" t="s">
        <v>2704</v>
      </c>
      <c r="O110" s="136"/>
      <c r="P110" s="136" t="s">
        <v>2706</v>
      </c>
      <c r="Q110" s="136"/>
      <c r="R110" s="136"/>
      <c r="S110" s="175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8"/>
        <v>1</v>
      </c>
      <c r="AB110" s="199" t="b">
        <f t="shared" si="19"/>
        <v>1</v>
      </c>
      <c r="AC110" s="199" t="b">
        <f t="shared" si="20"/>
        <v>1</v>
      </c>
      <c r="AD110" s="199" t="b">
        <f t="shared" si="21"/>
        <v>1</v>
      </c>
      <c r="AE110" s="200" t="b">
        <f t="shared" si="22"/>
        <v>1</v>
      </c>
      <c r="AF110" s="200" t="b">
        <f t="shared" si="22"/>
        <v>1</v>
      </c>
      <c r="AG110" s="201" t="b">
        <f t="shared" si="16"/>
        <v>1</v>
      </c>
      <c r="AH110" s="203">
        <f t="shared" si="17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27" t="s">
        <v>2712</v>
      </c>
      <c r="M111" s="174" t="s">
        <v>2714</v>
      </c>
      <c r="N111" s="217" t="s">
        <v>2715</v>
      </c>
      <c r="O111" s="136"/>
      <c r="P111" s="136" t="s">
        <v>2716</v>
      </c>
      <c r="Q111" s="136"/>
      <c r="R111" s="136"/>
      <c r="S111" s="175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8"/>
        <v>1</v>
      </c>
      <c r="AB111" s="199" t="b">
        <f t="shared" si="19"/>
        <v>1</v>
      </c>
      <c r="AC111" s="199" t="b">
        <f t="shared" si="20"/>
        <v>1</v>
      </c>
      <c r="AD111" s="199" t="b">
        <f t="shared" si="21"/>
        <v>1</v>
      </c>
      <c r="AE111" s="200" t="b">
        <f t="shared" si="22"/>
        <v>1</v>
      </c>
      <c r="AF111" s="200" t="b">
        <f t="shared" si="22"/>
        <v>1</v>
      </c>
      <c r="AG111" s="201" t="b">
        <f t="shared" si="16"/>
        <v>1</v>
      </c>
      <c r="AH111" s="203">
        <f t="shared" si="17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31.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27" t="s">
        <v>2719</v>
      </c>
      <c r="M112" s="174" t="s">
        <v>2718</v>
      </c>
      <c r="N112" s="217" t="s">
        <v>2717</v>
      </c>
      <c r="O112" s="136" t="s">
        <v>2723</v>
      </c>
      <c r="P112" s="136"/>
      <c r="Q112" s="136"/>
      <c r="R112" s="136"/>
      <c r="S112" s="175">
        <v>44657.564583333333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8"/>
        <v>1</v>
      </c>
      <c r="AB112" s="199" t="b">
        <f t="shared" si="19"/>
        <v>1</v>
      </c>
      <c r="AC112" s="199" t="b">
        <f t="shared" si="20"/>
        <v>1</v>
      </c>
      <c r="AD112" s="199" t="b">
        <f t="shared" si="21"/>
        <v>1</v>
      </c>
      <c r="AE112" s="200" t="b">
        <f t="shared" si="22"/>
        <v>1</v>
      </c>
      <c r="AF112" s="200" t="b">
        <f t="shared" si="22"/>
        <v>1</v>
      </c>
      <c r="AG112" s="201" t="b">
        <f t="shared" si="16"/>
        <v>1</v>
      </c>
      <c r="AH112" s="203">
        <f t="shared" si="17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31.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27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Q113" s="136"/>
      <c r="R113" s="136"/>
      <c r="S113" s="175">
        <v>44657.922222222223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8"/>
        <v>1</v>
      </c>
      <c r="AB113" s="199" t="b">
        <f t="shared" si="19"/>
        <v>1</v>
      </c>
      <c r="AC113" s="199" t="b">
        <f t="shared" si="20"/>
        <v>1</v>
      </c>
      <c r="AD113" s="199" t="b">
        <f t="shared" si="21"/>
        <v>1</v>
      </c>
      <c r="AE113" s="200" t="b">
        <f t="shared" si="22"/>
        <v>1</v>
      </c>
      <c r="AF113" s="200" t="b">
        <f t="shared" si="22"/>
        <v>1</v>
      </c>
      <c r="AG113" s="201" t="b">
        <f t="shared" si="16"/>
        <v>1</v>
      </c>
      <c r="AH113" s="203">
        <f t="shared" si="17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27" t="s">
        <v>2708</v>
      </c>
      <c r="M114" s="174" t="s">
        <v>2730</v>
      </c>
      <c r="N114" s="217" t="s">
        <v>2731</v>
      </c>
      <c r="O114" s="136"/>
      <c r="P114" s="136" t="s">
        <v>2729</v>
      </c>
      <c r="Q114" s="136"/>
      <c r="R114" s="136"/>
      <c r="S114" s="175">
        <v>44657.84375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8"/>
        <v>1</v>
      </c>
      <c r="AB114" s="199" t="b">
        <f t="shared" si="19"/>
        <v>1</v>
      </c>
      <c r="AC114" s="199" t="b">
        <f t="shared" si="20"/>
        <v>1</v>
      </c>
      <c r="AD114" s="199" t="b">
        <f t="shared" si="21"/>
        <v>1</v>
      </c>
      <c r="AE114" s="200" t="b">
        <f t="shared" si="22"/>
        <v>1</v>
      </c>
      <c r="AF114" s="200" t="b">
        <f t="shared" si="22"/>
        <v>1</v>
      </c>
      <c r="AG114" s="201" t="b">
        <f t="shared" si="16"/>
        <v>1</v>
      </c>
      <c r="AH114" s="203">
        <f t="shared" si="17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31.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28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84">
        <v>44657.932638888888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8"/>
        <v>1</v>
      </c>
      <c r="AB115" s="199" t="b">
        <f t="shared" si="19"/>
        <v>0</v>
      </c>
      <c r="AC115" s="199" t="b">
        <f t="shared" si="20"/>
        <v>1</v>
      </c>
      <c r="AD115" s="199" t="b">
        <f t="shared" si="21"/>
        <v>1</v>
      </c>
      <c r="AE115" s="200" t="b">
        <f t="shared" si="22"/>
        <v>1</v>
      </c>
      <c r="AF115" s="200" t="b">
        <f t="shared" si="22"/>
        <v>1</v>
      </c>
      <c r="AG115" s="201" t="b">
        <f t="shared" si="16"/>
        <v>0</v>
      </c>
      <c r="AH115" s="203">
        <f t="shared" si="17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31.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27" t="s">
        <v>2736</v>
      </c>
      <c r="M116" s="174" t="s">
        <v>2738</v>
      </c>
      <c r="N116" s="217" t="s">
        <v>2739</v>
      </c>
      <c r="O116" s="136" t="s">
        <v>2737</v>
      </c>
      <c r="P116" s="136"/>
      <c r="Q116" s="136"/>
      <c r="R116" s="136"/>
      <c r="S116" s="175">
        <v>44657.935416666667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8"/>
        <v>1</v>
      </c>
      <c r="AB116" s="199" t="b">
        <f t="shared" si="19"/>
        <v>1</v>
      </c>
      <c r="AC116" s="199" t="b">
        <f t="shared" si="20"/>
        <v>1</v>
      </c>
      <c r="AD116" s="199" t="b">
        <f t="shared" si="21"/>
        <v>1</v>
      </c>
      <c r="AE116" s="200" t="b">
        <f t="shared" si="22"/>
        <v>1</v>
      </c>
      <c r="AF116" s="200" t="b">
        <f t="shared" si="22"/>
        <v>1</v>
      </c>
      <c r="AG116" s="201" t="b">
        <f t="shared" si="16"/>
        <v>1</v>
      </c>
      <c r="AH116" s="203">
        <f t="shared" si="17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31.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27" t="s">
        <v>2736</v>
      </c>
      <c r="M117" s="174" t="s">
        <v>2741</v>
      </c>
      <c r="N117" s="217" t="s">
        <v>2742</v>
      </c>
      <c r="O117" s="136"/>
      <c r="P117" s="136"/>
      <c r="Q117" s="136"/>
      <c r="R117" s="136"/>
      <c r="S117" s="175">
        <v>44657.938888888886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8"/>
        <v>1</v>
      </c>
      <c r="AB117" s="199" t="b">
        <f t="shared" si="19"/>
        <v>1</v>
      </c>
      <c r="AC117" s="199" t="b">
        <f t="shared" si="20"/>
        <v>1</v>
      </c>
      <c r="AD117" s="199" t="b">
        <f t="shared" si="21"/>
        <v>1</v>
      </c>
      <c r="AE117" s="200" t="b">
        <f t="shared" si="22"/>
        <v>1</v>
      </c>
      <c r="AF117" s="200" t="b">
        <f t="shared" si="22"/>
        <v>1</v>
      </c>
      <c r="AG117" s="201" t="b">
        <f t="shared" si="16"/>
        <v>1</v>
      </c>
      <c r="AH117" s="203">
        <f t="shared" si="17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31.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27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Q118" s="136"/>
      <c r="R118" s="136"/>
      <c r="S118" s="175">
        <v>44657.973611111112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8"/>
        <v>1</v>
      </c>
      <c r="AB118" s="199" t="b">
        <f t="shared" si="19"/>
        <v>1</v>
      </c>
      <c r="AC118" s="199" t="b">
        <f t="shared" si="20"/>
        <v>1</v>
      </c>
      <c r="AD118" s="199" t="b">
        <f t="shared" si="21"/>
        <v>1</v>
      </c>
      <c r="AE118" s="200" t="b">
        <f t="shared" si="22"/>
        <v>1</v>
      </c>
      <c r="AF118" s="200" t="b">
        <f t="shared" si="22"/>
        <v>1</v>
      </c>
      <c r="AG118" s="201" t="b">
        <f t="shared" si="16"/>
        <v>1</v>
      </c>
      <c r="AH118" s="203">
        <f t="shared" si="17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27" t="s">
        <v>2756</v>
      </c>
      <c r="M119" s="174" t="s">
        <v>2730</v>
      </c>
      <c r="N119" s="217" t="s">
        <v>2758</v>
      </c>
      <c r="O119" s="136"/>
      <c r="P119" s="136"/>
      <c r="Q119" s="136"/>
      <c r="R119" s="136"/>
      <c r="S119" s="175">
        <v>44657.977083333331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8"/>
        <v>1</v>
      </c>
      <c r="AB119" s="199" t="b">
        <f t="shared" si="19"/>
        <v>1</v>
      </c>
      <c r="AC119" s="199" t="b">
        <f t="shared" si="20"/>
        <v>1</v>
      </c>
      <c r="AD119" s="199" t="b">
        <f t="shared" si="21"/>
        <v>1</v>
      </c>
      <c r="AE119" s="200" t="b">
        <f t="shared" si="22"/>
        <v>1</v>
      </c>
      <c r="AF119" s="200" t="b">
        <f t="shared" si="22"/>
        <v>1</v>
      </c>
      <c r="AG119" s="201" t="b">
        <f t="shared" si="16"/>
        <v>1</v>
      </c>
      <c r="AH119" s="203">
        <f t="shared" si="17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27" t="s">
        <v>2765</v>
      </c>
      <c r="M120" s="174" t="s">
        <v>2759</v>
      </c>
      <c r="N120" s="217" t="s">
        <v>2763</v>
      </c>
      <c r="O120" s="136" t="s">
        <v>2761</v>
      </c>
      <c r="P120" s="136"/>
      <c r="Q120" s="136"/>
      <c r="R120" s="136"/>
      <c r="S120" s="175">
        <v>44657.981944444444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8"/>
        <v>1</v>
      </c>
      <c r="AB120" s="199" t="b">
        <f t="shared" si="19"/>
        <v>1</v>
      </c>
      <c r="AC120" s="199" t="b">
        <f t="shared" si="20"/>
        <v>1</v>
      </c>
      <c r="AD120" s="199" t="b">
        <f t="shared" si="21"/>
        <v>1</v>
      </c>
      <c r="AE120" s="200" t="b">
        <f t="shared" si="22"/>
        <v>1</v>
      </c>
      <c r="AF120" s="200" t="b">
        <f t="shared" si="22"/>
        <v>1</v>
      </c>
      <c r="AG120" s="201" t="b">
        <f t="shared" si="16"/>
        <v>1</v>
      </c>
      <c r="AH120" s="203">
        <f t="shared" si="17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27" t="s">
        <v>2765</v>
      </c>
      <c r="M121" s="174" t="s">
        <v>2760</v>
      </c>
      <c r="N121" s="217" t="s">
        <v>2763</v>
      </c>
      <c r="O121" s="136" t="s">
        <v>2762</v>
      </c>
      <c r="P121" s="136"/>
      <c r="Q121" s="136"/>
      <c r="R121" s="136"/>
      <c r="S121" s="175">
        <v>44657.981944444444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8"/>
        <v>1</v>
      </c>
      <c r="AB121" s="199" t="b">
        <f t="shared" si="19"/>
        <v>1</v>
      </c>
      <c r="AC121" s="199" t="b">
        <f t="shared" si="20"/>
        <v>1</v>
      </c>
      <c r="AD121" s="199" t="b">
        <f t="shared" si="21"/>
        <v>1</v>
      </c>
      <c r="AE121" s="200" t="b">
        <f t="shared" si="22"/>
        <v>1</v>
      </c>
      <c r="AF121" s="200" t="b">
        <f t="shared" si="22"/>
        <v>1</v>
      </c>
      <c r="AG121" s="201" t="b">
        <f t="shared" si="16"/>
        <v>1</v>
      </c>
      <c r="AH121" s="203">
        <f t="shared" si="17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27" t="s">
        <v>2766</v>
      </c>
      <c r="M122" s="174" t="s">
        <v>2769</v>
      </c>
      <c r="N122" s="217" t="s">
        <v>2770</v>
      </c>
      <c r="O122" s="136" t="s">
        <v>2768</v>
      </c>
      <c r="P122" s="136"/>
      <c r="Q122" s="136"/>
      <c r="R122" s="136"/>
      <c r="S122" s="175">
        <v>44657.990277777775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8"/>
        <v>1</v>
      </c>
      <c r="AB122" s="199" t="b">
        <f t="shared" si="19"/>
        <v>1</v>
      </c>
      <c r="AC122" s="199" t="b">
        <f t="shared" si="20"/>
        <v>1</v>
      </c>
      <c r="AD122" s="199" t="b">
        <f t="shared" si="21"/>
        <v>1</v>
      </c>
      <c r="AE122" s="200" t="b">
        <f t="shared" si="22"/>
        <v>1</v>
      </c>
      <c r="AF122" s="200" t="b">
        <f t="shared" si="22"/>
        <v>1</v>
      </c>
      <c r="AG122" s="201" t="b">
        <f t="shared" si="16"/>
        <v>1</v>
      </c>
      <c r="AH122" s="203">
        <f t="shared" si="17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2767</v>
      </c>
      <c r="L123" s="227" t="s">
        <v>2766</v>
      </c>
      <c r="M123" s="120" t="s">
        <v>2771</v>
      </c>
      <c r="N123" s="216" t="s">
        <v>2773</v>
      </c>
      <c r="O123" s="122" t="s">
        <v>2772</v>
      </c>
      <c r="S123" s="175">
        <v>44657.996527777781</v>
      </c>
      <c r="T123" s="176" t="s">
        <v>2576</v>
      </c>
      <c r="U123" s="189" t="b">
        <v>1</v>
      </c>
      <c r="V123" s="134" t="b">
        <v>1</v>
      </c>
      <c r="AA123" s="234" t="b">
        <f t="shared" si="18"/>
        <v>1</v>
      </c>
      <c r="AB123" s="199" t="b">
        <f t="shared" si="19"/>
        <v>1</v>
      </c>
      <c r="AC123" s="199" t="b">
        <f t="shared" si="20"/>
        <v>1</v>
      </c>
      <c r="AD123" s="199" t="b">
        <f t="shared" si="21"/>
        <v>1</v>
      </c>
      <c r="AE123" s="200" t="b">
        <f t="shared" si="22"/>
        <v>1</v>
      </c>
      <c r="AF123" s="200" t="b">
        <f t="shared" si="22"/>
        <v>1</v>
      </c>
      <c r="AG123" s="201" t="b">
        <f t="shared" si="16"/>
        <v>1</v>
      </c>
      <c r="AH123" s="203">
        <f t="shared" si="17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31.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2767</v>
      </c>
      <c r="L124" s="227" t="s">
        <v>2774</v>
      </c>
      <c r="M124" s="120" t="s">
        <v>2776</v>
      </c>
      <c r="N124" s="216" t="s">
        <v>2775</v>
      </c>
      <c r="O124" s="122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8"/>
        <v>1</v>
      </c>
      <c r="AB124" s="199" t="b">
        <f t="shared" si="19"/>
        <v>1</v>
      </c>
      <c r="AC124" s="199" t="b">
        <f t="shared" si="20"/>
        <v>1</v>
      </c>
      <c r="AD124" s="199" t="b">
        <f t="shared" si="21"/>
        <v>1</v>
      </c>
      <c r="AE124" s="200" t="b">
        <f t="shared" si="22"/>
        <v>1</v>
      </c>
      <c r="AF124" s="200" t="b">
        <f t="shared" si="22"/>
        <v>1</v>
      </c>
      <c r="AG124" s="201" t="b">
        <f t="shared" si="16"/>
        <v>1</v>
      </c>
      <c r="AH124" s="203">
        <f t="shared" si="17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2767</v>
      </c>
      <c r="L125" s="227" t="s">
        <v>2777</v>
      </c>
      <c r="M125" s="120" t="s">
        <v>2780</v>
      </c>
      <c r="N125" s="216" t="s">
        <v>2778</v>
      </c>
      <c r="O125" s="136" t="s">
        <v>2779</v>
      </c>
      <c r="P125" s="122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8"/>
        <v>1</v>
      </c>
      <c r="AB125" s="199" t="b">
        <f t="shared" si="19"/>
        <v>1</v>
      </c>
      <c r="AC125" s="199" t="b">
        <f t="shared" si="20"/>
        <v>1</v>
      </c>
      <c r="AD125" s="199" t="b">
        <f t="shared" si="21"/>
        <v>1</v>
      </c>
      <c r="AE125" s="200" t="b">
        <f t="shared" si="22"/>
        <v>1</v>
      </c>
      <c r="AF125" s="200" t="b">
        <f t="shared" si="22"/>
        <v>1</v>
      </c>
      <c r="AG125" s="201" t="b">
        <f t="shared" si="16"/>
        <v>1</v>
      </c>
      <c r="AH125" s="203">
        <f t="shared" si="17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31.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2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207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8"/>
        <v>1</v>
      </c>
      <c r="AB126" s="199" t="b">
        <f t="shared" si="19"/>
        <v>1</v>
      </c>
      <c r="AC126" s="199" t="b">
        <f t="shared" si="20"/>
        <v>1</v>
      </c>
      <c r="AD126" s="199" t="b">
        <f t="shared" si="21"/>
        <v>0</v>
      </c>
      <c r="AE126" s="200" t="b">
        <f t="shared" si="22"/>
        <v>1</v>
      </c>
      <c r="AF126" s="200" t="b">
        <f t="shared" si="22"/>
        <v>1</v>
      </c>
      <c r="AG126" s="201" t="b">
        <f t="shared" si="16"/>
        <v>0</v>
      </c>
      <c r="AH126" s="203">
        <f t="shared" si="17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31.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2786</v>
      </c>
      <c r="L127" s="227" t="s">
        <v>2785</v>
      </c>
      <c r="M127" s="120" t="s">
        <v>2787</v>
      </c>
      <c r="N127" s="216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A190" si="23">U127=TRUE</f>
        <v>1</v>
      </c>
      <c r="AB127" s="199" t="b">
        <f t="shared" ref="AB127:AB190" si="24">V127=TRUE</f>
        <v>1</v>
      </c>
      <c r="AC127" s="199" t="b">
        <f t="shared" ref="AC127:AC190" si="25">OR((ISBLANK(W127)), NOT(W127=FALSE)    )</f>
        <v>1</v>
      </c>
      <c r="AD127" s="199" t="b">
        <f t="shared" ref="AD127:AD190" si="26">OR((ISBLANK(X127)), NOT(X127=FALSE)    )</f>
        <v>1</v>
      </c>
      <c r="AE127" s="200" t="b">
        <f t="shared" ref="AE127:AF190" si="27">OR((ISBLANK(Y127)), NOT(Y127=FALSE)    )</f>
        <v>1</v>
      </c>
      <c r="AF127" s="200" t="b">
        <f t="shared" si="27"/>
        <v>1</v>
      </c>
      <c r="AG127" s="201" t="b">
        <f t="shared" si="16"/>
        <v>1</v>
      </c>
      <c r="AH127" s="203">
        <f t="shared" si="17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31.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2786</v>
      </c>
      <c r="L128" s="227" t="s">
        <v>2785</v>
      </c>
      <c r="M128" s="120" t="s">
        <v>2788</v>
      </c>
      <c r="N128" s="230" t="s">
        <v>887</v>
      </c>
      <c r="S128" s="206">
        <v>44658.754861111112</v>
      </c>
      <c r="T128" s="176" t="s">
        <v>2576</v>
      </c>
      <c r="U128" s="189" t="b">
        <v>1</v>
      </c>
      <c r="V128" s="134" t="b">
        <v>1</v>
      </c>
      <c r="AA128" s="234" t="b">
        <f t="shared" si="23"/>
        <v>1</v>
      </c>
      <c r="AB128" s="199" t="b">
        <f t="shared" si="24"/>
        <v>1</v>
      </c>
      <c r="AC128" s="199" t="b">
        <f t="shared" si="25"/>
        <v>1</v>
      </c>
      <c r="AD128" s="199" t="b">
        <f t="shared" si="26"/>
        <v>1</v>
      </c>
      <c r="AE128" s="200" t="b">
        <f t="shared" si="27"/>
        <v>1</v>
      </c>
      <c r="AF128" s="200" t="b">
        <f t="shared" si="27"/>
        <v>1</v>
      </c>
      <c r="AG128" s="201" t="b">
        <f t="shared" si="16"/>
        <v>1</v>
      </c>
      <c r="AH128" s="203">
        <f t="shared" si="17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2786</v>
      </c>
      <c r="L129" s="227" t="s">
        <v>2785</v>
      </c>
      <c r="M129" s="120" t="s">
        <v>2788</v>
      </c>
      <c r="N129" s="230" t="s">
        <v>891</v>
      </c>
      <c r="P129" s="222" t="s">
        <v>2790</v>
      </c>
      <c r="S129" s="206">
        <v>44658.756944444445</v>
      </c>
      <c r="T129" s="176" t="s">
        <v>2576</v>
      </c>
      <c r="U129" s="223" t="s">
        <v>2791</v>
      </c>
      <c r="V129" s="134" t="b">
        <v>1</v>
      </c>
      <c r="AA129" s="234" t="b">
        <f t="shared" si="23"/>
        <v>0</v>
      </c>
      <c r="AB129" s="199" t="b">
        <f t="shared" si="24"/>
        <v>1</v>
      </c>
      <c r="AC129" s="199" t="b">
        <f t="shared" si="25"/>
        <v>1</v>
      </c>
      <c r="AD129" s="199" t="b">
        <f t="shared" si="26"/>
        <v>1</v>
      </c>
      <c r="AE129" s="200" t="b">
        <f t="shared" si="27"/>
        <v>1</v>
      </c>
      <c r="AF129" s="200" t="b">
        <f t="shared" si="27"/>
        <v>1</v>
      </c>
      <c r="AG129" s="201" t="b">
        <f t="shared" si="16"/>
        <v>0</v>
      </c>
      <c r="AH129" s="203">
        <f t="shared" si="17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31.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27" t="s">
        <v>2708</v>
      </c>
      <c r="M130" s="120" t="s">
        <v>2776</v>
      </c>
      <c r="N130" s="216" t="s">
        <v>2792</v>
      </c>
      <c r="P130" s="222" t="s">
        <v>2793</v>
      </c>
      <c r="S130" s="206">
        <v>44658.761111111111</v>
      </c>
      <c r="U130" s="223" t="s">
        <v>2791</v>
      </c>
      <c r="AA130" s="234" t="b">
        <f t="shared" si="23"/>
        <v>0</v>
      </c>
      <c r="AB130" s="199" t="b">
        <f t="shared" si="24"/>
        <v>0</v>
      </c>
      <c r="AC130" s="199" t="b">
        <f t="shared" si="25"/>
        <v>1</v>
      </c>
      <c r="AD130" s="199" t="b">
        <f t="shared" si="26"/>
        <v>1</v>
      </c>
      <c r="AE130" s="200" t="b">
        <f t="shared" si="27"/>
        <v>1</v>
      </c>
      <c r="AF130" s="200" t="b">
        <f t="shared" si="27"/>
        <v>1</v>
      </c>
      <c r="AG130" s="201" t="b">
        <f t="shared" si="16"/>
        <v>0</v>
      </c>
      <c r="AH130" s="203">
        <f t="shared" si="17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27" t="s">
        <v>2794</v>
      </c>
      <c r="M131" s="120" t="s">
        <v>2795</v>
      </c>
      <c r="N131" s="216" t="s">
        <v>2796</v>
      </c>
      <c r="P131" s="136"/>
      <c r="Q131" s="136" t="s">
        <v>2797</v>
      </c>
      <c r="S131" s="206">
        <v>44658.768750000003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23"/>
        <v>1</v>
      </c>
      <c r="AB131" s="199" t="b">
        <f t="shared" si="24"/>
        <v>1</v>
      </c>
      <c r="AC131" s="199" t="b">
        <f t="shared" si="25"/>
        <v>1</v>
      </c>
      <c r="AD131" s="199" t="b">
        <f t="shared" si="26"/>
        <v>0</v>
      </c>
      <c r="AE131" s="200" t="b">
        <f t="shared" si="27"/>
        <v>1</v>
      </c>
      <c r="AF131" s="200" t="b">
        <f t="shared" si="27"/>
        <v>1</v>
      </c>
      <c r="AG131" s="201" t="b">
        <f t="shared" ref="AG131:AG194" si="28">AND(AA131,AB131,AC131,AD131,AE131,AF131)</f>
        <v>0</v>
      </c>
      <c r="AH131" s="203">
        <f t="shared" ref="AH131:AH194" si="29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2803</v>
      </c>
      <c r="L132" s="227" t="s">
        <v>2798</v>
      </c>
      <c r="M132" s="120" t="s">
        <v>2799</v>
      </c>
      <c r="N132" s="230" t="s">
        <v>2801</v>
      </c>
      <c r="O132" s="230" t="s">
        <v>2800</v>
      </c>
      <c r="P132" s="136" t="s">
        <v>2802</v>
      </c>
      <c r="S132" s="175">
        <v>44658.775000000001</v>
      </c>
      <c r="T132" s="155" t="s">
        <v>2575</v>
      </c>
      <c r="U132" s="189" t="b">
        <v>1</v>
      </c>
      <c r="V132" s="134" t="b">
        <v>1</v>
      </c>
      <c r="AA132" s="234" t="b">
        <f t="shared" si="23"/>
        <v>1</v>
      </c>
      <c r="AB132" s="199" t="b">
        <f t="shared" si="24"/>
        <v>1</v>
      </c>
      <c r="AC132" s="199" t="b">
        <f t="shared" si="25"/>
        <v>1</v>
      </c>
      <c r="AD132" s="199" t="b">
        <f t="shared" si="26"/>
        <v>1</v>
      </c>
      <c r="AE132" s="200" t="b">
        <f t="shared" si="27"/>
        <v>1</v>
      </c>
      <c r="AF132" s="200" t="b">
        <f t="shared" si="27"/>
        <v>1</v>
      </c>
      <c r="AG132" s="201" t="b">
        <f t="shared" si="28"/>
        <v>1</v>
      </c>
      <c r="AH132" s="203">
        <f t="shared" si="29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31.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2804</v>
      </c>
      <c r="L133" s="227" t="s">
        <v>2805</v>
      </c>
      <c r="M133" s="120" t="s">
        <v>2788</v>
      </c>
      <c r="N133" s="216" t="s">
        <v>2806</v>
      </c>
      <c r="O133" s="136" t="s">
        <v>2807</v>
      </c>
      <c r="P133" s="136" t="s">
        <v>2599</v>
      </c>
      <c r="S133" s="206">
        <v>44658.780555555553</v>
      </c>
      <c r="T133" s="176" t="s">
        <v>2576</v>
      </c>
      <c r="U133" s="189" t="b">
        <v>1</v>
      </c>
      <c r="V133" s="134" t="b">
        <v>1</v>
      </c>
      <c r="AA133" s="234" t="b">
        <f t="shared" si="23"/>
        <v>1</v>
      </c>
      <c r="AB133" s="199" t="b">
        <f t="shared" si="24"/>
        <v>1</v>
      </c>
      <c r="AC133" s="199" t="b">
        <f t="shared" si="25"/>
        <v>1</v>
      </c>
      <c r="AD133" s="199" t="b">
        <f t="shared" si="26"/>
        <v>1</v>
      </c>
      <c r="AE133" s="200" t="b">
        <f t="shared" si="27"/>
        <v>1</v>
      </c>
      <c r="AF133" s="200" t="b">
        <f t="shared" si="27"/>
        <v>1</v>
      </c>
      <c r="AG133" s="201" t="b">
        <f t="shared" si="28"/>
        <v>1</v>
      </c>
      <c r="AH133" s="203">
        <f t="shared" si="29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63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27" t="s">
        <v>2808</v>
      </c>
      <c r="M134" s="120" t="s">
        <v>2810</v>
      </c>
      <c r="N134" s="216" t="s">
        <v>2809</v>
      </c>
      <c r="O134" s="136" t="s">
        <v>938</v>
      </c>
      <c r="P134" s="136" t="s">
        <v>2811</v>
      </c>
      <c r="S134" s="206">
        <v>44658.783333333333</v>
      </c>
      <c r="T134" s="176" t="s">
        <v>2576</v>
      </c>
      <c r="U134" s="189" t="b">
        <v>1</v>
      </c>
      <c r="V134" s="134" t="b">
        <v>1</v>
      </c>
      <c r="AA134" s="234" t="b">
        <f t="shared" si="23"/>
        <v>1</v>
      </c>
      <c r="AB134" s="199" t="b">
        <f t="shared" si="24"/>
        <v>1</v>
      </c>
      <c r="AC134" s="199" t="b">
        <f t="shared" si="25"/>
        <v>1</v>
      </c>
      <c r="AD134" s="199" t="b">
        <f t="shared" si="26"/>
        <v>1</v>
      </c>
      <c r="AE134" s="200" t="b">
        <f t="shared" si="27"/>
        <v>1</v>
      </c>
      <c r="AF134" s="200" t="b">
        <f t="shared" si="27"/>
        <v>1</v>
      </c>
      <c r="AG134" s="201" t="b">
        <f t="shared" si="28"/>
        <v>1</v>
      </c>
      <c r="AH134" s="203">
        <f t="shared" si="29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63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27" t="s">
        <v>2808</v>
      </c>
      <c r="M135" s="120" t="s">
        <v>2787</v>
      </c>
      <c r="N135" s="216" t="s">
        <v>2812</v>
      </c>
      <c r="O135" s="136" t="s">
        <v>2813</v>
      </c>
      <c r="S135" s="206">
        <v>44658.788194444445</v>
      </c>
      <c r="T135" s="176" t="s">
        <v>2576</v>
      </c>
      <c r="U135" s="189" t="b">
        <v>1</v>
      </c>
      <c r="V135" s="134" t="b">
        <v>1</v>
      </c>
      <c r="AA135" s="234" t="b">
        <f t="shared" si="23"/>
        <v>1</v>
      </c>
      <c r="AB135" s="199" t="b">
        <f t="shared" si="24"/>
        <v>1</v>
      </c>
      <c r="AC135" s="199" t="b">
        <f t="shared" si="25"/>
        <v>1</v>
      </c>
      <c r="AD135" s="199" t="b">
        <f t="shared" si="26"/>
        <v>1</v>
      </c>
      <c r="AE135" s="200" t="b">
        <f t="shared" si="27"/>
        <v>1</v>
      </c>
      <c r="AF135" s="200" t="b">
        <f t="shared" si="27"/>
        <v>1</v>
      </c>
      <c r="AG135" s="201" t="b">
        <f t="shared" si="28"/>
        <v>1</v>
      </c>
      <c r="AH135" s="203">
        <f t="shared" si="29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63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27" t="s">
        <v>2808</v>
      </c>
      <c r="M136" s="120" t="s">
        <v>2814</v>
      </c>
      <c r="N136" s="216" t="s">
        <v>2815</v>
      </c>
      <c r="O136" s="122" t="s">
        <v>2816</v>
      </c>
      <c r="P136" s="122" t="s">
        <v>2817</v>
      </c>
      <c r="Q136" s="136"/>
      <c r="S136" s="206">
        <v>44661.725694444445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23"/>
        <v>1</v>
      </c>
      <c r="AB136" s="199" t="b">
        <f t="shared" si="24"/>
        <v>1</v>
      </c>
      <c r="AC136" s="199" t="b">
        <f t="shared" si="25"/>
        <v>1</v>
      </c>
      <c r="AD136" s="199" t="b">
        <f t="shared" si="26"/>
        <v>0</v>
      </c>
      <c r="AE136" s="200" t="b">
        <f t="shared" si="27"/>
        <v>1</v>
      </c>
      <c r="AF136" s="200" t="b">
        <f t="shared" si="27"/>
        <v>1</v>
      </c>
      <c r="AG136" s="201" t="b">
        <f t="shared" si="28"/>
        <v>0</v>
      </c>
      <c r="AH136" s="203">
        <f t="shared" si="29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2818</v>
      </c>
      <c r="L137" s="227" t="s">
        <v>2822</v>
      </c>
      <c r="M137" s="120" t="s">
        <v>2819</v>
      </c>
      <c r="N137" s="230" t="s">
        <v>2820</v>
      </c>
      <c r="O137" s="122" t="s">
        <v>2821</v>
      </c>
      <c r="S137" s="206">
        <v>44661.729166666664</v>
      </c>
      <c r="T137" s="176" t="s">
        <v>2576</v>
      </c>
      <c r="U137" s="189" t="b">
        <v>1</v>
      </c>
      <c r="V137" s="134" t="b">
        <v>1</v>
      </c>
      <c r="AA137" s="234" t="b">
        <f t="shared" si="23"/>
        <v>1</v>
      </c>
      <c r="AB137" s="199" t="b">
        <f t="shared" si="24"/>
        <v>1</v>
      </c>
      <c r="AC137" s="199" t="b">
        <f t="shared" si="25"/>
        <v>1</v>
      </c>
      <c r="AD137" s="199" t="b">
        <f t="shared" si="26"/>
        <v>1</v>
      </c>
      <c r="AE137" s="200" t="b">
        <f t="shared" si="27"/>
        <v>1</v>
      </c>
      <c r="AF137" s="200" t="b">
        <f t="shared" si="27"/>
        <v>1</v>
      </c>
      <c r="AG137" s="201" t="b">
        <f t="shared" si="28"/>
        <v>1</v>
      </c>
      <c r="AH137" s="203">
        <f t="shared" si="29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31.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2825</v>
      </c>
      <c r="L138" s="227" t="s">
        <v>2824</v>
      </c>
      <c r="M138" s="120" t="s">
        <v>2705</v>
      </c>
      <c r="N138" s="216" t="s">
        <v>2823</v>
      </c>
      <c r="S138" s="206">
        <v>44661.734027777777</v>
      </c>
      <c r="T138" s="176" t="s">
        <v>2576</v>
      </c>
      <c r="U138" s="189" t="b">
        <v>1</v>
      </c>
      <c r="V138" s="134" t="b">
        <v>1</v>
      </c>
      <c r="AA138" s="234" t="b">
        <f t="shared" si="23"/>
        <v>1</v>
      </c>
      <c r="AB138" s="199" t="b">
        <f t="shared" si="24"/>
        <v>1</v>
      </c>
      <c r="AC138" s="199" t="b">
        <f t="shared" si="25"/>
        <v>1</v>
      </c>
      <c r="AD138" s="199" t="b">
        <f t="shared" si="26"/>
        <v>1</v>
      </c>
      <c r="AE138" s="200" t="b">
        <f t="shared" si="27"/>
        <v>1</v>
      </c>
      <c r="AF138" s="200" t="b">
        <f t="shared" si="27"/>
        <v>1</v>
      </c>
      <c r="AG138" s="201" t="b">
        <f t="shared" si="28"/>
        <v>1</v>
      </c>
      <c r="AH138" s="203">
        <f t="shared" si="29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2767</v>
      </c>
      <c r="L139" s="227" t="s">
        <v>2777</v>
      </c>
      <c r="M139" s="120" t="s">
        <v>2787</v>
      </c>
      <c r="N139" s="216" t="s">
        <v>2826</v>
      </c>
      <c r="S139" s="206">
        <v>44661.736805555556</v>
      </c>
      <c r="T139" s="176" t="s">
        <v>2576</v>
      </c>
      <c r="U139" s="189" t="b">
        <v>1</v>
      </c>
      <c r="V139" s="134" t="b">
        <v>1</v>
      </c>
      <c r="AA139" s="234" t="b">
        <f t="shared" si="23"/>
        <v>1</v>
      </c>
      <c r="AB139" s="199" t="b">
        <f t="shared" si="24"/>
        <v>1</v>
      </c>
      <c r="AC139" s="199" t="b">
        <f t="shared" si="25"/>
        <v>1</v>
      </c>
      <c r="AD139" s="199" t="b">
        <f t="shared" si="26"/>
        <v>1</v>
      </c>
      <c r="AE139" s="200" t="b">
        <f t="shared" si="27"/>
        <v>1</v>
      </c>
      <c r="AF139" s="200" t="b">
        <f t="shared" si="27"/>
        <v>1</v>
      </c>
      <c r="AG139" s="201" t="b">
        <f t="shared" si="28"/>
        <v>1</v>
      </c>
      <c r="AH139" s="203">
        <f t="shared" si="29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31.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2828</v>
      </c>
      <c r="L140" s="227" t="s">
        <v>2827</v>
      </c>
      <c r="M140" s="120" t="s">
        <v>2733</v>
      </c>
      <c r="N140" s="216" t="s">
        <v>2829</v>
      </c>
      <c r="P140" s="136" t="s">
        <v>2830</v>
      </c>
      <c r="S140" s="206">
        <v>44661.740972222222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23"/>
        <v>1</v>
      </c>
      <c r="AB140" s="199" t="b">
        <f t="shared" si="24"/>
        <v>1</v>
      </c>
      <c r="AC140" s="199" t="b">
        <f t="shared" si="25"/>
        <v>1</v>
      </c>
      <c r="AD140" s="199" t="b">
        <f t="shared" si="26"/>
        <v>0</v>
      </c>
      <c r="AE140" s="200" t="b">
        <f t="shared" si="27"/>
        <v>1</v>
      </c>
      <c r="AF140" s="200" t="b">
        <f t="shared" si="27"/>
        <v>1</v>
      </c>
      <c r="AG140" s="201" t="b">
        <f t="shared" si="28"/>
        <v>0</v>
      </c>
      <c r="AH140" s="203">
        <f t="shared" si="29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22" t="s">
        <v>2596</v>
      </c>
      <c r="S141" s="206">
        <v>44661.826388888891</v>
      </c>
      <c r="U141" s="189" t="b">
        <v>1</v>
      </c>
      <c r="V141" s="134" t="b">
        <v>1</v>
      </c>
      <c r="Z141" s="211" t="b">
        <v>0</v>
      </c>
      <c r="AA141" s="234" t="b">
        <f t="shared" si="23"/>
        <v>1</v>
      </c>
      <c r="AB141" s="199" t="b">
        <f t="shared" si="24"/>
        <v>1</v>
      </c>
      <c r="AC141" s="199" t="b">
        <f t="shared" si="25"/>
        <v>1</v>
      </c>
      <c r="AD141" s="199" t="b">
        <f t="shared" si="26"/>
        <v>1</v>
      </c>
      <c r="AE141" s="200" t="b">
        <f t="shared" si="27"/>
        <v>1</v>
      </c>
      <c r="AF141" s="200" t="b">
        <f t="shared" si="27"/>
        <v>0</v>
      </c>
      <c r="AG141" s="201" t="b">
        <f t="shared" si="28"/>
        <v>0</v>
      </c>
      <c r="AH141" s="203">
        <f t="shared" si="29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22" t="s">
        <v>2833</v>
      </c>
      <c r="S142" s="206">
        <v>44661.826388888891</v>
      </c>
      <c r="U142" s="189" t="b">
        <v>1</v>
      </c>
      <c r="V142" s="211" t="b">
        <v>0</v>
      </c>
      <c r="Z142" s="211" t="b">
        <v>0</v>
      </c>
      <c r="AA142" s="234" t="b">
        <f t="shared" si="23"/>
        <v>1</v>
      </c>
      <c r="AB142" s="199" t="b">
        <f t="shared" si="24"/>
        <v>0</v>
      </c>
      <c r="AC142" s="199" t="b">
        <f t="shared" si="25"/>
        <v>1</v>
      </c>
      <c r="AD142" s="199" t="b">
        <f t="shared" si="26"/>
        <v>1</v>
      </c>
      <c r="AE142" s="200" t="b">
        <f t="shared" si="27"/>
        <v>1</v>
      </c>
      <c r="AF142" s="200" t="b">
        <f t="shared" si="27"/>
        <v>0</v>
      </c>
      <c r="AG142" s="201" t="b">
        <f t="shared" si="28"/>
        <v>0</v>
      </c>
      <c r="AH142" s="203">
        <f t="shared" si="29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31.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2834</v>
      </c>
      <c r="L143" s="227" t="s">
        <v>2838</v>
      </c>
      <c r="M143" s="205" t="s">
        <v>2837</v>
      </c>
      <c r="N143" s="230" t="s">
        <v>2835</v>
      </c>
      <c r="O143" s="136" t="s">
        <v>2836</v>
      </c>
      <c r="S143" s="206">
        <v>44661.874305555553</v>
      </c>
      <c r="T143" s="176" t="s">
        <v>2576</v>
      </c>
      <c r="U143" s="189" t="b">
        <v>1</v>
      </c>
      <c r="V143" s="134" t="b">
        <v>1</v>
      </c>
      <c r="AA143" s="234" t="b">
        <f t="shared" si="23"/>
        <v>1</v>
      </c>
      <c r="AB143" s="199" t="b">
        <f t="shared" si="24"/>
        <v>1</v>
      </c>
      <c r="AC143" s="199" t="b">
        <f t="shared" si="25"/>
        <v>1</v>
      </c>
      <c r="AD143" s="199" t="b">
        <f t="shared" si="26"/>
        <v>1</v>
      </c>
      <c r="AE143" s="200" t="b">
        <f t="shared" si="27"/>
        <v>1</v>
      </c>
      <c r="AF143" s="200" t="b">
        <f t="shared" si="27"/>
        <v>1</v>
      </c>
      <c r="AG143" s="201" t="b">
        <f t="shared" si="28"/>
        <v>1</v>
      </c>
      <c r="AH143" s="203">
        <f t="shared" si="29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2840</v>
      </c>
      <c r="L144" s="227" t="s">
        <v>2841</v>
      </c>
      <c r="M144" s="120" t="s">
        <v>2842</v>
      </c>
      <c r="N144" s="216" t="s">
        <v>2839</v>
      </c>
      <c r="O144" s="136" t="s">
        <v>2843</v>
      </c>
      <c r="S144" s="206">
        <v>44661.87777777778</v>
      </c>
      <c r="T144" s="176" t="s">
        <v>2576</v>
      </c>
      <c r="U144" s="189" t="b">
        <v>1</v>
      </c>
      <c r="V144" s="134" t="b">
        <v>1</v>
      </c>
      <c r="AA144" s="234" t="b">
        <f t="shared" si="23"/>
        <v>1</v>
      </c>
      <c r="AB144" s="199" t="b">
        <f t="shared" si="24"/>
        <v>1</v>
      </c>
      <c r="AC144" s="199" t="b">
        <f t="shared" si="25"/>
        <v>1</v>
      </c>
      <c r="AD144" s="199" t="b">
        <f t="shared" si="26"/>
        <v>1</v>
      </c>
      <c r="AE144" s="200" t="b">
        <f t="shared" si="27"/>
        <v>1</v>
      </c>
      <c r="AF144" s="200" t="b">
        <f t="shared" si="27"/>
        <v>1</v>
      </c>
      <c r="AG144" s="201" t="b">
        <f t="shared" si="28"/>
        <v>1</v>
      </c>
      <c r="AH144" s="203">
        <f t="shared" si="29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31.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2840</v>
      </c>
      <c r="L145" s="227" t="s">
        <v>2841</v>
      </c>
      <c r="M145" s="120" t="s">
        <v>2846</v>
      </c>
      <c r="N145" s="216" t="s">
        <v>2845</v>
      </c>
      <c r="P145" s="136" t="s">
        <v>2847</v>
      </c>
      <c r="S145" s="206">
        <v>44661.885416666664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23"/>
        <v>1</v>
      </c>
      <c r="AB145" s="199" t="b">
        <f t="shared" si="24"/>
        <v>1</v>
      </c>
      <c r="AC145" s="199" t="b">
        <f t="shared" si="25"/>
        <v>1</v>
      </c>
      <c r="AD145" s="199" t="b">
        <f t="shared" si="26"/>
        <v>0</v>
      </c>
      <c r="AE145" s="200" t="b">
        <f t="shared" si="27"/>
        <v>1</v>
      </c>
      <c r="AF145" s="200" t="b">
        <f t="shared" si="27"/>
        <v>1</v>
      </c>
      <c r="AG145" s="201" t="b">
        <f t="shared" si="28"/>
        <v>0</v>
      </c>
      <c r="AH145" s="203">
        <f t="shared" si="29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31.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2840</v>
      </c>
      <c r="L146" s="227" t="s">
        <v>2841</v>
      </c>
      <c r="M146" s="120" t="s">
        <v>2842</v>
      </c>
      <c r="N146" s="216" t="s">
        <v>2848</v>
      </c>
      <c r="S146" s="206">
        <v>44661.88958333333</v>
      </c>
      <c r="T146" s="176" t="s">
        <v>2576</v>
      </c>
      <c r="U146" s="189" t="b">
        <v>1</v>
      </c>
      <c r="V146" s="134" t="b">
        <v>1</v>
      </c>
      <c r="AA146" s="234" t="b">
        <f t="shared" si="23"/>
        <v>1</v>
      </c>
      <c r="AB146" s="199" t="b">
        <f t="shared" si="24"/>
        <v>1</v>
      </c>
      <c r="AC146" s="199" t="b">
        <f t="shared" si="25"/>
        <v>1</v>
      </c>
      <c r="AD146" s="199" t="b">
        <f t="shared" si="26"/>
        <v>1</v>
      </c>
      <c r="AE146" s="200" t="b">
        <f t="shared" si="27"/>
        <v>1</v>
      </c>
      <c r="AF146" s="200" t="b">
        <f t="shared" si="27"/>
        <v>1</v>
      </c>
      <c r="AG146" s="201" t="b">
        <f t="shared" si="28"/>
        <v>1</v>
      </c>
      <c r="AH146" s="203">
        <f t="shared" si="29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31.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2840</v>
      </c>
      <c r="L147" s="227" t="s">
        <v>2841</v>
      </c>
      <c r="M147" s="120" t="s">
        <v>2705</v>
      </c>
      <c r="N147" s="216" t="s">
        <v>2849</v>
      </c>
      <c r="S147" s="206">
        <v>44661.893055555556</v>
      </c>
      <c r="T147" s="176" t="s">
        <v>2576</v>
      </c>
      <c r="U147" s="189" t="b">
        <v>1</v>
      </c>
      <c r="V147" s="134" t="b">
        <v>1</v>
      </c>
      <c r="AA147" s="234" t="b">
        <f t="shared" si="23"/>
        <v>1</v>
      </c>
      <c r="AB147" s="199" t="b">
        <f t="shared" si="24"/>
        <v>1</v>
      </c>
      <c r="AC147" s="199" t="b">
        <f t="shared" si="25"/>
        <v>1</v>
      </c>
      <c r="AD147" s="199" t="b">
        <f t="shared" si="26"/>
        <v>1</v>
      </c>
      <c r="AE147" s="200" t="b">
        <f t="shared" si="27"/>
        <v>1</v>
      </c>
      <c r="AF147" s="200" t="b">
        <f t="shared" si="27"/>
        <v>1</v>
      </c>
      <c r="AG147" s="201" t="b">
        <f t="shared" si="28"/>
        <v>1</v>
      </c>
      <c r="AH147" s="203">
        <f t="shared" si="29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31.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2851</v>
      </c>
      <c r="L148" s="227" t="s">
        <v>2850</v>
      </c>
      <c r="M148" s="120" t="s">
        <v>2855</v>
      </c>
      <c r="N148" s="230" t="s">
        <v>2852</v>
      </c>
      <c r="P148" s="136" t="s">
        <v>2853</v>
      </c>
      <c r="S148" s="206">
        <v>44661.896527777775</v>
      </c>
      <c r="T148" s="176" t="s">
        <v>2576</v>
      </c>
      <c r="U148" s="189" t="b">
        <v>1</v>
      </c>
      <c r="V148" s="134" t="b">
        <v>1</v>
      </c>
      <c r="AA148" s="234" t="b">
        <f t="shared" si="23"/>
        <v>1</v>
      </c>
      <c r="AB148" s="199" t="b">
        <f t="shared" si="24"/>
        <v>1</v>
      </c>
      <c r="AC148" s="199" t="b">
        <f t="shared" si="25"/>
        <v>1</v>
      </c>
      <c r="AD148" s="199" t="b">
        <f t="shared" si="26"/>
        <v>1</v>
      </c>
      <c r="AE148" s="200" t="b">
        <f t="shared" si="27"/>
        <v>1</v>
      </c>
      <c r="AF148" s="200" t="b">
        <f t="shared" si="27"/>
        <v>1</v>
      </c>
      <c r="AG148" s="201" t="b">
        <f t="shared" si="28"/>
        <v>1</v>
      </c>
      <c r="AH148" s="203">
        <f t="shared" si="29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31.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120" t="s">
        <v>2857</v>
      </c>
      <c r="L149" s="227" t="s">
        <v>2856</v>
      </c>
      <c r="M149" s="120" t="s">
        <v>2787</v>
      </c>
      <c r="N149" s="216" t="s">
        <v>2859</v>
      </c>
      <c r="O149" s="216" t="s">
        <v>1024</v>
      </c>
      <c r="S149" s="206">
        <v>44661.901388888888</v>
      </c>
      <c r="T149" s="176" t="s">
        <v>2576</v>
      </c>
      <c r="U149" s="189" t="b">
        <v>1</v>
      </c>
      <c r="V149" s="134" t="b">
        <v>1</v>
      </c>
      <c r="AA149" s="234" t="b">
        <f t="shared" si="23"/>
        <v>1</v>
      </c>
      <c r="AB149" s="199" t="b">
        <f t="shared" si="24"/>
        <v>1</v>
      </c>
      <c r="AC149" s="199" t="b">
        <f t="shared" si="25"/>
        <v>1</v>
      </c>
      <c r="AD149" s="199" t="b">
        <f t="shared" si="26"/>
        <v>1</v>
      </c>
      <c r="AE149" s="200" t="b">
        <f t="shared" si="27"/>
        <v>1</v>
      </c>
      <c r="AF149" s="200" t="b">
        <f t="shared" si="27"/>
        <v>1</v>
      </c>
      <c r="AG149" s="201" t="b">
        <f t="shared" si="28"/>
        <v>1</v>
      </c>
      <c r="AH149" s="203">
        <f t="shared" si="29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31.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2834</v>
      </c>
      <c r="L150" s="227" t="s">
        <v>2838</v>
      </c>
      <c r="M150" s="120" t="s">
        <v>2861</v>
      </c>
      <c r="N150" s="216" t="s">
        <v>2862</v>
      </c>
      <c r="O150" s="230" t="s">
        <v>2860</v>
      </c>
      <c r="S150" s="175">
        <v>44661.909722222219</v>
      </c>
      <c r="T150" s="155" t="s">
        <v>2575</v>
      </c>
      <c r="U150" s="189" t="b">
        <v>1</v>
      </c>
      <c r="V150" s="134" t="b">
        <v>1</v>
      </c>
      <c r="AA150" s="234" t="b">
        <f t="shared" si="23"/>
        <v>1</v>
      </c>
      <c r="AB150" s="199" t="b">
        <f t="shared" si="24"/>
        <v>1</v>
      </c>
      <c r="AC150" s="199" t="b">
        <f t="shared" si="25"/>
        <v>1</v>
      </c>
      <c r="AD150" s="199" t="b">
        <f t="shared" si="26"/>
        <v>1</v>
      </c>
      <c r="AE150" s="200" t="b">
        <f t="shared" si="27"/>
        <v>1</v>
      </c>
      <c r="AF150" s="200" t="b">
        <f t="shared" si="27"/>
        <v>1</v>
      </c>
      <c r="AG150" s="201" t="b">
        <f t="shared" si="28"/>
        <v>1</v>
      </c>
      <c r="AH150" s="203">
        <f t="shared" si="29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31.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2834</v>
      </c>
      <c r="L151" s="227" t="s">
        <v>2838</v>
      </c>
      <c r="M151" s="120" t="s">
        <v>2787</v>
      </c>
      <c r="N151" s="216" t="s">
        <v>2863</v>
      </c>
      <c r="O151" s="136" t="s">
        <v>2858</v>
      </c>
      <c r="S151" s="206">
        <v>44661.913888888892</v>
      </c>
      <c r="T151" s="176" t="s">
        <v>2576</v>
      </c>
      <c r="U151" s="189" t="b">
        <v>1</v>
      </c>
      <c r="V151" s="134" t="b">
        <v>1</v>
      </c>
      <c r="AA151" s="234" t="b">
        <f t="shared" si="23"/>
        <v>1</v>
      </c>
      <c r="AB151" s="199" t="b">
        <f t="shared" si="24"/>
        <v>1</v>
      </c>
      <c r="AC151" s="199" t="b">
        <f t="shared" si="25"/>
        <v>1</v>
      </c>
      <c r="AD151" s="199" t="b">
        <f t="shared" si="26"/>
        <v>1</v>
      </c>
      <c r="AE151" s="200" t="b">
        <f t="shared" si="27"/>
        <v>1</v>
      </c>
      <c r="AF151" s="200" t="b">
        <f t="shared" si="27"/>
        <v>1</v>
      </c>
      <c r="AG151" s="201" t="b">
        <f t="shared" si="28"/>
        <v>1</v>
      </c>
      <c r="AH151" s="203">
        <f t="shared" si="29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262" t="s">
        <v>3254</v>
      </c>
      <c r="AA152" s="234" t="b">
        <f t="shared" si="23"/>
        <v>0</v>
      </c>
      <c r="AB152" s="199" t="b">
        <f t="shared" si="24"/>
        <v>0</v>
      </c>
      <c r="AC152" s="199" t="b">
        <f t="shared" si="25"/>
        <v>1</v>
      </c>
      <c r="AD152" s="199" t="b">
        <f t="shared" si="26"/>
        <v>1</v>
      </c>
      <c r="AE152" s="200" t="b">
        <f t="shared" si="27"/>
        <v>1</v>
      </c>
      <c r="AF152" s="200" t="b">
        <f t="shared" si="27"/>
        <v>1</v>
      </c>
      <c r="AG152" s="201" t="b">
        <f t="shared" si="28"/>
        <v>0</v>
      </c>
      <c r="AH152" s="203">
        <f t="shared" si="29"/>
        <v>0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262" t="s">
        <v>3254</v>
      </c>
      <c r="AA153" s="234" t="b">
        <f t="shared" si="23"/>
        <v>0</v>
      </c>
      <c r="AB153" s="199" t="b">
        <f t="shared" si="24"/>
        <v>0</v>
      </c>
      <c r="AC153" s="199" t="b">
        <f t="shared" si="25"/>
        <v>1</v>
      </c>
      <c r="AD153" s="199" t="b">
        <f t="shared" si="26"/>
        <v>1</v>
      </c>
      <c r="AE153" s="200" t="b">
        <f t="shared" si="27"/>
        <v>1</v>
      </c>
      <c r="AF153" s="200" t="b">
        <f t="shared" si="27"/>
        <v>1</v>
      </c>
      <c r="AG153" s="201" t="b">
        <f t="shared" si="28"/>
        <v>0</v>
      </c>
      <c r="AH153" s="203">
        <f t="shared" si="29"/>
        <v>0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262" t="s">
        <v>3254</v>
      </c>
      <c r="AA154" s="234" t="b">
        <f t="shared" si="23"/>
        <v>0</v>
      </c>
      <c r="AB154" s="199" t="b">
        <f t="shared" si="24"/>
        <v>0</v>
      </c>
      <c r="AC154" s="199" t="b">
        <f t="shared" si="25"/>
        <v>1</v>
      </c>
      <c r="AD154" s="199" t="b">
        <f t="shared" si="26"/>
        <v>1</v>
      </c>
      <c r="AE154" s="200" t="b">
        <f t="shared" si="27"/>
        <v>1</v>
      </c>
      <c r="AF154" s="200" t="b">
        <f t="shared" si="27"/>
        <v>1</v>
      </c>
      <c r="AG154" s="201" t="b">
        <f t="shared" si="28"/>
        <v>0</v>
      </c>
      <c r="AH154" s="203">
        <f t="shared" si="29"/>
        <v>0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262" t="s">
        <v>3254</v>
      </c>
      <c r="AA155" s="234" t="b">
        <f t="shared" si="23"/>
        <v>0</v>
      </c>
      <c r="AB155" s="199" t="b">
        <f t="shared" si="24"/>
        <v>0</v>
      </c>
      <c r="AC155" s="199" t="b">
        <f t="shared" si="25"/>
        <v>1</v>
      </c>
      <c r="AD155" s="199" t="b">
        <f t="shared" si="26"/>
        <v>1</v>
      </c>
      <c r="AE155" s="200" t="b">
        <f t="shared" si="27"/>
        <v>1</v>
      </c>
      <c r="AF155" s="200" t="b">
        <f t="shared" si="27"/>
        <v>1</v>
      </c>
      <c r="AG155" s="201" t="b">
        <f t="shared" si="28"/>
        <v>0</v>
      </c>
      <c r="AH155" s="203">
        <f t="shared" si="29"/>
        <v>0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262" t="s">
        <v>3254</v>
      </c>
      <c r="AA156" s="234" t="b">
        <f t="shared" si="23"/>
        <v>0</v>
      </c>
      <c r="AB156" s="199" t="b">
        <f t="shared" si="24"/>
        <v>0</v>
      </c>
      <c r="AC156" s="199" t="b">
        <f t="shared" si="25"/>
        <v>1</v>
      </c>
      <c r="AD156" s="199" t="b">
        <f t="shared" si="26"/>
        <v>1</v>
      </c>
      <c r="AE156" s="200" t="b">
        <f t="shared" si="27"/>
        <v>1</v>
      </c>
      <c r="AF156" s="200" t="b">
        <f t="shared" si="27"/>
        <v>1</v>
      </c>
      <c r="AG156" s="201" t="b">
        <f t="shared" si="28"/>
        <v>0</v>
      </c>
      <c r="AH156" s="203">
        <f t="shared" si="29"/>
        <v>0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262" t="s">
        <v>3254</v>
      </c>
      <c r="AA157" s="234" t="b">
        <f t="shared" si="23"/>
        <v>0</v>
      </c>
      <c r="AB157" s="199" t="b">
        <f t="shared" si="24"/>
        <v>0</v>
      </c>
      <c r="AC157" s="199" t="b">
        <f t="shared" si="25"/>
        <v>1</v>
      </c>
      <c r="AD157" s="199" t="b">
        <f t="shared" si="26"/>
        <v>1</v>
      </c>
      <c r="AE157" s="200" t="b">
        <f t="shared" si="27"/>
        <v>1</v>
      </c>
      <c r="AF157" s="200" t="b">
        <f t="shared" si="27"/>
        <v>1</v>
      </c>
      <c r="AG157" s="201" t="b">
        <f t="shared" si="28"/>
        <v>0</v>
      </c>
      <c r="AH157" s="203">
        <f t="shared" si="29"/>
        <v>0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262" t="s">
        <v>3254</v>
      </c>
      <c r="AA158" s="234" t="b">
        <f t="shared" si="23"/>
        <v>0</v>
      </c>
      <c r="AB158" s="199" t="b">
        <f t="shared" si="24"/>
        <v>0</v>
      </c>
      <c r="AC158" s="199" t="b">
        <f t="shared" si="25"/>
        <v>1</v>
      </c>
      <c r="AD158" s="199" t="b">
        <f t="shared" si="26"/>
        <v>1</v>
      </c>
      <c r="AE158" s="200" t="b">
        <f t="shared" si="27"/>
        <v>1</v>
      </c>
      <c r="AF158" s="200" t="b">
        <f t="shared" si="27"/>
        <v>1</v>
      </c>
      <c r="AG158" s="201" t="b">
        <f t="shared" si="28"/>
        <v>0</v>
      </c>
      <c r="AH158" s="203">
        <f t="shared" si="29"/>
        <v>0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262" t="s">
        <v>3254</v>
      </c>
      <c r="V159" s="211" t="b">
        <v>0</v>
      </c>
      <c r="AA159" s="234" t="b">
        <f t="shared" si="23"/>
        <v>0</v>
      </c>
      <c r="AB159" s="199" t="b">
        <f t="shared" si="24"/>
        <v>0</v>
      </c>
      <c r="AC159" s="199" t="b">
        <f t="shared" si="25"/>
        <v>1</v>
      </c>
      <c r="AD159" s="199" t="b">
        <f t="shared" si="26"/>
        <v>1</v>
      </c>
      <c r="AE159" s="200" t="b">
        <f t="shared" si="27"/>
        <v>1</v>
      </c>
      <c r="AF159" s="200" t="b">
        <f t="shared" si="27"/>
        <v>1</v>
      </c>
      <c r="AG159" s="201" t="b">
        <f t="shared" si="28"/>
        <v>0</v>
      </c>
      <c r="AH159" s="203">
        <f t="shared" si="29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262" t="s">
        <v>3254</v>
      </c>
      <c r="AA160" s="234" t="b">
        <f t="shared" si="23"/>
        <v>0</v>
      </c>
      <c r="AB160" s="199" t="b">
        <f t="shared" si="24"/>
        <v>0</v>
      </c>
      <c r="AC160" s="199" t="b">
        <f t="shared" si="25"/>
        <v>1</v>
      </c>
      <c r="AD160" s="199" t="b">
        <f t="shared" si="26"/>
        <v>1</v>
      </c>
      <c r="AE160" s="200" t="b">
        <f t="shared" si="27"/>
        <v>1</v>
      </c>
      <c r="AF160" s="200" t="b">
        <f t="shared" si="27"/>
        <v>1</v>
      </c>
      <c r="AG160" s="201" t="b">
        <f t="shared" si="28"/>
        <v>0</v>
      </c>
      <c r="AH160" s="203">
        <f t="shared" si="29"/>
        <v>0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262" t="s">
        <v>3254</v>
      </c>
      <c r="AA161" s="234" t="b">
        <f t="shared" si="23"/>
        <v>0</v>
      </c>
      <c r="AB161" s="199" t="b">
        <f t="shared" si="24"/>
        <v>0</v>
      </c>
      <c r="AC161" s="199" t="b">
        <f t="shared" si="25"/>
        <v>1</v>
      </c>
      <c r="AD161" s="199" t="b">
        <f t="shared" si="26"/>
        <v>1</v>
      </c>
      <c r="AE161" s="200" t="b">
        <f t="shared" si="27"/>
        <v>1</v>
      </c>
      <c r="AF161" s="200" t="b">
        <f t="shared" si="27"/>
        <v>1</v>
      </c>
      <c r="AG161" s="201" t="b">
        <f t="shared" si="28"/>
        <v>0</v>
      </c>
      <c r="AH161" s="203">
        <f t="shared" si="29"/>
        <v>0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262" t="s">
        <v>3254</v>
      </c>
      <c r="AA162" s="234" t="b">
        <f t="shared" si="23"/>
        <v>0</v>
      </c>
      <c r="AB162" s="199" t="b">
        <f t="shared" si="24"/>
        <v>0</v>
      </c>
      <c r="AC162" s="199" t="b">
        <f t="shared" si="25"/>
        <v>1</v>
      </c>
      <c r="AD162" s="199" t="b">
        <f t="shared" si="26"/>
        <v>1</v>
      </c>
      <c r="AE162" s="200" t="b">
        <f t="shared" si="27"/>
        <v>1</v>
      </c>
      <c r="AF162" s="200" t="b">
        <f t="shared" si="27"/>
        <v>1</v>
      </c>
      <c r="AG162" s="201" t="b">
        <f t="shared" si="28"/>
        <v>0</v>
      </c>
      <c r="AH162" s="203">
        <f t="shared" si="29"/>
        <v>0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262" t="s">
        <v>3254</v>
      </c>
      <c r="AA163" s="234" t="b">
        <f t="shared" si="23"/>
        <v>0</v>
      </c>
      <c r="AB163" s="199" t="b">
        <f t="shared" si="24"/>
        <v>0</v>
      </c>
      <c r="AC163" s="199" t="b">
        <f t="shared" si="25"/>
        <v>1</v>
      </c>
      <c r="AD163" s="199" t="b">
        <f t="shared" si="26"/>
        <v>1</v>
      </c>
      <c r="AE163" s="200" t="b">
        <f t="shared" si="27"/>
        <v>1</v>
      </c>
      <c r="AF163" s="200" t="b">
        <f t="shared" si="27"/>
        <v>1</v>
      </c>
      <c r="AG163" s="201" t="b">
        <f t="shared" si="28"/>
        <v>0</v>
      </c>
      <c r="AH163" s="203">
        <f t="shared" si="29"/>
        <v>0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262" t="s">
        <v>3254</v>
      </c>
      <c r="AA164" s="234" t="b">
        <f t="shared" si="23"/>
        <v>0</v>
      </c>
      <c r="AB164" s="199" t="b">
        <f t="shared" si="24"/>
        <v>0</v>
      </c>
      <c r="AC164" s="199" t="b">
        <f t="shared" si="25"/>
        <v>1</v>
      </c>
      <c r="AD164" s="199" t="b">
        <f t="shared" si="26"/>
        <v>1</v>
      </c>
      <c r="AE164" s="200" t="b">
        <f t="shared" si="27"/>
        <v>1</v>
      </c>
      <c r="AF164" s="200" t="b">
        <f t="shared" si="27"/>
        <v>1</v>
      </c>
      <c r="AG164" s="201" t="b">
        <f t="shared" si="28"/>
        <v>0</v>
      </c>
      <c r="AH164" s="203">
        <f t="shared" si="29"/>
        <v>0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262" t="s">
        <v>3254</v>
      </c>
      <c r="AA165" s="234" t="b">
        <f t="shared" si="23"/>
        <v>0</v>
      </c>
      <c r="AB165" s="199" t="b">
        <f t="shared" si="24"/>
        <v>0</v>
      </c>
      <c r="AC165" s="199" t="b">
        <f t="shared" si="25"/>
        <v>1</v>
      </c>
      <c r="AD165" s="199" t="b">
        <f t="shared" si="26"/>
        <v>1</v>
      </c>
      <c r="AE165" s="200" t="b">
        <f t="shared" si="27"/>
        <v>1</v>
      </c>
      <c r="AF165" s="200" t="b">
        <f t="shared" si="27"/>
        <v>1</v>
      </c>
      <c r="AG165" s="201" t="b">
        <f t="shared" si="28"/>
        <v>0</v>
      </c>
      <c r="AH165" s="203">
        <f t="shared" si="29"/>
        <v>0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262" t="s">
        <v>3254</v>
      </c>
      <c r="AA166" s="234" t="b">
        <f t="shared" si="23"/>
        <v>0</v>
      </c>
      <c r="AB166" s="199" t="b">
        <f t="shared" si="24"/>
        <v>0</v>
      </c>
      <c r="AC166" s="199" t="b">
        <f t="shared" si="25"/>
        <v>1</v>
      </c>
      <c r="AD166" s="199" t="b">
        <f t="shared" si="26"/>
        <v>1</v>
      </c>
      <c r="AE166" s="200" t="b">
        <f t="shared" si="27"/>
        <v>1</v>
      </c>
      <c r="AF166" s="200" t="b">
        <f t="shared" si="27"/>
        <v>1</v>
      </c>
      <c r="AG166" s="201" t="b">
        <f t="shared" si="28"/>
        <v>0</v>
      </c>
      <c r="AH166" s="203">
        <f t="shared" si="29"/>
        <v>0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AA167" s="234" t="b">
        <f t="shared" si="23"/>
        <v>0</v>
      </c>
      <c r="AB167" s="199" t="b">
        <f t="shared" si="24"/>
        <v>0</v>
      </c>
      <c r="AC167" s="199" t="b">
        <f t="shared" si="25"/>
        <v>1</v>
      </c>
      <c r="AD167" s="199" t="b">
        <f t="shared" si="26"/>
        <v>1</v>
      </c>
      <c r="AE167" s="200" t="b">
        <f t="shared" si="27"/>
        <v>1</v>
      </c>
      <c r="AF167" s="200" t="b">
        <f t="shared" si="27"/>
        <v>1</v>
      </c>
      <c r="AG167" s="201" t="b">
        <f t="shared" si="28"/>
        <v>0</v>
      </c>
      <c r="AH167" s="203">
        <f t="shared" si="29"/>
        <v>0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AA168" s="234" t="b">
        <f t="shared" si="23"/>
        <v>0</v>
      </c>
      <c r="AB168" s="199" t="b">
        <f t="shared" si="24"/>
        <v>0</v>
      </c>
      <c r="AC168" s="199" t="b">
        <f t="shared" si="25"/>
        <v>1</v>
      </c>
      <c r="AD168" s="199" t="b">
        <f t="shared" si="26"/>
        <v>1</v>
      </c>
      <c r="AE168" s="200" t="b">
        <f t="shared" si="27"/>
        <v>1</v>
      </c>
      <c r="AF168" s="200" t="b">
        <f t="shared" si="27"/>
        <v>1</v>
      </c>
      <c r="AG168" s="201" t="b">
        <f t="shared" si="28"/>
        <v>0</v>
      </c>
      <c r="AH168" s="203">
        <f t="shared" si="29"/>
        <v>0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AA169" s="234" t="b">
        <f t="shared" si="23"/>
        <v>0</v>
      </c>
      <c r="AB169" s="199" t="b">
        <f t="shared" si="24"/>
        <v>0</v>
      </c>
      <c r="AC169" s="199" t="b">
        <f t="shared" si="25"/>
        <v>1</v>
      </c>
      <c r="AD169" s="199" t="b">
        <f t="shared" si="26"/>
        <v>1</v>
      </c>
      <c r="AE169" s="200" t="b">
        <f t="shared" si="27"/>
        <v>1</v>
      </c>
      <c r="AF169" s="200" t="b">
        <f t="shared" si="27"/>
        <v>1</v>
      </c>
      <c r="AG169" s="201" t="b">
        <f t="shared" si="28"/>
        <v>0</v>
      </c>
      <c r="AH169" s="203">
        <f t="shared" si="29"/>
        <v>0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AA170" s="234" t="b">
        <f t="shared" si="23"/>
        <v>0</v>
      </c>
      <c r="AB170" s="199" t="b">
        <f t="shared" si="24"/>
        <v>0</v>
      </c>
      <c r="AC170" s="199" t="b">
        <f t="shared" si="25"/>
        <v>1</v>
      </c>
      <c r="AD170" s="199" t="b">
        <f t="shared" si="26"/>
        <v>1</v>
      </c>
      <c r="AE170" s="200" t="b">
        <f t="shared" si="27"/>
        <v>1</v>
      </c>
      <c r="AF170" s="200" t="b">
        <f t="shared" si="27"/>
        <v>1</v>
      </c>
      <c r="AG170" s="201" t="b">
        <f t="shared" si="28"/>
        <v>0</v>
      </c>
      <c r="AH170" s="203">
        <f t="shared" si="29"/>
        <v>0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AA171" s="234" t="b">
        <f t="shared" si="23"/>
        <v>0</v>
      </c>
      <c r="AB171" s="199" t="b">
        <f t="shared" si="24"/>
        <v>0</v>
      </c>
      <c r="AC171" s="199" t="b">
        <f t="shared" si="25"/>
        <v>1</v>
      </c>
      <c r="AD171" s="199" t="b">
        <f t="shared" si="26"/>
        <v>1</v>
      </c>
      <c r="AE171" s="200" t="b">
        <f t="shared" si="27"/>
        <v>1</v>
      </c>
      <c r="AF171" s="200" t="b">
        <f t="shared" si="27"/>
        <v>1</v>
      </c>
      <c r="AG171" s="201" t="b">
        <f t="shared" si="28"/>
        <v>0</v>
      </c>
      <c r="AH171" s="203">
        <f t="shared" si="29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AA172" s="234" t="b">
        <f t="shared" si="23"/>
        <v>0</v>
      </c>
      <c r="AB172" s="199" t="b">
        <f t="shared" si="24"/>
        <v>0</v>
      </c>
      <c r="AC172" s="199" t="b">
        <f t="shared" si="25"/>
        <v>1</v>
      </c>
      <c r="AD172" s="199" t="b">
        <f t="shared" si="26"/>
        <v>1</v>
      </c>
      <c r="AE172" s="200" t="b">
        <f t="shared" si="27"/>
        <v>1</v>
      </c>
      <c r="AF172" s="200" t="b">
        <f t="shared" si="27"/>
        <v>1</v>
      </c>
      <c r="AG172" s="201" t="b">
        <f t="shared" si="28"/>
        <v>0</v>
      </c>
      <c r="AH172" s="203">
        <f t="shared" si="29"/>
        <v>0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AA173" s="234" t="b">
        <f t="shared" si="23"/>
        <v>0</v>
      </c>
      <c r="AB173" s="199" t="b">
        <f t="shared" si="24"/>
        <v>0</v>
      </c>
      <c r="AC173" s="199" t="b">
        <f t="shared" si="25"/>
        <v>1</v>
      </c>
      <c r="AD173" s="199" t="b">
        <f t="shared" si="26"/>
        <v>1</v>
      </c>
      <c r="AE173" s="200" t="b">
        <f t="shared" si="27"/>
        <v>1</v>
      </c>
      <c r="AF173" s="200" t="b">
        <f t="shared" si="27"/>
        <v>1</v>
      </c>
      <c r="AG173" s="201" t="b">
        <f t="shared" si="28"/>
        <v>0</v>
      </c>
      <c r="AH173" s="203">
        <f t="shared" si="29"/>
        <v>0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AA174" s="234" t="b">
        <f t="shared" si="23"/>
        <v>0</v>
      </c>
      <c r="AB174" s="199" t="b">
        <f t="shared" si="24"/>
        <v>0</v>
      </c>
      <c r="AC174" s="199" t="b">
        <f t="shared" si="25"/>
        <v>1</v>
      </c>
      <c r="AD174" s="199" t="b">
        <f t="shared" si="26"/>
        <v>1</v>
      </c>
      <c r="AE174" s="200" t="b">
        <f t="shared" si="27"/>
        <v>1</v>
      </c>
      <c r="AF174" s="200" t="b">
        <f t="shared" si="27"/>
        <v>1</v>
      </c>
      <c r="AG174" s="201" t="b">
        <f t="shared" si="28"/>
        <v>0</v>
      </c>
      <c r="AH174" s="203">
        <f t="shared" si="29"/>
        <v>0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AA175" s="234" t="b">
        <f t="shared" si="23"/>
        <v>0</v>
      </c>
      <c r="AB175" s="199" t="b">
        <f t="shared" si="24"/>
        <v>0</v>
      </c>
      <c r="AC175" s="199" t="b">
        <f t="shared" si="25"/>
        <v>1</v>
      </c>
      <c r="AD175" s="199" t="b">
        <f t="shared" si="26"/>
        <v>1</v>
      </c>
      <c r="AE175" s="200" t="b">
        <f t="shared" si="27"/>
        <v>1</v>
      </c>
      <c r="AF175" s="200" t="b">
        <f t="shared" si="27"/>
        <v>1</v>
      </c>
      <c r="AG175" s="201" t="b">
        <f t="shared" si="28"/>
        <v>0</v>
      </c>
      <c r="AH175" s="203">
        <f t="shared" si="29"/>
        <v>0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AA176" s="234" t="b">
        <f t="shared" si="23"/>
        <v>0</v>
      </c>
      <c r="AB176" s="199" t="b">
        <f t="shared" si="24"/>
        <v>0</v>
      </c>
      <c r="AC176" s="199" t="b">
        <f t="shared" si="25"/>
        <v>1</v>
      </c>
      <c r="AD176" s="199" t="b">
        <f t="shared" si="26"/>
        <v>1</v>
      </c>
      <c r="AE176" s="200" t="b">
        <f t="shared" si="27"/>
        <v>1</v>
      </c>
      <c r="AF176" s="200" t="b">
        <f t="shared" si="27"/>
        <v>1</v>
      </c>
      <c r="AG176" s="201" t="b">
        <f t="shared" si="28"/>
        <v>0</v>
      </c>
      <c r="AH176" s="203">
        <f t="shared" si="29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AA177" s="234" t="b">
        <f t="shared" si="23"/>
        <v>0</v>
      </c>
      <c r="AB177" s="199" t="b">
        <f t="shared" si="24"/>
        <v>0</v>
      </c>
      <c r="AC177" s="199" t="b">
        <f t="shared" si="25"/>
        <v>1</v>
      </c>
      <c r="AD177" s="199" t="b">
        <f t="shared" si="26"/>
        <v>1</v>
      </c>
      <c r="AE177" s="200" t="b">
        <f t="shared" si="27"/>
        <v>1</v>
      </c>
      <c r="AF177" s="200" t="b">
        <f t="shared" si="27"/>
        <v>1</v>
      </c>
      <c r="AG177" s="201" t="b">
        <f t="shared" si="28"/>
        <v>0</v>
      </c>
      <c r="AH177" s="203">
        <f t="shared" si="29"/>
        <v>0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AA178" s="234" t="b">
        <f t="shared" si="23"/>
        <v>0</v>
      </c>
      <c r="AB178" s="199" t="b">
        <f t="shared" si="24"/>
        <v>0</v>
      </c>
      <c r="AC178" s="199" t="b">
        <f t="shared" si="25"/>
        <v>1</v>
      </c>
      <c r="AD178" s="199" t="b">
        <f t="shared" si="26"/>
        <v>1</v>
      </c>
      <c r="AE178" s="200" t="b">
        <f t="shared" si="27"/>
        <v>1</v>
      </c>
      <c r="AF178" s="200" t="b">
        <f t="shared" si="27"/>
        <v>1</v>
      </c>
      <c r="AG178" s="201" t="b">
        <f t="shared" si="28"/>
        <v>0</v>
      </c>
      <c r="AH178" s="203">
        <f t="shared" si="29"/>
        <v>0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AA179" s="234" t="b">
        <f t="shared" si="23"/>
        <v>0</v>
      </c>
      <c r="AB179" s="199" t="b">
        <f t="shared" si="24"/>
        <v>0</v>
      </c>
      <c r="AC179" s="199" t="b">
        <f t="shared" si="25"/>
        <v>1</v>
      </c>
      <c r="AD179" s="199" t="b">
        <f t="shared" si="26"/>
        <v>1</v>
      </c>
      <c r="AE179" s="200" t="b">
        <f t="shared" si="27"/>
        <v>1</v>
      </c>
      <c r="AF179" s="200" t="b">
        <f t="shared" si="27"/>
        <v>1</v>
      </c>
      <c r="AG179" s="201" t="b">
        <f t="shared" si="28"/>
        <v>0</v>
      </c>
      <c r="AH179" s="203">
        <f t="shared" si="29"/>
        <v>0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AA180" s="234" t="b">
        <f t="shared" si="23"/>
        <v>0</v>
      </c>
      <c r="AB180" s="199" t="b">
        <f t="shared" si="24"/>
        <v>0</v>
      </c>
      <c r="AC180" s="199" t="b">
        <f t="shared" si="25"/>
        <v>1</v>
      </c>
      <c r="AD180" s="199" t="b">
        <f t="shared" si="26"/>
        <v>1</v>
      </c>
      <c r="AE180" s="200" t="b">
        <f t="shared" si="27"/>
        <v>1</v>
      </c>
      <c r="AF180" s="200" t="b">
        <f t="shared" si="27"/>
        <v>1</v>
      </c>
      <c r="AG180" s="201" t="b">
        <f t="shared" si="28"/>
        <v>0</v>
      </c>
      <c r="AH180" s="203">
        <f t="shared" si="29"/>
        <v>0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V181" s="211" t="b">
        <v>0</v>
      </c>
      <c r="AA181" s="234" t="b">
        <f t="shared" si="23"/>
        <v>0</v>
      </c>
      <c r="AB181" s="199" t="b">
        <f t="shared" si="24"/>
        <v>0</v>
      </c>
      <c r="AC181" s="199" t="b">
        <f t="shared" si="25"/>
        <v>1</v>
      </c>
      <c r="AD181" s="199" t="b">
        <f t="shared" si="26"/>
        <v>1</v>
      </c>
      <c r="AE181" s="200" t="b">
        <f t="shared" si="27"/>
        <v>1</v>
      </c>
      <c r="AF181" s="200" t="b">
        <f t="shared" si="27"/>
        <v>1</v>
      </c>
      <c r="AG181" s="201" t="b">
        <f t="shared" si="28"/>
        <v>0</v>
      </c>
      <c r="AH181" s="203">
        <f t="shared" si="29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AA182" s="234" t="b">
        <f t="shared" si="23"/>
        <v>0</v>
      </c>
      <c r="AB182" s="199" t="b">
        <f t="shared" si="24"/>
        <v>0</v>
      </c>
      <c r="AC182" s="199" t="b">
        <f t="shared" si="25"/>
        <v>1</v>
      </c>
      <c r="AD182" s="199" t="b">
        <f t="shared" si="26"/>
        <v>1</v>
      </c>
      <c r="AE182" s="200" t="b">
        <f t="shared" si="27"/>
        <v>1</v>
      </c>
      <c r="AF182" s="200" t="b">
        <f t="shared" si="27"/>
        <v>1</v>
      </c>
      <c r="AG182" s="201" t="b">
        <f t="shared" si="28"/>
        <v>0</v>
      </c>
      <c r="AH182" s="203">
        <f t="shared" si="29"/>
        <v>0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V183" s="211" t="b">
        <v>0</v>
      </c>
      <c r="AA183" s="234" t="b">
        <f t="shared" si="23"/>
        <v>0</v>
      </c>
      <c r="AB183" s="199" t="b">
        <f t="shared" si="24"/>
        <v>0</v>
      </c>
      <c r="AC183" s="199" t="b">
        <f t="shared" si="25"/>
        <v>1</v>
      </c>
      <c r="AD183" s="199" t="b">
        <f t="shared" si="26"/>
        <v>1</v>
      </c>
      <c r="AE183" s="200" t="b">
        <f t="shared" si="27"/>
        <v>1</v>
      </c>
      <c r="AF183" s="200" t="b">
        <f t="shared" si="27"/>
        <v>1</v>
      </c>
      <c r="AG183" s="201" t="b">
        <f t="shared" si="28"/>
        <v>0</v>
      </c>
      <c r="AH183" s="203">
        <f t="shared" si="29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AA184" s="234" t="b">
        <f t="shared" si="23"/>
        <v>0</v>
      </c>
      <c r="AB184" s="199" t="b">
        <f t="shared" si="24"/>
        <v>0</v>
      </c>
      <c r="AC184" s="199" t="b">
        <f t="shared" si="25"/>
        <v>1</v>
      </c>
      <c r="AD184" s="199" t="b">
        <f t="shared" si="26"/>
        <v>1</v>
      </c>
      <c r="AE184" s="200" t="b">
        <f t="shared" si="27"/>
        <v>1</v>
      </c>
      <c r="AF184" s="200" t="b">
        <f t="shared" si="27"/>
        <v>1</v>
      </c>
      <c r="AG184" s="201" t="b">
        <f t="shared" si="28"/>
        <v>0</v>
      </c>
      <c r="AH184" s="203">
        <f t="shared" si="29"/>
        <v>0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AA185" s="234" t="b">
        <f t="shared" si="23"/>
        <v>0</v>
      </c>
      <c r="AB185" s="199" t="b">
        <f t="shared" si="24"/>
        <v>0</v>
      </c>
      <c r="AC185" s="199" t="b">
        <f t="shared" si="25"/>
        <v>1</v>
      </c>
      <c r="AD185" s="199" t="b">
        <f t="shared" si="26"/>
        <v>1</v>
      </c>
      <c r="AE185" s="200" t="b">
        <f t="shared" si="27"/>
        <v>1</v>
      </c>
      <c r="AF185" s="200" t="b">
        <f t="shared" si="27"/>
        <v>1</v>
      </c>
      <c r="AG185" s="201" t="b">
        <f t="shared" si="28"/>
        <v>0</v>
      </c>
      <c r="AH185" s="203">
        <f t="shared" si="29"/>
        <v>0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AA186" s="234" t="b">
        <f t="shared" si="23"/>
        <v>0</v>
      </c>
      <c r="AB186" s="199" t="b">
        <f t="shared" si="24"/>
        <v>0</v>
      </c>
      <c r="AC186" s="199" t="b">
        <f t="shared" si="25"/>
        <v>1</v>
      </c>
      <c r="AD186" s="199" t="b">
        <f t="shared" si="26"/>
        <v>1</v>
      </c>
      <c r="AE186" s="200" t="b">
        <f t="shared" si="27"/>
        <v>1</v>
      </c>
      <c r="AF186" s="200" t="b">
        <f t="shared" si="27"/>
        <v>1</v>
      </c>
      <c r="AG186" s="201" t="b">
        <f t="shared" si="28"/>
        <v>0</v>
      </c>
      <c r="AH186" s="203">
        <f t="shared" si="29"/>
        <v>0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AA187" s="234" t="b">
        <f t="shared" si="23"/>
        <v>0</v>
      </c>
      <c r="AB187" s="199" t="b">
        <f t="shared" si="24"/>
        <v>0</v>
      </c>
      <c r="AC187" s="199" t="b">
        <f t="shared" si="25"/>
        <v>1</v>
      </c>
      <c r="AD187" s="199" t="b">
        <f t="shared" si="26"/>
        <v>1</v>
      </c>
      <c r="AE187" s="200" t="b">
        <f t="shared" si="27"/>
        <v>1</v>
      </c>
      <c r="AF187" s="200" t="b">
        <f t="shared" si="27"/>
        <v>1</v>
      </c>
      <c r="AG187" s="201" t="b">
        <f t="shared" si="28"/>
        <v>0</v>
      </c>
      <c r="AH187" s="203">
        <f t="shared" si="29"/>
        <v>0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AA188" s="234" t="b">
        <f t="shared" si="23"/>
        <v>0</v>
      </c>
      <c r="AB188" s="199" t="b">
        <f t="shared" si="24"/>
        <v>0</v>
      </c>
      <c r="AC188" s="199" t="b">
        <f t="shared" si="25"/>
        <v>1</v>
      </c>
      <c r="AD188" s="199" t="b">
        <f t="shared" si="26"/>
        <v>1</v>
      </c>
      <c r="AE188" s="200" t="b">
        <f t="shared" si="27"/>
        <v>1</v>
      </c>
      <c r="AF188" s="200" t="b">
        <f t="shared" si="27"/>
        <v>1</v>
      </c>
      <c r="AG188" s="201" t="b">
        <f t="shared" si="28"/>
        <v>0</v>
      </c>
      <c r="AH188" s="203">
        <f t="shared" si="29"/>
        <v>0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AA189" s="234" t="b">
        <f t="shared" si="23"/>
        <v>0</v>
      </c>
      <c r="AB189" s="199" t="b">
        <f t="shared" si="24"/>
        <v>0</v>
      </c>
      <c r="AC189" s="199" t="b">
        <f t="shared" si="25"/>
        <v>1</v>
      </c>
      <c r="AD189" s="199" t="b">
        <f t="shared" si="26"/>
        <v>1</v>
      </c>
      <c r="AE189" s="200" t="b">
        <f t="shared" si="27"/>
        <v>1</v>
      </c>
      <c r="AF189" s="200" t="b">
        <f t="shared" si="27"/>
        <v>1</v>
      </c>
      <c r="AG189" s="201" t="b">
        <f t="shared" si="28"/>
        <v>0</v>
      </c>
      <c r="AH189" s="203">
        <f t="shared" si="29"/>
        <v>0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AA190" s="234" t="b">
        <f t="shared" si="23"/>
        <v>0</v>
      </c>
      <c r="AB190" s="199" t="b">
        <f t="shared" si="24"/>
        <v>0</v>
      </c>
      <c r="AC190" s="199" t="b">
        <f t="shared" si="25"/>
        <v>1</v>
      </c>
      <c r="AD190" s="199" t="b">
        <f t="shared" si="26"/>
        <v>1</v>
      </c>
      <c r="AE190" s="200" t="b">
        <f t="shared" si="27"/>
        <v>1</v>
      </c>
      <c r="AF190" s="200" t="b">
        <f t="shared" si="27"/>
        <v>1</v>
      </c>
      <c r="AG190" s="201" t="b">
        <f t="shared" si="28"/>
        <v>0</v>
      </c>
      <c r="AH190" s="203">
        <f t="shared" si="29"/>
        <v>0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AA191" s="234" t="b">
        <f t="shared" ref="AA191:AA254" si="30">U191=TRUE</f>
        <v>0</v>
      </c>
      <c r="AB191" s="199" t="b">
        <f t="shared" ref="AB191:AB254" si="31">V191=TRUE</f>
        <v>0</v>
      </c>
      <c r="AC191" s="199" t="b">
        <f t="shared" ref="AC191:AC254" si="32">OR((ISBLANK(W191)), NOT(W191=FALSE)    )</f>
        <v>1</v>
      </c>
      <c r="AD191" s="199" t="b">
        <f t="shared" ref="AD191:AD254" si="33">OR((ISBLANK(X191)), NOT(X191=FALSE)    )</f>
        <v>1</v>
      </c>
      <c r="AE191" s="200" t="b">
        <f t="shared" ref="AE191:AF254" si="34">OR((ISBLANK(Y191)), NOT(Y191=FALSE)    )</f>
        <v>1</v>
      </c>
      <c r="AF191" s="200" t="b">
        <f t="shared" si="34"/>
        <v>1</v>
      </c>
      <c r="AG191" s="201" t="b">
        <f t="shared" si="28"/>
        <v>0</v>
      </c>
      <c r="AH191" s="203">
        <f t="shared" si="29"/>
        <v>0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AA192" s="234" t="b">
        <f t="shared" si="30"/>
        <v>0</v>
      </c>
      <c r="AB192" s="199" t="b">
        <f t="shared" si="31"/>
        <v>0</v>
      </c>
      <c r="AC192" s="199" t="b">
        <f t="shared" si="32"/>
        <v>1</v>
      </c>
      <c r="AD192" s="199" t="b">
        <f t="shared" si="33"/>
        <v>1</v>
      </c>
      <c r="AE192" s="200" t="b">
        <f t="shared" si="34"/>
        <v>1</v>
      </c>
      <c r="AF192" s="200" t="b">
        <f t="shared" si="34"/>
        <v>1</v>
      </c>
      <c r="AG192" s="201" t="b">
        <f t="shared" si="28"/>
        <v>0</v>
      </c>
      <c r="AH192" s="203">
        <f t="shared" si="29"/>
        <v>0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AA193" s="234" t="b">
        <f t="shared" si="30"/>
        <v>0</v>
      </c>
      <c r="AB193" s="199" t="b">
        <f t="shared" si="31"/>
        <v>0</v>
      </c>
      <c r="AC193" s="199" t="b">
        <f t="shared" si="32"/>
        <v>1</v>
      </c>
      <c r="AD193" s="199" t="b">
        <f t="shared" si="33"/>
        <v>1</v>
      </c>
      <c r="AE193" s="200" t="b">
        <f t="shared" si="34"/>
        <v>1</v>
      </c>
      <c r="AF193" s="200" t="b">
        <f t="shared" si="34"/>
        <v>1</v>
      </c>
      <c r="AG193" s="201" t="b">
        <f t="shared" si="28"/>
        <v>0</v>
      </c>
      <c r="AH193" s="203">
        <f t="shared" si="29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AA194" s="234" t="b">
        <f t="shared" si="30"/>
        <v>0</v>
      </c>
      <c r="AB194" s="199" t="b">
        <f t="shared" si="31"/>
        <v>0</v>
      </c>
      <c r="AC194" s="199" t="b">
        <f t="shared" si="32"/>
        <v>1</v>
      </c>
      <c r="AD194" s="199" t="b">
        <f t="shared" si="33"/>
        <v>1</v>
      </c>
      <c r="AE194" s="200" t="b">
        <f t="shared" si="34"/>
        <v>1</v>
      </c>
      <c r="AF194" s="200" t="b">
        <f t="shared" si="34"/>
        <v>1</v>
      </c>
      <c r="AG194" s="201" t="b">
        <f t="shared" si="28"/>
        <v>0</v>
      </c>
      <c r="AH194" s="203">
        <f t="shared" si="29"/>
        <v>0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AA195" s="234" t="b">
        <f t="shared" si="30"/>
        <v>0</v>
      </c>
      <c r="AB195" s="199" t="b">
        <f t="shared" si="31"/>
        <v>0</v>
      </c>
      <c r="AC195" s="199" t="b">
        <f t="shared" si="32"/>
        <v>1</v>
      </c>
      <c r="AD195" s="199" t="b">
        <f t="shared" si="33"/>
        <v>1</v>
      </c>
      <c r="AE195" s="200" t="b">
        <f t="shared" si="34"/>
        <v>1</v>
      </c>
      <c r="AF195" s="200" t="b">
        <f t="shared" si="34"/>
        <v>1</v>
      </c>
      <c r="AG195" s="201" t="b">
        <f t="shared" ref="AG195:AG258" si="35">AND(AA195,AB195,AC195,AD195,AE195,AF195)</f>
        <v>0</v>
      </c>
      <c r="AH195" s="203">
        <f t="shared" ref="AH195:AH258" si="36">IF(AG195,1,0)</f>
        <v>0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AA196" s="234" t="b">
        <f t="shared" si="30"/>
        <v>0</v>
      </c>
      <c r="AB196" s="199" t="b">
        <f t="shared" si="31"/>
        <v>0</v>
      </c>
      <c r="AC196" s="199" t="b">
        <f t="shared" si="32"/>
        <v>1</v>
      </c>
      <c r="AD196" s="199" t="b">
        <f t="shared" si="33"/>
        <v>1</v>
      </c>
      <c r="AE196" s="200" t="b">
        <f t="shared" si="34"/>
        <v>1</v>
      </c>
      <c r="AF196" s="200" t="b">
        <f t="shared" si="34"/>
        <v>1</v>
      </c>
      <c r="AG196" s="201" t="b">
        <f t="shared" si="35"/>
        <v>0</v>
      </c>
      <c r="AH196" s="203">
        <f t="shared" si="36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AA197" s="234" t="b">
        <f t="shared" si="30"/>
        <v>0</v>
      </c>
      <c r="AB197" s="199" t="b">
        <f t="shared" si="31"/>
        <v>0</v>
      </c>
      <c r="AC197" s="199" t="b">
        <f t="shared" si="32"/>
        <v>1</v>
      </c>
      <c r="AD197" s="199" t="b">
        <f t="shared" si="33"/>
        <v>1</v>
      </c>
      <c r="AE197" s="200" t="b">
        <f t="shared" si="34"/>
        <v>1</v>
      </c>
      <c r="AF197" s="200" t="b">
        <f t="shared" si="34"/>
        <v>1</v>
      </c>
      <c r="AG197" s="201" t="b">
        <f t="shared" si="35"/>
        <v>0</v>
      </c>
      <c r="AH197" s="203">
        <f t="shared" si="36"/>
        <v>0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AA198" s="234" t="b">
        <f t="shared" si="30"/>
        <v>0</v>
      </c>
      <c r="AB198" s="199" t="b">
        <f t="shared" si="31"/>
        <v>0</v>
      </c>
      <c r="AC198" s="199" t="b">
        <f t="shared" si="32"/>
        <v>1</v>
      </c>
      <c r="AD198" s="199" t="b">
        <f t="shared" si="33"/>
        <v>1</v>
      </c>
      <c r="AE198" s="200" t="b">
        <f t="shared" si="34"/>
        <v>1</v>
      </c>
      <c r="AF198" s="200" t="b">
        <f t="shared" si="34"/>
        <v>1</v>
      </c>
      <c r="AG198" s="201" t="b">
        <f t="shared" si="35"/>
        <v>0</v>
      </c>
      <c r="AH198" s="203">
        <f t="shared" si="36"/>
        <v>0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AA199" s="234" t="b">
        <f t="shared" si="30"/>
        <v>0</v>
      </c>
      <c r="AB199" s="199" t="b">
        <f t="shared" si="31"/>
        <v>0</v>
      </c>
      <c r="AC199" s="199" t="b">
        <f t="shared" si="32"/>
        <v>1</v>
      </c>
      <c r="AD199" s="199" t="b">
        <f t="shared" si="33"/>
        <v>1</v>
      </c>
      <c r="AE199" s="200" t="b">
        <f t="shared" si="34"/>
        <v>1</v>
      </c>
      <c r="AF199" s="200" t="b">
        <f t="shared" si="34"/>
        <v>1</v>
      </c>
      <c r="AG199" s="201" t="b">
        <f t="shared" si="35"/>
        <v>0</v>
      </c>
      <c r="AH199" s="203">
        <f t="shared" si="36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AA200" s="234" t="b">
        <f t="shared" si="30"/>
        <v>0</v>
      </c>
      <c r="AB200" s="199" t="b">
        <f t="shared" si="31"/>
        <v>0</v>
      </c>
      <c r="AC200" s="199" t="b">
        <f t="shared" si="32"/>
        <v>1</v>
      </c>
      <c r="AD200" s="199" t="b">
        <f t="shared" si="33"/>
        <v>1</v>
      </c>
      <c r="AE200" s="200" t="b">
        <f t="shared" si="34"/>
        <v>1</v>
      </c>
      <c r="AF200" s="200" t="b">
        <f t="shared" si="34"/>
        <v>1</v>
      </c>
      <c r="AG200" s="201" t="b">
        <f t="shared" si="35"/>
        <v>0</v>
      </c>
      <c r="AH200" s="203">
        <f t="shared" si="36"/>
        <v>0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AA201" s="234" t="b">
        <f t="shared" si="30"/>
        <v>0</v>
      </c>
      <c r="AB201" s="199" t="b">
        <f t="shared" si="31"/>
        <v>0</v>
      </c>
      <c r="AC201" s="199" t="b">
        <f t="shared" si="32"/>
        <v>1</v>
      </c>
      <c r="AD201" s="199" t="b">
        <f t="shared" si="33"/>
        <v>1</v>
      </c>
      <c r="AE201" s="200" t="b">
        <f t="shared" si="34"/>
        <v>1</v>
      </c>
      <c r="AF201" s="200" t="b">
        <f t="shared" si="34"/>
        <v>1</v>
      </c>
      <c r="AG201" s="201" t="b">
        <f t="shared" si="35"/>
        <v>0</v>
      </c>
      <c r="AH201" s="203">
        <f t="shared" si="36"/>
        <v>0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x14ac:dyDescent="0.6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1" t="s">
        <v>2975</v>
      </c>
      <c r="AA202" s="234" t="b">
        <f t="shared" si="30"/>
        <v>0</v>
      </c>
      <c r="AB202" s="199" t="b">
        <f t="shared" si="31"/>
        <v>0</v>
      </c>
      <c r="AC202" s="199" t="b">
        <f t="shared" si="32"/>
        <v>1</v>
      </c>
      <c r="AD202" s="199" t="b">
        <f t="shared" si="33"/>
        <v>1</v>
      </c>
      <c r="AE202" s="200" t="b">
        <f t="shared" si="34"/>
        <v>1</v>
      </c>
      <c r="AF202" s="200" t="b">
        <f t="shared" si="34"/>
        <v>1</v>
      </c>
      <c r="AG202" s="201" t="b">
        <f t="shared" si="35"/>
        <v>0</v>
      </c>
      <c r="AH202" s="203">
        <f t="shared" si="36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1" t="s">
        <v>2975</v>
      </c>
      <c r="AA203" s="234" t="b">
        <f t="shared" si="30"/>
        <v>0</v>
      </c>
      <c r="AB203" s="199" t="b">
        <f t="shared" si="31"/>
        <v>0</v>
      </c>
      <c r="AC203" s="199" t="b">
        <f t="shared" si="32"/>
        <v>1</v>
      </c>
      <c r="AD203" s="199" t="b">
        <f t="shared" si="33"/>
        <v>1</v>
      </c>
      <c r="AE203" s="200" t="b">
        <f t="shared" si="34"/>
        <v>1</v>
      </c>
      <c r="AF203" s="200" t="b">
        <f t="shared" si="34"/>
        <v>1</v>
      </c>
      <c r="AG203" s="201" t="b">
        <f t="shared" si="35"/>
        <v>0</v>
      </c>
      <c r="AH203" s="203">
        <f t="shared" si="36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x14ac:dyDescent="0.6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1" t="s">
        <v>2975</v>
      </c>
      <c r="J204" s="120"/>
      <c r="K204" s="120"/>
      <c r="L204" s="226"/>
      <c r="M204" s="120"/>
      <c r="N204" s="216"/>
      <c r="O204" s="122"/>
      <c r="P204" s="122"/>
      <c r="Q204" s="122"/>
      <c r="R204" s="122"/>
      <c r="S204" s="122"/>
      <c r="T204" s="160"/>
      <c r="U204" s="173"/>
      <c r="V204" s="122"/>
      <c r="W204" s="122"/>
      <c r="X204" s="122"/>
      <c r="Y204" s="122"/>
      <c r="Z204" s="237"/>
      <c r="AA204" s="234" t="b">
        <f t="shared" si="30"/>
        <v>0</v>
      </c>
      <c r="AB204" s="199" t="b">
        <f t="shared" si="31"/>
        <v>0</v>
      </c>
      <c r="AC204" s="199" t="b">
        <f t="shared" si="32"/>
        <v>1</v>
      </c>
      <c r="AD204" s="199" t="b">
        <f t="shared" si="33"/>
        <v>1</v>
      </c>
      <c r="AE204" s="200" t="b">
        <f t="shared" si="34"/>
        <v>1</v>
      </c>
      <c r="AF204" s="200" t="b">
        <f t="shared" si="34"/>
        <v>1</v>
      </c>
      <c r="AG204" s="201" t="b">
        <f t="shared" si="35"/>
        <v>0</v>
      </c>
      <c r="AH204" s="203">
        <f t="shared" si="36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1" t="s">
        <v>2975</v>
      </c>
      <c r="AA205" s="234" t="b">
        <f t="shared" si="30"/>
        <v>0</v>
      </c>
      <c r="AB205" s="199" t="b">
        <f t="shared" si="31"/>
        <v>0</v>
      </c>
      <c r="AC205" s="199" t="b">
        <f t="shared" si="32"/>
        <v>1</v>
      </c>
      <c r="AD205" s="199" t="b">
        <f t="shared" si="33"/>
        <v>1</v>
      </c>
      <c r="AE205" s="200" t="b">
        <f t="shared" si="34"/>
        <v>1</v>
      </c>
      <c r="AF205" s="200" t="b">
        <f t="shared" si="34"/>
        <v>1</v>
      </c>
      <c r="AG205" s="201" t="b">
        <f t="shared" si="35"/>
        <v>0</v>
      </c>
      <c r="AH205" s="203">
        <f t="shared" si="36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x14ac:dyDescent="0.6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1" t="s">
        <v>2975</v>
      </c>
      <c r="AA206" s="234" t="b">
        <f t="shared" si="30"/>
        <v>0</v>
      </c>
      <c r="AB206" s="199" t="b">
        <f t="shared" si="31"/>
        <v>0</v>
      </c>
      <c r="AC206" s="199" t="b">
        <f t="shared" si="32"/>
        <v>1</v>
      </c>
      <c r="AD206" s="199" t="b">
        <f t="shared" si="33"/>
        <v>1</v>
      </c>
      <c r="AE206" s="200" t="b">
        <f t="shared" si="34"/>
        <v>1</v>
      </c>
      <c r="AF206" s="200" t="b">
        <f t="shared" si="34"/>
        <v>1</v>
      </c>
      <c r="AG206" s="201" t="b">
        <f t="shared" si="35"/>
        <v>0</v>
      </c>
      <c r="AH206" s="203">
        <f t="shared" si="36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x14ac:dyDescent="0.6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1" t="s">
        <v>2975</v>
      </c>
      <c r="J207" s="120"/>
      <c r="K207" s="120"/>
      <c r="L207" s="226"/>
      <c r="M207" s="120"/>
      <c r="N207" s="216"/>
      <c r="O207" s="122"/>
      <c r="P207" s="122"/>
      <c r="Q207" s="122"/>
      <c r="R207" s="122"/>
      <c r="S207" s="122"/>
      <c r="T207" s="160"/>
      <c r="U207" s="173"/>
      <c r="V207" s="122"/>
      <c r="W207" s="122"/>
      <c r="X207" s="122"/>
      <c r="Y207" s="122"/>
      <c r="Z207" s="237"/>
      <c r="AA207" s="234" t="b">
        <f t="shared" si="30"/>
        <v>0</v>
      </c>
      <c r="AB207" s="199" t="b">
        <f t="shared" si="31"/>
        <v>0</v>
      </c>
      <c r="AC207" s="199" t="b">
        <f t="shared" si="32"/>
        <v>1</v>
      </c>
      <c r="AD207" s="199" t="b">
        <f t="shared" si="33"/>
        <v>1</v>
      </c>
      <c r="AE207" s="200" t="b">
        <f t="shared" si="34"/>
        <v>1</v>
      </c>
      <c r="AF207" s="200" t="b">
        <f t="shared" si="34"/>
        <v>1</v>
      </c>
      <c r="AG207" s="201" t="b">
        <f t="shared" si="35"/>
        <v>0</v>
      </c>
      <c r="AH207" s="203">
        <f t="shared" si="36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1" t="s">
        <v>2975</v>
      </c>
      <c r="AA208" s="234" t="b">
        <f t="shared" si="30"/>
        <v>0</v>
      </c>
      <c r="AB208" s="199" t="b">
        <f t="shared" si="31"/>
        <v>0</v>
      </c>
      <c r="AC208" s="199" t="b">
        <f t="shared" si="32"/>
        <v>1</v>
      </c>
      <c r="AD208" s="199" t="b">
        <f t="shared" si="33"/>
        <v>1</v>
      </c>
      <c r="AE208" s="200" t="b">
        <f t="shared" si="34"/>
        <v>1</v>
      </c>
      <c r="AF208" s="200" t="b">
        <f t="shared" si="34"/>
        <v>1</v>
      </c>
      <c r="AG208" s="201" t="b">
        <f t="shared" si="35"/>
        <v>0</v>
      </c>
      <c r="AH208" s="203">
        <f t="shared" si="36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1" t="s">
        <v>2975</v>
      </c>
      <c r="AA209" s="234" t="b">
        <f t="shared" si="30"/>
        <v>0</v>
      </c>
      <c r="AB209" s="199" t="b">
        <f t="shared" si="31"/>
        <v>0</v>
      </c>
      <c r="AC209" s="199" t="b">
        <f t="shared" si="32"/>
        <v>1</v>
      </c>
      <c r="AD209" s="199" t="b">
        <f t="shared" si="33"/>
        <v>1</v>
      </c>
      <c r="AE209" s="200" t="b">
        <f t="shared" si="34"/>
        <v>1</v>
      </c>
      <c r="AF209" s="200" t="b">
        <f t="shared" si="34"/>
        <v>1</v>
      </c>
      <c r="AG209" s="201" t="b">
        <f t="shared" si="35"/>
        <v>0</v>
      </c>
      <c r="AH209" s="203">
        <f t="shared" si="36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1" t="s">
        <v>2975</v>
      </c>
      <c r="AA210" s="234" t="b">
        <f t="shared" si="30"/>
        <v>0</v>
      </c>
      <c r="AB210" s="199" t="b">
        <f t="shared" si="31"/>
        <v>0</v>
      </c>
      <c r="AC210" s="199" t="b">
        <f t="shared" si="32"/>
        <v>1</v>
      </c>
      <c r="AD210" s="199" t="b">
        <f t="shared" si="33"/>
        <v>1</v>
      </c>
      <c r="AE210" s="200" t="b">
        <f t="shared" si="34"/>
        <v>1</v>
      </c>
      <c r="AF210" s="200" t="b">
        <f t="shared" si="34"/>
        <v>1</v>
      </c>
      <c r="AG210" s="201" t="b">
        <f t="shared" si="35"/>
        <v>0</v>
      </c>
      <c r="AH210" s="203">
        <f t="shared" si="36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x14ac:dyDescent="0.6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1" t="s">
        <v>2975</v>
      </c>
      <c r="AA211" s="234" t="b">
        <f t="shared" si="30"/>
        <v>0</v>
      </c>
      <c r="AB211" s="199" t="b">
        <f t="shared" si="31"/>
        <v>0</v>
      </c>
      <c r="AC211" s="199" t="b">
        <f t="shared" si="32"/>
        <v>1</v>
      </c>
      <c r="AD211" s="199" t="b">
        <f t="shared" si="33"/>
        <v>1</v>
      </c>
      <c r="AE211" s="200" t="b">
        <f t="shared" si="34"/>
        <v>1</v>
      </c>
      <c r="AF211" s="200" t="b">
        <f t="shared" si="34"/>
        <v>1</v>
      </c>
      <c r="AG211" s="201" t="b">
        <f t="shared" si="35"/>
        <v>0</v>
      </c>
      <c r="AH211" s="203">
        <f t="shared" si="36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1" t="s">
        <v>2975</v>
      </c>
      <c r="AA212" s="234" t="b">
        <f t="shared" si="30"/>
        <v>0</v>
      </c>
      <c r="AB212" s="199" t="b">
        <f t="shared" si="31"/>
        <v>0</v>
      </c>
      <c r="AC212" s="199" t="b">
        <f t="shared" si="32"/>
        <v>1</v>
      </c>
      <c r="AD212" s="199" t="b">
        <f t="shared" si="33"/>
        <v>1</v>
      </c>
      <c r="AE212" s="200" t="b">
        <f t="shared" si="34"/>
        <v>1</v>
      </c>
      <c r="AF212" s="200" t="b">
        <f t="shared" si="34"/>
        <v>1</v>
      </c>
      <c r="AG212" s="201" t="b">
        <f t="shared" si="35"/>
        <v>0</v>
      </c>
      <c r="AH212" s="203">
        <f t="shared" si="36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1" t="s">
        <v>2975</v>
      </c>
      <c r="AA213" s="234" t="b">
        <f t="shared" si="30"/>
        <v>0</v>
      </c>
      <c r="AB213" s="199" t="b">
        <f t="shared" si="31"/>
        <v>0</v>
      </c>
      <c r="AC213" s="199" t="b">
        <f t="shared" si="32"/>
        <v>1</v>
      </c>
      <c r="AD213" s="199" t="b">
        <f t="shared" si="33"/>
        <v>1</v>
      </c>
      <c r="AE213" s="200" t="b">
        <f t="shared" si="34"/>
        <v>1</v>
      </c>
      <c r="AF213" s="200" t="b">
        <f t="shared" si="34"/>
        <v>1</v>
      </c>
      <c r="AG213" s="201" t="b">
        <f t="shared" si="35"/>
        <v>0</v>
      </c>
      <c r="AH213" s="203">
        <f t="shared" si="36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1" t="s">
        <v>2975</v>
      </c>
      <c r="AA214" s="234" t="b">
        <f t="shared" si="30"/>
        <v>0</v>
      </c>
      <c r="AB214" s="199" t="b">
        <f t="shared" si="31"/>
        <v>0</v>
      </c>
      <c r="AC214" s="199" t="b">
        <f t="shared" si="32"/>
        <v>1</v>
      </c>
      <c r="AD214" s="199" t="b">
        <f t="shared" si="33"/>
        <v>1</v>
      </c>
      <c r="AE214" s="200" t="b">
        <f t="shared" si="34"/>
        <v>1</v>
      </c>
      <c r="AF214" s="200" t="b">
        <f t="shared" si="34"/>
        <v>1</v>
      </c>
      <c r="AG214" s="201" t="b">
        <f t="shared" si="35"/>
        <v>0</v>
      </c>
      <c r="AH214" s="203">
        <f t="shared" si="36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x14ac:dyDescent="0.6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1" t="s">
        <v>2975</v>
      </c>
      <c r="AA215" s="234" t="b">
        <f t="shared" si="30"/>
        <v>0</v>
      </c>
      <c r="AB215" s="199" t="b">
        <f t="shared" si="31"/>
        <v>0</v>
      </c>
      <c r="AC215" s="199" t="b">
        <f t="shared" si="32"/>
        <v>1</v>
      </c>
      <c r="AD215" s="199" t="b">
        <f t="shared" si="33"/>
        <v>1</v>
      </c>
      <c r="AE215" s="200" t="b">
        <f t="shared" si="34"/>
        <v>1</v>
      </c>
      <c r="AF215" s="200" t="b">
        <f t="shared" si="34"/>
        <v>1</v>
      </c>
      <c r="AG215" s="201" t="b">
        <f t="shared" si="35"/>
        <v>0</v>
      </c>
      <c r="AH215" s="203">
        <f t="shared" si="36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x14ac:dyDescent="0.6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1" t="s">
        <v>2975</v>
      </c>
      <c r="AA216" s="234" t="b">
        <f t="shared" si="30"/>
        <v>0</v>
      </c>
      <c r="AB216" s="199" t="b">
        <f t="shared" si="31"/>
        <v>0</v>
      </c>
      <c r="AC216" s="199" t="b">
        <f t="shared" si="32"/>
        <v>1</v>
      </c>
      <c r="AD216" s="199" t="b">
        <f t="shared" si="33"/>
        <v>1</v>
      </c>
      <c r="AE216" s="200" t="b">
        <f t="shared" si="34"/>
        <v>1</v>
      </c>
      <c r="AF216" s="200" t="b">
        <f t="shared" si="34"/>
        <v>1</v>
      </c>
      <c r="AG216" s="201" t="b">
        <f t="shared" si="35"/>
        <v>0</v>
      </c>
      <c r="AH216" s="203">
        <f t="shared" si="36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1" t="s">
        <v>2975</v>
      </c>
      <c r="AA217" s="234" t="b">
        <f t="shared" si="30"/>
        <v>0</v>
      </c>
      <c r="AB217" s="199" t="b">
        <f t="shared" si="31"/>
        <v>0</v>
      </c>
      <c r="AC217" s="199" t="b">
        <f t="shared" si="32"/>
        <v>1</v>
      </c>
      <c r="AD217" s="199" t="b">
        <f t="shared" si="33"/>
        <v>1</v>
      </c>
      <c r="AE217" s="200" t="b">
        <f t="shared" si="34"/>
        <v>1</v>
      </c>
      <c r="AF217" s="200" t="b">
        <f t="shared" si="34"/>
        <v>1</v>
      </c>
      <c r="AG217" s="201" t="b">
        <f t="shared" si="35"/>
        <v>0</v>
      </c>
      <c r="AH217" s="203">
        <f t="shared" si="36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1" t="s">
        <v>2975</v>
      </c>
      <c r="AA218" s="234" t="b">
        <f t="shared" si="30"/>
        <v>0</v>
      </c>
      <c r="AB218" s="199" t="b">
        <f t="shared" si="31"/>
        <v>0</v>
      </c>
      <c r="AC218" s="199" t="b">
        <f t="shared" si="32"/>
        <v>1</v>
      </c>
      <c r="AD218" s="199" t="b">
        <f t="shared" si="33"/>
        <v>1</v>
      </c>
      <c r="AE218" s="200" t="b">
        <f t="shared" si="34"/>
        <v>1</v>
      </c>
      <c r="AF218" s="200" t="b">
        <f t="shared" si="34"/>
        <v>1</v>
      </c>
      <c r="AG218" s="201" t="b">
        <f t="shared" si="35"/>
        <v>0</v>
      </c>
      <c r="AH218" s="203">
        <f t="shared" si="36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1" t="s">
        <v>2975</v>
      </c>
      <c r="AA219" s="234" t="b">
        <f t="shared" si="30"/>
        <v>0</v>
      </c>
      <c r="AB219" s="199" t="b">
        <f t="shared" si="31"/>
        <v>0</v>
      </c>
      <c r="AC219" s="199" t="b">
        <f t="shared" si="32"/>
        <v>1</v>
      </c>
      <c r="AD219" s="199" t="b">
        <f t="shared" si="33"/>
        <v>1</v>
      </c>
      <c r="AE219" s="200" t="b">
        <f t="shared" si="34"/>
        <v>1</v>
      </c>
      <c r="AF219" s="200" t="b">
        <f t="shared" si="34"/>
        <v>1</v>
      </c>
      <c r="AG219" s="201" t="b">
        <f t="shared" si="35"/>
        <v>0</v>
      </c>
      <c r="AH219" s="203">
        <f t="shared" si="36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1" t="s">
        <v>2975</v>
      </c>
      <c r="AA220" s="234" t="b">
        <f t="shared" si="30"/>
        <v>0</v>
      </c>
      <c r="AB220" s="199" t="b">
        <f t="shared" si="31"/>
        <v>0</v>
      </c>
      <c r="AC220" s="199" t="b">
        <f t="shared" si="32"/>
        <v>1</v>
      </c>
      <c r="AD220" s="199" t="b">
        <f t="shared" si="33"/>
        <v>1</v>
      </c>
      <c r="AE220" s="200" t="b">
        <f t="shared" si="34"/>
        <v>1</v>
      </c>
      <c r="AF220" s="200" t="b">
        <f t="shared" si="34"/>
        <v>1</v>
      </c>
      <c r="AG220" s="201" t="b">
        <f t="shared" si="35"/>
        <v>0</v>
      </c>
      <c r="AH220" s="203">
        <f t="shared" si="36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x14ac:dyDescent="0.6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1" t="s">
        <v>2975</v>
      </c>
      <c r="AA221" s="234" t="b">
        <f t="shared" si="30"/>
        <v>0</v>
      </c>
      <c r="AB221" s="199" t="b">
        <f t="shared" si="31"/>
        <v>0</v>
      </c>
      <c r="AC221" s="199" t="b">
        <f t="shared" si="32"/>
        <v>1</v>
      </c>
      <c r="AD221" s="199" t="b">
        <f t="shared" si="33"/>
        <v>1</v>
      </c>
      <c r="AE221" s="200" t="b">
        <f t="shared" si="34"/>
        <v>1</v>
      </c>
      <c r="AF221" s="200" t="b">
        <f t="shared" si="34"/>
        <v>1</v>
      </c>
      <c r="AG221" s="201" t="b">
        <f t="shared" si="35"/>
        <v>0</v>
      </c>
      <c r="AH221" s="203">
        <f t="shared" si="36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AA222" s="234" t="b">
        <f t="shared" si="30"/>
        <v>0</v>
      </c>
      <c r="AB222" s="199" t="b">
        <f t="shared" si="31"/>
        <v>0</v>
      </c>
      <c r="AC222" s="199" t="b">
        <f t="shared" si="32"/>
        <v>1</v>
      </c>
      <c r="AD222" s="199" t="b">
        <f t="shared" si="33"/>
        <v>1</v>
      </c>
      <c r="AE222" s="200" t="b">
        <f t="shared" si="34"/>
        <v>1</v>
      </c>
      <c r="AF222" s="200" t="b">
        <f t="shared" si="34"/>
        <v>1</v>
      </c>
      <c r="AG222" s="201" t="b">
        <f t="shared" si="35"/>
        <v>0</v>
      </c>
      <c r="AH222" s="203">
        <f t="shared" si="36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AA223" s="234" t="b">
        <f t="shared" si="30"/>
        <v>0</v>
      </c>
      <c r="AB223" s="199" t="b">
        <f t="shared" si="31"/>
        <v>0</v>
      </c>
      <c r="AC223" s="199" t="b">
        <f t="shared" si="32"/>
        <v>1</v>
      </c>
      <c r="AD223" s="199" t="b">
        <f t="shared" si="33"/>
        <v>1</v>
      </c>
      <c r="AE223" s="200" t="b">
        <f t="shared" si="34"/>
        <v>1</v>
      </c>
      <c r="AF223" s="200" t="b">
        <f t="shared" si="34"/>
        <v>1</v>
      </c>
      <c r="AG223" s="201" t="b">
        <f t="shared" si="35"/>
        <v>0</v>
      </c>
      <c r="AH223" s="203">
        <f t="shared" si="36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AA224" s="234" t="b">
        <f t="shared" si="30"/>
        <v>0</v>
      </c>
      <c r="AB224" s="199" t="b">
        <f t="shared" si="31"/>
        <v>0</v>
      </c>
      <c r="AC224" s="199" t="b">
        <f t="shared" si="32"/>
        <v>1</v>
      </c>
      <c r="AD224" s="199" t="b">
        <f t="shared" si="33"/>
        <v>1</v>
      </c>
      <c r="AE224" s="200" t="b">
        <f t="shared" si="34"/>
        <v>1</v>
      </c>
      <c r="AF224" s="200" t="b">
        <f t="shared" si="34"/>
        <v>1</v>
      </c>
      <c r="AG224" s="201" t="b">
        <f t="shared" si="35"/>
        <v>0</v>
      </c>
      <c r="AH224" s="203">
        <f t="shared" si="36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AA225" s="234" t="b">
        <f t="shared" si="30"/>
        <v>0</v>
      </c>
      <c r="AB225" s="199" t="b">
        <f t="shared" si="31"/>
        <v>0</v>
      </c>
      <c r="AC225" s="199" t="b">
        <f t="shared" si="32"/>
        <v>1</v>
      </c>
      <c r="AD225" s="199" t="b">
        <f t="shared" si="33"/>
        <v>1</v>
      </c>
      <c r="AE225" s="200" t="b">
        <f t="shared" si="34"/>
        <v>1</v>
      </c>
      <c r="AF225" s="200" t="b">
        <f t="shared" si="34"/>
        <v>1</v>
      </c>
      <c r="AG225" s="201" t="b">
        <f t="shared" si="35"/>
        <v>0</v>
      </c>
      <c r="AH225" s="203">
        <f t="shared" si="36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x14ac:dyDescent="0.6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AA226" s="234" t="b">
        <f t="shared" si="30"/>
        <v>0</v>
      </c>
      <c r="AB226" s="199" t="b">
        <f t="shared" si="31"/>
        <v>0</v>
      </c>
      <c r="AC226" s="199" t="b">
        <f t="shared" si="32"/>
        <v>1</v>
      </c>
      <c r="AD226" s="199" t="b">
        <f t="shared" si="33"/>
        <v>1</v>
      </c>
      <c r="AE226" s="200" t="b">
        <f t="shared" si="34"/>
        <v>1</v>
      </c>
      <c r="AF226" s="200" t="b">
        <f t="shared" si="34"/>
        <v>1</v>
      </c>
      <c r="AG226" s="201" t="b">
        <f t="shared" si="35"/>
        <v>0</v>
      </c>
      <c r="AH226" s="203">
        <f t="shared" si="36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x14ac:dyDescent="0.6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AA227" s="234" t="b">
        <f t="shared" si="30"/>
        <v>0</v>
      </c>
      <c r="AB227" s="199" t="b">
        <f t="shared" si="31"/>
        <v>0</v>
      </c>
      <c r="AC227" s="199" t="b">
        <f t="shared" si="32"/>
        <v>1</v>
      </c>
      <c r="AD227" s="199" t="b">
        <f t="shared" si="33"/>
        <v>1</v>
      </c>
      <c r="AE227" s="200" t="b">
        <f t="shared" si="34"/>
        <v>1</v>
      </c>
      <c r="AF227" s="200" t="b">
        <f t="shared" si="34"/>
        <v>1</v>
      </c>
      <c r="AG227" s="201" t="b">
        <f t="shared" si="35"/>
        <v>0</v>
      </c>
      <c r="AH227" s="203">
        <f t="shared" si="36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AA228" s="234" t="b">
        <f t="shared" si="30"/>
        <v>0</v>
      </c>
      <c r="AB228" s="199" t="b">
        <f t="shared" si="31"/>
        <v>0</v>
      </c>
      <c r="AC228" s="199" t="b">
        <f t="shared" si="32"/>
        <v>1</v>
      </c>
      <c r="AD228" s="199" t="b">
        <f t="shared" si="33"/>
        <v>1</v>
      </c>
      <c r="AE228" s="200" t="b">
        <f t="shared" si="34"/>
        <v>1</v>
      </c>
      <c r="AF228" s="200" t="b">
        <f t="shared" si="34"/>
        <v>1</v>
      </c>
      <c r="AG228" s="201" t="b">
        <f t="shared" si="35"/>
        <v>0</v>
      </c>
      <c r="AH228" s="203">
        <f t="shared" si="36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AA229" s="234" t="b">
        <f t="shared" si="30"/>
        <v>0</v>
      </c>
      <c r="AB229" s="199" t="b">
        <f t="shared" si="31"/>
        <v>0</v>
      </c>
      <c r="AC229" s="199" t="b">
        <f t="shared" si="32"/>
        <v>1</v>
      </c>
      <c r="AD229" s="199" t="b">
        <f t="shared" si="33"/>
        <v>1</v>
      </c>
      <c r="AE229" s="200" t="b">
        <f t="shared" si="34"/>
        <v>1</v>
      </c>
      <c r="AF229" s="200" t="b">
        <f t="shared" si="34"/>
        <v>1</v>
      </c>
      <c r="AG229" s="201" t="b">
        <f t="shared" si="35"/>
        <v>0</v>
      </c>
      <c r="AH229" s="203">
        <f t="shared" si="36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x14ac:dyDescent="0.6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AA230" s="234" t="b">
        <f t="shared" si="30"/>
        <v>0</v>
      </c>
      <c r="AB230" s="199" t="b">
        <f t="shared" si="31"/>
        <v>0</v>
      </c>
      <c r="AC230" s="199" t="b">
        <f t="shared" si="32"/>
        <v>1</v>
      </c>
      <c r="AD230" s="199" t="b">
        <f t="shared" si="33"/>
        <v>1</v>
      </c>
      <c r="AE230" s="200" t="b">
        <f t="shared" si="34"/>
        <v>1</v>
      </c>
      <c r="AF230" s="200" t="b">
        <f t="shared" si="34"/>
        <v>1</v>
      </c>
      <c r="AG230" s="201" t="b">
        <f t="shared" si="35"/>
        <v>0</v>
      </c>
      <c r="AH230" s="203">
        <f t="shared" si="36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AA231" s="234" t="b">
        <f t="shared" si="30"/>
        <v>0</v>
      </c>
      <c r="AB231" s="199" t="b">
        <f t="shared" si="31"/>
        <v>0</v>
      </c>
      <c r="AC231" s="199" t="b">
        <f t="shared" si="32"/>
        <v>1</v>
      </c>
      <c r="AD231" s="199" t="b">
        <f t="shared" si="33"/>
        <v>1</v>
      </c>
      <c r="AE231" s="200" t="b">
        <f t="shared" si="34"/>
        <v>1</v>
      </c>
      <c r="AF231" s="200" t="b">
        <f t="shared" si="34"/>
        <v>1</v>
      </c>
      <c r="AG231" s="201" t="b">
        <f t="shared" si="35"/>
        <v>0</v>
      </c>
      <c r="AH231" s="203">
        <f t="shared" si="36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AA232" s="234" t="b">
        <f t="shared" si="30"/>
        <v>0</v>
      </c>
      <c r="AB232" s="199" t="b">
        <f t="shared" si="31"/>
        <v>0</v>
      </c>
      <c r="AC232" s="199" t="b">
        <f t="shared" si="32"/>
        <v>1</v>
      </c>
      <c r="AD232" s="199" t="b">
        <f t="shared" si="33"/>
        <v>1</v>
      </c>
      <c r="AE232" s="200" t="b">
        <f t="shared" si="34"/>
        <v>1</v>
      </c>
      <c r="AF232" s="200" t="b">
        <f t="shared" si="34"/>
        <v>1</v>
      </c>
      <c r="AG232" s="201" t="b">
        <f t="shared" si="35"/>
        <v>0</v>
      </c>
      <c r="AH232" s="203">
        <f t="shared" si="36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AA233" s="234" t="b">
        <f t="shared" si="30"/>
        <v>0</v>
      </c>
      <c r="AB233" s="199" t="b">
        <f t="shared" si="31"/>
        <v>0</v>
      </c>
      <c r="AC233" s="199" t="b">
        <f t="shared" si="32"/>
        <v>1</v>
      </c>
      <c r="AD233" s="199" t="b">
        <f t="shared" si="33"/>
        <v>1</v>
      </c>
      <c r="AE233" s="200" t="b">
        <f t="shared" si="34"/>
        <v>1</v>
      </c>
      <c r="AF233" s="200" t="b">
        <f t="shared" si="34"/>
        <v>1</v>
      </c>
      <c r="AG233" s="201" t="b">
        <f t="shared" si="35"/>
        <v>0</v>
      </c>
      <c r="AH233" s="203">
        <f t="shared" si="36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AA234" s="234" t="b">
        <f t="shared" si="30"/>
        <v>0</v>
      </c>
      <c r="AB234" s="199" t="b">
        <f t="shared" si="31"/>
        <v>0</v>
      </c>
      <c r="AC234" s="199" t="b">
        <f t="shared" si="32"/>
        <v>1</v>
      </c>
      <c r="AD234" s="199" t="b">
        <f t="shared" si="33"/>
        <v>1</v>
      </c>
      <c r="AE234" s="200" t="b">
        <f t="shared" si="34"/>
        <v>1</v>
      </c>
      <c r="AF234" s="200" t="b">
        <f t="shared" si="34"/>
        <v>1</v>
      </c>
      <c r="AG234" s="201" t="b">
        <f t="shared" si="35"/>
        <v>0</v>
      </c>
      <c r="AH234" s="203">
        <f t="shared" si="36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AA235" s="234" t="b">
        <f t="shared" si="30"/>
        <v>0</v>
      </c>
      <c r="AB235" s="199" t="b">
        <f t="shared" si="31"/>
        <v>0</v>
      </c>
      <c r="AC235" s="199" t="b">
        <f t="shared" si="32"/>
        <v>1</v>
      </c>
      <c r="AD235" s="199" t="b">
        <f t="shared" si="33"/>
        <v>1</v>
      </c>
      <c r="AE235" s="200" t="b">
        <f t="shared" si="34"/>
        <v>1</v>
      </c>
      <c r="AF235" s="200" t="b">
        <f t="shared" si="34"/>
        <v>1</v>
      </c>
      <c r="AG235" s="201" t="b">
        <f t="shared" si="35"/>
        <v>0</v>
      </c>
      <c r="AH235" s="203">
        <f t="shared" si="36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x14ac:dyDescent="0.6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AA236" s="234" t="b">
        <f t="shared" si="30"/>
        <v>0</v>
      </c>
      <c r="AB236" s="199" t="b">
        <f t="shared" si="31"/>
        <v>0</v>
      </c>
      <c r="AC236" s="199" t="b">
        <f t="shared" si="32"/>
        <v>1</v>
      </c>
      <c r="AD236" s="199" t="b">
        <f t="shared" si="33"/>
        <v>1</v>
      </c>
      <c r="AE236" s="200" t="b">
        <f t="shared" si="34"/>
        <v>1</v>
      </c>
      <c r="AF236" s="200" t="b">
        <f t="shared" si="34"/>
        <v>1</v>
      </c>
      <c r="AG236" s="201" t="b">
        <f t="shared" si="35"/>
        <v>0</v>
      </c>
      <c r="AH236" s="203">
        <f t="shared" si="36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AA237" s="234" t="b">
        <f t="shared" si="30"/>
        <v>0</v>
      </c>
      <c r="AB237" s="199" t="b">
        <f t="shared" si="31"/>
        <v>0</v>
      </c>
      <c r="AC237" s="199" t="b">
        <f t="shared" si="32"/>
        <v>1</v>
      </c>
      <c r="AD237" s="199" t="b">
        <f t="shared" si="33"/>
        <v>1</v>
      </c>
      <c r="AE237" s="200" t="b">
        <f t="shared" si="34"/>
        <v>1</v>
      </c>
      <c r="AF237" s="200" t="b">
        <f t="shared" si="34"/>
        <v>1</v>
      </c>
      <c r="AG237" s="201" t="b">
        <f t="shared" si="35"/>
        <v>0</v>
      </c>
      <c r="AH237" s="203">
        <f t="shared" si="36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AA238" s="234" t="b">
        <f t="shared" si="30"/>
        <v>0</v>
      </c>
      <c r="AB238" s="199" t="b">
        <f t="shared" si="31"/>
        <v>0</v>
      </c>
      <c r="AC238" s="199" t="b">
        <f t="shared" si="32"/>
        <v>1</v>
      </c>
      <c r="AD238" s="199" t="b">
        <f t="shared" si="33"/>
        <v>1</v>
      </c>
      <c r="AE238" s="200" t="b">
        <f t="shared" si="34"/>
        <v>1</v>
      </c>
      <c r="AF238" s="200" t="b">
        <f t="shared" si="34"/>
        <v>1</v>
      </c>
      <c r="AG238" s="201" t="b">
        <f t="shared" si="35"/>
        <v>0</v>
      </c>
      <c r="AH238" s="203">
        <f t="shared" si="36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x14ac:dyDescent="0.6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4" t="b">
        <f t="shared" si="30"/>
        <v>0</v>
      </c>
      <c r="AB239" s="199" t="b">
        <f t="shared" si="31"/>
        <v>0</v>
      </c>
      <c r="AC239" s="199" t="b">
        <f t="shared" si="32"/>
        <v>1</v>
      </c>
      <c r="AD239" s="199" t="b">
        <f t="shared" si="33"/>
        <v>1</v>
      </c>
      <c r="AE239" s="200" t="b">
        <f t="shared" si="34"/>
        <v>1</v>
      </c>
      <c r="AF239" s="200" t="b">
        <f t="shared" si="34"/>
        <v>1</v>
      </c>
      <c r="AG239" s="201" t="b">
        <f t="shared" si="35"/>
        <v>0</v>
      </c>
      <c r="AH239" s="203">
        <f t="shared" si="36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4" t="b">
        <f t="shared" si="30"/>
        <v>0</v>
      </c>
      <c r="AB240" s="199" t="b">
        <f t="shared" si="31"/>
        <v>0</v>
      </c>
      <c r="AC240" s="199" t="b">
        <f t="shared" si="32"/>
        <v>1</v>
      </c>
      <c r="AD240" s="199" t="b">
        <f t="shared" si="33"/>
        <v>1</v>
      </c>
      <c r="AE240" s="200" t="b">
        <f t="shared" si="34"/>
        <v>1</v>
      </c>
      <c r="AF240" s="200" t="b">
        <f t="shared" si="34"/>
        <v>1</v>
      </c>
      <c r="AG240" s="201" t="b">
        <f t="shared" si="35"/>
        <v>0</v>
      </c>
      <c r="AH240" s="203">
        <f t="shared" si="36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4" t="b">
        <f t="shared" si="30"/>
        <v>0</v>
      </c>
      <c r="AB241" s="199" t="b">
        <f t="shared" si="31"/>
        <v>0</v>
      </c>
      <c r="AC241" s="199" t="b">
        <f t="shared" si="32"/>
        <v>1</v>
      </c>
      <c r="AD241" s="199" t="b">
        <f t="shared" si="33"/>
        <v>1</v>
      </c>
      <c r="AE241" s="200" t="b">
        <f t="shared" si="34"/>
        <v>1</v>
      </c>
      <c r="AF241" s="200" t="b">
        <f t="shared" si="34"/>
        <v>1</v>
      </c>
      <c r="AG241" s="201" t="b">
        <f t="shared" si="35"/>
        <v>0</v>
      </c>
      <c r="AH241" s="203">
        <f t="shared" si="36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4" t="b">
        <f t="shared" si="30"/>
        <v>0</v>
      </c>
      <c r="AB242" s="199" t="b">
        <f t="shared" si="31"/>
        <v>0</v>
      </c>
      <c r="AC242" s="199" t="b">
        <f t="shared" si="32"/>
        <v>1</v>
      </c>
      <c r="AD242" s="199" t="b">
        <f t="shared" si="33"/>
        <v>1</v>
      </c>
      <c r="AE242" s="200" t="b">
        <f t="shared" si="34"/>
        <v>1</v>
      </c>
      <c r="AF242" s="200" t="b">
        <f t="shared" si="34"/>
        <v>1</v>
      </c>
      <c r="AG242" s="201" t="b">
        <f t="shared" si="35"/>
        <v>0</v>
      </c>
      <c r="AH242" s="203">
        <f t="shared" si="36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4" t="b">
        <f t="shared" si="30"/>
        <v>0</v>
      </c>
      <c r="AB243" s="199" t="b">
        <f t="shared" si="31"/>
        <v>0</v>
      </c>
      <c r="AC243" s="199" t="b">
        <f t="shared" si="32"/>
        <v>1</v>
      </c>
      <c r="AD243" s="199" t="b">
        <f t="shared" si="33"/>
        <v>1</v>
      </c>
      <c r="AE243" s="200" t="b">
        <f t="shared" si="34"/>
        <v>1</v>
      </c>
      <c r="AF243" s="200" t="b">
        <f t="shared" si="34"/>
        <v>1</v>
      </c>
      <c r="AG243" s="201" t="b">
        <f t="shared" si="35"/>
        <v>0</v>
      </c>
      <c r="AH243" s="203">
        <f t="shared" si="36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4" t="b">
        <f t="shared" si="30"/>
        <v>0</v>
      </c>
      <c r="AB244" s="199" t="b">
        <f t="shared" si="31"/>
        <v>0</v>
      </c>
      <c r="AC244" s="199" t="b">
        <f t="shared" si="32"/>
        <v>1</v>
      </c>
      <c r="AD244" s="199" t="b">
        <f t="shared" si="33"/>
        <v>1</v>
      </c>
      <c r="AE244" s="200" t="b">
        <f t="shared" si="34"/>
        <v>1</v>
      </c>
      <c r="AF244" s="200" t="b">
        <f t="shared" si="34"/>
        <v>1</v>
      </c>
      <c r="AG244" s="201" t="b">
        <f t="shared" si="35"/>
        <v>0</v>
      </c>
      <c r="AH244" s="203">
        <f t="shared" si="36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x14ac:dyDescent="0.6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4" t="b">
        <f t="shared" si="30"/>
        <v>0</v>
      </c>
      <c r="AB245" s="199" t="b">
        <f t="shared" si="31"/>
        <v>0</v>
      </c>
      <c r="AC245" s="199" t="b">
        <f t="shared" si="32"/>
        <v>1</v>
      </c>
      <c r="AD245" s="199" t="b">
        <f t="shared" si="33"/>
        <v>1</v>
      </c>
      <c r="AE245" s="200" t="b">
        <f t="shared" si="34"/>
        <v>1</v>
      </c>
      <c r="AF245" s="200" t="b">
        <f t="shared" si="34"/>
        <v>1</v>
      </c>
      <c r="AG245" s="201" t="b">
        <f t="shared" si="35"/>
        <v>0</v>
      </c>
      <c r="AH245" s="203">
        <f t="shared" si="36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x14ac:dyDescent="0.6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4" t="b">
        <f t="shared" si="30"/>
        <v>0</v>
      </c>
      <c r="AB246" s="199" t="b">
        <f t="shared" si="31"/>
        <v>0</v>
      </c>
      <c r="AC246" s="199" t="b">
        <f t="shared" si="32"/>
        <v>1</v>
      </c>
      <c r="AD246" s="199" t="b">
        <f t="shared" si="33"/>
        <v>1</v>
      </c>
      <c r="AE246" s="200" t="b">
        <f t="shared" si="34"/>
        <v>1</v>
      </c>
      <c r="AF246" s="200" t="b">
        <f t="shared" si="34"/>
        <v>1</v>
      </c>
      <c r="AG246" s="201" t="b">
        <f t="shared" si="35"/>
        <v>0</v>
      </c>
      <c r="AH246" s="203">
        <f t="shared" si="36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4" t="b">
        <f t="shared" si="30"/>
        <v>0</v>
      </c>
      <c r="AB247" s="199" t="b">
        <f t="shared" si="31"/>
        <v>0</v>
      </c>
      <c r="AC247" s="199" t="b">
        <f t="shared" si="32"/>
        <v>1</v>
      </c>
      <c r="AD247" s="199" t="b">
        <f t="shared" si="33"/>
        <v>1</v>
      </c>
      <c r="AE247" s="200" t="b">
        <f t="shared" si="34"/>
        <v>1</v>
      </c>
      <c r="AF247" s="200" t="b">
        <f t="shared" si="34"/>
        <v>1</v>
      </c>
      <c r="AG247" s="201" t="b">
        <f t="shared" si="35"/>
        <v>0</v>
      </c>
      <c r="AH247" s="203">
        <f t="shared" si="36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4" t="b">
        <f t="shared" si="30"/>
        <v>0</v>
      </c>
      <c r="AB248" s="199" t="b">
        <f t="shared" si="31"/>
        <v>0</v>
      </c>
      <c r="AC248" s="199" t="b">
        <f t="shared" si="32"/>
        <v>1</v>
      </c>
      <c r="AD248" s="199" t="b">
        <f t="shared" si="33"/>
        <v>1</v>
      </c>
      <c r="AE248" s="200" t="b">
        <f t="shared" si="34"/>
        <v>1</v>
      </c>
      <c r="AF248" s="200" t="b">
        <f t="shared" si="34"/>
        <v>1</v>
      </c>
      <c r="AG248" s="201" t="b">
        <f t="shared" si="35"/>
        <v>0</v>
      </c>
      <c r="AH248" s="203">
        <f t="shared" si="36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4" t="b">
        <f t="shared" si="30"/>
        <v>0</v>
      </c>
      <c r="AB249" s="199" t="b">
        <f t="shared" si="31"/>
        <v>0</v>
      </c>
      <c r="AC249" s="199" t="b">
        <f t="shared" si="32"/>
        <v>1</v>
      </c>
      <c r="AD249" s="199" t="b">
        <f t="shared" si="33"/>
        <v>1</v>
      </c>
      <c r="AE249" s="200" t="b">
        <f t="shared" si="34"/>
        <v>1</v>
      </c>
      <c r="AF249" s="200" t="b">
        <f t="shared" si="34"/>
        <v>1</v>
      </c>
      <c r="AG249" s="201" t="b">
        <f t="shared" si="35"/>
        <v>0</v>
      </c>
      <c r="AH249" s="203">
        <f t="shared" si="36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4" t="b">
        <f t="shared" si="30"/>
        <v>0</v>
      </c>
      <c r="AB250" s="199" t="b">
        <f t="shared" si="31"/>
        <v>0</v>
      </c>
      <c r="AC250" s="199" t="b">
        <f t="shared" si="32"/>
        <v>1</v>
      </c>
      <c r="AD250" s="199" t="b">
        <f t="shared" si="33"/>
        <v>1</v>
      </c>
      <c r="AE250" s="200" t="b">
        <f t="shared" si="34"/>
        <v>1</v>
      </c>
      <c r="AF250" s="200" t="b">
        <f t="shared" si="34"/>
        <v>1</v>
      </c>
      <c r="AG250" s="201" t="b">
        <f t="shared" si="35"/>
        <v>0</v>
      </c>
      <c r="AH250" s="203">
        <f t="shared" si="36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4" t="b">
        <f t="shared" si="30"/>
        <v>0</v>
      </c>
      <c r="AB251" s="199" t="b">
        <f t="shared" si="31"/>
        <v>0</v>
      </c>
      <c r="AC251" s="199" t="b">
        <f t="shared" si="32"/>
        <v>1</v>
      </c>
      <c r="AD251" s="199" t="b">
        <f t="shared" si="33"/>
        <v>1</v>
      </c>
      <c r="AE251" s="200" t="b">
        <f t="shared" si="34"/>
        <v>1</v>
      </c>
      <c r="AF251" s="200" t="b">
        <f t="shared" si="34"/>
        <v>1</v>
      </c>
      <c r="AG251" s="201" t="b">
        <f t="shared" si="35"/>
        <v>0</v>
      </c>
      <c r="AH251" s="203">
        <f t="shared" si="36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4" t="b">
        <f t="shared" si="30"/>
        <v>0</v>
      </c>
      <c r="AB252" s="199" t="b">
        <f t="shared" si="31"/>
        <v>0</v>
      </c>
      <c r="AC252" s="199" t="b">
        <f t="shared" si="32"/>
        <v>1</v>
      </c>
      <c r="AD252" s="199" t="b">
        <f t="shared" si="33"/>
        <v>1</v>
      </c>
      <c r="AE252" s="200" t="b">
        <f t="shared" si="34"/>
        <v>1</v>
      </c>
      <c r="AF252" s="200" t="b">
        <f t="shared" si="34"/>
        <v>1</v>
      </c>
      <c r="AG252" s="201" t="b">
        <f t="shared" si="35"/>
        <v>0</v>
      </c>
      <c r="AH252" s="203">
        <f t="shared" si="36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4" t="b">
        <f t="shared" si="30"/>
        <v>0</v>
      </c>
      <c r="AB253" s="199" t="b">
        <f t="shared" si="31"/>
        <v>0</v>
      </c>
      <c r="AC253" s="199" t="b">
        <f t="shared" si="32"/>
        <v>1</v>
      </c>
      <c r="AD253" s="199" t="b">
        <f t="shared" si="33"/>
        <v>1</v>
      </c>
      <c r="AE253" s="200" t="b">
        <f t="shared" si="34"/>
        <v>1</v>
      </c>
      <c r="AF253" s="200" t="b">
        <f t="shared" si="34"/>
        <v>1</v>
      </c>
      <c r="AG253" s="201" t="b">
        <f t="shared" si="35"/>
        <v>0</v>
      </c>
      <c r="AH253" s="203">
        <f t="shared" si="36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4" t="b">
        <f t="shared" si="30"/>
        <v>0</v>
      </c>
      <c r="AB254" s="199" t="b">
        <f t="shared" si="31"/>
        <v>0</v>
      </c>
      <c r="AC254" s="199" t="b">
        <f t="shared" si="32"/>
        <v>1</v>
      </c>
      <c r="AD254" s="199" t="b">
        <f t="shared" si="33"/>
        <v>1</v>
      </c>
      <c r="AE254" s="200" t="b">
        <f t="shared" si="34"/>
        <v>1</v>
      </c>
      <c r="AF254" s="200" t="b">
        <f t="shared" si="34"/>
        <v>1</v>
      </c>
      <c r="AG254" s="201" t="b">
        <f t="shared" si="35"/>
        <v>0</v>
      </c>
      <c r="AH254" s="203">
        <f t="shared" si="36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4" t="b">
        <f t="shared" ref="AA255:AA318" si="37">U255=TRUE</f>
        <v>0</v>
      </c>
      <c r="AB255" s="199" t="b">
        <f t="shared" ref="AB255:AB318" si="38">V255=TRUE</f>
        <v>0</v>
      </c>
      <c r="AC255" s="199" t="b">
        <f t="shared" ref="AC255:AC318" si="39">OR((ISBLANK(W255)), NOT(W255=FALSE)    )</f>
        <v>1</v>
      </c>
      <c r="AD255" s="199" t="b">
        <f t="shared" ref="AD255:AD318" si="40">OR((ISBLANK(X255)), NOT(X255=FALSE)    )</f>
        <v>1</v>
      </c>
      <c r="AE255" s="200" t="b">
        <f t="shared" ref="AE255:AF318" si="41">OR((ISBLANK(Y255)), NOT(Y255=FALSE)    )</f>
        <v>1</v>
      </c>
      <c r="AF255" s="200" t="b">
        <f t="shared" si="41"/>
        <v>1</v>
      </c>
      <c r="AG255" s="201" t="b">
        <f t="shared" si="35"/>
        <v>0</v>
      </c>
      <c r="AH255" s="203">
        <f t="shared" si="36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x14ac:dyDescent="0.6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4" t="b">
        <f t="shared" si="37"/>
        <v>0</v>
      </c>
      <c r="AB256" s="199" t="b">
        <f t="shared" si="38"/>
        <v>0</v>
      </c>
      <c r="AC256" s="199" t="b">
        <f t="shared" si="39"/>
        <v>1</v>
      </c>
      <c r="AD256" s="199" t="b">
        <f t="shared" si="40"/>
        <v>1</v>
      </c>
      <c r="AE256" s="200" t="b">
        <f t="shared" si="41"/>
        <v>1</v>
      </c>
      <c r="AF256" s="200" t="b">
        <f t="shared" si="41"/>
        <v>1</v>
      </c>
      <c r="AG256" s="201" t="b">
        <f t="shared" si="35"/>
        <v>0</v>
      </c>
      <c r="AH256" s="203">
        <f t="shared" si="36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4" t="b">
        <f t="shared" si="37"/>
        <v>0</v>
      </c>
      <c r="AB257" s="199" t="b">
        <f t="shared" si="38"/>
        <v>0</v>
      </c>
      <c r="AC257" s="199" t="b">
        <f t="shared" si="39"/>
        <v>1</v>
      </c>
      <c r="AD257" s="199" t="b">
        <f t="shared" si="40"/>
        <v>1</v>
      </c>
      <c r="AE257" s="200" t="b">
        <f t="shared" si="41"/>
        <v>1</v>
      </c>
      <c r="AF257" s="200" t="b">
        <f t="shared" si="41"/>
        <v>1</v>
      </c>
      <c r="AG257" s="201" t="b">
        <f t="shared" si="35"/>
        <v>0</v>
      </c>
      <c r="AH257" s="203">
        <f t="shared" si="36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4" t="b">
        <f t="shared" si="37"/>
        <v>0</v>
      </c>
      <c r="AB258" s="199" t="b">
        <f t="shared" si="38"/>
        <v>0</v>
      </c>
      <c r="AC258" s="199" t="b">
        <f t="shared" si="39"/>
        <v>1</v>
      </c>
      <c r="AD258" s="199" t="b">
        <f t="shared" si="40"/>
        <v>1</v>
      </c>
      <c r="AE258" s="200" t="b">
        <f t="shared" si="41"/>
        <v>1</v>
      </c>
      <c r="AF258" s="200" t="b">
        <f t="shared" si="41"/>
        <v>1</v>
      </c>
      <c r="AG258" s="201" t="b">
        <f t="shared" si="35"/>
        <v>0</v>
      </c>
      <c r="AH258" s="203">
        <f t="shared" si="36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x14ac:dyDescent="0.6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4" t="b">
        <f t="shared" si="37"/>
        <v>0</v>
      </c>
      <c r="AB259" s="199" t="b">
        <f t="shared" si="38"/>
        <v>0</v>
      </c>
      <c r="AC259" s="199" t="b">
        <f t="shared" si="39"/>
        <v>1</v>
      </c>
      <c r="AD259" s="199" t="b">
        <f t="shared" si="40"/>
        <v>1</v>
      </c>
      <c r="AE259" s="200" t="b">
        <f t="shared" si="41"/>
        <v>1</v>
      </c>
      <c r="AF259" s="200" t="b">
        <f t="shared" si="41"/>
        <v>1</v>
      </c>
      <c r="AG259" s="201" t="b">
        <f t="shared" ref="AG259:AG322" si="42">AND(AA259,AB259,AC259,AD259,AE259,AF259)</f>
        <v>0</v>
      </c>
      <c r="AH259" s="203">
        <f t="shared" ref="AH259:AH322" si="43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4" t="b">
        <f t="shared" si="37"/>
        <v>0</v>
      </c>
      <c r="AB260" s="199" t="b">
        <f t="shared" si="38"/>
        <v>0</v>
      </c>
      <c r="AC260" s="199" t="b">
        <f t="shared" si="39"/>
        <v>1</v>
      </c>
      <c r="AD260" s="199" t="b">
        <f t="shared" si="40"/>
        <v>1</v>
      </c>
      <c r="AE260" s="200" t="b">
        <f t="shared" si="41"/>
        <v>1</v>
      </c>
      <c r="AF260" s="200" t="b">
        <f t="shared" si="41"/>
        <v>1</v>
      </c>
      <c r="AG260" s="201" t="b">
        <f t="shared" si="42"/>
        <v>0</v>
      </c>
      <c r="AH260" s="203">
        <f t="shared" si="43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x14ac:dyDescent="0.6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4" t="b">
        <f t="shared" si="37"/>
        <v>0</v>
      </c>
      <c r="AB261" s="199" t="b">
        <f t="shared" si="38"/>
        <v>0</v>
      </c>
      <c r="AC261" s="199" t="b">
        <f t="shared" si="39"/>
        <v>1</v>
      </c>
      <c r="AD261" s="199" t="b">
        <f t="shared" si="40"/>
        <v>1</v>
      </c>
      <c r="AE261" s="200" t="b">
        <f t="shared" si="41"/>
        <v>1</v>
      </c>
      <c r="AF261" s="200" t="b">
        <f t="shared" si="41"/>
        <v>1</v>
      </c>
      <c r="AG261" s="201" t="b">
        <f t="shared" si="42"/>
        <v>0</v>
      </c>
      <c r="AH261" s="203">
        <f t="shared" si="43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4" t="b">
        <f t="shared" si="37"/>
        <v>0</v>
      </c>
      <c r="AB262" s="199" t="b">
        <f t="shared" si="38"/>
        <v>0</v>
      </c>
      <c r="AC262" s="199" t="b">
        <f t="shared" si="39"/>
        <v>1</v>
      </c>
      <c r="AD262" s="199" t="b">
        <f t="shared" si="40"/>
        <v>1</v>
      </c>
      <c r="AE262" s="200" t="b">
        <f t="shared" si="41"/>
        <v>1</v>
      </c>
      <c r="AF262" s="200" t="b">
        <f t="shared" si="41"/>
        <v>1</v>
      </c>
      <c r="AG262" s="201" t="b">
        <f t="shared" si="42"/>
        <v>0</v>
      </c>
      <c r="AH262" s="203">
        <f t="shared" si="43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x14ac:dyDescent="0.6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4" t="b">
        <f t="shared" si="37"/>
        <v>0</v>
      </c>
      <c r="AB263" s="199" t="b">
        <f t="shared" si="38"/>
        <v>0</v>
      </c>
      <c r="AC263" s="199" t="b">
        <f t="shared" si="39"/>
        <v>1</v>
      </c>
      <c r="AD263" s="199" t="b">
        <f t="shared" si="40"/>
        <v>1</v>
      </c>
      <c r="AE263" s="200" t="b">
        <f t="shared" si="41"/>
        <v>1</v>
      </c>
      <c r="AF263" s="200" t="b">
        <f t="shared" si="41"/>
        <v>1</v>
      </c>
      <c r="AG263" s="201" t="b">
        <f t="shared" si="42"/>
        <v>0</v>
      </c>
      <c r="AH263" s="203">
        <f t="shared" si="43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4" t="b">
        <f t="shared" si="37"/>
        <v>0</v>
      </c>
      <c r="AB264" s="199" t="b">
        <f t="shared" si="38"/>
        <v>0</v>
      </c>
      <c r="AC264" s="199" t="b">
        <f t="shared" si="39"/>
        <v>1</v>
      </c>
      <c r="AD264" s="199" t="b">
        <f t="shared" si="40"/>
        <v>1</v>
      </c>
      <c r="AE264" s="200" t="b">
        <f t="shared" si="41"/>
        <v>1</v>
      </c>
      <c r="AF264" s="200" t="b">
        <f t="shared" si="41"/>
        <v>1</v>
      </c>
      <c r="AG264" s="201" t="b">
        <f t="shared" si="42"/>
        <v>0</v>
      </c>
      <c r="AH264" s="203">
        <f t="shared" si="43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4" t="b">
        <f t="shared" si="37"/>
        <v>0</v>
      </c>
      <c r="AB265" s="199" t="b">
        <f t="shared" si="38"/>
        <v>0</v>
      </c>
      <c r="AC265" s="199" t="b">
        <f t="shared" si="39"/>
        <v>1</v>
      </c>
      <c r="AD265" s="199" t="b">
        <f t="shared" si="40"/>
        <v>1</v>
      </c>
      <c r="AE265" s="200" t="b">
        <f t="shared" si="41"/>
        <v>1</v>
      </c>
      <c r="AF265" s="200" t="b">
        <f t="shared" si="41"/>
        <v>1</v>
      </c>
      <c r="AG265" s="201" t="b">
        <f t="shared" si="42"/>
        <v>0</v>
      </c>
      <c r="AH265" s="203">
        <f t="shared" si="43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x14ac:dyDescent="0.6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4" t="b">
        <f t="shared" si="37"/>
        <v>0</v>
      </c>
      <c r="AB266" s="199" t="b">
        <f t="shared" si="38"/>
        <v>0</v>
      </c>
      <c r="AC266" s="199" t="b">
        <f t="shared" si="39"/>
        <v>1</v>
      </c>
      <c r="AD266" s="199" t="b">
        <f t="shared" si="40"/>
        <v>1</v>
      </c>
      <c r="AE266" s="200" t="b">
        <f t="shared" si="41"/>
        <v>1</v>
      </c>
      <c r="AF266" s="200" t="b">
        <f t="shared" si="41"/>
        <v>1</v>
      </c>
      <c r="AG266" s="201" t="b">
        <f t="shared" si="42"/>
        <v>0</v>
      </c>
      <c r="AH266" s="203">
        <f t="shared" si="43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x14ac:dyDescent="0.6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4" t="b">
        <f t="shared" si="37"/>
        <v>0</v>
      </c>
      <c r="AB267" s="199" t="b">
        <f t="shared" si="38"/>
        <v>0</v>
      </c>
      <c r="AC267" s="199" t="b">
        <f t="shared" si="39"/>
        <v>1</v>
      </c>
      <c r="AD267" s="199" t="b">
        <f t="shared" si="40"/>
        <v>1</v>
      </c>
      <c r="AE267" s="200" t="b">
        <f t="shared" si="41"/>
        <v>1</v>
      </c>
      <c r="AF267" s="200" t="b">
        <f t="shared" si="41"/>
        <v>1</v>
      </c>
      <c r="AG267" s="201" t="b">
        <f t="shared" si="42"/>
        <v>0</v>
      </c>
      <c r="AH267" s="203">
        <f t="shared" si="43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4" t="b">
        <f t="shared" si="37"/>
        <v>0</v>
      </c>
      <c r="AB268" s="199" t="b">
        <f t="shared" si="38"/>
        <v>0</v>
      </c>
      <c r="AC268" s="199" t="b">
        <f t="shared" si="39"/>
        <v>1</v>
      </c>
      <c r="AD268" s="199" t="b">
        <f t="shared" si="40"/>
        <v>1</v>
      </c>
      <c r="AE268" s="200" t="b">
        <f t="shared" si="41"/>
        <v>1</v>
      </c>
      <c r="AF268" s="200" t="b">
        <f t="shared" si="41"/>
        <v>1</v>
      </c>
      <c r="AG268" s="201" t="b">
        <f t="shared" si="42"/>
        <v>0</v>
      </c>
      <c r="AH268" s="203">
        <f t="shared" si="43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4" t="b">
        <f t="shared" si="37"/>
        <v>0</v>
      </c>
      <c r="AB269" s="199" t="b">
        <f t="shared" si="38"/>
        <v>0</v>
      </c>
      <c r="AC269" s="199" t="b">
        <f t="shared" si="39"/>
        <v>1</v>
      </c>
      <c r="AD269" s="199" t="b">
        <f t="shared" si="40"/>
        <v>1</v>
      </c>
      <c r="AE269" s="200" t="b">
        <f t="shared" si="41"/>
        <v>1</v>
      </c>
      <c r="AF269" s="200" t="b">
        <f t="shared" si="41"/>
        <v>1</v>
      </c>
      <c r="AG269" s="201" t="b">
        <f t="shared" si="42"/>
        <v>0</v>
      </c>
      <c r="AH269" s="203">
        <f t="shared" si="43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4" t="b">
        <f t="shared" si="37"/>
        <v>0</v>
      </c>
      <c r="AB270" s="199" t="b">
        <f t="shared" si="38"/>
        <v>0</v>
      </c>
      <c r="AC270" s="199" t="b">
        <f t="shared" si="39"/>
        <v>1</v>
      </c>
      <c r="AD270" s="199" t="b">
        <f t="shared" si="40"/>
        <v>1</v>
      </c>
      <c r="AE270" s="200" t="b">
        <f t="shared" si="41"/>
        <v>1</v>
      </c>
      <c r="AF270" s="200" t="b">
        <f t="shared" si="41"/>
        <v>1</v>
      </c>
      <c r="AG270" s="201" t="b">
        <f t="shared" si="42"/>
        <v>0</v>
      </c>
      <c r="AH270" s="203">
        <f t="shared" si="43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4" t="b">
        <f t="shared" si="37"/>
        <v>0</v>
      </c>
      <c r="AB271" s="199" t="b">
        <f t="shared" si="38"/>
        <v>0</v>
      </c>
      <c r="AC271" s="199" t="b">
        <f t="shared" si="39"/>
        <v>1</v>
      </c>
      <c r="AD271" s="199" t="b">
        <f t="shared" si="40"/>
        <v>1</v>
      </c>
      <c r="AE271" s="200" t="b">
        <f t="shared" si="41"/>
        <v>1</v>
      </c>
      <c r="AF271" s="200" t="b">
        <f t="shared" si="41"/>
        <v>1</v>
      </c>
      <c r="AG271" s="201" t="b">
        <f t="shared" si="42"/>
        <v>0</v>
      </c>
      <c r="AH271" s="203">
        <f t="shared" si="43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47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2982</v>
      </c>
      <c r="L272" s="227" t="s">
        <v>2981</v>
      </c>
      <c r="M272" s="120" t="s">
        <v>2978</v>
      </c>
      <c r="N272" s="216" t="s">
        <v>2979</v>
      </c>
      <c r="O272" s="216" t="s">
        <v>1680</v>
      </c>
      <c r="P272" s="122" t="s">
        <v>2980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37"/>
        <v>1</v>
      </c>
      <c r="AB272" s="199" t="b">
        <f t="shared" si="38"/>
        <v>1</v>
      </c>
      <c r="AC272" s="199" t="b">
        <f t="shared" si="39"/>
        <v>1</v>
      </c>
      <c r="AD272" s="199" t="b">
        <f t="shared" si="40"/>
        <v>0</v>
      </c>
      <c r="AE272" s="200" t="b">
        <f t="shared" si="41"/>
        <v>1</v>
      </c>
      <c r="AF272" s="200" t="b">
        <f t="shared" si="41"/>
        <v>1</v>
      </c>
      <c r="AG272" s="201" t="b">
        <f t="shared" si="42"/>
        <v>0</v>
      </c>
      <c r="AH272" s="203">
        <f t="shared" si="43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120" t="s">
        <v>2987</v>
      </c>
      <c r="L273" s="227" t="s">
        <v>2986</v>
      </c>
      <c r="M273" s="120" t="s">
        <v>2985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37"/>
        <v>1</v>
      </c>
      <c r="AB273" s="199" t="b">
        <f t="shared" si="38"/>
        <v>1</v>
      </c>
      <c r="AC273" s="199" t="b">
        <f t="shared" si="39"/>
        <v>1</v>
      </c>
      <c r="AD273" s="199" t="b">
        <f t="shared" si="40"/>
        <v>1</v>
      </c>
      <c r="AE273" s="200" t="b">
        <f t="shared" si="41"/>
        <v>1</v>
      </c>
      <c r="AF273" s="200" t="b">
        <f t="shared" si="41"/>
        <v>1</v>
      </c>
      <c r="AG273" s="201" t="b">
        <f t="shared" si="42"/>
        <v>1</v>
      </c>
      <c r="AH273" s="203">
        <f t="shared" si="43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31.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120" t="s">
        <v>2990</v>
      </c>
      <c r="L274" s="227" t="s">
        <v>2988</v>
      </c>
      <c r="M274" s="120" t="s">
        <v>2992</v>
      </c>
      <c r="N274" s="216" t="s">
        <v>2991</v>
      </c>
      <c r="P274" s="122" t="s">
        <v>2993</v>
      </c>
      <c r="Q274" s="122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37"/>
        <v>1</v>
      </c>
      <c r="AB274" s="199" t="b">
        <f t="shared" si="38"/>
        <v>1</v>
      </c>
      <c r="AC274" s="199" t="b">
        <f t="shared" si="39"/>
        <v>1</v>
      </c>
      <c r="AD274" s="199" t="b">
        <f t="shared" si="40"/>
        <v>1</v>
      </c>
      <c r="AE274" s="200" t="b">
        <f t="shared" si="41"/>
        <v>1</v>
      </c>
      <c r="AF274" s="200" t="b">
        <f t="shared" si="41"/>
        <v>1</v>
      </c>
      <c r="AG274" s="201" t="b">
        <f t="shared" si="42"/>
        <v>1</v>
      </c>
      <c r="AH274" s="203">
        <f t="shared" si="43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63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120" t="s">
        <v>2720</v>
      </c>
      <c r="L275" s="227" t="s">
        <v>2996</v>
      </c>
      <c r="M275" s="120" t="s">
        <v>2998</v>
      </c>
      <c r="N275" s="216" t="s">
        <v>2997</v>
      </c>
      <c r="O275" s="122" t="s">
        <v>2999</v>
      </c>
      <c r="Q275" s="122" t="s">
        <v>3000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37"/>
        <v>1</v>
      </c>
      <c r="AB275" s="199" t="b">
        <f t="shared" si="38"/>
        <v>0</v>
      </c>
      <c r="AC275" s="199" t="b">
        <f t="shared" si="39"/>
        <v>1</v>
      </c>
      <c r="AD275" s="199" t="b">
        <f t="shared" si="40"/>
        <v>1</v>
      </c>
      <c r="AE275" s="200" t="b">
        <f t="shared" si="41"/>
        <v>1</v>
      </c>
      <c r="AF275" s="200" t="b">
        <f t="shared" si="41"/>
        <v>1</v>
      </c>
      <c r="AG275" s="201" t="b">
        <f t="shared" si="42"/>
        <v>0</v>
      </c>
      <c r="AH275" s="203">
        <f t="shared" si="43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31.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2970</v>
      </c>
      <c r="L276" s="227" t="s">
        <v>2971</v>
      </c>
      <c r="M276" s="120" t="s">
        <v>2973</v>
      </c>
      <c r="N276" s="216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37"/>
        <v>1</v>
      </c>
      <c r="AB276" s="199" t="b">
        <f t="shared" si="38"/>
        <v>1</v>
      </c>
      <c r="AC276" s="199" t="b">
        <f t="shared" si="39"/>
        <v>1</v>
      </c>
      <c r="AD276" s="199" t="b">
        <f t="shared" si="40"/>
        <v>1</v>
      </c>
      <c r="AE276" s="200" t="b">
        <f t="shared" si="41"/>
        <v>1</v>
      </c>
      <c r="AF276" s="200" t="b">
        <f t="shared" si="41"/>
        <v>1</v>
      </c>
      <c r="AG276" s="201" t="b">
        <f t="shared" si="42"/>
        <v>1</v>
      </c>
      <c r="AH276" s="203">
        <f t="shared" si="43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47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2961</v>
      </c>
      <c r="L277" s="227" t="s">
        <v>2962</v>
      </c>
      <c r="M277" s="120" t="s">
        <v>2967</v>
      </c>
      <c r="N277" s="216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37"/>
        <v>1</v>
      </c>
      <c r="AB277" s="199" t="b">
        <f t="shared" si="38"/>
        <v>1</v>
      </c>
      <c r="AC277" s="199" t="b">
        <f t="shared" si="39"/>
        <v>1</v>
      </c>
      <c r="AD277" s="199" t="b">
        <f t="shared" si="40"/>
        <v>1</v>
      </c>
      <c r="AE277" s="200" t="b">
        <f t="shared" si="41"/>
        <v>1</v>
      </c>
      <c r="AF277" s="200" t="b">
        <f t="shared" si="41"/>
        <v>1</v>
      </c>
      <c r="AG277" s="201" t="b">
        <f t="shared" si="42"/>
        <v>1</v>
      </c>
      <c r="AH277" s="203">
        <f t="shared" si="43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120" t="s">
        <v>2965</v>
      </c>
      <c r="N278" s="216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37"/>
        <v>1</v>
      </c>
      <c r="AB278" s="199" t="b">
        <f t="shared" si="38"/>
        <v>0</v>
      </c>
      <c r="AC278" s="199" t="b">
        <f t="shared" si="39"/>
        <v>0</v>
      </c>
      <c r="AD278" s="199" t="b">
        <f t="shared" si="40"/>
        <v>1</v>
      </c>
      <c r="AE278" s="200" t="b">
        <f t="shared" si="41"/>
        <v>1</v>
      </c>
      <c r="AF278" s="200" t="b">
        <f t="shared" si="41"/>
        <v>1</v>
      </c>
      <c r="AG278" s="201" t="b">
        <f t="shared" si="42"/>
        <v>0</v>
      </c>
      <c r="AH278" s="203">
        <f t="shared" si="43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47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2961</v>
      </c>
      <c r="L279" s="227" t="s">
        <v>2962</v>
      </c>
      <c r="M279" s="123" t="s">
        <v>2776</v>
      </c>
      <c r="N279" s="221" t="s">
        <v>1707</v>
      </c>
      <c r="O279" s="137"/>
      <c r="P279" s="250" t="s">
        <v>2963</v>
      </c>
      <c r="Q279" s="122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37"/>
        <v>1</v>
      </c>
      <c r="AB279" s="199" t="b">
        <f t="shared" si="38"/>
        <v>1</v>
      </c>
      <c r="AC279" s="199" t="b">
        <f t="shared" si="39"/>
        <v>1</v>
      </c>
      <c r="AD279" s="199" t="b">
        <f t="shared" si="40"/>
        <v>1</v>
      </c>
      <c r="AE279" s="200" t="b">
        <f t="shared" si="41"/>
        <v>1</v>
      </c>
      <c r="AF279" s="200" t="b">
        <f t="shared" si="41"/>
        <v>1</v>
      </c>
      <c r="AG279" s="201" t="b">
        <f t="shared" si="42"/>
        <v>1</v>
      </c>
      <c r="AH279" s="203">
        <f t="shared" si="43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47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2931</v>
      </c>
      <c r="L280" s="227" t="s">
        <v>2930</v>
      </c>
      <c r="M280" s="120" t="s">
        <v>2788</v>
      </c>
      <c r="N280" s="216" t="s">
        <v>2960</v>
      </c>
      <c r="O280" s="216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37"/>
        <v>1</v>
      </c>
      <c r="AB280" s="199" t="b">
        <f t="shared" si="38"/>
        <v>1</v>
      </c>
      <c r="AC280" s="199" t="b">
        <f t="shared" si="39"/>
        <v>1</v>
      </c>
      <c r="AD280" s="199" t="b">
        <f t="shared" si="40"/>
        <v>1</v>
      </c>
      <c r="AE280" s="200" t="b">
        <f t="shared" si="41"/>
        <v>1</v>
      </c>
      <c r="AF280" s="200" t="b">
        <f t="shared" si="41"/>
        <v>1</v>
      </c>
      <c r="AG280" s="201" t="b">
        <f t="shared" si="42"/>
        <v>1</v>
      </c>
      <c r="AH280" s="203">
        <f t="shared" si="43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31.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2954</v>
      </c>
      <c r="L281" s="227" t="s">
        <v>2955</v>
      </c>
      <c r="M281" s="120" t="s">
        <v>2780</v>
      </c>
      <c r="N281" s="216" t="s">
        <v>2959</v>
      </c>
      <c r="O281" s="216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37"/>
        <v>1</v>
      </c>
      <c r="AB281" s="199" t="b">
        <f t="shared" si="38"/>
        <v>1</v>
      </c>
      <c r="AC281" s="199" t="b">
        <f t="shared" si="39"/>
        <v>1</v>
      </c>
      <c r="AD281" s="199" t="b">
        <f t="shared" si="40"/>
        <v>1</v>
      </c>
      <c r="AE281" s="200" t="b">
        <f t="shared" si="41"/>
        <v>1</v>
      </c>
      <c r="AF281" s="200" t="b">
        <f t="shared" si="41"/>
        <v>1</v>
      </c>
      <c r="AG281" s="201" t="b">
        <f t="shared" si="42"/>
        <v>1</v>
      </c>
      <c r="AH281" s="203">
        <f t="shared" si="43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2956</v>
      </c>
      <c r="L282" s="227" t="s">
        <v>2957</v>
      </c>
      <c r="M282" s="120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37"/>
        <v>1</v>
      </c>
      <c r="AB282" s="199" t="b">
        <f t="shared" si="38"/>
        <v>1</v>
      </c>
      <c r="AC282" s="199" t="b">
        <f t="shared" si="39"/>
        <v>1</v>
      </c>
      <c r="AD282" s="199" t="b">
        <f t="shared" si="40"/>
        <v>1</v>
      </c>
      <c r="AE282" s="200" t="b">
        <f t="shared" si="41"/>
        <v>1</v>
      </c>
      <c r="AF282" s="200" t="b">
        <f t="shared" si="41"/>
        <v>1</v>
      </c>
      <c r="AG282" s="201" t="b">
        <f t="shared" si="42"/>
        <v>1</v>
      </c>
      <c r="AH282" s="203">
        <f t="shared" si="43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31.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2954</v>
      </c>
      <c r="L283" s="227" t="s">
        <v>2955</v>
      </c>
      <c r="M283" s="120" t="s">
        <v>2787</v>
      </c>
      <c r="N283" s="216" t="s">
        <v>2952</v>
      </c>
      <c r="O283" s="122" t="s">
        <v>2953</v>
      </c>
      <c r="S283" s="206">
        <v>44663.988888888889</v>
      </c>
      <c r="T283" s="176" t="s">
        <v>2576</v>
      </c>
      <c r="U283" s="189" t="b">
        <v>1</v>
      </c>
      <c r="V283" s="134" t="b">
        <v>1</v>
      </c>
      <c r="AA283" s="234" t="b">
        <f t="shared" si="37"/>
        <v>1</v>
      </c>
      <c r="AB283" s="199" t="b">
        <f t="shared" si="38"/>
        <v>1</v>
      </c>
      <c r="AC283" s="199" t="b">
        <f t="shared" si="39"/>
        <v>1</v>
      </c>
      <c r="AD283" s="199" t="b">
        <f t="shared" si="40"/>
        <v>1</v>
      </c>
      <c r="AE283" s="200" t="b">
        <f t="shared" si="41"/>
        <v>1</v>
      </c>
      <c r="AF283" s="200" t="b">
        <f t="shared" si="41"/>
        <v>1</v>
      </c>
      <c r="AG283" s="201" t="b">
        <f t="shared" si="42"/>
        <v>1</v>
      </c>
      <c r="AH283" s="203">
        <f t="shared" si="43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2767</v>
      </c>
      <c r="L284" s="227" t="s">
        <v>2766</v>
      </c>
      <c r="M284" s="120" t="s">
        <v>2705</v>
      </c>
      <c r="N284" s="216" t="s">
        <v>2939</v>
      </c>
      <c r="S284" s="206">
        <v>44663.961805555555</v>
      </c>
      <c r="T284" s="176" t="s">
        <v>2576</v>
      </c>
      <c r="U284" s="189" t="b">
        <v>1</v>
      </c>
      <c r="V284" s="134" t="b">
        <v>1</v>
      </c>
      <c r="AA284" s="234" t="b">
        <f t="shared" si="37"/>
        <v>1</v>
      </c>
      <c r="AB284" s="199" t="b">
        <f t="shared" si="38"/>
        <v>1</v>
      </c>
      <c r="AC284" s="199" t="b">
        <f t="shared" si="39"/>
        <v>1</v>
      </c>
      <c r="AD284" s="199" t="b">
        <f t="shared" si="40"/>
        <v>1</v>
      </c>
      <c r="AE284" s="200" t="b">
        <f t="shared" si="41"/>
        <v>1</v>
      </c>
      <c r="AF284" s="200" t="b">
        <f t="shared" si="41"/>
        <v>1</v>
      </c>
      <c r="AG284" s="201" t="b">
        <f t="shared" si="42"/>
        <v>1</v>
      </c>
      <c r="AH284" s="203">
        <f t="shared" si="43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31.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27" t="s">
        <v>2708</v>
      </c>
      <c r="M285" s="120" t="s">
        <v>2780</v>
      </c>
      <c r="N285" s="216" t="s">
        <v>2948</v>
      </c>
      <c r="O285" s="216" t="s">
        <v>2950</v>
      </c>
      <c r="P285" s="136" t="s">
        <v>2951</v>
      </c>
      <c r="S285" s="206">
        <v>44663.981249999997</v>
      </c>
      <c r="T285" s="155" t="s">
        <v>2575</v>
      </c>
      <c r="U285" s="189" t="b">
        <v>1</v>
      </c>
      <c r="V285" s="134" t="b">
        <v>1</v>
      </c>
      <c r="AA285" s="234" t="b">
        <f t="shared" si="37"/>
        <v>1</v>
      </c>
      <c r="AB285" s="199" t="b">
        <f t="shared" si="38"/>
        <v>1</v>
      </c>
      <c r="AC285" s="199" t="b">
        <f t="shared" si="39"/>
        <v>1</v>
      </c>
      <c r="AD285" s="199" t="b">
        <f t="shared" si="40"/>
        <v>1</v>
      </c>
      <c r="AE285" s="200" t="b">
        <f t="shared" si="41"/>
        <v>1</v>
      </c>
      <c r="AF285" s="200" t="b">
        <f t="shared" si="41"/>
        <v>1</v>
      </c>
      <c r="AG285" s="201" t="b">
        <f t="shared" si="42"/>
        <v>1</v>
      </c>
      <c r="AH285" s="203">
        <f t="shared" si="43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0" t="s">
        <v>2720</v>
      </c>
      <c r="L286" s="229"/>
      <c r="M286" s="248" t="s">
        <v>2920</v>
      </c>
      <c r="N286" s="249" t="s">
        <v>2921</v>
      </c>
      <c r="O286" s="142" t="s">
        <v>2921</v>
      </c>
      <c r="P286" s="139"/>
      <c r="Q286" s="142" t="s">
        <v>2922</v>
      </c>
      <c r="R286" s="139"/>
      <c r="S286" s="244">
        <v>44663.878472222219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37"/>
        <v>1</v>
      </c>
      <c r="AB286" s="199" t="b">
        <f t="shared" si="38"/>
        <v>1</v>
      </c>
      <c r="AC286" s="199" t="b">
        <f t="shared" si="39"/>
        <v>1</v>
      </c>
      <c r="AD286" s="199" t="b">
        <f t="shared" si="40"/>
        <v>0</v>
      </c>
      <c r="AE286" s="200" t="b">
        <f t="shared" si="41"/>
        <v>1</v>
      </c>
      <c r="AF286" s="200" t="b">
        <f t="shared" si="41"/>
        <v>1</v>
      </c>
      <c r="AG286" s="201" t="b">
        <f t="shared" si="42"/>
        <v>0</v>
      </c>
      <c r="AH286" s="203">
        <f t="shared" si="43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31.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2924</v>
      </c>
      <c r="L287" s="227" t="s">
        <v>2925</v>
      </c>
      <c r="M287" s="120" t="s">
        <v>2855</v>
      </c>
      <c r="N287" s="216" t="s">
        <v>2923</v>
      </c>
      <c r="S287" s="206">
        <v>44663.887499999997</v>
      </c>
      <c r="T287" s="176" t="s">
        <v>2576</v>
      </c>
      <c r="U287" s="189" t="b">
        <v>1</v>
      </c>
      <c r="V287" s="134" t="b">
        <v>1</v>
      </c>
      <c r="AA287" s="234" t="b">
        <f t="shared" si="37"/>
        <v>1</v>
      </c>
      <c r="AB287" s="199" t="b">
        <f t="shared" si="38"/>
        <v>1</v>
      </c>
      <c r="AC287" s="199" t="b">
        <f t="shared" si="39"/>
        <v>1</v>
      </c>
      <c r="AD287" s="199" t="b">
        <f t="shared" si="40"/>
        <v>1</v>
      </c>
      <c r="AE287" s="200" t="b">
        <f t="shared" si="41"/>
        <v>1</v>
      </c>
      <c r="AF287" s="200" t="b">
        <f t="shared" si="41"/>
        <v>1</v>
      </c>
      <c r="AG287" s="201" t="b">
        <f t="shared" si="42"/>
        <v>1</v>
      </c>
      <c r="AH287" s="203">
        <f t="shared" si="43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31.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2926</v>
      </c>
      <c r="L288" s="227" t="s">
        <v>2927</v>
      </c>
      <c r="M288" s="120" t="s">
        <v>2730</v>
      </c>
      <c r="N288" s="216" t="s">
        <v>2928</v>
      </c>
      <c r="Q288" s="122" t="s">
        <v>2929</v>
      </c>
      <c r="S288" s="206">
        <v>44663.890972222223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37"/>
        <v>1</v>
      </c>
      <c r="AB288" s="199" t="b">
        <f t="shared" si="38"/>
        <v>1</v>
      </c>
      <c r="AC288" s="199" t="b">
        <f t="shared" si="39"/>
        <v>1</v>
      </c>
      <c r="AD288" s="199" t="b">
        <f t="shared" si="40"/>
        <v>0</v>
      </c>
      <c r="AE288" s="200" t="b">
        <f t="shared" si="41"/>
        <v>1</v>
      </c>
      <c r="AF288" s="200" t="b">
        <f t="shared" si="41"/>
        <v>1</v>
      </c>
      <c r="AG288" s="201" t="b">
        <f t="shared" si="42"/>
        <v>0</v>
      </c>
      <c r="AH288" s="203">
        <f t="shared" si="43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47.25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2931</v>
      </c>
      <c r="L289" s="227" t="s">
        <v>2930</v>
      </c>
      <c r="M289" s="120" t="s">
        <v>2932</v>
      </c>
      <c r="N289" s="230" t="s">
        <v>2933</v>
      </c>
      <c r="P289" s="136" t="s">
        <v>2935</v>
      </c>
      <c r="Q289" s="222" t="s">
        <v>2934</v>
      </c>
      <c r="S289" s="206">
        <v>44663.902083333334</v>
      </c>
      <c r="T289" s="155" t="s">
        <v>2575</v>
      </c>
      <c r="U289" s="189" t="b">
        <v>1</v>
      </c>
      <c r="V289" s="134" t="b">
        <v>1</v>
      </c>
      <c r="AA289" s="234" t="b">
        <f t="shared" si="37"/>
        <v>1</v>
      </c>
      <c r="AB289" s="199" t="b">
        <f t="shared" si="38"/>
        <v>1</v>
      </c>
      <c r="AC289" s="199" t="b">
        <f t="shared" si="39"/>
        <v>1</v>
      </c>
      <c r="AD289" s="199" t="b">
        <f t="shared" si="40"/>
        <v>1</v>
      </c>
      <c r="AE289" s="200" t="b">
        <f t="shared" si="41"/>
        <v>1</v>
      </c>
      <c r="AF289" s="200" t="b">
        <f t="shared" si="41"/>
        <v>1</v>
      </c>
      <c r="AG289" s="201" t="b">
        <f t="shared" si="42"/>
        <v>1</v>
      </c>
      <c r="AH289" s="203">
        <f t="shared" si="43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31.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2924</v>
      </c>
      <c r="L290" s="227" t="s">
        <v>2925</v>
      </c>
      <c r="M290" s="120" t="s">
        <v>2937</v>
      </c>
      <c r="N290" s="216" t="s">
        <v>2936</v>
      </c>
      <c r="S290" s="206">
        <v>44663.904166666667</v>
      </c>
      <c r="T290" s="176" t="s">
        <v>2576</v>
      </c>
      <c r="U290" s="189" t="b">
        <v>1</v>
      </c>
      <c r="V290" s="134" t="b">
        <v>1</v>
      </c>
      <c r="AA290" s="234" t="b">
        <f t="shared" si="37"/>
        <v>1</v>
      </c>
      <c r="AB290" s="199" t="b">
        <f t="shared" si="38"/>
        <v>1</v>
      </c>
      <c r="AC290" s="199" t="b">
        <f t="shared" si="39"/>
        <v>1</v>
      </c>
      <c r="AD290" s="199" t="b">
        <f t="shared" si="40"/>
        <v>1</v>
      </c>
      <c r="AE290" s="200" t="b">
        <f t="shared" si="41"/>
        <v>1</v>
      </c>
      <c r="AF290" s="200" t="b">
        <f t="shared" si="41"/>
        <v>1</v>
      </c>
      <c r="AG290" s="201" t="b">
        <f t="shared" si="42"/>
        <v>1</v>
      </c>
      <c r="AH290" s="203">
        <f t="shared" si="43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63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27" t="s">
        <v>2918</v>
      </c>
      <c r="Q291" s="122" t="s">
        <v>2919</v>
      </c>
      <c r="S291" s="206">
        <v>44663.604166666664</v>
      </c>
      <c r="U291" s="189" t="b">
        <v>1</v>
      </c>
      <c r="V291" s="247" t="b">
        <v>0</v>
      </c>
      <c r="AA291" s="234" t="b">
        <f t="shared" si="37"/>
        <v>1</v>
      </c>
      <c r="AB291" s="199" t="b">
        <f t="shared" si="38"/>
        <v>0</v>
      </c>
      <c r="AC291" s="199" t="b">
        <f t="shared" si="39"/>
        <v>1</v>
      </c>
      <c r="AD291" s="199" t="b">
        <f t="shared" si="40"/>
        <v>1</v>
      </c>
      <c r="AE291" s="200" t="b">
        <f t="shared" si="41"/>
        <v>1</v>
      </c>
      <c r="AF291" s="200" t="b">
        <f t="shared" si="41"/>
        <v>1</v>
      </c>
      <c r="AG291" s="201" t="b">
        <f t="shared" si="42"/>
        <v>0</v>
      </c>
      <c r="AH291" s="203">
        <f t="shared" si="43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47.25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2916</v>
      </c>
      <c r="L292" s="227" t="s">
        <v>2917</v>
      </c>
      <c r="M292" s="120" t="s">
        <v>2914</v>
      </c>
      <c r="N292" s="216" t="s">
        <v>2913</v>
      </c>
      <c r="Q292" s="136" t="s">
        <v>2915</v>
      </c>
      <c r="S292" s="175">
        <v>44663.604166666664</v>
      </c>
      <c r="T292" s="155" t="s">
        <v>2575</v>
      </c>
      <c r="U292" s="189" t="b">
        <v>1</v>
      </c>
      <c r="V292" s="134" t="b">
        <v>1</v>
      </c>
      <c r="AA292" s="234" t="b">
        <f t="shared" si="37"/>
        <v>1</v>
      </c>
      <c r="AB292" s="199" t="b">
        <f t="shared" si="38"/>
        <v>1</v>
      </c>
      <c r="AC292" s="199" t="b">
        <f t="shared" si="39"/>
        <v>1</v>
      </c>
      <c r="AD292" s="199" t="b">
        <f t="shared" si="40"/>
        <v>1</v>
      </c>
      <c r="AE292" s="200" t="b">
        <f t="shared" si="41"/>
        <v>1</v>
      </c>
      <c r="AF292" s="200" t="b">
        <f t="shared" si="41"/>
        <v>1</v>
      </c>
      <c r="AG292" s="201" t="b">
        <f t="shared" si="42"/>
        <v>1</v>
      </c>
      <c r="AH292" s="203">
        <f t="shared" si="43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31.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2910</v>
      </c>
      <c r="L293" s="227" t="s">
        <v>2909</v>
      </c>
      <c r="M293" s="120" t="s">
        <v>2896</v>
      </c>
      <c r="N293" s="230" t="s">
        <v>2911</v>
      </c>
      <c r="S293" s="175">
        <v>44663.59375</v>
      </c>
      <c r="T293" s="155" t="s">
        <v>2575</v>
      </c>
      <c r="U293" s="189" t="b">
        <v>1</v>
      </c>
      <c r="V293" s="134" t="b">
        <v>1</v>
      </c>
      <c r="AA293" s="234" t="b">
        <f t="shared" si="37"/>
        <v>1</v>
      </c>
      <c r="AB293" s="199" t="b">
        <f t="shared" si="38"/>
        <v>1</v>
      </c>
      <c r="AC293" s="199" t="b">
        <f t="shared" si="39"/>
        <v>1</v>
      </c>
      <c r="AD293" s="199" t="b">
        <f t="shared" si="40"/>
        <v>1</v>
      </c>
      <c r="AE293" s="200" t="b">
        <f t="shared" si="41"/>
        <v>1</v>
      </c>
      <c r="AF293" s="200" t="b">
        <f t="shared" si="41"/>
        <v>1</v>
      </c>
      <c r="AG293" s="201" t="b">
        <f t="shared" si="42"/>
        <v>1</v>
      </c>
      <c r="AH293" s="203">
        <f t="shared" si="43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0" t="s">
        <v>2907</v>
      </c>
      <c r="L294" s="229" t="s">
        <v>2908</v>
      </c>
      <c r="M294" s="240" t="s">
        <v>2906</v>
      </c>
      <c r="N294" s="242" t="s">
        <v>2905</v>
      </c>
      <c r="O294" s="139"/>
      <c r="P294" s="139"/>
      <c r="Q294" s="139"/>
      <c r="R294" s="139"/>
      <c r="S294" s="175">
        <v>44663.57916666667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37"/>
        <v>1</v>
      </c>
      <c r="AB294" s="199" t="b">
        <f t="shared" si="38"/>
        <v>1</v>
      </c>
      <c r="AC294" s="199" t="b">
        <f t="shared" si="39"/>
        <v>1</v>
      </c>
      <c r="AD294" s="199" t="b">
        <f t="shared" si="40"/>
        <v>0</v>
      </c>
      <c r="AE294" s="200" t="b">
        <f t="shared" si="41"/>
        <v>1</v>
      </c>
      <c r="AF294" s="200" t="b">
        <f t="shared" si="41"/>
        <v>1</v>
      </c>
      <c r="AG294" s="201" t="b">
        <f t="shared" si="42"/>
        <v>0</v>
      </c>
      <c r="AH294" s="203">
        <f t="shared" si="43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2894</v>
      </c>
      <c r="L295" s="227" t="s">
        <v>2893</v>
      </c>
      <c r="M295" s="120" t="s">
        <v>2904</v>
      </c>
      <c r="N295" s="216" t="s">
        <v>2887</v>
      </c>
      <c r="O295" s="137"/>
      <c r="P295" s="250" t="s">
        <v>2938</v>
      </c>
      <c r="Q295" s="222" t="s">
        <v>2901</v>
      </c>
      <c r="R295" s="137"/>
      <c r="S295" s="175">
        <v>44663.568055555559</v>
      </c>
      <c r="T295" s="155" t="s">
        <v>2575</v>
      </c>
      <c r="U295" s="189" t="b">
        <v>1</v>
      </c>
      <c r="V295" s="134" t="b">
        <v>1</v>
      </c>
      <c r="AA295" s="234" t="b">
        <f t="shared" si="37"/>
        <v>1</v>
      </c>
      <c r="AB295" s="199" t="b">
        <f t="shared" si="38"/>
        <v>1</v>
      </c>
      <c r="AC295" s="199" t="b">
        <f t="shared" si="39"/>
        <v>1</v>
      </c>
      <c r="AD295" s="199" t="b">
        <f t="shared" si="40"/>
        <v>1</v>
      </c>
      <c r="AE295" s="200" t="b">
        <f t="shared" si="41"/>
        <v>1</v>
      </c>
      <c r="AF295" s="200" t="b">
        <f t="shared" si="41"/>
        <v>1</v>
      </c>
      <c r="AG295" s="201" t="b">
        <f t="shared" si="42"/>
        <v>1</v>
      </c>
      <c r="AH295" s="203">
        <f t="shared" si="43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31.5" x14ac:dyDescent="0.6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120" t="s">
        <v>2894</v>
      </c>
      <c r="L296" s="227" t="s">
        <v>2893</v>
      </c>
      <c r="M296" s="120" t="s">
        <v>2891</v>
      </c>
      <c r="N296" s="216" t="s">
        <v>2892</v>
      </c>
      <c r="O296" s="137"/>
      <c r="P296" s="137"/>
      <c r="Q296" s="137" t="s">
        <v>2895</v>
      </c>
      <c r="R296" s="137"/>
      <c r="S296" s="175">
        <v>44663.559027777781</v>
      </c>
      <c r="T296" s="155" t="s">
        <v>2575</v>
      </c>
      <c r="U296" s="189" t="b">
        <v>1</v>
      </c>
      <c r="V296" s="134" t="b">
        <v>1</v>
      </c>
      <c r="AA296" s="234" t="b">
        <f t="shared" si="37"/>
        <v>1</v>
      </c>
      <c r="AB296" s="199" t="b">
        <f t="shared" si="38"/>
        <v>1</v>
      </c>
      <c r="AC296" s="199" t="b">
        <f t="shared" si="39"/>
        <v>1</v>
      </c>
      <c r="AD296" s="199" t="b">
        <f t="shared" si="40"/>
        <v>1</v>
      </c>
      <c r="AE296" s="200" t="b">
        <f t="shared" si="41"/>
        <v>1</v>
      </c>
      <c r="AF296" s="200" t="b">
        <f t="shared" si="41"/>
        <v>1</v>
      </c>
      <c r="AG296" s="201" t="b">
        <f t="shared" si="42"/>
        <v>1</v>
      </c>
      <c r="AH296" s="203">
        <f t="shared" si="43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31.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2894</v>
      </c>
      <c r="L297" s="227" t="s">
        <v>2893</v>
      </c>
      <c r="M297" s="120" t="s">
        <v>2896</v>
      </c>
      <c r="N297" s="216" t="s">
        <v>2897</v>
      </c>
      <c r="O297" s="122" t="s">
        <v>2898</v>
      </c>
      <c r="S297" s="206">
        <v>44663.564583333333</v>
      </c>
      <c r="T297" s="176" t="s">
        <v>2576</v>
      </c>
      <c r="U297" s="189" t="b">
        <v>1</v>
      </c>
      <c r="V297" s="134" t="b">
        <v>1</v>
      </c>
      <c r="AA297" s="234" t="b">
        <f t="shared" si="37"/>
        <v>1</v>
      </c>
      <c r="AB297" s="199" t="b">
        <f t="shared" si="38"/>
        <v>1</v>
      </c>
      <c r="AC297" s="199" t="b">
        <f t="shared" si="39"/>
        <v>1</v>
      </c>
      <c r="AD297" s="199" t="b">
        <f t="shared" si="40"/>
        <v>1</v>
      </c>
      <c r="AE297" s="200" t="b">
        <f t="shared" si="41"/>
        <v>1</v>
      </c>
      <c r="AF297" s="200" t="b">
        <f t="shared" si="41"/>
        <v>1</v>
      </c>
      <c r="AG297" s="201" t="b">
        <f t="shared" si="42"/>
        <v>1</v>
      </c>
      <c r="AH297" s="203">
        <f t="shared" si="43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2902</v>
      </c>
      <c r="L298" s="227" t="s">
        <v>2903</v>
      </c>
      <c r="M298" s="120" t="s">
        <v>2899</v>
      </c>
      <c r="N298" s="216" t="s">
        <v>2900</v>
      </c>
      <c r="P298" s="250" t="s">
        <v>2938</v>
      </c>
      <c r="Q298" s="222" t="s">
        <v>2901</v>
      </c>
      <c r="S298" s="175">
        <v>44663.928472222222</v>
      </c>
      <c r="T298" s="155" t="s">
        <v>2575</v>
      </c>
      <c r="U298" s="189" t="b">
        <v>1</v>
      </c>
      <c r="V298" s="134" t="b">
        <v>1</v>
      </c>
      <c r="AA298" s="234" t="b">
        <f t="shared" si="37"/>
        <v>1</v>
      </c>
      <c r="AB298" s="199" t="b">
        <f t="shared" si="38"/>
        <v>1</v>
      </c>
      <c r="AC298" s="199" t="b">
        <f t="shared" si="39"/>
        <v>1</v>
      </c>
      <c r="AD298" s="199" t="b">
        <f t="shared" si="40"/>
        <v>1</v>
      </c>
      <c r="AE298" s="200" t="b">
        <f t="shared" si="41"/>
        <v>1</v>
      </c>
      <c r="AF298" s="200" t="b">
        <f t="shared" si="41"/>
        <v>1</v>
      </c>
      <c r="AG298" s="201" t="b">
        <f t="shared" si="42"/>
        <v>1</v>
      </c>
      <c r="AH298" s="203">
        <f t="shared" si="43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31.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27" t="s">
        <v>2890</v>
      </c>
      <c r="M299" s="120" t="s">
        <v>2889</v>
      </c>
      <c r="N299" s="216" t="s">
        <v>2888</v>
      </c>
      <c r="S299" s="175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37"/>
        <v>1</v>
      </c>
      <c r="AB299" s="199" t="b">
        <f t="shared" si="38"/>
        <v>1</v>
      </c>
      <c r="AC299" s="199" t="b">
        <f t="shared" si="39"/>
        <v>1</v>
      </c>
      <c r="AD299" s="199" t="b">
        <f t="shared" si="40"/>
        <v>1</v>
      </c>
      <c r="AE299" s="200" t="b">
        <f t="shared" si="41"/>
        <v>1</v>
      </c>
      <c r="AF299" s="200" t="b">
        <f t="shared" si="41"/>
        <v>1</v>
      </c>
      <c r="AG299" s="201" t="b">
        <f t="shared" si="42"/>
        <v>1</v>
      </c>
      <c r="AH299" s="203">
        <f t="shared" si="43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2882</v>
      </c>
      <c r="L300" s="227" t="s">
        <v>2883</v>
      </c>
      <c r="M300" s="120" t="s">
        <v>2886</v>
      </c>
      <c r="N300" s="216" t="s">
        <v>2887</v>
      </c>
      <c r="P300" s="250" t="s">
        <v>2938</v>
      </c>
      <c r="Q300" s="222" t="s">
        <v>2901</v>
      </c>
      <c r="S300" s="175">
        <v>44663.950694444444</v>
      </c>
      <c r="T300" s="155" t="s">
        <v>2575</v>
      </c>
      <c r="U300" s="189" t="b">
        <v>1</v>
      </c>
      <c r="V300" s="134" t="b">
        <v>1</v>
      </c>
      <c r="AA300" s="234" t="b">
        <f t="shared" si="37"/>
        <v>1</v>
      </c>
      <c r="AB300" s="199" t="b">
        <f t="shared" si="38"/>
        <v>1</v>
      </c>
      <c r="AC300" s="199" t="b">
        <f t="shared" si="39"/>
        <v>1</v>
      </c>
      <c r="AD300" s="199" t="b">
        <f t="shared" si="40"/>
        <v>1</v>
      </c>
      <c r="AE300" s="200" t="b">
        <f t="shared" si="41"/>
        <v>1</v>
      </c>
      <c r="AF300" s="200" t="b">
        <f t="shared" si="41"/>
        <v>1</v>
      </c>
      <c r="AG300" s="201" t="b">
        <f t="shared" si="42"/>
        <v>1</v>
      </c>
      <c r="AH300" s="203">
        <f t="shared" si="43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31.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2882</v>
      </c>
      <c r="L301" s="227" t="s">
        <v>2883</v>
      </c>
      <c r="M301" s="120" t="s">
        <v>2884</v>
      </c>
      <c r="N301" s="216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37"/>
        <v>1</v>
      </c>
      <c r="AB301" s="199" t="b">
        <f t="shared" si="38"/>
        <v>1</v>
      </c>
      <c r="AC301" s="199" t="b">
        <f t="shared" si="39"/>
        <v>1</v>
      </c>
      <c r="AD301" s="199" t="b">
        <f t="shared" si="40"/>
        <v>1</v>
      </c>
      <c r="AE301" s="200" t="b">
        <f t="shared" si="41"/>
        <v>1</v>
      </c>
      <c r="AF301" s="200" t="b">
        <f t="shared" si="41"/>
        <v>1</v>
      </c>
      <c r="AG301" s="201" t="b">
        <f t="shared" si="42"/>
        <v>1</v>
      </c>
      <c r="AH301" s="203">
        <f t="shared" si="43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31.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27" t="s">
        <v>2805</v>
      </c>
      <c r="M302" s="205" t="s">
        <v>2788</v>
      </c>
      <c r="N302" s="205" t="s">
        <v>2866</v>
      </c>
      <c r="O302" s="136" t="s">
        <v>2864</v>
      </c>
      <c r="S302" s="175">
        <v>44661.936111111114</v>
      </c>
      <c r="T302" s="155" t="s">
        <v>2575</v>
      </c>
      <c r="U302" s="189" t="b">
        <v>1</v>
      </c>
      <c r="V302" s="134" t="b">
        <v>1</v>
      </c>
      <c r="AA302" s="234" t="b">
        <f t="shared" si="37"/>
        <v>1</v>
      </c>
      <c r="AB302" s="199" t="b">
        <f t="shared" si="38"/>
        <v>1</v>
      </c>
      <c r="AC302" s="199" t="b">
        <f t="shared" si="39"/>
        <v>1</v>
      </c>
      <c r="AD302" s="199" t="b">
        <f t="shared" si="40"/>
        <v>1</v>
      </c>
      <c r="AE302" s="200" t="b">
        <f t="shared" si="41"/>
        <v>1</v>
      </c>
      <c r="AF302" s="200" t="b">
        <f t="shared" si="41"/>
        <v>1</v>
      </c>
      <c r="AG302" s="201" t="b">
        <f t="shared" si="42"/>
        <v>1</v>
      </c>
      <c r="AH302" s="203">
        <f t="shared" si="43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31.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2869</v>
      </c>
      <c r="L303" s="227" t="s">
        <v>2870</v>
      </c>
      <c r="M303" s="120" t="s">
        <v>2730</v>
      </c>
      <c r="N303" s="120" t="s">
        <v>2770</v>
      </c>
      <c r="O303" s="122" t="s">
        <v>2868</v>
      </c>
      <c r="S303" s="206">
        <v>44661.941666666666</v>
      </c>
      <c r="T303" s="176" t="s">
        <v>2576</v>
      </c>
      <c r="U303" s="189" t="b">
        <v>1</v>
      </c>
      <c r="V303" s="134" t="b">
        <v>1</v>
      </c>
      <c r="AA303" s="234" t="b">
        <f t="shared" si="37"/>
        <v>1</v>
      </c>
      <c r="AB303" s="199" t="b">
        <f t="shared" si="38"/>
        <v>1</v>
      </c>
      <c r="AC303" s="199" t="b">
        <f t="shared" si="39"/>
        <v>1</v>
      </c>
      <c r="AD303" s="199" t="b">
        <f t="shared" si="40"/>
        <v>1</v>
      </c>
      <c r="AE303" s="200" t="b">
        <f t="shared" si="41"/>
        <v>1</v>
      </c>
      <c r="AF303" s="200" t="b">
        <f t="shared" si="41"/>
        <v>1</v>
      </c>
      <c r="AG303" s="201" t="b">
        <f t="shared" si="42"/>
        <v>1</v>
      </c>
      <c r="AH303" s="203">
        <f t="shared" si="43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0"/>
      <c r="L304" s="241"/>
      <c r="M304" s="240"/>
      <c r="N304" s="242"/>
      <c r="O304" s="139"/>
      <c r="P304" s="139" t="s">
        <v>2867</v>
      </c>
      <c r="Q304" s="139" t="s">
        <v>2867</v>
      </c>
      <c r="R304" s="139"/>
      <c r="S304" s="244">
        <v>44661.938194444447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37"/>
        <v>1</v>
      </c>
      <c r="AB304" s="199" t="b">
        <f t="shared" si="38"/>
        <v>0</v>
      </c>
      <c r="AC304" s="199" t="b">
        <f t="shared" si="39"/>
        <v>0</v>
      </c>
      <c r="AD304" s="199" t="b">
        <f t="shared" si="40"/>
        <v>1</v>
      </c>
      <c r="AE304" s="200" t="b">
        <f t="shared" si="41"/>
        <v>1</v>
      </c>
      <c r="AF304" s="200" t="b">
        <f t="shared" si="41"/>
        <v>1</v>
      </c>
      <c r="AG304" s="201" t="b">
        <f t="shared" si="42"/>
        <v>0</v>
      </c>
      <c r="AH304" s="203">
        <f t="shared" si="43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45" t="s">
        <v>2912</v>
      </c>
      <c r="S305" s="206">
        <v>44663.59652777778</v>
      </c>
      <c r="U305" s="189" t="b">
        <v>1</v>
      </c>
      <c r="V305" s="245" t="s">
        <v>2974</v>
      </c>
      <c r="AA305" s="234" t="b">
        <f t="shared" si="37"/>
        <v>1</v>
      </c>
      <c r="AB305" s="199" t="b">
        <f t="shared" si="38"/>
        <v>0</v>
      </c>
      <c r="AC305" s="199" t="b">
        <f t="shared" si="39"/>
        <v>1</v>
      </c>
      <c r="AD305" s="199" t="b">
        <f t="shared" si="40"/>
        <v>1</v>
      </c>
      <c r="AE305" s="200" t="b">
        <f t="shared" si="41"/>
        <v>1</v>
      </c>
      <c r="AF305" s="200" t="b">
        <f t="shared" si="41"/>
        <v>1</v>
      </c>
      <c r="AG305" s="201" t="b">
        <f t="shared" si="42"/>
        <v>0</v>
      </c>
      <c r="AH305" s="203">
        <f t="shared" si="43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45" t="s">
        <v>2912</v>
      </c>
      <c r="S306" s="206">
        <v>44663.59652777778</v>
      </c>
      <c r="U306" s="189" t="b">
        <v>1</v>
      </c>
      <c r="V306" s="245" t="s">
        <v>2974</v>
      </c>
      <c r="AA306" s="234" t="b">
        <f t="shared" si="37"/>
        <v>1</v>
      </c>
      <c r="AB306" s="199" t="b">
        <f t="shared" si="38"/>
        <v>0</v>
      </c>
      <c r="AC306" s="199" t="b">
        <f t="shared" si="39"/>
        <v>1</v>
      </c>
      <c r="AD306" s="199" t="b">
        <f t="shared" si="40"/>
        <v>1</v>
      </c>
      <c r="AE306" s="200" t="b">
        <f t="shared" si="41"/>
        <v>1</v>
      </c>
      <c r="AF306" s="200" t="b">
        <f t="shared" si="41"/>
        <v>1</v>
      </c>
      <c r="AG306" s="201" t="b">
        <f t="shared" si="42"/>
        <v>0</v>
      </c>
      <c r="AH306" s="203">
        <f t="shared" si="43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45" t="s">
        <v>2912</v>
      </c>
      <c r="S307" s="206">
        <v>44663.59652777778</v>
      </c>
      <c r="U307" s="189" t="b">
        <v>1</v>
      </c>
      <c r="V307" s="245" t="s">
        <v>2974</v>
      </c>
      <c r="AA307" s="234" t="b">
        <f t="shared" si="37"/>
        <v>1</v>
      </c>
      <c r="AB307" s="199" t="b">
        <f t="shared" si="38"/>
        <v>0</v>
      </c>
      <c r="AC307" s="199" t="b">
        <f t="shared" si="39"/>
        <v>1</v>
      </c>
      <c r="AD307" s="199" t="b">
        <f t="shared" si="40"/>
        <v>1</v>
      </c>
      <c r="AE307" s="200" t="b">
        <f t="shared" si="41"/>
        <v>1</v>
      </c>
      <c r="AF307" s="200" t="b">
        <f t="shared" si="41"/>
        <v>1</v>
      </c>
      <c r="AG307" s="201" t="b">
        <f t="shared" si="42"/>
        <v>0</v>
      </c>
      <c r="AH307" s="203">
        <f t="shared" si="43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45" t="s">
        <v>2912</v>
      </c>
      <c r="S308" s="206">
        <v>44663.59652777778</v>
      </c>
      <c r="U308" s="189" t="b">
        <v>1</v>
      </c>
      <c r="V308" s="245" t="s">
        <v>2974</v>
      </c>
      <c r="AA308" s="234" t="b">
        <f t="shared" si="37"/>
        <v>1</v>
      </c>
      <c r="AB308" s="199" t="b">
        <f t="shared" si="38"/>
        <v>0</v>
      </c>
      <c r="AC308" s="199" t="b">
        <f t="shared" si="39"/>
        <v>1</v>
      </c>
      <c r="AD308" s="199" t="b">
        <f t="shared" si="40"/>
        <v>1</v>
      </c>
      <c r="AE308" s="200" t="b">
        <f t="shared" si="41"/>
        <v>1</v>
      </c>
      <c r="AF308" s="200" t="b">
        <f t="shared" si="41"/>
        <v>1</v>
      </c>
      <c r="AG308" s="201" t="b">
        <f t="shared" si="42"/>
        <v>0</v>
      </c>
      <c r="AH308" s="203">
        <f t="shared" si="43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45" t="s">
        <v>2912</v>
      </c>
      <c r="S309" s="206">
        <v>44663.59652777778</v>
      </c>
      <c r="U309" s="189" t="b">
        <v>1</v>
      </c>
      <c r="V309" s="245" t="s">
        <v>2974</v>
      </c>
      <c r="AA309" s="234" t="b">
        <f t="shared" si="37"/>
        <v>1</v>
      </c>
      <c r="AB309" s="199" t="b">
        <f t="shared" si="38"/>
        <v>0</v>
      </c>
      <c r="AC309" s="199" t="b">
        <f t="shared" si="39"/>
        <v>1</v>
      </c>
      <c r="AD309" s="199" t="b">
        <f t="shared" si="40"/>
        <v>1</v>
      </c>
      <c r="AE309" s="200" t="b">
        <f t="shared" si="41"/>
        <v>1</v>
      </c>
      <c r="AF309" s="200" t="b">
        <f t="shared" si="41"/>
        <v>1</v>
      </c>
      <c r="AG309" s="201" t="b">
        <f t="shared" si="42"/>
        <v>0</v>
      </c>
      <c r="AH309" s="203">
        <f t="shared" si="43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45" t="s">
        <v>2912</v>
      </c>
      <c r="S310" s="206">
        <v>44663.59652777778</v>
      </c>
      <c r="U310" s="189" t="b">
        <v>1</v>
      </c>
      <c r="V310" s="245" t="s">
        <v>2974</v>
      </c>
      <c r="AA310" s="234" t="b">
        <f t="shared" si="37"/>
        <v>1</v>
      </c>
      <c r="AB310" s="199" t="b">
        <f t="shared" si="38"/>
        <v>0</v>
      </c>
      <c r="AC310" s="199" t="b">
        <f t="shared" si="39"/>
        <v>1</v>
      </c>
      <c r="AD310" s="199" t="b">
        <f t="shared" si="40"/>
        <v>1</v>
      </c>
      <c r="AE310" s="200" t="b">
        <f t="shared" si="41"/>
        <v>1</v>
      </c>
      <c r="AF310" s="200" t="b">
        <f t="shared" si="41"/>
        <v>1</v>
      </c>
      <c r="AG310" s="201" t="b">
        <f t="shared" si="42"/>
        <v>0</v>
      </c>
      <c r="AH310" s="203">
        <f t="shared" si="43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45" t="s">
        <v>2912</v>
      </c>
      <c r="S311" s="206">
        <v>44663.59652777778</v>
      </c>
      <c r="U311" s="189" t="b">
        <v>1</v>
      </c>
      <c r="V311" s="245" t="s">
        <v>2974</v>
      </c>
      <c r="AA311" s="234" t="b">
        <f t="shared" si="37"/>
        <v>1</v>
      </c>
      <c r="AB311" s="199" t="b">
        <f t="shared" si="38"/>
        <v>0</v>
      </c>
      <c r="AC311" s="199" t="b">
        <f t="shared" si="39"/>
        <v>1</v>
      </c>
      <c r="AD311" s="199" t="b">
        <f t="shared" si="40"/>
        <v>1</v>
      </c>
      <c r="AE311" s="200" t="b">
        <f t="shared" si="41"/>
        <v>1</v>
      </c>
      <c r="AF311" s="200" t="b">
        <f t="shared" si="41"/>
        <v>1</v>
      </c>
      <c r="AG311" s="201" t="b">
        <f t="shared" si="42"/>
        <v>0</v>
      </c>
      <c r="AH311" s="203">
        <f t="shared" si="43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45" t="s">
        <v>2912</v>
      </c>
      <c r="S312" s="206">
        <v>44663.59652777778</v>
      </c>
      <c r="U312" s="189" t="b">
        <v>1</v>
      </c>
      <c r="V312" s="245" t="s">
        <v>2974</v>
      </c>
      <c r="AA312" s="234" t="b">
        <f t="shared" si="37"/>
        <v>1</v>
      </c>
      <c r="AB312" s="199" t="b">
        <f t="shared" si="38"/>
        <v>0</v>
      </c>
      <c r="AC312" s="199" t="b">
        <f t="shared" si="39"/>
        <v>1</v>
      </c>
      <c r="AD312" s="199" t="b">
        <f t="shared" si="40"/>
        <v>1</v>
      </c>
      <c r="AE312" s="200" t="b">
        <f t="shared" si="41"/>
        <v>1</v>
      </c>
      <c r="AF312" s="200" t="b">
        <f t="shared" si="41"/>
        <v>1</v>
      </c>
      <c r="AG312" s="201" t="b">
        <f t="shared" si="42"/>
        <v>0</v>
      </c>
      <c r="AH312" s="203">
        <f t="shared" si="43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4" t="b">
        <f t="shared" si="37"/>
        <v>0</v>
      </c>
      <c r="AB313" s="199" t="b">
        <f t="shared" si="38"/>
        <v>0</v>
      </c>
      <c r="AC313" s="199" t="b">
        <f t="shared" si="39"/>
        <v>1</v>
      </c>
      <c r="AD313" s="199" t="b">
        <f t="shared" si="40"/>
        <v>1</v>
      </c>
      <c r="AE313" s="200" t="b">
        <f t="shared" si="41"/>
        <v>1</v>
      </c>
      <c r="AF313" s="200" t="b">
        <f t="shared" si="41"/>
        <v>1</v>
      </c>
      <c r="AG313" s="201" t="b">
        <f t="shared" si="42"/>
        <v>0</v>
      </c>
      <c r="AH313" s="203">
        <f t="shared" si="43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4" t="b">
        <f t="shared" si="37"/>
        <v>0</v>
      </c>
      <c r="AB314" s="199" t="b">
        <f t="shared" si="38"/>
        <v>0</v>
      </c>
      <c r="AC314" s="199" t="b">
        <f t="shared" si="39"/>
        <v>1</v>
      </c>
      <c r="AD314" s="199" t="b">
        <f t="shared" si="40"/>
        <v>1</v>
      </c>
      <c r="AE314" s="200" t="b">
        <f t="shared" si="41"/>
        <v>1</v>
      </c>
      <c r="AF314" s="200" t="b">
        <f t="shared" si="41"/>
        <v>1</v>
      </c>
      <c r="AG314" s="201" t="b">
        <f t="shared" si="42"/>
        <v>0</v>
      </c>
      <c r="AH314" s="203">
        <f t="shared" si="43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4" t="b">
        <f t="shared" si="37"/>
        <v>0</v>
      </c>
      <c r="AB315" s="199" t="b">
        <f t="shared" si="38"/>
        <v>0</v>
      </c>
      <c r="AC315" s="199" t="b">
        <f t="shared" si="39"/>
        <v>1</v>
      </c>
      <c r="AD315" s="199" t="b">
        <f t="shared" si="40"/>
        <v>1</v>
      </c>
      <c r="AE315" s="200" t="b">
        <f t="shared" si="41"/>
        <v>1</v>
      </c>
      <c r="AF315" s="200" t="b">
        <f t="shared" si="41"/>
        <v>1</v>
      </c>
      <c r="AG315" s="201" t="b">
        <f t="shared" si="42"/>
        <v>0</v>
      </c>
      <c r="AH315" s="203">
        <f t="shared" si="43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4" t="b">
        <f t="shared" si="37"/>
        <v>0</v>
      </c>
      <c r="AB316" s="199" t="b">
        <f t="shared" si="38"/>
        <v>0</v>
      </c>
      <c r="AC316" s="199" t="b">
        <f t="shared" si="39"/>
        <v>1</v>
      </c>
      <c r="AD316" s="199" t="b">
        <f t="shared" si="40"/>
        <v>1</v>
      </c>
      <c r="AE316" s="200" t="b">
        <f t="shared" si="41"/>
        <v>1</v>
      </c>
      <c r="AF316" s="200" t="b">
        <f t="shared" si="41"/>
        <v>1</v>
      </c>
      <c r="AG316" s="201" t="b">
        <f t="shared" si="42"/>
        <v>0</v>
      </c>
      <c r="AH316" s="203">
        <f t="shared" si="43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4" t="b">
        <f t="shared" si="37"/>
        <v>0</v>
      </c>
      <c r="AB317" s="199" t="b">
        <f t="shared" si="38"/>
        <v>0</v>
      </c>
      <c r="AC317" s="199" t="b">
        <f t="shared" si="39"/>
        <v>1</v>
      </c>
      <c r="AD317" s="199" t="b">
        <f t="shared" si="40"/>
        <v>1</v>
      </c>
      <c r="AE317" s="200" t="b">
        <f t="shared" si="41"/>
        <v>1</v>
      </c>
      <c r="AF317" s="200" t="b">
        <f t="shared" si="41"/>
        <v>1</v>
      </c>
      <c r="AG317" s="201" t="b">
        <f t="shared" si="42"/>
        <v>0</v>
      </c>
      <c r="AH317" s="203">
        <f t="shared" si="43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4" t="b">
        <f t="shared" si="37"/>
        <v>0</v>
      </c>
      <c r="AB318" s="199" t="b">
        <f t="shared" si="38"/>
        <v>0</v>
      </c>
      <c r="AC318" s="199" t="b">
        <f t="shared" si="39"/>
        <v>1</v>
      </c>
      <c r="AD318" s="199" t="b">
        <f t="shared" si="40"/>
        <v>1</v>
      </c>
      <c r="AE318" s="200" t="b">
        <f t="shared" si="41"/>
        <v>1</v>
      </c>
      <c r="AF318" s="200" t="b">
        <f t="shared" si="41"/>
        <v>1</v>
      </c>
      <c r="AG318" s="201" t="b">
        <f t="shared" si="42"/>
        <v>0</v>
      </c>
      <c r="AH318" s="203">
        <f t="shared" si="43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4" t="b">
        <f t="shared" ref="AA319:AA381" si="44">U319=TRUE</f>
        <v>0</v>
      </c>
      <c r="AB319" s="199" t="b">
        <f t="shared" ref="AB319:AB381" si="45">V319=TRUE</f>
        <v>0</v>
      </c>
      <c r="AC319" s="199" t="b">
        <f t="shared" ref="AC319:AC381" si="46">OR((ISBLANK(W319)), NOT(W319=FALSE)    )</f>
        <v>1</v>
      </c>
      <c r="AD319" s="199" t="b">
        <f t="shared" ref="AD319:AD381" si="47">OR((ISBLANK(X319)), NOT(X319=FALSE)    )</f>
        <v>1</v>
      </c>
      <c r="AE319" s="200" t="b">
        <f t="shared" ref="AE319:AF381" si="48">OR((ISBLANK(Y319)), NOT(Y319=FALSE)    )</f>
        <v>1</v>
      </c>
      <c r="AF319" s="200" t="b">
        <f t="shared" si="48"/>
        <v>1</v>
      </c>
      <c r="AG319" s="201" t="b">
        <f t="shared" si="42"/>
        <v>0</v>
      </c>
      <c r="AH319" s="203">
        <f t="shared" si="43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4" t="b">
        <f t="shared" si="44"/>
        <v>0</v>
      </c>
      <c r="AB320" s="199" t="b">
        <f t="shared" si="45"/>
        <v>0</v>
      </c>
      <c r="AC320" s="199" t="b">
        <f t="shared" si="46"/>
        <v>1</v>
      </c>
      <c r="AD320" s="199" t="b">
        <f t="shared" si="47"/>
        <v>1</v>
      </c>
      <c r="AE320" s="200" t="b">
        <f t="shared" si="48"/>
        <v>1</v>
      </c>
      <c r="AF320" s="200" t="b">
        <f t="shared" si="48"/>
        <v>1</v>
      </c>
      <c r="AG320" s="201" t="b">
        <f t="shared" si="42"/>
        <v>0</v>
      </c>
      <c r="AH320" s="203">
        <f t="shared" si="43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4" t="b">
        <f t="shared" si="44"/>
        <v>0</v>
      </c>
      <c r="AB321" s="199" t="b">
        <f t="shared" si="45"/>
        <v>0</v>
      </c>
      <c r="AC321" s="199" t="b">
        <f t="shared" si="46"/>
        <v>1</v>
      </c>
      <c r="AD321" s="199" t="b">
        <f t="shared" si="47"/>
        <v>1</v>
      </c>
      <c r="AE321" s="200" t="b">
        <f t="shared" si="48"/>
        <v>1</v>
      </c>
      <c r="AF321" s="200" t="b">
        <f t="shared" si="48"/>
        <v>1</v>
      </c>
      <c r="AG321" s="201" t="b">
        <f t="shared" si="42"/>
        <v>0</v>
      </c>
      <c r="AH321" s="203">
        <f t="shared" si="43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4" t="b">
        <f t="shared" si="44"/>
        <v>0</v>
      </c>
      <c r="AB322" s="199" t="b">
        <f t="shared" si="45"/>
        <v>0</v>
      </c>
      <c r="AC322" s="199" t="b">
        <f t="shared" si="46"/>
        <v>1</v>
      </c>
      <c r="AD322" s="199" t="b">
        <f t="shared" si="47"/>
        <v>1</v>
      </c>
      <c r="AE322" s="200" t="b">
        <f t="shared" si="48"/>
        <v>1</v>
      </c>
      <c r="AF322" s="200" t="b">
        <f t="shared" si="48"/>
        <v>1</v>
      </c>
      <c r="AG322" s="201" t="b">
        <f t="shared" si="42"/>
        <v>0</v>
      </c>
      <c r="AH322" s="203">
        <f t="shared" si="43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4" t="b">
        <f t="shared" si="44"/>
        <v>0</v>
      </c>
      <c r="AB323" s="199" t="b">
        <f t="shared" si="45"/>
        <v>0</v>
      </c>
      <c r="AC323" s="199" t="b">
        <f t="shared" si="46"/>
        <v>1</v>
      </c>
      <c r="AD323" s="199" t="b">
        <f t="shared" si="47"/>
        <v>1</v>
      </c>
      <c r="AE323" s="200" t="b">
        <f t="shared" si="48"/>
        <v>1</v>
      </c>
      <c r="AF323" s="200" t="b">
        <f t="shared" si="48"/>
        <v>1</v>
      </c>
      <c r="AG323" s="201" t="b">
        <f t="shared" ref="AG323:AG385" si="49">AND(AA323,AB323,AC323,AD323,AE323,AF323)</f>
        <v>0</v>
      </c>
      <c r="AH323" s="203">
        <f t="shared" ref="AH323:AH385" si="50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4" t="b">
        <f t="shared" si="44"/>
        <v>0</v>
      </c>
      <c r="AB324" s="199" t="b">
        <f t="shared" si="45"/>
        <v>0</v>
      </c>
      <c r="AC324" s="199" t="b">
        <f t="shared" si="46"/>
        <v>1</v>
      </c>
      <c r="AD324" s="199" t="b">
        <f t="shared" si="47"/>
        <v>1</v>
      </c>
      <c r="AE324" s="200" t="b">
        <f t="shared" si="48"/>
        <v>1</v>
      </c>
      <c r="AF324" s="200" t="b">
        <f t="shared" si="48"/>
        <v>1</v>
      </c>
      <c r="AG324" s="201" t="b">
        <f t="shared" si="49"/>
        <v>0</v>
      </c>
      <c r="AH324" s="203">
        <f t="shared" si="50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4" t="b">
        <f t="shared" si="44"/>
        <v>0</v>
      </c>
      <c r="AB325" s="199" t="b">
        <f t="shared" si="45"/>
        <v>0</v>
      </c>
      <c r="AC325" s="199" t="b">
        <f t="shared" si="46"/>
        <v>1</v>
      </c>
      <c r="AD325" s="199" t="b">
        <f t="shared" si="47"/>
        <v>1</v>
      </c>
      <c r="AE325" s="200" t="b">
        <f t="shared" si="48"/>
        <v>1</v>
      </c>
      <c r="AF325" s="200" t="b">
        <f t="shared" si="48"/>
        <v>1</v>
      </c>
      <c r="AG325" s="201" t="b">
        <f t="shared" si="49"/>
        <v>0</v>
      </c>
      <c r="AH325" s="203">
        <f t="shared" si="50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4" t="b">
        <f t="shared" si="44"/>
        <v>0</v>
      </c>
      <c r="AB326" s="199" t="b">
        <f t="shared" si="45"/>
        <v>0</v>
      </c>
      <c r="AC326" s="199" t="b">
        <f t="shared" si="46"/>
        <v>1</v>
      </c>
      <c r="AD326" s="199" t="b">
        <f t="shared" si="47"/>
        <v>1</v>
      </c>
      <c r="AE326" s="200" t="b">
        <f t="shared" si="48"/>
        <v>1</v>
      </c>
      <c r="AF326" s="200" t="b">
        <f t="shared" si="48"/>
        <v>1</v>
      </c>
      <c r="AG326" s="201" t="b">
        <f t="shared" si="49"/>
        <v>0</v>
      </c>
      <c r="AH326" s="203">
        <f t="shared" si="50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4" t="b">
        <f t="shared" si="44"/>
        <v>0</v>
      </c>
      <c r="AB327" s="199" t="b">
        <f t="shared" si="45"/>
        <v>0</v>
      </c>
      <c r="AC327" s="199" t="b">
        <f t="shared" si="46"/>
        <v>1</v>
      </c>
      <c r="AD327" s="199" t="b">
        <f t="shared" si="47"/>
        <v>1</v>
      </c>
      <c r="AE327" s="200" t="b">
        <f t="shared" si="48"/>
        <v>1</v>
      </c>
      <c r="AF327" s="200" t="b">
        <f t="shared" si="48"/>
        <v>1</v>
      </c>
      <c r="AG327" s="201" t="b">
        <f t="shared" si="49"/>
        <v>0</v>
      </c>
      <c r="AH327" s="203">
        <f t="shared" si="50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4" t="b">
        <f t="shared" si="44"/>
        <v>0</v>
      </c>
      <c r="AB328" s="199" t="b">
        <f t="shared" si="45"/>
        <v>0</v>
      </c>
      <c r="AC328" s="199" t="b">
        <f t="shared" si="46"/>
        <v>1</v>
      </c>
      <c r="AD328" s="199" t="b">
        <f t="shared" si="47"/>
        <v>1</v>
      </c>
      <c r="AE328" s="200" t="b">
        <f t="shared" si="48"/>
        <v>1</v>
      </c>
      <c r="AF328" s="200" t="b">
        <f t="shared" si="48"/>
        <v>1</v>
      </c>
      <c r="AG328" s="201" t="b">
        <f t="shared" si="49"/>
        <v>0</v>
      </c>
      <c r="AH328" s="203">
        <f t="shared" si="50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4" t="b">
        <f t="shared" si="44"/>
        <v>0</v>
      </c>
      <c r="AB329" s="199" t="b">
        <f t="shared" si="45"/>
        <v>0</v>
      </c>
      <c r="AC329" s="199" t="b">
        <f t="shared" si="46"/>
        <v>1</v>
      </c>
      <c r="AD329" s="199" t="b">
        <f t="shared" si="47"/>
        <v>1</v>
      </c>
      <c r="AE329" s="200" t="b">
        <f t="shared" si="48"/>
        <v>1</v>
      </c>
      <c r="AF329" s="200" t="b">
        <f t="shared" si="48"/>
        <v>1</v>
      </c>
      <c r="AG329" s="201" t="b">
        <f t="shared" si="49"/>
        <v>0</v>
      </c>
      <c r="AH329" s="203">
        <f t="shared" si="50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4" t="b">
        <f t="shared" si="44"/>
        <v>0</v>
      </c>
      <c r="AB330" s="199" t="b">
        <f t="shared" si="45"/>
        <v>0</v>
      </c>
      <c r="AC330" s="199" t="b">
        <f t="shared" si="46"/>
        <v>1</v>
      </c>
      <c r="AD330" s="199" t="b">
        <f t="shared" si="47"/>
        <v>1</v>
      </c>
      <c r="AE330" s="200" t="b">
        <f t="shared" si="48"/>
        <v>1</v>
      </c>
      <c r="AF330" s="200" t="b">
        <f t="shared" si="48"/>
        <v>1</v>
      </c>
      <c r="AG330" s="201" t="b">
        <f t="shared" si="49"/>
        <v>0</v>
      </c>
      <c r="AH330" s="203">
        <f t="shared" si="50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2872</v>
      </c>
      <c r="L331" s="227" t="s">
        <v>2871</v>
      </c>
      <c r="M331" s="120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44661.943749999999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44"/>
        <v>1</v>
      </c>
      <c r="AB331" s="199" t="b">
        <f t="shared" si="45"/>
        <v>1</v>
      </c>
      <c r="AC331" s="199" t="b">
        <f t="shared" si="46"/>
        <v>1</v>
      </c>
      <c r="AD331" s="199" t="b">
        <f t="shared" si="47"/>
        <v>1</v>
      </c>
      <c r="AE331" s="200" t="b">
        <f t="shared" si="48"/>
        <v>1</v>
      </c>
      <c r="AF331" s="200" t="b">
        <f t="shared" si="48"/>
        <v>1</v>
      </c>
      <c r="AG331" s="201" t="b">
        <f t="shared" si="49"/>
        <v>1</v>
      </c>
      <c r="AH331" s="203">
        <f t="shared" si="50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31.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2877</v>
      </c>
      <c r="L332" s="227" t="s">
        <v>2876</v>
      </c>
      <c r="M332" s="120" t="s">
        <v>2878</v>
      </c>
      <c r="N332" s="230" t="s">
        <v>2879</v>
      </c>
      <c r="O332" s="136"/>
      <c r="P332" s="136"/>
      <c r="Q332" s="136"/>
      <c r="S332" s="206">
        <v>44661.95208333333</v>
      </c>
      <c r="T332" s="176" t="s">
        <v>2576</v>
      </c>
      <c r="U332" s="189" t="b">
        <v>1</v>
      </c>
      <c r="V332" s="134" t="b">
        <v>1</v>
      </c>
      <c r="AA332" s="234" t="b">
        <f t="shared" si="44"/>
        <v>1</v>
      </c>
      <c r="AB332" s="199" t="b">
        <f t="shared" si="45"/>
        <v>1</v>
      </c>
      <c r="AC332" s="199" t="b">
        <f t="shared" si="46"/>
        <v>1</v>
      </c>
      <c r="AD332" s="199" t="b">
        <f t="shared" si="47"/>
        <v>1</v>
      </c>
      <c r="AE332" s="200" t="b">
        <f t="shared" si="48"/>
        <v>1</v>
      </c>
      <c r="AF332" s="200" t="b">
        <f t="shared" si="48"/>
        <v>1</v>
      </c>
      <c r="AG332" s="201" t="b">
        <f t="shared" si="49"/>
        <v>1</v>
      </c>
      <c r="AH332" s="203">
        <f t="shared" si="50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31.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2872</v>
      </c>
      <c r="L333" s="227" t="s">
        <v>2871</v>
      </c>
      <c r="M333" s="120" t="s">
        <v>2881</v>
      </c>
      <c r="N333" s="230" t="s">
        <v>2880</v>
      </c>
      <c r="O333" s="136"/>
      <c r="P333" s="136"/>
      <c r="Q333" s="136"/>
      <c r="S333" s="206">
        <v>44661.958333333336</v>
      </c>
      <c r="T333" s="176" t="s">
        <v>2576</v>
      </c>
      <c r="U333" s="189" t="b">
        <v>1</v>
      </c>
      <c r="V333" s="134" t="b">
        <v>1</v>
      </c>
      <c r="AA333" s="234" t="b">
        <f t="shared" si="44"/>
        <v>1</v>
      </c>
      <c r="AB333" s="199" t="b">
        <f t="shared" si="45"/>
        <v>1</v>
      </c>
      <c r="AC333" s="199" t="b">
        <f t="shared" si="46"/>
        <v>1</v>
      </c>
      <c r="AD333" s="199" t="b">
        <f t="shared" si="47"/>
        <v>1</v>
      </c>
      <c r="AE333" s="200" t="b">
        <f t="shared" si="48"/>
        <v>1</v>
      </c>
      <c r="AF333" s="200" t="b">
        <f t="shared" si="48"/>
        <v>1</v>
      </c>
      <c r="AG333" s="201" t="b">
        <f t="shared" si="49"/>
        <v>1</v>
      </c>
      <c r="AH333" s="203">
        <f t="shared" si="50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x14ac:dyDescent="0.6">
      <c r="A334" s="1">
        <v>333</v>
      </c>
      <c r="AA334" s="234" t="b">
        <f t="shared" si="44"/>
        <v>0</v>
      </c>
      <c r="AB334" s="199" t="b">
        <f t="shared" si="45"/>
        <v>0</v>
      </c>
      <c r="AC334" s="199" t="b">
        <f t="shared" si="46"/>
        <v>1</v>
      </c>
      <c r="AD334" s="199" t="b">
        <f t="shared" si="47"/>
        <v>1</v>
      </c>
      <c r="AE334" s="200" t="b">
        <f t="shared" si="48"/>
        <v>1</v>
      </c>
      <c r="AF334" s="200" t="b">
        <f t="shared" si="48"/>
        <v>1</v>
      </c>
      <c r="AG334" s="201" t="b">
        <f t="shared" si="49"/>
        <v>0</v>
      </c>
      <c r="AH334" s="203">
        <f t="shared" si="50"/>
        <v>0</v>
      </c>
      <c r="BG334" s="73"/>
      <c r="BH334" s="73"/>
      <c r="BI334" s="73"/>
      <c r="BJ334" s="73"/>
    </row>
    <row r="335" spans="1:68" x14ac:dyDescent="0.6">
      <c r="A335" s="1">
        <v>334</v>
      </c>
      <c r="AA335" s="234" t="b">
        <f t="shared" si="44"/>
        <v>0</v>
      </c>
      <c r="AB335" s="199" t="b">
        <f t="shared" si="45"/>
        <v>0</v>
      </c>
      <c r="AC335" s="199" t="b">
        <f t="shared" si="46"/>
        <v>1</v>
      </c>
      <c r="AD335" s="199" t="b">
        <f t="shared" si="47"/>
        <v>1</v>
      </c>
      <c r="AE335" s="200" t="b">
        <f t="shared" si="48"/>
        <v>1</v>
      </c>
      <c r="AF335" s="200" t="b">
        <f t="shared" si="48"/>
        <v>1</v>
      </c>
      <c r="AG335" s="201" t="b">
        <f t="shared" si="49"/>
        <v>0</v>
      </c>
      <c r="AH335" s="203">
        <f t="shared" si="50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4" t="b">
        <f t="shared" si="44"/>
        <v>0</v>
      </c>
      <c r="AB336" s="199" t="b">
        <f t="shared" si="45"/>
        <v>0</v>
      </c>
      <c r="AC336" s="199" t="b">
        <f t="shared" si="46"/>
        <v>1</v>
      </c>
      <c r="AD336" s="199" t="b">
        <f t="shared" si="47"/>
        <v>1</v>
      </c>
      <c r="AE336" s="200" t="b">
        <f t="shared" si="48"/>
        <v>1</v>
      </c>
      <c r="AF336" s="200" t="b">
        <f t="shared" si="48"/>
        <v>1</v>
      </c>
      <c r="AG336" s="201" t="b">
        <f t="shared" si="49"/>
        <v>0</v>
      </c>
      <c r="AH336" s="203">
        <f t="shared" si="50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4" t="b">
        <f t="shared" si="44"/>
        <v>0</v>
      </c>
      <c r="AB337" s="199" t="b">
        <f t="shared" si="45"/>
        <v>0</v>
      </c>
      <c r="AC337" s="199" t="b">
        <f t="shared" si="46"/>
        <v>1</v>
      </c>
      <c r="AD337" s="199" t="b">
        <f t="shared" si="47"/>
        <v>1</v>
      </c>
      <c r="AE337" s="200" t="b">
        <f t="shared" si="48"/>
        <v>1</v>
      </c>
      <c r="AF337" s="200" t="b">
        <f t="shared" si="48"/>
        <v>1</v>
      </c>
      <c r="AG337" s="201" t="b">
        <f t="shared" si="49"/>
        <v>0</v>
      </c>
      <c r="AH337" s="203">
        <f t="shared" si="50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4" t="b">
        <f t="shared" si="44"/>
        <v>0</v>
      </c>
      <c r="AB338" s="199" t="b">
        <f t="shared" si="45"/>
        <v>0</v>
      </c>
      <c r="AC338" s="199" t="b">
        <f t="shared" si="46"/>
        <v>1</v>
      </c>
      <c r="AD338" s="199" t="b">
        <f t="shared" si="47"/>
        <v>1</v>
      </c>
      <c r="AE338" s="200" t="b">
        <f t="shared" si="48"/>
        <v>1</v>
      </c>
      <c r="AF338" s="200" t="b">
        <f t="shared" si="48"/>
        <v>1</v>
      </c>
      <c r="AG338" s="201" t="b">
        <f t="shared" si="49"/>
        <v>0</v>
      </c>
      <c r="AH338" s="203">
        <f t="shared" si="50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4" t="b">
        <f t="shared" si="44"/>
        <v>0</v>
      </c>
      <c r="AB339" s="199" t="b">
        <f t="shared" si="45"/>
        <v>0</v>
      </c>
      <c r="AC339" s="199" t="b">
        <f t="shared" si="46"/>
        <v>1</v>
      </c>
      <c r="AD339" s="199" t="b">
        <f t="shared" si="47"/>
        <v>1</v>
      </c>
      <c r="AE339" s="200" t="b">
        <f t="shared" si="48"/>
        <v>1</v>
      </c>
      <c r="AF339" s="200" t="b">
        <f t="shared" si="48"/>
        <v>1</v>
      </c>
      <c r="AG339" s="201" t="b">
        <f t="shared" si="49"/>
        <v>0</v>
      </c>
      <c r="AH339" s="203">
        <f t="shared" si="50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4" t="b">
        <f t="shared" si="44"/>
        <v>0</v>
      </c>
      <c r="AB340" s="199" t="b">
        <f t="shared" si="45"/>
        <v>0</v>
      </c>
      <c r="AC340" s="199" t="b">
        <f t="shared" si="46"/>
        <v>1</v>
      </c>
      <c r="AD340" s="199" t="b">
        <f t="shared" si="47"/>
        <v>1</v>
      </c>
      <c r="AE340" s="200" t="b">
        <f t="shared" si="48"/>
        <v>1</v>
      </c>
      <c r="AF340" s="200" t="b">
        <f t="shared" si="48"/>
        <v>1</v>
      </c>
      <c r="AG340" s="201" t="b">
        <f t="shared" si="49"/>
        <v>0</v>
      </c>
      <c r="AH340" s="203">
        <f t="shared" si="50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4" t="b">
        <f t="shared" si="44"/>
        <v>0</v>
      </c>
      <c r="AB341" s="199" t="b">
        <f t="shared" si="45"/>
        <v>0</v>
      </c>
      <c r="AC341" s="199" t="b">
        <f t="shared" si="46"/>
        <v>1</v>
      </c>
      <c r="AD341" s="199" t="b">
        <f t="shared" si="47"/>
        <v>1</v>
      </c>
      <c r="AE341" s="200" t="b">
        <f t="shared" si="48"/>
        <v>1</v>
      </c>
      <c r="AF341" s="200" t="b">
        <f t="shared" si="48"/>
        <v>1</v>
      </c>
      <c r="AG341" s="201" t="b">
        <f t="shared" si="49"/>
        <v>0</v>
      </c>
      <c r="AH341" s="203">
        <f t="shared" si="50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4" t="b">
        <f t="shared" si="44"/>
        <v>0</v>
      </c>
      <c r="AB342" s="199" t="b">
        <f t="shared" si="45"/>
        <v>0</v>
      </c>
      <c r="AC342" s="199" t="b">
        <f t="shared" si="46"/>
        <v>1</v>
      </c>
      <c r="AD342" s="199" t="b">
        <f t="shared" si="47"/>
        <v>1</v>
      </c>
      <c r="AE342" s="200" t="b">
        <f t="shared" si="48"/>
        <v>1</v>
      </c>
      <c r="AF342" s="200" t="b">
        <f t="shared" si="48"/>
        <v>1</v>
      </c>
      <c r="AG342" s="201" t="b">
        <f t="shared" si="49"/>
        <v>0</v>
      </c>
      <c r="AH342" s="203">
        <f t="shared" si="50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4" t="b">
        <f t="shared" si="44"/>
        <v>0</v>
      </c>
      <c r="AB343" s="199" t="b">
        <f t="shared" si="45"/>
        <v>0</v>
      </c>
      <c r="AC343" s="199" t="b">
        <f t="shared" si="46"/>
        <v>1</v>
      </c>
      <c r="AD343" s="199" t="b">
        <f t="shared" si="47"/>
        <v>1</v>
      </c>
      <c r="AE343" s="200" t="b">
        <f t="shared" si="48"/>
        <v>1</v>
      </c>
      <c r="AF343" s="200" t="b">
        <f t="shared" si="48"/>
        <v>1</v>
      </c>
      <c r="AG343" s="201" t="b">
        <f t="shared" si="49"/>
        <v>0</v>
      </c>
      <c r="AH343" s="203">
        <f t="shared" si="50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4" t="b">
        <f t="shared" si="44"/>
        <v>0</v>
      </c>
      <c r="AB344" s="199" t="b">
        <f t="shared" si="45"/>
        <v>0</v>
      </c>
      <c r="AC344" s="199" t="b">
        <f t="shared" si="46"/>
        <v>1</v>
      </c>
      <c r="AD344" s="199" t="b">
        <f t="shared" si="47"/>
        <v>1</v>
      </c>
      <c r="AE344" s="200" t="b">
        <f t="shared" si="48"/>
        <v>1</v>
      </c>
      <c r="AF344" s="200" t="b">
        <f t="shared" si="48"/>
        <v>1</v>
      </c>
      <c r="AG344" s="201" t="b">
        <f t="shared" si="49"/>
        <v>0</v>
      </c>
      <c r="AH344" s="203">
        <f t="shared" si="50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4" t="b">
        <f t="shared" si="44"/>
        <v>0</v>
      </c>
      <c r="AB345" s="199" t="b">
        <f t="shared" si="45"/>
        <v>0</v>
      </c>
      <c r="AC345" s="199" t="b">
        <f t="shared" si="46"/>
        <v>1</v>
      </c>
      <c r="AD345" s="199" t="b">
        <f t="shared" si="47"/>
        <v>1</v>
      </c>
      <c r="AE345" s="200" t="b">
        <f t="shared" si="48"/>
        <v>1</v>
      </c>
      <c r="AF345" s="200" t="b">
        <f t="shared" si="48"/>
        <v>1</v>
      </c>
      <c r="AG345" s="201" t="b">
        <f t="shared" si="49"/>
        <v>0</v>
      </c>
      <c r="AH345" s="203">
        <f t="shared" si="50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4" t="b">
        <f t="shared" si="44"/>
        <v>0</v>
      </c>
      <c r="AB346" s="199" t="b">
        <f t="shared" si="45"/>
        <v>0</v>
      </c>
      <c r="AC346" s="199" t="b">
        <f t="shared" si="46"/>
        <v>1</v>
      </c>
      <c r="AD346" s="199" t="b">
        <f t="shared" si="47"/>
        <v>1</v>
      </c>
      <c r="AE346" s="200" t="b">
        <f t="shared" si="48"/>
        <v>1</v>
      </c>
      <c r="AF346" s="200" t="b">
        <f t="shared" si="48"/>
        <v>1</v>
      </c>
      <c r="AG346" s="201" t="b">
        <f t="shared" si="49"/>
        <v>0</v>
      </c>
      <c r="AH346" s="203">
        <f t="shared" si="50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4" t="b">
        <f t="shared" si="44"/>
        <v>0</v>
      </c>
      <c r="AB347" s="199" t="b">
        <f t="shared" si="45"/>
        <v>0</v>
      </c>
      <c r="AC347" s="199" t="b">
        <f t="shared" si="46"/>
        <v>1</v>
      </c>
      <c r="AD347" s="199" t="b">
        <f t="shared" si="47"/>
        <v>1</v>
      </c>
      <c r="AE347" s="200" t="b">
        <f t="shared" si="48"/>
        <v>1</v>
      </c>
      <c r="AF347" s="200" t="b">
        <f t="shared" si="48"/>
        <v>1</v>
      </c>
      <c r="AG347" s="201" t="b">
        <f t="shared" si="49"/>
        <v>0</v>
      </c>
      <c r="AH347" s="203">
        <f t="shared" si="50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4" t="b">
        <f t="shared" si="44"/>
        <v>0</v>
      </c>
      <c r="AB348" s="199" t="b">
        <f t="shared" si="45"/>
        <v>0</v>
      </c>
      <c r="AC348" s="199" t="b">
        <f t="shared" si="46"/>
        <v>1</v>
      </c>
      <c r="AD348" s="199" t="b">
        <f t="shared" si="47"/>
        <v>1</v>
      </c>
      <c r="AE348" s="200" t="b">
        <f t="shared" si="48"/>
        <v>1</v>
      </c>
      <c r="AF348" s="200" t="b">
        <f t="shared" si="48"/>
        <v>1</v>
      </c>
      <c r="AG348" s="201" t="b">
        <f t="shared" si="49"/>
        <v>0</v>
      </c>
      <c r="AH348" s="203">
        <f t="shared" si="50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4" t="b">
        <f t="shared" si="44"/>
        <v>0</v>
      </c>
      <c r="AB349" s="199" t="b">
        <f t="shared" si="45"/>
        <v>0</v>
      </c>
      <c r="AC349" s="199" t="b">
        <f t="shared" si="46"/>
        <v>1</v>
      </c>
      <c r="AD349" s="199" t="b">
        <f t="shared" si="47"/>
        <v>1</v>
      </c>
      <c r="AE349" s="200" t="b">
        <f t="shared" si="48"/>
        <v>1</v>
      </c>
      <c r="AF349" s="200" t="b">
        <f t="shared" si="48"/>
        <v>1</v>
      </c>
      <c r="AG349" s="201" t="b">
        <f t="shared" si="49"/>
        <v>0</v>
      </c>
      <c r="AH349" s="203">
        <f t="shared" si="50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4" t="b">
        <f t="shared" si="44"/>
        <v>0</v>
      </c>
      <c r="AB350" s="199" t="b">
        <f t="shared" si="45"/>
        <v>0</v>
      </c>
      <c r="AC350" s="199" t="b">
        <f t="shared" si="46"/>
        <v>1</v>
      </c>
      <c r="AD350" s="199" t="b">
        <f t="shared" si="47"/>
        <v>1</v>
      </c>
      <c r="AE350" s="200" t="b">
        <f t="shared" si="48"/>
        <v>1</v>
      </c>
      <c r="AF350" s="200" t="b">
        <f t="shared" si="48"/>
        <v>1</v>
      </c>
      <c r="AG350" s="201" t="b">
        <f t="shared" si="49"/>
        <v>0</v>
      </c>
      <c r="AH350" s="203">
        <f t="shared" si="50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4" t="b">
        <f t="shared" si="44"/>
        <v>0</v>
      </c>
      <c r="AB351" s="199" t="b">
        <f t="shared" si="45"/>
        <v>0</v>
      </c>
      <c r="AC351" s="199" t="b">
        <f t="shared" si="46"/>
        <v>1</v>
      </c>
      <c r="AD351" s="199" t="b">
        <f t="shared" si="47"/>
        <v>1</v>
      </c>
      <c r="AE351" s="200" t="b">
        <f t="shared" si="48"/>
        <v>1</v>
      </c>
      <c r="AF351" s="200" t="b">
        <f t="shared" si="48"/>
        <v>1</v>
      </c>
      <c r="AG351" s="201" t="b">
        <f t="shared" si="49"/>
        <v>0</v>
      </c>
      <c r="AH351" s="203">
        <f t="shared" si="50"/>
        <v>0</v>
      </c>
      <c r="BG351" s="73"/>
      <c r="BH351" s="73"/>
      <c r="BI351" s="73"/>
      <c r="BJ351" s="73"/>
    </row>
    <row r="352" spans="1:71" ht="31.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2977</v>
      </c>
      <c r="K352" s="120" t="s">
        <v>3009</v>
      </c>
      <c r="L352" s="227" t="s">
        <v>3008</v>
      </c>
      <c r="M352" s="120" t="s">
        <v>3011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44"/>
        <v>1</v>
      </c>
      <c r="AB352" s="199" t="b">
        <f t="shared" si="45"/>
        <v>1</v>
      </c>
      <c r="AC352" s="199" t="b">
        <f t="shared" si="46"/>
        <v>1</v>
      </c>
      <c r="AD352" s="199" t="b">
        <f t="shared" si="47"/>
        <v>1</v>
      </c>
      <c r="AE352" s="200" t="b">
        <f t="shared" si="48"/>
        <v>1</v>
      </c>
      <c r="AF352" s="200" t="b">
        <f t="shared" si="48"/>
        <v>1</v>
      </c>
      <c r="AG352" s="201" t="b">
        <f t="shared" si="49"/>
        <v>1</v>
      </c>
      <c r="AH352" s="203">
        <f t="shared" si="50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4" si="5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31.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2977</v>
      </c>
      <c r="K353" s="120" t="s">
        <v>3009</v>
      </c>
      <c r="L353" s="227" t="s">
        <v>3008</v>
      </c>
      <c r="M353" s="120" t="s">
        <v>3011</v>
      </c>
      <c r="N353" s="216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44"/>
        <v>1</v>
      </c>
      <c r="AB353" s="199" t="b">
        <f t="shared" si="45"/>
        <v>1</v>
      </c>
      <c r="AC353" s="199" t="b">
        <f t="shared" si="46"/>
        <v>1</v>
      </c>
      <c r="AD353" s="199" t="b">
        <f t="shared" si="47"/>
        <v>1</v>
      </c>
      <c r="AE353" s="200" t="b">
        <f t="shared" si="48"/>
        <v>1</v>
      </c>
      <c r="AF353" s="200" t="b">
        <f t="shared" si="48"/>
        <v>1</v>
      </c>
      <c r="AG353" s="201" t="b">
        <f t="shared" si="49"/>
        <v>1</v>
      </c>
      <c r="AH353" s="203">
        <f t="shared" si="50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5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2977</v>
      </c>
      <c r="K354" s="120" t="s">
        <v>3005</v>
      </c>
      <c r="L354" s="227" t="s">
        <v>3004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44"/>
        <v>1</v>
      </c>
      <c r="AB354" s="199" t="b">
        <f t="shared" si="45"/>
        <v>1</v>
      </c>
      <c r="AC354" s="199" t="b">
        <f t="shared" si="46"/>
        <v>1</v>
      </c>
      <c r="AD354" s="199" t="b">
        <f t="shared" si="47"/>
        <v>1</v>
      </c>
      <c r="AE354" s="200" t="b">
        <f t="shared" si="48"/>
        <v>1</v>
      </c>
      <c r="AF354" s="200" t="b">
        <f t="shared" si="48"/>
        <v>1</v>
      </c>
      <c r="AG354" s="201" t="b">
        <f t="shared" si="49"/>
        <v>1</v>
      </c>
      <c r="AH354" s="203">
        <f t="shared" si="50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5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31.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2977</v>
      </c>
      <c r="K355" s="120" t="s">
        <v>3016</v>
      </c>
      <c r="L355" s="227" t="s">
        <v>3015</v>
      </c>
      <c r="M355" s="120" t="s">
        <v>2985</v>
      </c>
      <c r="N355" s="216" t="s">
        <v>3017</v>
      </c>
      <c r="O355" s="122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44"/>
        <v>1</v>
      </c>
      <c r="AB355" s="199" t="b">
        <f t="shared" si="45"/>
        <v>1</v>
      </c>
      <c r="AC355" s="199" t="b">
        <f t="shared" si="46"/>
        <v>1</v>
      </c>
      <c r="AD355" s="199" t="b">
        <f t="shared" si="47"/>
        <v>1</v>
      </c>
      <c r="AE355" s="200" t="b">
        <f t="shared" si="48"/>
        <v>1</v>
      </c>
      <c r="AF355" s="200" t="b">
        <f t="shared" si="48"/>
        <v>1</v>
      </c>
      <c r="AG355" s="201" t="b">
        <f t="shared" si="49"/>
        <v>1</v>
      </c>
      <c r="AH355" s="203">
        <f t="shared" si="50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5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63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2977</v>
      </c>
      <c r="K356" s="240"/>
      <c r="L356" s="229" t="s">
        <v>2996</v>
      </c>
      <c r="M356" s="240" t="s">
        <v>3019</v>
      </c>
      <c r="N356" s="249" t="s">
        <v>3020</v>
      </c>
      <c r="O356" s="139"/>
      <c r="P356" s="139" t="s">
        <v>3021</v>
      </c>
      <c r="Q356" s="139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44"/>
        <v>1</v>
      </c>
      <c r="AB356" s="199" t="b">
        <f t="shared" si="45"/>
        <v>1</v>
      </c>
      <c r="AC356" s="199" t="b">
        <f t="shared" si="46"/>
        <v>1</v>
      </c>
      <c r="AD356" s="199" t="b">
        <f t="shared" si="47"/>
        <v>0</v>
      </c>
      <c r="AE356" s="200" t="b">
        <f t="shared" si="48"/>
        <v>1</v>
      </c>
      <c r="AF356" s="200" t="b">
        <f t="shared" si="48"/>
        <v>1</v>
      </c>
      <c r="AG356" s="201" t="b">
        <f t="shared" si="49"/>
        <v>0</v>
      </c>
      <c r="AH356" s="203">
        <f t="shared" si="50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5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31.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2977</v>
      </c>
      <c r="K357" s="120" t="s">
        <v>3023</v>
      </c>
      <c r="L357" s="227" t="s">
        <v>3022</v>
      </c>
      <c r="M357" s="120" t="s">
        <v>2973</v>
      </c>
      <c r="N357" s="216" t="s">
        <v>3024</v>
      </c>
      <c r="O357" s="122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44"/>
        <v>1</v>
      </c>
      <c r="AB357" s="199" t="b">
        <f t="shared" si="45"/>
        <v>1</v>
      </c>
      <c r="AC357" s="199" t="b">
        <f t="shared" si="46"/>
        <v>1</v>
      </c>
      <c r="AD357" s="199" t="b">
        <f t="shared" si="47"/>
        <v>1</v>
      </c>
      <c r="AE357" s="200" t="b">
        <f t="shared" si="48"/>
        <v>1</v>
      </c>
      <c r="AF357" s="200" t="b">
        <f t="shared" si="48"/>
        <v>1</v>
      </c>
      <c r="AG357" s="201" t="b">
        <f t="shared" si="49"/>
        <v>1</v>
      </c>
      <c r="AH357" s="203">
        <f t="shared" si="50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5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1.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2977</v>
      </c>
      <c r="K358" s="120" t="s">
        <v>3026</v>
      </c>
      <c r="L358" s="227" t="s">
        <v>3027</v>
      </c>
      <c r="M358" s="120" t="s">
        <v>2985</v>
      </c>
      <c r="N358" s="216" t="s">
        <v>3028</v>
      </c>
      <c r="O358" s="136" t="s">
        <v>3029</v>
      </c>
      <c r="S358" s="206">
        <v>44664.55972222222</v>
      </c>
      <c r="T358" s="160" t="s">
        <v>3007</v>
      </c>
      <c r="U358" s="189" t="b">
        <v>1</v>
      </c>
      <c r="V358" s="134" t="b">
        <v>1</v>
      </c>
      <c r="AA358" s="234" t="b">
        <f t="shared" si="44"/>
        <v>1</v>
      </c>
      <c r="AB358" s="199" t="b">
        <f t="shared" si="45"/>
        <v>1</v>
      </c>
      <c r="AC358" s="199" t="b">
        <f t="shared" si="46"/>
        <v>1</v>
      </c>
      <c r="AD358" s="199" t="b">
        <f t="shared" si="47"/>
        <v>1</v>
      </c>
      <c r="AE358" s="200" t="b">
        <f t="shared" si="48"/>
        <v>1</v>
      </c>
      <c r="AF358" s="200" t="b">
        <f t="shared" si="48"/>
        <v>1</v>
      </c>
      <c r="AG358" s="201" t="b">
        <f t="shared" si="49"/>
        <v>1</v>
      </c>
      <c r="AH358" s="203">
        <f t="shared" si="50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5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31.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2977</v>
      </c>
      <c r="K359" s="120" t="s">
        <v>3030</v>
      </c>
      <c r="L359" s="227" t="s">
        <v>3031</v>
      </c>
      <c r="M359" s="120" t="s">
        <v>3032</v>
      </c>
      <c r="N359" s="230" t="s">
        <v>3034</v>
      </c>
      <c r="O359" s="122" t="s">
        <v>3033</v>
      </c>
      <c r="S359" s="206">
        <v>44664.561111111114</v>
      </c>
      <c r="T359" s="160" t="s">
        <v>3007</v>
      </c>
      <c r="U359" s="189" t="b">
        <v>1</v>
      </c>
      <c r="V359" s="134" t="b">
        <v>1</v>
      </c>
      <c r="AA359" s="234" t="b">
        <f t="shared" si="44"/>
        <v>1</v>
      </c>
      <c r="AB359" s="199" t="b">
        <f t="shared" si="45"/>
        <v>1</v>
      </c>
      <c r="AC359" s="199" t="b">
        <f t="shared" si="46"/>
        <v>1</v>
      </c>
      <c r="AD359" s="199" t="b">
        <f t="shared" si="47"/>
        <v>1</v>
      </c>
      <c r="AE359" s="200" t="b">
        <f t="shared" si="48"/>
        <v>1</v>
      </c>
      <c r="AF359" s="200" t="b">
        <f t="shared" si="48"/>
        <v>1</v>
      </c>
      <c r="AG359" s="201" t="b">
        <f t="shared" si="49"/>
        <v>1</v>
      </c>
      <c r="AH359" s="203">
        <f t="shared" si="50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5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31.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2977</v>
      </c>
      <c r="J360" s="120"/>
      <c r="K360" s="120" t="s">
        <v>3039</v>
      </c>
      <c r="L360" s="227" t="s">
        <v>3040</v>
      </c>
      <c r="M360" s="120" t="s">
        <v>3037</v>
      </c>
      <c r="N360" s="216" t="s">
        <v>3035</v>
      </c>
      <c r="O360" s="122" t="s">
        <v>3036</v>
      </c>
      <c r="P360" s="122"/>
      <c r="Q360" s="122"/>
      <c r="R360" s="122"/>
      <c r="S360" s="206">
        <v>44664.5625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44"/>
        <v>1</v>
      </c>
      <c r="AB360" s="199" t="b">
        <f t="shared" si="45"/>
        <v>1</v>
      </c>
      <c r="AC360" s="199" t="b">
        <f t="shared" si="46"/>
        <v>1</v>
      </c>
      <c r="AD360" s="199" t="b">
        <f t="shared" si="47"/>
        <v>1</v>
      </c>
      <c r="AE360" s="200" t="b">
        <f t="shared" si="48"/>
        <v>1</v>
      </c>
      <c r="AF360" s="200" t="b">
        <f t="shared" si="48"/>
        <v>1</v>
      </c>
      <c r="AG360" s="201" t="b">
        <f t="shared" si="49"/>
        <v>1</v>
      </c>
      <c r="AH360" s="203">
        <f t="shared" si="50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5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31.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2977</v>
      </c>
      <c r="K361" s="120" t="s">
        <v>3042</v>
      </c>
      <c r="L361" s="227" t="s">
        <v>3041</v>
      </c>
      <c r="M361" s="120" t="s">
        <v>3045</v>
      </c>
      <c r="N361" s="216" t="s">
        <v>3044</v>
      </c>
      <c r="O361" s="230" t="s">
        <v>3043</v>
      </c>
      <c r="S361" s="206">
        <v>44664.568055555559</v>
      </c>
      <c r="T361" s="160" t="s">
        <v>3007</v>
      </c>
      <c r="U361" s="189" t="b">
        <v>1</v>
      </c>
      <c r="V361" s="134" t="b">
        <v>1</v>
      </c>
      <c r="AA361" s="234" t="b">
        <f t="shared" si="44"/>
        <v>1</v>
      </c>
      <c r="AB361" s="199" t="b">
        <f t="shared" si="45"/>
        <v>1</v>
      </c>
      <c r="AC361" s="199" t="b">
        <f t="shared" si="46"/>
        <v>1</v>
      </c>
      <c r="AD361" s="199" t="b">
        <f t="shared" si="47"/>
        <v>1</v>
      </c>
      <c r="AE361" s="200" t="b">
        <f t="shared" si="48"/>
        <v>1</v>
      </c>
      <c r="AF361" s="200" t="b">
        <f t="shared" si="48"/>
        <v>1</v>
      </c>
      <c r="AG361" s="201" t="b">
        <f t="shared" si="49"/>
        <v>1</v>
      </c>
      <c r="AH361" s="203">
        <f t="shared" si="50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5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2977</v>
      </c>
      <c r="K362" s="120" t="s">
        <v>3005</v>
      </c>
      <c r="L362" s="227" t="s">
        <v>3003</v>
      </c>
      <c r="M362" s="120" t="s">
        <v>3047</v>
      </c>
      <c r="N362" s="216" t="s">
        <v>3046</v>
      </c>
      <c r="O362" s="136" t="s">
        <v>3048</v>
      </c>
      <c r="S362" s="206">
        <v>44664.570138888892</v>
      </c>
      <c r="T362" s="160" t="s">
        <v>3007</v>
      </c>
      <c r="U362" s="189" t="b">
        <v>1</v>
      </c>
      <c r="V362" s="134" t="b">
        <v>1</v>
      </c>
      <c r="AA362" s="234" t="b">
        <f t="shared" si="44"/>
        <v>1</v>
      </c>
      <c r="AB362" s="199" t="b">
        <f t="shared" si="45"/>
        <v>1</v>
      </c>
      <c r="AC362" s="199" t="b">
        <f t="shared" si="46"/>
        <v>1</v>
      </c>
      <c r="AD362" s="199" t="b">
        <f t="shared" si="47"/>
        <v>1</v>
      </c>
      <c r="AE362" s="200" t="b">
        <f t="shared" si="48"/>
        <v>1</v>
      </c>
      <c r="AF362" s="200" t="b">
        <f t="shared" si="48"/>
        <v>1</v>
      </c>
      <c r="AG362" s="201" t="b">
        <f t="shared" si="49"/>
        <v>1</v>
      </c>
      <c r="AH362" s="203">
        <f t="shared" si="50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5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31.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2977</v>
      </c>
      <c r="K363" s="120" t="s">
        <v>3042</v>
      </c>
      <c r="L363" s="227" t="s">
        <v>3052</v>
      </c>
      <c r="M363" s="120" t="s">
        <v>3051</v>
      </c>
      <c r="N363" s="216" t="s">
        <v>3049</v>
      </c>
      <c r="O363" s="136" t="s">
        <v>3050</v>
      </c>
      <c r="S363" s="206">
        <v>44664.576388888891</v>
      </c>
      <c r="T363" s="160" t="s">
        <v>3007</v>
      </c>
      <c r="U363" s="189" t="b">
        <v>1</v>
      </c>
      <c r="V363" s="134" t="b">
        <v>1</v>
      </c>
      <c r="AA363" s="234" t="b">
        <f t="shared" si="44"/>
        <v>1</v>
      </c>
      <c r="AB363" s="199" t="b">
        <f t="shared" si="45"/>
        <v>1</v>
      </c>
      <c r="AC363" s="199" t="b">
        <f t="shared" si="46"/>
        <v>1</v>
      </c>
      <c r="AD363" s="199" t="b">
        <f t="shared" si="47"/>
        <v>1</v>
      </c>
      <c r="AE363" s="200" t="b">
        <f t="shared" si="48"/>
        <v>1</v>
      </c>
      <c r="AF363" s="200" t="b">
        <f t="shared" si="48"/>
        <v>1</v>
      </c>
      <c r="AG363" s="201" t="b">
        <f t="shared" si="49"/>
        <v>1</v>
      </c>
      <c r="AH363" s="203">
        <f t="shared" si="50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5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31.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2977</v>
      </c>
      <c r="K364" s="120" t="s">
        <v>3038</v>
      </c>
      <c r="L364" s="227" t="s">
        <v>3040</v>
      </c>
      <c r="M364" s="120" t="s">
        <v>3055</v>
      </c>
      <c r="N364" s="216" t="s">
        <v>3054</v>
      </c>
      <c r="O364" s="136" t="s">
        <v>3053</v>
      </c>
      <c r="S364" s="206">
        <v>44664.584027777775</v>
      </c>
      <c r="T364" s="160" t="s">
        <v>3007</v>
      </c>
      <c r="U364" s="189" t="b">
        <v>1</v>
      </c>
      <c r="V364" s="134" t="b">
        <v>1</v>
      </c>
      <c r="AA364" s="234" t="b">
        <f t="shared" si="44"/>
        <v>1</v>
      </c>
      <c r="AB364" s="199" t="b">
        <f t="shared" si="45"/>
        <v>1</v>
      </c>
      <c r="AC364" s="199" t="b">
        <f t="shared" si="46"/>
        <v>1</v>
      </c>
      <c r="AD364" s="199" t="b">
        <f t="shared" si="47"/>
        <v>1</v>
      </c>
      <c r="AE364" s="200" t="b">
        <f t="shared" si="48"/>
        <v>1</v>
      </c>
      <c r="AF364" s="200" t="b">
        <f t="shared" si="48"/>
        <v>1</v>
      </c>
      <c r="AG364" s="201" t="b">
        <f t="shared" si="49"/>
        <v>1</v>
      </c>
      <c r="AH364" s="203">
        <f t="shared" si="50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5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31.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2977</v>
      </c>
      <c r="K365" s="120" t="s">
        <v>3059</v>
      </c>
      <c r="L365" s="227" t="s">
        <v>3058</v>
      </c>
      <c r="M365" s="120" t="s">
        <v>3056</v>
      </c>
      <c r="N365" s="230" t="s">
        <v>3057</v>
      </c>
      <c r="O365" s="136" t="s">
        <v>3057</v>
      </c>
      <c r="S365" s="206">
        <v>44664.586111111108</v>
      </c>
      <c r="T365" s="160" t="s">
        <v>3007</v>
      </c>
      <c r="U365" s="189" t="b">
        <v>1</v>
      </c>
      <c r="V365" s="134" t="b">
        <v>1</v>
      </c>
      <c r="AA365" s="234" t="b">
        <f t="shared" si="44"/>
        <v>1</v>
      </c>
      <c r="AB365" s="199" t="b">
        <f t="shared" si="45"/>
        <v>1</v>
      </c>
      <c r="AC365" s="199" t="b">
        <f t="shared" si="46"/>
        <v>1</v>
      </c>
      <c r="AD365" s="199" t="b">
        <f t="shared" si="47"/>
        <v>1</v>
      </c>
      <c r="AE365" s="200" t="b">
        <f t="shared" si="48"/>
        <v>1</v>
      </c>
      <c r="AF365" s="200" t="b">
        <f t="shared" si="48"/>
        <v>1</v>
      </c>
      <c r="AG365" s="201" t="b">
        <f t="shared" si="49"/>
        <v>1</v>
      </c>
      <c r="AH365" s="203">
        <f t="shared" si="50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5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31.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2977</v>
      </c>
      <c r="K366" s="120" t="s">
        <v>3042</v>
      </c>
      <c r="L366" s="227" t="s">
        <v>3041</v>
      </c>
      <c r="M366" s="120" t="s">
        <v>3062</v>
      </c>
      <c r="N366" s="216" t="s">
        <v>3061</v>
      </c>
      <c r="O366" s="230" t="s">
        <v>3060</v>
      </c>
      <c r="S366" s="206">
        <v>44664.588194444441</v>
      </c>
      <c r="T366" s="160" t="s">
        <v>3007</v>
      </c>
      <c r="U366" s="189" t="b">
        <v>1</v>
      </c>
      <c r="V366" s="134" t="b">
        <v>1</v>
      </c>
      <c r="AA366" s="234" t="b">
        <f t="shared" si="44"/>
        <v>1</v>
      </c>
      <c r="AB366" s="199" t="b">
        <f t="shared" si="45"/>
        <v>1</v>
      </c>
      <c r="AC366" s="199" t="b">
        <f t="shared" si="46"/>
        <v>1</v>
      </c>
      <c r="AD366" s="199" t="b">
        <f t="shared" si="47"/>
        <v>1</v>
      </c>
      <c r="AE366" s="200" t="b">
        <f t="shared" si="48"/>
        <v>1</v>
      </c>
      <c r="AF366" s="200" t="b">
        <f t="shared" si="48"/>
        <v>1</v>
      </c>
      <c r="AG366" s="201" t="b">
        <f t="shared" si="49"/>
        <v>1</v>
      </c>
      <c r="AH366" s="203">
        <f t="shared" si="50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5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31.5" x14ac:dyDescent="0.6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2977</v>
      </c>
      <c r="K367" s="120" t="s">
        <v>3065</v>
      </c>
      <c r="L367" s="227" t="s">
        <v>3064</v>
      </c>
      <c r="M367" s="120" t="s">
        <v>3037</v>
      </c>
      <c r="N367" s="216" t="s">
        <v>3066</v>
      </c>
      <c r="O367" s="122" t="s">
        <v>3067</v>
      </c>
      <c r="S367" s="206">
        <v>44664.636805555558</v>
      </c>
      <c r="T367" s="160" t="s">
        <v>3007</v>
      </c>
      <c r="U367" s="189" t="b">
        <v>1</v>
      </c>
      <c r="V367" s="134" t="b">
        <v>1</v>
      </c>
      <c r="AA367" s="234" t="b">
        <f t="shared" si="44"/>
        <v>1</v>
      </c>
      <c r="AB367" s="199" t="b">
        <f t="shared" si="45"/>
        <v>1</v>
      </c>
      <c r="AC367" s="199" t="b">
        <f t="shared" si="46"/>
        <v>1</v>
      </c>
      <c r="AD367" s="199" t="b">
        <f t="shared" si="47"/>
        <v>1</v>
      </c>
      <c r="AE367" s="200" t="b">
        <f t="shared" si="48"/>
        <v>1</v>
      </c>
      <c r="AF367" s="200" t="b">
        <f t="shared" si="48"/>
        <v>1</v>
      </c>
      <c r="AG367" s="201" t="b">
        <f t="shared" si="49"/>
        <v>1</v>
      </c>
      <c r="AH367" s="203">
        <f t="shared" si="50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5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47.25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2977</v>
      </c>
      <c r="K368" s="120" t="s">
        <v>3069</v>
      </c>
      <c r="L368" s="227" t="s">
        <v>3068</v>
      </c>
      <c r="M368" s="120" t="s">
        <v>3072</v>
      </c>
      <c r="N368" s="216" t="s">
        <v>3071</v>
      </c>
      <c r="O368" s="136" t="s">
        <v>3070</v>
      </c>
      <c r="Q368" s="136" t="s">
        <v>3073</v>
      </c>
      <c r="S368" s="206">
        <v>44664.642361111109</v>
      </c>
      <c r="T368" s="155" t="s">
        <v>2575</v>
      </c>
      <c r="U368" s="189" t="b">
        <v>1</v>
      </c>
      <c r="V368" s="134" t="b">
        <v>1</v>
      </c>
      <c r="AA368" s="234" t="b">
        <f t="shared" si="44"/>
        <v>1</v>
      </c>
      <c r="AB368" s="199" t="b">
        <f t="shared" si="45"/>
        <v>1</v>
      </c>
      <c r="AC368" s="199" t="b">
        <f t="shared" si="46"/>
        <v>1</v>
      </c>
      <c r="AD368" s="199" t="b">
        <f t="shared" si="47"/>
        <v>1</v>
      </c>
      <c r="AE368" s="200" t="b">
        <f t="shared" si="48"/>
        <v>1</v>
      </c>
      <c r="AF368" s="200" t="b">
        <f t="shared" si="48"/>
        <v>1</v>
      </c>
      <c r="AG368" s="201" t="b">
        <f t="shared" si="49"/>
        <v>1</v>
      </c>
      <c r="AH368" s="203">
        <f t="shared" si="50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5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2977</v>
      </c>
      <c r="K369" s="120" t="s">
        <v>3074</v>
      </c>
      <c r="L369" s="227" t="s">
        <v>3075</v>
      </c>
      <c r="M369" s="120" t="s">
        <v>3077</v>
      </c>
      <c r="N369" s="216" t="s">
        <v>3081</v>
      </c>
      <c r="O369" s="122" t="s">
        <v>3076</v>
      </c>
      <c r="P369" s="136" t="s">
        <v>3082</v>
      </c>
      <c r="S369" s="206">
        <v>44664.679166666669</v>
      </c>
      <c r="T369" s="160" t="s">
        <v>3007</v>
      </c>
      <c r="U369" s="189" t="b">
        <v>1</v>
      </c>
      <c r="V369" s="134" t="b">
        <v>1</v>
      </c>
      <c r="AA369" s="234" t="b">
        <f t="shared" si="44"/>
        <v>1</v>
      </c>
      <c r="AB369" s="199" t="b">
        <f t="shared" si="45"/>
        <v>1</v>
      </c>
      <c r="AC369" s="199" t="b">
        <f t="shared" si="46"/>
        <v>1</v>
      </c>
      <c r="AD369" s="199" t="b">
        <f t="shared" si="47"/>
        <v>1</v>
      </c>
      <c r="AE369" s="200" t="b">
        <f t="shared" si="48"/>
        <v>1</v>
      </c>
      <c r="AF369" s="200" t="b">
        <f t="shared" si="48"/>
        <v>1</v>
      </c>
      <c r="AG369" s="201" t="b">
        <f t="shared" si="49"/>
        <v>1</v>
      </c>
      <c r="AH369" s="203">
        <f t="shared" si="50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5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31.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2977</v>
      </c>
      <c r="K370" s="120" t="s">
        <v>3086</v>
      </c>
      <c r="L370" s="227" t="s">
        <v>3087</v>
      </c>
      <c r="M370" s="120" t="s">
        <v>3085</v>
      </c>
      <c r="N370" s="216" t="s">
        <v>3084</v>
      </c>
      <c r="O370" s="122" t="s">
        <v>3083</v>
      </c>
      <c r="S370" s="206">
        <v>44664.690972222219</v>
      </c>
      <c r="T370" s="176" t="s">
        <v>2576</v>
      </c>
      <c r="U370" s="189" t="b">
        <v>1</v>
      </c>
      <c r="V370" s="134" t="b">
        <v>1</v>
      </c>
      <c r="AA370" s="234" t="b">
        <f t="shared" si="44"/>
        <v>1</v>
      </c>
      <c r="AB370" s="199" t="b">
        <f t="shared" si="45"/>
        <v>1</v>
      </c>
      <c r="AC370" s="199" t="b">
        <f t="shared" si="46"/>
        <v>1</v>
      </c>
      <c r="AD370" s="199" t="b">
        <f t="shared" si="47"/>
        <v>1</v>
      </c>
      <c r="AE370" s="200" t="b">
        <f t="shared" si="48"/>
        <v>1</v>
      </c>
      <c r="AF370" s="200" t="b">
        <f t="shared" si="48"/>
        <v>1</v>
      </c>
      <c r="AG370" s="201" t="b">
        <f t="shared" si="49"/>
        <v>1</v>
      </c>
      <c r="AH370" s="203">
        <f t="shared" si="50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5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31.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2977</v>
      </c>
      <c r="K371" s="120" t="s">
        <v>3088</v>
      </c>
      <c r="L371" s="227" t="s">
        <v>3089</v>
      </c>
      <c r="M371" s="120" t="s">
        <v>3091</v>
      </c>
      <c r="N371" s="216" t="s">
        <v>3090</v>
      </c>
      <c r="S371" s="206">
        <v>44664.696527777778</v>
      </c>
      <c r="T371" s="176" t="s">
        <v>2576</v>
      </c>
      <c r="U371" s="189" t="b">
        <v>1</v>
      </c>
      <c r="V371" s="134" t="b">
        <v>1</v>
      </c>
      <c r="AA371" s="234" t="b">
        <f t="shared" si="44"/>
        <v>1</v>
      </c>
      <c r="AB371" s="199" t="b">
        <f t="shared" si="45"/>
        <v>1</v>
      </c>
      <c r="AC371" s="199" t="b">
        <f t="shared" si="46"/>
        <v>1</v>
      </c>
      <c r="AD371" s="199" t="b">
        <f t="shared" si="47"/>
        <v>1</v>
      </c>
      <c r="AE371" s="200" t="b">
        <f t="shared" si="48"/>
        <v>1</v>
      </c>
      <c r="AF371" s="200" t="b">
        <f t="shared" si="48"/>
        <v>1</v>
      </c>
      <c r="AG371" s="201" t="b">
        <f t="shared" si="49"/>
        <v>1</v>
      </c>
      <c r="AH371" s="203">
        <f t="shared" si="50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5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31.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2977</v>
      </c>
      <c r="J372" s="240"/>
      <c r="K372" s="240" t="s">
        <v>3093</v>
      </c>
      <c r="L372" s="229" t="s">
        <v>3092</v>
      </c>
      <c r="M372" s="240" t="s">
        <v>2776</v>
      </c>
      <c r="N372" s="249" t="s">
        <v>3094</v>
      </c>
      <c r="O372" s="139"/>
      <c r="P372" s="139"/>
      <c r="Q372" s="139"/>
      <c r="R372" s="139"/>
      <c r="S372" s="244">
        <v>44664.7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44"/>
        <v>1</v>
      </c>
      <c r="AB372" s="199" t="b">
        <f t="shared" si="45"/>
        <v>0</v>
      </c>
      <c r="AC372" s="199" t="b">
        <f t="shared" si="46"/>
        <v>1</v>
      </c>
      <c r="AD372" s="199" t="b">
        <f t="shared" si="47"/>
        <v>1</v>
      </c>
      <c r="AE372" s="200" t="b">
        <f t="shared" si="48"/>
        <v>1</v>
      </c>
      <c r="AF372" s="200" t="b">
        <f t="shared" si="48"/>
        <v>1</v>
      </c>
      <c r="AG372" s="201" t="b">
        <f t="shared" si="49"/>
        <v>0</v>
      </c>
      <c r="AH372" s="203">
        <f t="shared" si="50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5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31.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2977</v>
      </c>
      <c r="K373" s="120" t="s">
        <v>2954</v>
      </c>
      <c r="L373" s="227" t="s">
        <v>2955</v>
      </c>
      <c r="M373" s="120" t="s">
        <v>3095</v>
      </c>
      <c r="N373" s="216" t="s">
        <v>3096</v>
      </c>
      <c r="S373" s="206">
        <v>44664.708333333336</v>
      </c>
      <c r="T373" s="160" t="s">
        <v>3007</v>
      </c>
      <c r="U373" s="189" t="b">
        <v>1</v>
      </c>
      <c r="V373" s="134" t="b">
        <v>1</v>
      </c>
      <c r="AA373" s="234" t="b">
        <f t="shared" si="44"/>
        <v>1</v>
      </c>
      <c r="AB373" s="199" t="b">
        <f t="shared" si="45"/>
        <v>1</v>
      </c>
      <c r="AC373" s="199" t="b">
        <f t="shared" si="46"/>
        <v>1</v>
      </c>
      <c r="AD373" s="199" t="b">
        <f t="shared" si="47"/>
        <v>1</v>
      </c>
      <c r="AE373" s="200" t="b">
        <f t="shared" si="48"/>
        <v>1</v>
      </c>
      <c r="AF373" s="200" t="b">
        <f t="shared" si="48"/>
        <v>1</v>
      </c>
      <c r="AG373" s="201" t="b">
        <f t="shared" si="49"/>
        <v>1</v>
      </c>
      <c r="AH373" s="203">
        <f t="shared" si="50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5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2977</v>
      </c>
      <c r="K374" s="120" t="s">
        <v>2767</v>
      </c>
      <c r="L374" s="227" t="s">
        <v>2777</v>
      </c>
      <c r="M374" s="120" t="s">
        <v>2937</v>
      </c>
      <c r="N374" s="230" t="s">
        <v>3098</v>
      </c>
      <c r="O374" s="230" t="s">
        <v>3097</v>
      </c>
      <c r="S374" s="206">
        <v>44664.754861111112</v>
      </c>
      <c r="T374" s="160" t="s">
        <v>3007</v>
      </c>
      <c r="U374" s="189" t="b">
        <v>1</v>
      </c>
      <c r="V374" s="134" t="b">
        <v>1</v>
      </c>
      <c r="AA374" s="234" t="b">
        <f t="shared" si="44"/>
        <v>1</v>
      </c>
      <c r="AB374" s="199" t="b">
        <f t="shared" si="45"/>
        <v>1</v>
      </c>
      <c r="AC374" s="199" t="b">
        <f t="shared" si="46"/>
        <v>1</v>
      </c>
      <c r="AD374" s="199" t="b">
        <f t="shared" si="47"/>
        <v>1</v>
      </c>
      <c r="AE374" s="200" t="b">
        <f t="shared" si="48"/>
        <v>1</v>
      </c>
      <c r="AF374" s="200" t="b">
        <f t="shared" si="48"/>
        <v>1</v>
      </c>
      <c r="AG374" s="201" t="b">
        <f t="shared" si="49"/>
        <v>1</v>
      </c>
      <c r="AH374" s="203">
        <f t="shared" si="50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5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31.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2977</v>
      </c>
      <c r="K375" s="120" t="s">
        <v>3099</v>
      </c>
      <c r="L375" s="227" t="s">
        <v>3100</v>
      </c>
      <c r="M375" s="120" t="s">
        <v>2932</v>
      </c>
      <c r="N375" s="216" t="s">
        <v>3102</v>
      </c>
      <c r="O375" s="136" t="s">
        <v>3101</v>
      </c>
      <c r="S375" s="206">
        <v>44664.756944444445</v>
      </c>
      <c r="T375" s="160" t="s">
        <v>3007</v>
      </c>
      <c r="U375" s="189" t="b">
        <v>1</v>
      </c>
      <c r="V375" s="134" t="b">
        <v>1</v>
      </c>
      <c r="AA375" s="234" t="b">
        <f t="shared" si="44"/>
        <v>1</v>
      </c>
      <c r="AB375" s="199" t="b">
        <f t="shared" si="45"/>
        <v>1</v>
      </c>
      <c r="AC375" s="199" t="b">
        <f t="shared" si="46"/>
        <v>1</v>
      </c>
      <c r="AD375" s="199" t="b">
        <f t="shared" si="47"/>
        <v>1</v>
      </c>
      <c r="AE375" s="200" t="b">
        <f t="shared" si="48"/>
        <v>1</v>
      </c>
      <c r="AF375" s="200" t="b">
        <f t="shared" si="48"/>
        <v>1</v>
      </c>
      <c r="AG375" s="201" t="b">
        <f t="shared" si="49"/>
        <v>1</v>
      </c>
      <c r="AH375" s="203">
        <f t="shared" si="50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5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31.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2977</v>
      </c>
      <c r="K376" s="120" t="s">
        <v>3042</v>
      </c>
      <c r="L376" s="227" t="s">
        <v>3052</v>
      </c>
      <c r="M376" s="120" t="s">
        <v>3095</v>
      </c>
      <c r="N376" s="230" t="s">
        <v>3103</v>
      </c>
      <c r="S376" s="206">
        <v>44664.761111111111</v>
      </c>
      <c r="T376" s="160" t="s">
        <v>3007</v>
      </c>
      <c r="U376" s="189" t="b">
        <v>1</v>
      </c>
      <c r="V376" s="134" t="b">
        <v>1</v>
      </c>
      <c r="AA376" s="234" t="b">
        <f t="shared" si="44"/>
        <v>1</v>
      </c>
      <c r="AB376" s="199" t="b">
        <f t="shared" si="45"/>
        <v>1</v>
      </c>
      <c r="AC376" s="199" t="b">
        <f t="shared" si="46"/>
        <v>1</v>
      </c>
      <c r="AD376" s="199" t="b">
        <f t="shared" si="47"/>
        <v>1</v>
      </c>
      <c r="AE376" s="200" t="b">
        <f t="shared" si="48"/>
        <v>1</v>
      </c>
      <c r="AF376" s="200" t="b">
        <f t="shared" si="48"/>
        <v>1</v>
      </c>
      <c r="AG376" s="201" t="b">
        <f t="shared" si="49"/>
        <v>1</v>
      </c>
      <c r="AH376" s="203">
        <f t="shared" si="50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5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31.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2977</v>
      </c>
      <c r="K377" s="120" t="s">
        <v>2877</v>
      </c>
      <c r="L377" s="227" t="s">
        <v>3040</v>
      </c>
      <c r="M377" s="120" t="s">
        <v>2920</v>
      </c>
      <c r="N377" s="136" t="s">
        <v>3104</v>
      </c>
      <c r="O377" s="136" t="s">
        <v>3104</v>
      </c>
      <c r="S377" s="206">
        <v>44664.762499999997</v>
      </c>
      <c r="T377" s="160" t="s">
        <v>3007</v>
      </c>
      <c r="U377" s="189" t="b">
        <v>1</v>
      </c>
      <c r="V377" s="134" t="b">
        <v>1</v>
      </c>
      <c r="AA377" s="234" t="b">
        <f t="shared" si="44"/>
        <v>1</v>
      </c>
      <c r="AB377" s="199" t="b">
        <f t="shared" si="45"/>
        <v>1</v>
      </c>
      <c r="AC377" s="199" t="b">
        <f t="shared" si="46"/>
        <v>1</v>
      </c>
      <c r="AD377" s="199" t="b">
        <f t="shared" si="47"/>
        <v>1</v>
      </c>
      <c r="AE377" s="200" t="b">
        <f t="shared" si="48"/>
        <v>1</v>
      </c>
      <c r="AF377" s="200" t="b">
        <f t="shared" si="48"/>
        <v>1</v>
      </c>
      <c r="AG377" s="201" t="b">
        <f t="shared" si="49"/>
        <v>1</v>
      </c>
      <c r="AH377" s="203">
        <f t="shared" si="50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5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31.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2977</v>
      </c>
      <c r="K378" s="120" t="s">
        <v>3105</v>
      </c>
      <c r="L378" s="227" t="s">
        <v>2925</v>
      </c>
      <c r="M378" s="120" t="s">
        <v>2718</v>
      </c>
      <c r="N378" s="216" t="s">
        <v>2603</v>
      </c>
      <c r="O378" s="122" t="s">
        <v>3106</v>
      </c>
      <c r="S378" s="206">
        <v>44664.76666666667</v>
      </c>
      <c r="T378" s="160" t="s">
        <v>3007</v>
      </c>
      <c r="U378" s="189" t="b">
        <v>1</v>
      </c>
      <c r="V378" s="134" t="b">
        <v>1</v>
      </c>
      <c r="AA378" s="234" t="b">
        <f t="shared" si="44"/>
        <v>1</v>
      </c>
      <c r="AB378" s="199" t="b">
        <f t="shared" si="45"/>
        <v>1</v>
      </c>
      <c r="AC378" s="199" t="b">
        <f t="shared" si="46"/>
        <v>1</v>
      </c>
      <c r="AD378" s="199" t="b">
        <f t="shared" si="47"/>
        <v>1</v>
      </c>
      <c r="AE378" s="200" t="b">
        <f t="shared" si="48"/>
        <v>1</v>
      </c>
      <c r="AF378" s="200" t="b">
        <f t="shared" si="48"/>
        <v>1</v>
      </c>
      <c r="AG378" s="201" t="b">
        <f t="shared" si="49"/>
        <v>1</v>
      </c>
      <c r="AH378" s="203">
        <f t="shared" si="50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5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5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31.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2977</v>
      </c>
      <c r="K379" s="120" t="s">
        <v>3108</v>
      </c>
      <c r="L379" s="227" t="s">
        <v>3107</v>
      </c>
      <c r="M379" s="120" t="s">
        <v>2814</v>
      </c>
      <c r="N379" s="216" t="s">
        <v>3110</v>
      </c>
      <c r="O379" s="136" t="s">
        <v>3109</v>
      </c>
      <c r="S379" s="206">
        <v>44664.768750000003</v>
      </c>
      <c r="T379" s="160" t="s">
        <v>3007</v>
      </c>
      <c r="U379" s="189" t="b">
        <v>1</v>
      </c>
      <c r="V379" s="134" t="b">
        <v>1</v>
      </c>
      <c r="AA379" s="234" t="b">
        <f t="shared" si="44"/>
        <v>1</v>
      </c>
      <c r="AB379" s="199" t="b">
        <f t="shared" si="45"/>
        <v>1</v>
      </c>
      <c r="AC379" s="199" t="b">
        <f t="shared" si="46"/>
        <v>1</v>
      </c>
      <c r="AD379" s="199" t="b">
        <f t="shared" si="47"/>
        <v>1</v>
      </c>
      <c r="AE379" s="200" t="b">
        <f t="shared" si="48"/>
        <v>1</v>
      </c>
      <c r="AF379" s="200" t="b">
        <f t="shared" si="48"/>
        <v>1</v>
      </c>
      <c r="AG379" s="201" t="b">
        <f t="shared" si="49"/>
        <v>1</v>
      </c>
      <c r="AH379" s="203">
        <f t="shared" si="50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5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2977</v>
      </c>
      <c r="J380" s="240"/>
      <c r="K380" s="240" t="s">
        <v>3112</v>
      </c>
      <c r="L380" s="229" t="s">
        <v>3111</v>
      </c>
      <c r="M380" s="258" t="s">
        <v>3114</v>
      </c>
      <c r="N380" s="259"/>
      <c r="O380" s="260" t="s">
        <v>3113</v>
      </c>
      <c r="P380" s="260" t="s">
        <v>3115</v>
      </c>
      <c r="Q380" s="260"/>
      <c r="R380" s="139"/>
      <c r="S380" s="254">
        <v>44664.779166666667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44"/>
        <v>1</v>
      </c>
      <c r="AB380" s="199" t="b">
        <f t="shared" si="45"/>
        <v>1</v>
      </c>
      <c r="AC380" s="199" t="b">
        <f t="shared" si="46"/>
        <v>1</v>
      </c>
      <c r="AD380" s="199" t="b">
        <f t="shared" si="47"/>
        <v>0</v>
      </c>
      <c r="AE380" s="200" t="b">
        <f t="shared" si="48"/>
        <v>1</v>
      </c>
      <c r="AF380" s="200" t="b">
        <f t="shared" si="48"/>
        <v>1</v>
      </c>
      <c r="AG380" s="201" t="b">
        <f t="shared" si="49"/>
        <v>0</v>
      </c>
      <c r="AH380" s="203">
        <f t="shared" si="50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5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31.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2977</v>
      </c>
      <c r="K381" s="120" t="s">
        <v>2877</v>
      </c>
      <c r="L381" s="227" t="s">
        <v>3040</v>
      </c>
      <c r="M381" s="120" t="s">
        <v>3117</v>
      </c>
      <c r="N381" s="216" t="s">
        <v>3118</v>
      </c>
      <c r="O381" s="122" t="s">
        <v>3116</v>
      </c>
      <c r="P381" s="122" t="s">
        <v>2599</v>
      </c>
      <c r="S381" s="206">
        <v>44664.78402777778</v>
      </c>
      <c r="T381" s="160" t="s">
        <v>3007</v>
      </c>
      <c r="U381" s="189" t="b">
        <v>1</v>
      </c>
      <c r="V381" s="134" t="b">
        <v>1</v>
      </c>
      <c r="AA381" s="234" t="b">
        <f t="shared" si="44"/>
        <v>1</v>
      </c>
      <c r="AB381" s="199" t="b">
        <f t="shared" si="45"/>
        <v>1</v>
      </c>
      <c r="AC381" s="199" t="b">
        <f t="shared" si="46"/>
        <v>1</v>
      </c>
      <c r="AD381" s="199" t="b">
        <f t="shared" si="47"/>
        <v>1</v>
      </c>
      <c r="AE381" s="200" t="b">
        <f t="shared" si="48"/>
        <v>1</v>
      </c>
      <c r="AF381" s="200" t="b">
        <f t="shared" si="48"/>
        <v>1</v>
      </c>
      <c r="AG381" s="201" t="b">
        <f t="shared" si="49"/>
        <v>1</v>
      </c>
      <c r="AH381" s="203">
        <f t="shared" si="50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5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31.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2977</v>
      </c>
      <c r="K382" s="120" t="s">
        <v>3120</v>
      </c>
      <c r="L382" s="227" t="s">
        <v>3119</v>
      </c>
      <c r="M382" s="120" t="s">
        <v>3121</v>
      </c>
      <c r="N382" s="216" t="s">
        <v>3122</v>
      </c>
      <c r="O382" s="136" t="s">
        <v>3123</v>
      </c>
      <c r="P382" s="122" t="s">
        <v>2599</v>
      </c>
      <c r="S382" s="206">
        <v>44664.789583333331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A424" si="53">U382=TRUE</f>
        <v>1</v>
      </c>
      <c r="AB382" s="199" t="b">
        <f t="shared" ref="AB382:AB424" si="54">V382=TRUE</f>
        <v>1</v>
      </c>
      <c r="AC382" s="199" t="b">
        <f t="shared" ref="AC382:AC424" si="55">OR((ISBLANK(W382)), NOT(W382=FALSE)    )</f>
        <v>1</v>
      </c>
      <c r="AD382" s="199" t="b">
        <f t="shared" ref="AD382:AD424" si="56">OR((ISBLANK(X382)), NOT(X382=FALSE)    )</f>
        <v>0</v>
      </c>
      <c r="AE382" s="200" t="b">
        <f t="shared" ref="AE382:AF424" si="57">OR((ISBLANK(Y382)), NOT(Y382=FALSE)    )</f>
        <v>1</v>
      </c>
      <c r="AF382" s="200" t="b">
        <f t="shared" si="57"/>
        <v>1</v>
      </c>
      <c r="AG382" s="201" t="b">
        <f t="shared" si="49"/>
        <v>0</v>
      </c>
      <c r="AH382" s="203">
        <f t="shared" si="50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5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31.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2977</v>
      </c>
      <c r="K383" s="120" t="s">
        <v>3030</v>
      </c>
      <c r="L383" s="227" t="s">
        <v>2785</v>
      </c>
      <c r="M383" s="120" t="s">
        <v>2780</v>
      </c>
      <c r="N383" s="136" t="s">
        <v>3124</v>
      </c>
      <c r="O383" s="136" t="s">
        <v>3124</v>
      </c>
      <c r="S383" s="206">
        <v>44664.883333333331</v>
      </c>
      <c r="T383" s="155" t="s">
        <v>2575</v>
      </c>
      <c r="U383" s="189" t="b">
        <v>1</v>
      </c>
      <c r="V383" s="134" t="b">
        <v>1</v>
      </c>
      <c r="AA383" s="234" t="b">
        <f t="shared" si="53"/>
        <v>1</v>
      </c>
      <c r="AB383" s="199" t="b">
        <f t="shared" si="54"/>
        <v>1</v>
      </c>
      <c r="AC383" s="199" t="b">
        <f t="shared" si="55"/>
        <v>1</v>
      </c>
      <c r="AD383" s="199" t="b">
        <f t="shared" si="56"/>
        <v>1</v>
      </c>
      <c r="AE383" s="200" t="b">
        <f t="shared" si="57"/>
        <v>1</v>
      </c>
      <c r="AF383" s="200" t="b">
        <f t="shared" si="57"/>
        <v>1</v>
      </c>
      <c r="AG383" s="201" t="b">
        <f t="shared" si="49"/>
        <v>1</v>
      </c>
      <c r="AH383" s="203">
        <f t="shared" si="50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5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47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2977</v>
      </c>
      <c r="K384" s="120" t="s">
        <v>2931</v>
      </c>
      <c r="L384" s="227" t="s">
        <v>2930</v>
      </c>
      <c r="M384" s="120" t="s">
        <v>3126</v>
      </c>
      <c r="N384" s="216" t="s">
        <v>3125</v>
      </c>
      <c r="O384" s="122" t="s">
        <v>3127</v>
      </c>
      <c r="S384" s="206">
        <v>44664.884722222225</v>
      </c>
      <c r="T384" s="160" t="s">
        <v>3007</v>
      </c>
      <c r="U384" s="189" t="b">
        <v>1</v>
      </c>
      <c r="V384" s="134" t="b">
        <v>1</v>
      </c>
      <c r="AA384" s="234" t="b">
        <f t="shared" si="53"/>
        <v>1</v>
      </c>
      <c r="AB384" s="199" t="b">
        <f t="shared" si="54"/>
        <v>1</v>
      </c>
      <c r="AC384" s="199" t="b">
        <f t="shared" si="55"/>
        <v>1</v>
      </c>
      <c r="AD384" s="199" t="b">
        <f t="shared" si="56"/>
        <v>1</v>
      </c>
      <c r="AE384" s="200" t="b">
        <f t="shared" si="57"/>
        <v>1</v>
      </c>
      <c r="AF384" s="200" t="b">
        <f t="shared" si="57"/>
        <v>1</v>
      </c>
      <c r="AG384" s="201" t="b">
        <f t="shared" si="49"/>
        <v>1</v>
      </c>
      <c r="AH384" s="203">
        <f t="shared" si="50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5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31.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2977</v>
      </c>
      <c r="K385" s="120" t="s">
        <v>3128</v>
      </c>
      <c r="L385" s="227" t="s">
        <v>3129</v>
      </c>
      <c r="M385" s="120" t="s">
        <v>3126</v>
      </c>
      <c r="N385" s="216" t="s">
        <v>3130</v>
      </c>
      <c r="O385" s="216" t="s">
        <v>3130</v>
      </c>
      <c r="P385" s="245"/>
      <c r="S385" s="206">
        <v>44664.907638888886</v>
      </c>
      <c r="T385" s="155" t="s">
        <v>2575</v>
      </c>
      <c r="U385" s="189" t="b">
        <v>1</v>
      </c>
      <c r="V385" s="134" t="b">
        <v>1</v>
      </c>
      <c r="AA385" s="234" t="b">
        <f t="shared" si="53"/>
        <v>1</v>
      </c>
      <c r="AB385" s="199" t="b">
        <f t="shared" si="54"/>
        <v>1</v>
      </c>
      <c r="AC385" s="199" t="b">
        <f t="shared" si="55"/>
        <v>1</v>
      </c>
      <c r="AD385" s="199" t="b">
        <f t="shared" si="56"/>
        <v>1</v>
      </c>
      <c r="AE385" s="200" t="b">
        <f t="shared" si="57"/>
        <v>1</v>
      </c>
      <c r="AF385" s="200" t="b">
        <f t="shared" si="57"/>
        <v>1</v>
      </c>
      <c r="AG385" s="201" t="b">
        <f t="shared" si="49"/>
        <v>1</v>
      </c>
      <c r="AH385" s="203">
        <f t="shared" si="50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5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2977</v>
      </c>
      <c r="K386" s="120" t="s">
        <v>2767</v>
      </c>
      <c r="L386" s="227" t="s">
        <v>2777</v>
      </c>
      <c r="M386" s="120" t="s">
        <v>2881</v>
      </c>
      <c r="N386" s="216" t="s">
        <v>3132</v>
      </c>
      <c r="O386" s="136" t="s">
        <v>3131</v>
      </c>
      <c r="S386" s="206">
        <v>44664.913194444445</v>
      </c>
      <c r="T386" s="160" t="s">
        <v>3007</v>
      </c>
      <c r="U386" s="189" t="b">
        <v>1</v>
      </c>
      <c r="V386" s="134" t="b">
        <v>1</v>
      </c>
      <c r="AA386" s="234" t="b">
        <f t="shared" si="53"/>
        <v>1</v>
      </c>
      <c r="AB386" s="199" t="b">
        <f t="shared" si="54"/>
        <v>1</v>
      </c>
      <c r="AC386" s="199" t="b">
        <f t="shared" si="55"/>
        <v>1</v>
      </c>
      <c r="AD386" s="199" t="b">
        <f t="shared" si="56"/>
        <v>1</v>
      </c>
      <c r="AE386" s="200" t="b">
        <f t="shared" si="57"/>
        <v>1</v>
      </c>
      <c r="AF386" s="200" t="b">
        <f t="shared" si="57"/>
        <v>1</v>
      </c>
      <c r="AG386" s="201" t="b">
        <f t="shared" ref="AG386:AG424" si="58">AND(AA386,AB386,AC386,AD386,AE386,AF386)</f>
        <v>1</v>
      </c>
      <c r="AH386" s="203">
        <f t="shared" ref="AH386:AH424" si="59">IF(AG386,1,0)</f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5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31.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2977</v>
      </c>
      <c r="K387" s="120" t="s">
        <v>2877</v>
      </c>
      <c r="L387" s="227" t="s">
        <v>3040</v>
      </c>
      <c r="M387" s="120" t="s">
        <v>2782</v>
      </c>
      <c r="N387" s="261">
        <v>0.17</v>
      </c>
      <c r="O387" s="122" t="s">
        <v>3133</v>
      </c>
      <c r="P387" s="122" t="s">
        <v>2599</v>
      </c>
      <c r="S387" s="206">
        <v>44664.917361111111</v>
      </c>
      <c r="T387" s="160" t="s">
        <v>3007</v>
      </c>
      <c r="U387" s="189" t="b">
        <v>1</v>
      </c>
      <c r="V387" s="134" t="b">
        <v>1</v>
      </c>
      <c r="AA387" s="234" t="b">
        <f t="shared" si="53"/>
        <v>1</v>
      </c>
      <c r="AB387" s="199" t="b">
        <f t="shared" si="54"/>
        <v>1</v>
      </c>
      <c r="AC387" s="199" t="b">
        <f t="shared" si="55"/>
        <v>1</v>
      </c>
      <c r="AD387" s="199" t="b">
        <f t="shared" si="56"/>
        <v>1</v>
      </c>
      <c r="AE387" s="200" t="b">
        <f t="shared" si="57"/>
        <v>1</v>
      </c>
      <c r="AF387" s="200" t="b">
        <f t="shared" si="57"/>
        <v>1</v>
      </c>
      <c r="AG387" s="201" t="b">
        <f t="shared" si="58"/>
        <v>1</v>
      </c>
      <c r="AH387" s="203">
        <f t="shared" si="59"/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5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63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2977</v>
      </c>
      <c r="K388" s="120" t="s">
        <v>2720</v>
      </c>
      <c r="L388" s="227" t="s">
        <v>2808</v>
      </c>
      <c r="M388" s="120" t="s">
        <v>3135</v>
      </c>
      <c r="N388" s="216" t="s">
        <v>3084</v>
      </c>
      <c r="O388" s="136" t="s">
        <v>3134</v>
      </c>
      <c r="P388" s="122" t="s">
        <v>2599</v>
      </c>
      <c r="S388" s="206">
        <v>44664.918749999997</v>
      </c>
      <c r="T388" s="160" t="s">
        <v>3007</v>
      </c>
      <c r="U388" s="189" t="b">
        <v>1</v>
      </c>
      <c r="V388" s="134" t="b">
        <v>1</v>
      </c>
      <c r="AA388" s="234" t="b">
        <f t="shared" si="53"/>
        <v>1</v>
      </c>
      <c r="AB388" s="199" t="b">
        <f t="shared" si="54"/>
        <v>1</v>
      </c>
      <c r="AC388" s="199" t="b">
        <f t="shared" si="55"/>
        <v>1</v>
      </c>
      <c r="AD388" s="199" t="b">
        <f t="shared" si="56"/>
        <v>1</v>
      </c>
      <c r="AE388" s="200" t="b">
        <f t="shared" si="57"/>
        <v>1</v>
      </c>
      <c r="AF388" s="200" t="b">
        <f t="shared" si="57"/>
        <v>1</v>
      </c>
      <c r="AG388" s="201" t="b">
        <f t="shared" si="58"/>
        <v>1</v>
      </c>
      <c r="AH388" s="203">
        <f t="shared" si="59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5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31.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2977</v>
      </c>
      <c r="K389" s="120" t="s">
        <v>3030</v>
      </c>
      <c r="L389" s="227" t="s">
        <v>2785</v>
      </c>
      <c r="M389" s="120" t="s">
        <v>3136</v>
      </c>
      <c r="N389" s="230" t="s">
        <v>2403</v>
      </c>
      <c r="O389" s="230" t="s">
        <v>2403</v>
      </c>
      <c r="S389" s="206">
        <v>44664.92083333333</v>
      </c>
      <c r="T389" s="160" t="s">
        <v>3007</v>
      </c>
      <c r="U389" s="189" t="b">
        <v>1</v>
      </c>
      <c r="V389" s="134" t="b">
        <v>1</v>
      </c>
      <c r="AA389" s="234" t="b">
        <f t="shared" si="53"/>
        <v>1</v>
      </c>
      <c r="AB389" s="199" t="b">
        <f t="shared" si="54"/>
        <v>1</v>
      </c>
      <c r="AC389" s="199" t="b">
        <f t="shared" si="55"/>
        <v>1</v>
      </c>
      <c r="AD389" s="199" t="b">
        <f t="shared" si="56"/>
        <v>1</v>
      </c>
      <c r="AE389" s="200" t="b">
        <f t="shared" si="57"/>
        <v>1</v>
      </c>
      <c r="AF389" s="200" t="b">
        <f t="shared" si="57"/>
        <v>1</v>
      </c>
      <c r="AG389" s="201" t="b">
        <f t="shared" si="58"/>
        <v>1</v>
      </c>
      <c r="AH389" s="203">
        <f t="shared" si="59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5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1.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2977</v>
      </c>
      <c r="K390" s="120" t="s">
        <v>3120</v>
      </c>
      <c r="L390" s="227" t="s">
        <v>3137</v>
      </c>
      <c r="M390" s="120" t="s">
        <v>3139</v>
      </c>
      <c r="N390" s="230" t="s">
        <v>3138</v>
      </c>
      <c r="S390" s="206">
        <v>44664.924305555556</v>
      </c>
      <c r="T390" s="160" t="s">
        <v>3007</v>
      </c>
      <c r="U390" s="189" t="b">
        <v>1</v>
      </c>
      <c r="V390" s="134" t="b">
        <v>1</v>
      </c>
      <c r="AA390" s="234" t="b">
        <f t="shared" si="53"/>
        <v>1</v>
      </c>
      <c r="AB390" s="199" t="b">
        <f t="shared" si="54"/>
        <v>1</v>
      </c>
      <c r="AC390" s="199" t="b">
        <f t="shared" si="55"/>
        <v>1</v>
      </c>
      <c r="AD390" s="199" t="b">
        <f t="shared" si="56"/>
        <v>1</v>
      </c>
      <c r="AE390" s="200" t="b">
        <f t="shared" si="57"/>
        <v>1</v>
      </c>
      <c r="AF390" s="200" t="b">
        <f t="shared" si="57"/>
        <v>1</v>
      </c>
      <c r="AG390" s="201" t="b">
        <f t="shared" si="58"/>
        <v>1</v>
      </c>
      <c r="AH390" s="203">
        <f t="shared" si="59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5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2977</v>
      </c>
      <c r="K391" s="120" t="s">
        <v>3108</v>
      </c>
      <c r="L391" s="227" t="s">
        <v>3107</v>
      </c>
      <c r="M391" s="120" t="s">
        <v>3077</v>
      </c>
      <c r="N391" s="230" t="s">
        <v>3141</v>
      </c>
      <c r="O391" s="230" t="s">
        <v>3141</v>
      </c>
      <c r="P391" s="136" t="s">
        <v>3142</v>
      </c>
      <c r="S391" s="206">
        <v>44664.926388888889</v>
      </c>
      <c r="T391" s="160" t="s">
        <v>3007</v>
      </c>
      <c r="U391" s="189" t="b">
        <v>1</v>
      </c>
      <c r="V391" s="134" t="b">
        <v>1</v>
      </c>
      <c r="AA391" s="234" t="b">
        <f t="shared" si="53"/>
        <v>1</v>
      </c>
      <c r="AB391" s="199" t="b">
        <f t="shared" si="54"/>
        <v>1</v>
      </c>
      <c r="AC391" s="199" t="b">
        <f t="shared" si="55"/>
        <v>1</v>
      </c>
      <c r="AD391" s="199" t="b">
        <f t="shared" si="56"/>
        <v>1</v>
      </c>
      <c r="AE391" s="200" t="b">
        <f t="shared" si="57"/>
        <v>1</v>
      </c>
      <c r="AF391" s="200" t="b">
        <f t="shared" si="57"/>
        <v>1</v>
      </c>
      <c r="AG391" s="201" t="b">
        <f t="shared" si="58"/>
        <v>1</v>
      </c>
      <c r="AH391" s="203">
        <f t="shared" si="59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5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2.5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2977</v>
      </c>
      <c r="K392" s="120" t="s">
        <v>2924</v>
      </c>
      <c r="L392" s="227" t="s">
        <v>2925</v>
      </c>
      <c r="M392" s="120" t="s">
        <v>3145</v>
      </c>
      <c r="N392" s="216" t="s">
        <v>3144</v>
      </c>
      <c r="O392" s="216" t="s">
        <v>3143</v>
      </c>
      <c r="P392" s="136" t="s">
        <v>3146</v>
      </c>
      <c r="S392" s="206">
        <v>44664.939583333333</v>
      </c>
      <c r="T392" s="155" t="s">
        <v>2575</v>
      </c>
      <c r="U392" s="189" t="b">
        <v>1</v>
      </c>
      <c r="V392" s="134" t="b">
        <v>1</v>
      </c>
      <c r="AA392" s="234" t="b">
        <f t="shared" si="53"/>
        <v>1</v>
      </c>
      <c r="AB392" s="199" t="b">
        <f t="shared" si="54"/>
        <v>1</v>
      </c>
      <c r="AC392" s="199" t="b">
        <f t="shared" si="55"/>
        <v>1</v>
      </c>
      <c r="AD392" s="199" t="b">
        <f t="shared" si="56"/>
        <v>1</v>
      </c>
      <c r="AE392" s="200" t="b">
        <f t="shared" si="57"/>
        <v>1</v>
      </c>
      <c r="AF392" s="200" t="b">
        <f t="shared" si="57"/>
        <v>1</v>
      </c>
      <c r="AG392" s="201" t="b">
        <f t="shared" si="58"/>
        <v>1</v>
      </c>
      <c r="AH392" s="203">
        <f t="shared" si="59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5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31.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2977</v>
      </c>
      <c r="K393" s="120" t="s">
        <v>3148</v>
      </c>
      <c r="L393" s="227" t="s">
        <v>3147</v>
      </c>
      <c r="M393" s="120" t="s">
        <v>3149</v>
      </c>
      <c r="N393" s="216" t="s">
        <v>3150</v>
      </c>
      <c r="O393" s="136" t="s">
        <v>3151</v>
      </c>
      <c r="S393" s="206">
        <v>44664.941666666666</v>
      </c>
      <c r="T393" s="160" t="s">
        <v>3007</v>
      </c>
      <c r="U393" s="189" t="b">
        <v>1</v>
      </c>
      <c r="V393" s="134" t="b">
        <v>1</v>
      </c>
      <c r="AA393" s="234" t="b">
        <f t="shared" si="53"/>
        <v>1</v>
      </c>
      <c r="AB393" s="199" t="b">
        <f t="shared" si="54"/>
        <v>1</v>
      </c>
      <c r="AC393" s="199" t="b">
        <f t="shared" si="55"/>
        <v>1</v>
      </c>
      <c r="AD393" s="199" t="b">
        <f t="shared" si="56"/>
        <v>1</v>
      </c>
      <c r="AE393" s="200" t="b">
        <f t="shared" si="57"/>
        <v>1</v>
      </c>
      <c r="AF393" s="200" t="b">
        <f t="shared" si="57"/>
        <v>1</v>
      </c>
      <c r="AG393" s="201" t="b">
        <f t="shared" si="58"/>
        <v>1</v>
      </c>
      <c r="AH393" s="203">
        <f t="shared" si="59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5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31.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2977</v>
      </c>
      <c r="K394" s="120" t="s">
        <v>3152</v>
      </c>
      <c r="L394" s="227" t="s">
        <v>3153</v>
      </c>
      <c r="M394" s="120" t="s">
        <v>3155</v>
      </c>
      <c r="N394" s="216" t="s">
        <v>3154</v>
      </c>
      <c r="O394" s="136" t="s">
        <v>3156</v>
      </c>
      <c r="S394" s="206">
        <v>44664.943055555559</v>
      </c>
      <c r="T394" s="160" t="s">
        <v>3007</v>
      </c>
      <c r="U394" s="189" t="b">
        <v>1</v>
      </c>
      <c r="V394" s="134" t="b">
        <v>1</v>
      </c>
      <c r="AA394" s="234" t="b">
        <f t="shared" si="53"/>
        <v>1</v>
      </c>
      <c r="AB394" s="199" t="b">
        <f t="shared" si="54"/>
        <v>1</v>
      </c>
      <c r="AC394" s="199" t="b">
        <f t="shared" si="55"/>
        <v>1</v>
      </c>
      <c r="AD394" s="199" t="b">
        <f t="shared" si="56"/>
        <v>1</v>
      </c>
      <c r="AE394" s="200" t="b">
        <f t="shared" si="57"/>
        <v>1</v>
      </c>
      <c r="AF394" s="200" t="b">
        <f t="shared" si="57"/>
        <v>1</v>
      </c>
      <c r="AG394" s="201" t="b">
        <f t="shared" si="58"/>
        <v>1</v>
      </c>
      <c r="AH394" s="203">
        <f t="shared" si="59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5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1.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2977</v>
      </c>
      <c r="K395" s="120" t="s">
        <v>3160</v>
      </c>
      <c r="L395" s="227" t="s">
        <v>3161</v>
      </c>
      <c r="M395" s="120" t="s">
        <v>3159</v>
      </c>
      <c r="N395" s="216" t="s">
        <v>3158</v>
      </c>
      <c r="O395" s="136" t="s">
        <v>3157</v>
      </c>
      <c r="S395" s="206">
        <v>44664.952777777777</v>
      </c>
      <c r="T395" s="155" t="s">
        <v>2575</v>
      </c>
      <c r="U395" s="189" t="b">
        <v>1</v>
      </c>
      <c r="V395" s="134" t="b">
        <v>1</v>
      </c>
      <c r="AA395" s="234" t="b">
        <f t="shared" si="53"/>
        <v>1</v>
      </c>
      <c r="AB395" s="199" t="b">
        <f t="shared" si="54"/>
        <v>1</v>
      </c>
      <c r="AC395" s="199" t="b">
        <f t="shared" si="55"/>
        <v>1</v>
      </c>
      <c r="AD395" s="199" t="b">
        <f t="shared" si="56"/>
        <v>1</v>
      </c>
      <c r="AE395" s="200" t="b">
        <f t="shared" si="57"/>
        <v>1</v>
      </c>
      <c r="AF395" s="200" t="b">
        <f t="shared" si="57"/>
        <v>1</v>
      </c>
      <c r="AG395" s="201" t="b">
        <f t="shared" si="58"/>
        <v>1</v>
      </c>
      <c r="AH395" s="203">
        <f t="shared" si="59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5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2977</v>
      </c>
      <c r="K396" s="120" t="s">
        <v>2767</v>
      </c>
      <c r="L396" s="227" t="s">
        <v>2777</v>
      </c>
      <c r="M396" s="120" t="s">
        <v>2733</v>
      </c>
      <c r="N396" s="216" t="s">
        <v>3163</v>
      </c>
      <c r="O396" s="136" t="s">
        <v>3162</v>
      </c>
      <c r="S396" s="206">
        <v>44664.954861111109</v>
      </c>
      <c r="T396" s="160" t="s">
        <v>3007</v>
      </c>
      <c r="U396" s="189" t="b">
        <v>1</v>
      </c>
      <c r="V396" s="134" t="b">
        <v>1</v>
      </c>
      <c r="AA396" s="234" t="b">
        <f t="shared" si="53"/>
        <v>1</v>
      </c>
      <c r="AB396" s="199" t="b">
        <f t="shared" si="54"/>
        <v>1</v>
      </c>
      <c r="AC396" s="199" t="b">
        <f t="shared" si="55"/>
        <v>1</v>
      </c>
      <c r="AD396" s="199" t="b">
        <f t="shared" si="56"/>
        <v>1</v>
      </c>
      <c r="AE396" s="200" t="b">
        <f t="shared" si="57"/>
        <v>1</v>
      </c>
      <c r="AF396" s="200" t="b">
        <f t="shared" si="57"/>
        <v>1</v>
      </c>
      <c r="AG396" s="201" t="b">
        <f t="shared" si="58"/>
        <v>1</v>
      </c>
      <c r="AH396" s="203">
        <f t="shared" si="59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5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5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31.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2977</v>
      </c>
      <c r="K397" s="120" t="s">
        <v>3164</v>
      </c>
      <c r="L397" s="227" t="s">
        <v>3165</v>
      </c>
      <c r="M397" s="120" t="s">
        <v>3169</v>
      </c>
      <c r="N397" s="216" t="s">
        <v>3168</v>
      </c>
      <c r="O397" s="136" t="s">
        <v>3166</v>
      </c>
      <c r="S397" s="206">
        <v>44664.956944444442</v>
      </c>
      <c r="T397" s="160" t="s">
        <v>3007</v>
      </c>
      <c r="U397" s="189" t="b">
        <v>1</v>
      </c>
      <c r="V397" s="134" t="b">
        <v>1</v>
      </c>
      <c r="AA397" s="234" t="b">
        <f t="shared" si="53"/>
        <v>1</v>
      </c>
      <c r="AB397" s="199" t="b">
        <f t="shared" si="54"/>
        <v>1</v>
      </c>
      <c r="AC397" s="199" t="b">
        <f t="shared" si="55"/>
        <v>1</v>
      </c>
      <c r="AD397" s="199" t="b">
        <f t="shared" si="56"/>
        <v>1</v>
      </c>
      <c r="AE397" s="200" t="b">
        <f t="shared" si="57"/>
        <v>1</v>
      </c>
      <c r="AF397" s="200" t="b">
        <f t="shared" si="57"/>
        <v>1</v>
      </c>
      <c r="AG397" s="201" t="b">
        <f t="shared" si="58"/>
        <v>1</v>
      </c>
      <c r="AH397" s="203">
        <f t="shared" si="59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5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31.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2977</v>
      </c>
      <c r="K398" s="120" t="s">
        <v>3171</v>
      </c>
      <c r="L398" s="227" t="s">
        <v>3170</v>
      </c>
      <c r="M398" s="120" t="s">
        <v>3126</v>
      </c>
      <c r="N398" s="122" t="s">
        <v>3172</v>
      </c>
      <c r="O398" s="122" t="s">
        <v>3172</v>
      </c>
      <c r="S398" s="206">
        <v>44664.959027777775</v>
      </c>
      <c r="T398" s="160" t="s">
        <v>3007</v>
      </c>
      <c r="U398" s="189" t="b">
        <v>1</v>
      </c>
      <c r="V398" s="134" t="b">
        <v>1</v>
      </c>
      <c r="AA398" s="234" t="b">
        <f t="shared" si="53"/>
        <v>1</v>
      </c>
      <c r="AB398" s="199" t="b">
        <f t="shared" si="54"/>
        <v>1</v>
      </c>
      <c r="AC398" s="199" t="b">
        <f t="shared" si="55"/>
        <v>1</v>
      </c>
      <c r="AD398" s="199" t="b">
        <f t="shared" si="56"/>
        <v>1</v>
      </c>
      <c r="AE398" s="200" t="b">
        <f t="shared" si="57"/>
        <v>1</v>
      </c>
      <c r="AF398" s="200" t="b">
        <f t="shared" si="57"/>
        <v>1</v>
      </c>
      <c r="AG398" s="201" t="b">
        <f t="shared" si="58"/>
        <v>1</v>
      </c>
      <c r="AH398" s="203">
        <f t="shared" si="59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5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31.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2977</v>
      </c>
      <c r="J399" s="120" t="s">
        <v>3173</v>
      </c>
      <c r="K399" s="226" t="s">
        <v>3174</v>
      </c>
      <c r="L399" s="227" t="s">
        <v>3175</v>
      </c>
      <c r="M399" s="120" t="s">
        <v>3169</v>
      </c>
      <c r="N399" s="136" t="s">
        <v>3176</v>
      </c>
      <c r="O399" s="136" t="s">
        <v>3176</v>
      </c>
      <c r="S399" s="206">
        <v>44664.960416666669</v>
      </c>
      <c r="T399" s="160" t="s">
        <v>3007</v>
      </c>
      <c r="U399" s="189" t="b">
        <v>1</v>
      </c>
      <c r="V399" s="134" t="b">
        <v>1</v>
      </c>
      <c r="AA399" s="234" t="b">
        <f t="shared" si="53"/>
        <v>1</v>
      </c>
      <c r="AB399" s="199" t="b">
        <f t="shared" si="54"/>
        <v>1</v>
      </c>
      <c r="AC399" s="199" t="b">
        <f t="shared" si="55"/>
        <v>1</v>
      </c>
      <c r="AD399" s="199" t="b">
        <f t="shared" si="56"/>
        <v>1</v>
      </c>
      <c r="AE399" s="200" t="b">
        <f t="shared" si="57"/>
        <v>1</v>
      </c>
      <c r="AF399" s="200" t="b">
        <f t="shared" si="57"/>
        <v>1</v>
      </c>
      <c r="AG399" s="201" t="b">
        <f t="shared" si="58"/>
        <v>1</v>
      </c>
      <c r="AH399" s="203">
        <f t="shared" si="59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5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2977</v>
      </c>
      <c r="K400" s="120" t="s">
        <v>3120</v>
      </c>
      <c r="L400" s="227" t="s">
        <v>3137</v>
      </c>
      <c r="M400" s="120" t="s">
        <v>2795</v>
      </c>
      <c r="N400" s="136" t="s">
        <v>3177</v>
      </c>
      <c r="O400" s="136" t="s">
        <v>3177</v>
      </c>
      <c r="S400" s="206">
        <v>44664.962500000001</v>
      </c>
      <c r="T400" s="160" t="s">
        <v>3007</v>
      </c>
      <c r="U400" s="189" t="b">
        <v>1</v>
      </c>
      <c r="V400" s="134" t="b">
        <v>1</v>
      </c>
      <c r="AA400" s="234" t="b">
        <f t="shared" si="53"/>
        <v>1</v>
      </c>
      <c r="AB400" s="199" t="b">
        <f t="shared" si="54"/>
        <v>1</v>
      </c>
      <c r="AC400" s="199" t="b">
        <f t="shared" si="55"/>
        <v>1</v>
      </c>
      <c r="AD400" s="199" t="b">
        <f t="shared" si="56"/>
        <v>1</v>
      </c>
      <c r="AE400" s="200" t="b">
        <f t="shared" si="57"/>
        <v>1</v>
      </c>
      <c r="AF400" s="200" t="b">
        <f t="shared" si="57"/>
        <v>1</v>
      </c>
      <c r="AG400" s="201" t="b">
        <f t="shared" si="58"/>
        <v>1</v>
      </c>
      <c r="AH400" s="203">
        <f t="shared" si="59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5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31.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2977</v>
      </c>
      <c r="K401" s="120" t="s">
        <v>3120</v>
      </c>
      <c r="L401" s="227" t="s">
        <v>3137</v>
      </c>
      <c r="M401" s="120" t="s">
        <v>3126</v>
      </c>
      <c r="N401" s="230" t="s">
        <v>3179</v>
      </c>
      <c r="O401" s="136" t="s">
        <v>3178</v>
      </c>
      <c r="S401" s="206">
        <v>44664.965277777781</v>
      </c>
      <c r="T401" s="160" t="s">
        <v>3007</v>
      </c>
      <c r="U401" s="189" t="b">
        <v>1</v>
      </c>
      <c r="V401" s="134" t="b">
        <v>1</v>
      </c>
      <c r="AA401" s="234" t="b">
        <f t="shared" si="53"/>
        <v>1</v>
      </c>
      <c r="AB401" s="199" t="b">
        <f t="shared" si="54"/>
        <v>1</v>
      </c>
      <c r="AC401" s="199" t="b">
        <f t="shared" si="55"/>
        <v>1</v>
      </c>
      <c r="AD401" s="199" t="b">
        <f t="shared" si="56"/>
        <v>1</v>
      </c>
      <c r="AE401" s="200" t="b">
        <f t="shared" si="57"/>
        <v>1</v>
      </c>
      <c r="AF401" s="200" t="b">
        <f t="shared" si="57"/>
        <v>1</v>
      </c>
      <c r="AG401" s="201" t="b">
        <f t="shared" si="58"/>
        <v>1</v>
      </c>
      <c r="AH401" s="203">
        <f t="shared" si="59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5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31.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2977</v>
      </c>
      <c r="K402" s="120" t="s">
        <v>3181</v>
      </c>
      <c r="L402" s="227" t="s">
        <v>3180</v>
      </c>
      <c r="M402" s="120" t="s">
        <v>2906</v>
      </c>
      <c r="N402" s="216" t="s">
        <v>3182</v>
      </c>
      <c r="O402" s="136" t="s">
        <v>3183</v>
      </c>
      <c r="S402" s="206">
        <v>44664.96875</v>
      </c>
      <c r="T402" s="160" t="s">
        <v>3007</v>
      </c>
      <c r="U402" s="189" t="b">
        <v>1</v>
      </c>
      <c r="V402" s="134" t="b">
        <v>1</v>
      </c>
      <c r="AA402" s="234" t="b">
        <f t="shared" si="53"/>
        <v>1</v>
      </c>
      <c r="AB402" s="199" t="b">
        <f t="shared" si="54"/>
        <v>1</v>
      </c>
      <c r="AC402" s="199" t="b">
        <f t="shared" si="55"/>
        <v>1</v>
      </c>
      <c r="AD402" s="199" t="b">
        <f t="shared" si="56"/>
        <v>1</v>
      </c>
      <c r="AE402" s="200" t="b">
        <f t="shared" si="57"/>
        <v>1</v>
      </c>
      <c r="AF402" s="200" t="b">
        <f t="shared" si="57"/>
        <v>1</v>
      </c>
      <c r="AG402" s="201" t="b">
        <f t="shared" si="58"/>
        <v>1</v>
      </c>
      <c r="AH402" s="203">
        <f t="shared" si="59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5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31.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2977</v>
      </c>
      <c r="K403" s="120" t="s">
        <v>3185</v>
      </c>
      <c r="L403" s="227" t="s">
        <v>3184</v>
      </c>
      <c r="M403" s="120" t="s">
        <v>3169</v>
      </c>
      <c r="N403" s="216" t="s">
        <v>3186</v>
      </c>
      <c r="O403" s="136" t="s">
        <v>3187</v>
      </c>
      <c r="S403" s="206">
        <v>44664.986111111109</v>
      </c>
      <c r="T403" s="160" t="s">
        <v>3007</v>
      </c>
      <c r="U403" s="189" t="b">
        <v>1</v>
      </c>
      <c r="V403" s="134" t="b">
        <v>1</v>
      </c>
      <c r="AA403" s="234" t="b">
        <f t="shared" si="53"/>
        <v>1</v>
      </c>
      <c r="AB403" s="199" t="b">
        <f t="shared" si="54"/>
        <v>1</v>
      </c>
      <c r="AC403" s="199" t="b">
        <f t="shared" si="55"/>
        <v>1</v>
      </c>
      <c r="AD403" s="199" t="b">
        <f t="shared" si="56"/>
        <v>1</v>
      </c>
      <c r="AE403" s="200" t="b">
        <f t="shared" si="57"/>
        <v>1</v>
      </c>
      <c r="AF403" s="200" t="b">
        <f t="shared" si="57"/>
        <v>1</v>
      </c>
      <c r="AG403" s="201" t="b">
        <f t="shared" si="58"/>
        <v>1</v>
      </c>
      <c r="AH403" s="203">
        <f t="shared" si="59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5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5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31.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2977</v>
      </c>
      <c r="K404" s="120" t="s">
        <v>3188</v>
      </c>
      <c r="L404" s="227" t="s">
        <v>3189</v>
      </c>
      <c r="M404" s="120" t="s">
        <v>2878</v>
      </c>
      <c r="N404" s="216" t="s">
        <v>3144</v>
      </c>
      <c r="O404" s="216" t="s">
        <v>3190</v>
      </c>
      <c r="S404" s="206">
        <v>44664.988194444442</v>
      </c>
      <c r="T404" s="160" t="s">
        <v>3007</v>
      </c>
      <c r="U404" s="189" t="b">
        <v>1</v>
      </c>
      <c r="V404" s="134" t="b">
        <v>1</v>
      </c>
      <c r="AA404" s="234" t="b">
        <f t="shared" si="53"/>
        <v>1</v>
      </c>
      <c r="AB404" s="199" t="b">
        <f t="shared" si="54"/>
        <v>1</v>
      </c>
      <c r="AC404" s="199" t="b">
        <f t="shared" si="55"/>
        <v>1</v>
      </c>
      <c r="AD404" s="199" t="b">
        <f t="shared" si="56"/>
        <v>1</v>
      </c>
      <c r="AE404" s="200" t="b">
        <f t="shared" si="57"/>
        <v>1</v>
      </c>
      <c r="AF404" s="200" t="b">
        <f t="shared" si="57"/>
        <v>1</v>
      </c>
      <c r="AG404" s="201" t="b">
        <f t="shared" si="58"/>
        <v>1</v>
      </c>
      <c r="AH404" s="203">
        <f t="shared" si="59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5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1.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2977</v>
      </c>
      <c r="K405" s="120" t="s">
        <v>2924</v>
      </c>
      <c r="L405" s="227" t="s">
        <v>2925</v>
      </c>
      <c r="M405" s="120" t="s">
        <v>2878</v>
      </c>
      <c r="N405" s="216" t="s">
        <v>3192</v>
      </c>
      <c r="O405" s="136" t="s">
        <v>3191</v>
      </c>
      <c r="P405" s="122" t="s">
        <v>3193</v>
      </c>
      <c r="S405" s="206">
        <v>44664.993055555555</v>
      </c>
      <c r="T405" s="160" t="s">
        <v>3007</v>
      </c>
      <c r="U405" s="189" t="b">
        <v>1</v>
      </c>
      <c r="V405" s="134" t="b">
        <v>1</v>
      </c>
      <c r="AA405" s="234" t="b">
        <f t="shared" si="53"/>
        <v>1</v>
      </c>
      <c r="AB405" s="199" t="b">
        <f t="shared" si="54"/>
        <v>1</v>
      </c>
      <c r="AC405" s="199" t="b">
        <f t="shared" si="55"/>
        <v>1</v>
      </c>
      <c r="AD405" s="199" t="b">
        <f t="shared" si="56"/>
        <v>1</v>
      </c>
      <c r="AE405" s="200" t="b">
        <f t="shared" si="57"/>
        <v>1</v>
      </c>
      <c r="AF405" s="200" t="b">
        <f t="shared" si="57"/>
        <v>1</v>
      </c>
      <c r="AG405" s="201" t="b">
        <f t="shared" si="58"/>
        <v>1</v>
      </c>
      <c r="AH405" s="203">
        <f t="shared" si="59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5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47.25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2977</v>
      </c>
      <c r="K406" s="205" t="s">
        <v>3195</v>
      </c>
      <c r="L406" s="227" t="s">
        <v>3194</v>
      </c>
      <c r="M406" s="120" t="s">
        <v>3198</v>
      </c>
      <c r="N406" s="216" t="s">
        <v>3196</v>
      </c>
      <c r="O406" s="122" t="s">
        <v>3197</v>
      </c>
      <c r="S406" s="206">
        <v>44664.995138888888</v>
      </c>
      <c r="T406" s="160" t="s">
        <v>3007</v>
      </c>
      <c r="U406" s="189" t="b">
        <v>1</v>
      </c>
      <c r="V406" s="134" t="b">
        <v>1</v>
      </c>
      <c r="AA406" s="234" t="b">
        <f t="shared" si="53"/>
        <v>1</v>
      </c>
      <c r="AB406" s="199" t="b">
        <f t="shared" si="54"/>
        <v>1</v>
      </c>
      <c r="AC406" s="199" t="b">
        <f t="shared" si="55"/>
        <v>1</v>
      </c>
      <c r="AD406" s="199" t="b">
        <f t="shared" si="56"/>
        <v>1</v>
      </c>
      <c r="AE406" s="200" t="b">
        <f t="shared" si="57"/>
        <v>1</v>
      </c>
      <c r="AF406" s="200" t="b">
        <f t="shared" si="57"/>
        <v>1</v>
      </c>
      <c r="AG406" s="201" t="b">
        <f t="shared" si="58"/>
        <v>1</v>
      </c>
      <c r="AH406" s="203">
        <f t="shared" si="59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5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31.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2977</v>
      </c>
      <c r="K407" s="120" t="s">
        <v>3201</v>
      </c>
      <c r="L407" s="227" t="s">
        <v>3202</v>
      </c>
      <c r="M407" s="120" t="s">
        <v>3145</v>
      </c>
      <c r="N407" s="216" t="s">
        <v>3199</v>
      </c>
      <c r="O407" s="136" t="s">
        <v>3200</v>
      </c>
      <c r="S407" s="206">
        <v>44664.99722222222</v>
      </c>
      <c r="T407" s="160" t="s">
        <v>3007</v>
      </c>
      <c r="U407" s="189" t="b">
        <v>1</v>
      </c>
      <c r="V407" s="134" t="b">
        <v>1</v>
      </c>
      <c r="AA407" s="234" t="b">
        <f t="shared" si="53"/>
        <v>1</v>
      </c>
      <c r="AB407" s="199" t="b">
        <f t="shared" si="54"/>
        <v>1</v>
      </c>
      <c r="AC407" s="199" t="b">
        <f t="shared" si="55"/>
        <v>1</v>
      </c>
      <c r="AD407" s="199" t="b">
        <f t="shared" si="56"/>
        <v>1</v>
      </c>
      <c r="AE407" s="200" t="b">
        <f t="shared" si="57"/>
        <v>1</v>
      </c>
      <c r="AF407" s="200" t="b">
        <f t="shared" si="57"/>
        <v>1</v>
      </c>
      <c r="AG407" s="201" t="b">
        <f t="shared" si="58"/>
        <v>1</v>
      </c>
      <c r="AH407" s="203">
        <f t="shared" si="59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5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31.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2977</v>
      </c>
      <c r="K408" s="120" t="s">
        <v>3042</v>
      </c>
      <c r="L408" s="227" t="s">
        <v>2736</v>
      </c>
      <c r="M408" s="120" t="s">
        <v>3204</v>
      </c>
      <c r="N408" s="216" t="s">
        <v>3203</v>
      </c>
      <c r="O408" s="216" t="s">
        <v>3203</v>
      </c>
      <c r="S408" s="206">
        <v>44664.999305555553</v>
      </c>
      <c r="T408" s="160" t="s">
        <v>3007</v>
      </c>
      <c r="U408" s="189" t="b">
        <v>1</v>
      </c>
      <c r="V408" s="134" t="b">
        <v>1</v>
      </c>
      <c r="AA408" s="234" t="b">
        <f t="shared" si="53"/>
        <v>1</v>
      </c>
      <c r="AB408" s="199" t="b">
        <f t="shared" si="54"/>
        <v>1</v>
      </c>
      <c r="AC408" s="199" t="b">
        <f t="shared" si="55"/>
        <v>1</v>
      </c>
      <c r="AD408" s="199" t="b">
        <f t="shared" si="56"/>
        <v>1</v>
      </c>
      <c r="AE408" s="200" t="b">
        <f t="shared" si="57"/>
        <v>1</v>
      </c>
      <c r="AF408" s="200" t="b">
        <f t="shared" si="57"/>
        <v>1</v>
      </c>
      <c r="AG408" s="201" t="b">
        <f t="shared" si="58"/>
        <v>1</v>
      </c>
      <c r="AH408" s="203">
        <f t="shared" si="59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5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5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31.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2977</v>
      </c>
      <c r="K409" s="120" t="s">
        <v>3206</v>
      </c>
      <c r="L409" s="227" t="s">
        <v>3205</v>
      </c>
      <c r="M409" s="120" t="s">
        <v>3209</v>
      </c>
      <c r="N409" s="216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53"/>
        <v>1</v>
      </c>
      <c r="AB409" s="199" t="b">
        <f t="shared" si="54"/>
        <v>1</v>
      </c>
      <c r="AC409" s="199" t="b">
        <f t="shared" si="55"/>
        <v>1</v>
      </c>
      <c r="AD409" s="199" t="b">
        <f t="shared" si="56"/>
        <v>1</v>
      </c>
      <c r="AE409" s="200" t="b">
        <f t="shared" si="57"/>
        <v>1</v>
      </c>
      <c r="AF409" s="200" t="b">
        <f t="shared" si="57"/>
        <v>1</v>
      </c>
      <c r="AG409" s="201" t="b">
        <f t="shared" si="58"/>
        <v>1</v>
      </c>
      <c r="AH409" s="203">
        <f t="shared" si="59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5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1.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2977</v>
      </c>
      <c r="K410" s="120" t="s">
        <v>3188</v>
      </c>
      <c r="L410" s="227" t="s">
        <v>3189</v>
      </c>
      <c r="M410" s="120" t="s">
        <v>2878</v>
      </c>
      <c r="N410" s="216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53"/>
        <v>1</v>
      </c>
      <c r="AB410" s="199" t="b">
        <f t="shared" si="54"/>
        <v>1</v>
      </c>
      <c r="AC410" s="199" t="b">
        <f t="shared" si="55"/>
        <v>1</v>
      </c>
      <c r="AD410" s="199" t="b">
        <f t="shared" si="56"/>
        <v>1</v>
      </c>
      <c r="AE410" s="200" t="b">
        <f t="shared" si="57"/>
        <v>1</v>
      </c>
      <c r="AF410" s="200" t="b">
        <f t="shared" si="57"/>
        <v>1</v>
      </c>
      <c r="AG410" s="201" t="b">
        <f t="shared" si="58"/>
        <v>1</v>
      </c>
      <c r="AH410" s="203">
        <f t="shared" si="59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5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31.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2977</v>
      </c>
      <c r="K411" s="120" t="s">
        <v>3042</v>
      </c>
      <c r="L411" s="227" t="s">
        <v>2736</v>
      </c>
      <c r="M411" s="120" t="s">
        <v>2760</v>
      </c>
      <c r="N411" s="261" t="s">
        <v>3211</v>
      </c>
      <c r="O411" s="122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53"/>
        <v>1</v>
      </c>
      <c r="AB411" s="199" t="b">
        <f t="shared" si="54"/>
        <v>1</v>
      </c>
      <c r="AC411" s="199" t="b">
        <f t="shared" si="55"/>
        <v>1</v>
      </c>
      <c r="AD411" s="199" t="b">
        <f t="shared" si="56"/>
        <v>1</v>
      </c>
      <c r="AE411" s="200" t="b">
        <f t="shared" si="57"/>
        <v>1</v>
      </c>
      <c r="AF411" s="200" t="b">
        <f t="shared" si="57"/>
        <v>1</v>
      </c>
      <c r="AG411" s="201" t="b">
        <f t="shared" si="58"/>
        <v>1</v>
      </c>
      <c r="AH411" s="203">
        <f t="shared" si="59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5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31.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2977</v>
      </c>
      <c r="K412" s="120" t="s">
        <v>3215</v>
      </c>
      <c r="L412" s="227" t="s">
        <v>3214</v>
      </c>
      <c r="M412" s="120" t="s">
        <v>2937</v>
      </c>
      <c r="N412" s="216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53"/>
        <v>1</v>
      </c>
      <c r="AB412" s="199" t="b">
        <f t="shared" si="54"/>
        <v>1</v>
      </c>
      <c r="AC412" s="199" t="b">
        <f t="shared" si="55"/>
        <v>1</v>
      </c>
      <c r="AD412" s="199" t="b">
        <f t="shared" si="56"/>
        <v>1</v>
      </c>
      <c r="AE412" s="200" t="b">
        <f t="shared" si="57"/>
        <v>1</v>
      </c>
      <c r="AF412" s="200" t="b">
        <f t="shared" si="57"/>
        <v>1</v>
      </c>
      <c r="AG412" s="201" t="b">
        <f t="shared" si="58"/>
        <v>1</v>
      </c>
      <c r="AH412" s="203">
        <f t="shared" si="59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5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2977</v>
      </c>
      <c r="K413" s="120" t="s">
        <v>3219</v>
      </c>
      <c r="L413" s="227" t="s">
        <v>3218</v>
      </c>
      <c r="M413" s="120" t="s">
        <v>3222</v>
      </c>
      <c r="N413" s="216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53"/>
        <v>1</v>
      </c>
      <c r="AB413" s="199" t="b">
        <f t="shared" si="54"/>
        <v>1</v>
      </c>
      <c r="AC413" s="199" t="b">
        <f t="shared" si="55"/>
        <v>1</v>
      </c>
      <c r="AD413" s="199" t="b">
        <f t="shared" si="56"/>
        <v>1</v>
      </c>
      <c r="AE413" s="200" t="b">
        <f t="shared" si="57"/>
        <v>1</v>
      </c>
      <c r="AF413" s="200" t="b">
        <f t="shared" si="57"/>
        <v>1</v>
      </c>
      <c r="AG413" s="201" t="b">
        <f t="shared" si="58"/>
        <v>1</v>
      </c>
      <c r="AH413" s="203">
        <f t="shared" si="59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5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1.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2977</v>
      </c>
      <c r="K414" s="120" t="s">
        <v>3224</v>
      </c>
      <c r="L414" s="227" t="s">
        <v>3223</v>
      </c>
      <c r="M414" s="120" t="s">
        <v>2760</v>
      </c>
      <c r="N414" s="216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53"/>
        <v>1</v>
      </c>
      <c r="AB414" s="199" t="b">
        <f t="shared" si="54"/>
        <v>1</v>
      </c>
      <c r="AC414" s="199" t="b">
        <f t="shared" si="55"/>
        <v>1</v>
      </c>
      <c r="AD414" s="199" t="b">
        <f t="shared" si="56"/>
        <v>1</v>
      </c>
      <c r="AE414" s="200" t="b">
        <f t="shared" si="57"/>
        <v>1</v>
      </c>
      <c r="AF414" s="200" t="b">
        <f t="shared" si="57"/>
        <v>1</v>
      </c>
      <c r="AG414" s="201" t="b">
        <f t="shared" si="58"/>
        <v>1</v>
      </c>
      <c r="AH414" s="203">
        <f t="shared" si="59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5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2977</v>
      </c>
      <c r="K415" s="120" t="s">
        <v>2707</v>
      </c>
      <c r="L415" s="227" t="s">
        <v>2805</v>
      </c>
      <c r="M415" s="120" t="s">
        <v>2733</v>
      </c>
      <c r="N415" s="122" t="s">
        <v>3228</v>
      </c>
      <c r="O415" s="122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53"/>
        <v>1</v>
      </c>
      <c r="AB415" s="199" t="b">
        <f t="shared" si="54"/>
        <v>1</v>
      </c>
      <c r="AC415" s="199" t="b">
        <f t="shared" si="55"/>
        <v>1</v>
      </c>
      <c r="AD415" s="199" t="b">
        <f t="shared" si="56"/>
        <v>1</v>
      </c>
      <c r="AE415" s="200" t="b">
        <f t="shared" si="57"/>
        <v>1</v>
      </c>
      <c r="AF415" s="200" t="b">
        <f t="shared" si="57"/>
        <v>1</v>
      </c>
      <c r="AG415" s="201" t="b">
        <f t="shared" si="58"/>
        <v>1</v>
      </c>
      <c r="AH415" s="203">
        <f t="shared" si="59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ref="AM415:AM424" si="60">AL415-AK415</f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91.9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2877</v>
      </c>
      <c r="L416" s="229" t="s">
        <v>3040</v>
      </c>
      <c r="M416" s="138" t="s">
        <v>3232</v>
      </c>
      <c r="N416" s="215" t="s">
        <v>3231</v>
      </c>
      <c r="O416" s="142" t="s">
        <v>3230</v>
      </c>
      <c r="P416" s="142" t="s">
        <v>2940</v>
      </c>
      <c r="Q416" s="143"/>
      <c r="R416" s="141"/>
      <c r="S416" s="244">
        <v>44663.963888888888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53"/>
        <v>1</v>
      </c>
      <c r="AB416" s="199" t="b">
        <f t="shared" si="54"/>
        <v>1</v>
      </c>
      <c r="AC416" s="199" t="b">
        <f t="shared" si="55"/>
        <v>1</v>
      </c>
      <c r="AD416" s="199" t="b">
        <f t="shared" si="56"/>
        <v>0</v>
      </c>
      <c r="AE416" s="200" t="b">
        <f t="shared" si="57"/>
        <v>1</v>
      </c>
      <c r="AF416" s="200" t="b">
        <f t="shared" si="57"/>
        <v>1</v>
      </c>
      <c r="AG416" s="201" t="b">
        <f t="shared" si="58"/>
        <v>0</v>
      </c>
      <c r="AH416" s="203">
        <f t="shared" si="59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si="60"/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5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31.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2977</v>
      </c>
      <c r="K417" s="120" t="s">
        <v>3233</v>
      </c>
      <c r="L417" s="227" t="s">
        <v>3234</v>
      </c>
      <c r="M417" s="120" t="s">
        <v>3237</v>
      </c>
      <c r="N417" s="216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53"/>
        <v>1</v>
      </c>
      <c r="AB417" s="199" t="b">
        <f t="shared" si="54"/>
        <v>1</v>
      </c>
      <c r="AC417" s="199" t="b">
        <f t="shared" si="55"/>
        <v>1</v>
      </c>
      <c r="AD417" s="199" t="b">
        <f t="shared" si="56"/>
        <v>1</v>
      </c>
      <c r="AE417" s="200" t="b">
        <f t="shared" si="57"/>
        <v>1</v>
      </c>
      <c r="AF417" s="200" t="b">
        <f t="shared" si="57"/>
        <v>1</v>
      </c>
      <c r="AG417" s="201" t="b">
        <f t="shared" si="58"/>
        <v>1</v>
      </c>
      <c r="AH417" s="203">
        <f t="shared" si="59"/>
        <v>1</v>
      </c>
      <c r="AJ417" s="97">
        <v>0.54</v>
      </c>
      <c r="AK417" s="47">
        <v>323</v>
      </c>
      <c r="AL417" s="47">
        <v>923</v>
      </c>
      <c r="AM417" s="47">
        <f t="shared" si="60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5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31.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2977</v>
      </c>
      <c r="K418" s="120" t="s">
        <v>3128</v>
      </c>
      <c r="L418" s="227" t="s">
        <v>3129</v>
      </c>
      <c r="M418" s="120" t="s">
        <v>3239</v>
      </c>
      <c r="N418" s="216" t="s">
        <v>3144</v>
      </c>
      <c r="O418" s="216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53"/>
        <v>1</v>
      </c>
      <c r="AB418" s="199" t="b">
        <f t="shared" si="54"/>
        <v>1</v>
      </c>
      <c r="AC418" s="199" t="b">
        <f t="shared" si="55"/>
        <v>1</v>
      </c>
      <c r="AD418" s="199" t="b">
        <f t="shared" si="56"/>
        <v>1</v>
      </c>
      <c r="AE418" s="200" t="b">
        <f t="shared" si="57"/>
        <v>1</v>
      </c>
      <c r="AF418" s="200" t="b">
        <f t="shared" si="57"/>
        <v>1</v>
      </c>
      <c r="AG418" s="201" t="b">
        <f t="shared" si="58"/>
        <v>1</v>
      </c>
      <c r="AH418" s="203">
        <f t="shared" si="59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60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31.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2977</v>
      </c>
      <c r="K419" s="120" t="s">
        <v>3201</v>
      </c>
      <c r="L419" s="227" t="s">
        <v>3240</v>
      </c>
      <c r="M419" s="120" t="s">
        <v>3243</v>
      </c>
      <c r="N419" s="216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53"/>
        <v>1</v>
      </c>
      <c r="AB419" s="199" t="b">
        <f t="shared" si="54"/>
        <v>1</v>
      </c>
      <c r="AC419" s="199" t="b">
        <f t="shared" si="55"/>
        <v>1</v>
      </c>
      <c r="AD419" s="199" t="b">
        <f t="shared" si="56"/>
        <v>1</v>
      </c>
      <c r="AE419" s="200" t="b">
        <f t="shared" si="57"/>
        <v>1</v>
      </c>
      <c r="AF419" s="200" t="b">
        <f t="shared" si="57"/>
        <v>1</v>
      </c>
      <c r="AG419" s="201" t="b">
        <f t="shared" si="58"/>
        <v>1</v>
      </c>
      <c r="AH419" s="203">
        <f t="shared" si="59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60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31.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2977</v>
      </c>
      <c r="K420" s="120" t="s">
        <v>3224</v>
      </c>
      <c r="L420" s="227" t="s">
        <v>3223</v>
      </c>
      <c r="M420" s="120" t="s">
        <v>3245</v>
      </c>
      <c r="N420" s="122" t="s">
        <v>3244</v>
      </c>
      <c r="O420" s="122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53"/>
        <v>1</v>
      </c>
      <c r="AB420" s="199" t="b">
        <f t="shared" si="54"/>
        <v>1</v>
      </c>
      <c r="AC420" s="199" t="b">
        <f t="shared" si="55"/>
        <v>1</v>
      </c>
      <c r="AD420" s="199" t="b">
        <f t="shared" si="56"/>
        <v>1</v>
      </c>
      <c r="AE420" s="200" t="b">
        <f t="shared" si="57"/>
        <v>1</v>
      </c>
      <c r="AF420" s="200" t="b">
        <f t="shared" si="57"/>
        <v>1</v>
      </c>
      <c r="AG420" s="201" t="b">
        <f t="shared" si="58"/>
        <v>1</v>
      </c>
      <c r="AH420" s="203">
        <f t="shared" si="59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60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31.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2977</v>
      </c>
      <c r="K421" s="120" t="s">
        <v>2877</v>
      </c>
      <c r="L421" s="227" t="s">
        <v>3040</v>
      </c>
      <c r="M421" s="120" t="s">
        <v>3155</v>
      </c>
      <c r="N421" s="216" t="s">
        <v>3122</v>
      </c>
      <c r="O421" s="122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53"/>
        <v>1</v>
      </c>
      <c r="AB421" s="199" t="b">
        <f t="shared" si="54"/>
        <v>1</v>
      </c>
      <c r="AC421" s="199" t="b">
        <f t="shared" si="55"/>
        <v>1</v>
      </c>
      <c r="AD421" s="199" t="b">
        <f t="shared" si="56"/>
        <v>1</v>
      </c>
      <c r="AE421" s="200" t="b">
        <f t="shared" si="57"/>
        <v>1</v>
      </c>
      <c r="AF421" s="200" t="b">
        <f t="shared" si="57"/>
        <v>1</v>
      </c>
      <c r="AG421" s="201" t="b">
        <f t="shared" si="58"/>
        <v>1</v>
      </c>
      <c r="AH421" s="203">
        <f t="shared" si="59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60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5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2977</v>
      </c>
      <c r="K422" s="120" t="s">
        <v>3247</v>
      </c>
      <c r="L422" s="227" t="s">
        <v>3248</v>
      </c>
      <c r="M422" s="120" t="s">
        <v>2878</v>
      </c>
      <c r="N422" s="216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53"/>
        <v>1</v>
      </c>
      <c r="AB422" s="199" t="b">
        <f t="shared" si="54"/>
        <v>1</v>
      </c>
      <c r="AC422" s="199" t="b">
        <f t="shared" si="55"/>
        <v>1</v>
      </c>
      <c r="AD422" s="199" t="b">
        <f t="shared" si="56"/>
        <v>1</v>
      </c>
      <c r="AE422" s="200" t="b">
        <f t="shared" si="57"/>
        <v>1</v>
      </c>
      <c r="AF422" s="200" t="b">
        <f t="shared" si="57"/>
        <v>1</v>
      </c>
      <c r="AG422" s="201" t="b">
        <f t="shared" si="58"/>
        <v>1</v>
      </c>
      <c r="AH422" s="203">
        <f t="shared" si="59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60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5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2977</v>
      </c>
      <c r="K423" s="120" t="s">
        <v>3005</v>
      </c>
      <c r="L423" s="227" t="s">
        <v>3004</v>
      </c>
      <c r="M423" s="120" t="s">
        <v>3001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53"/>
        <v>1</v>
      </c>
      <c r="AB423" s="199" t="b">
        <f t="shared" si="54"/>
        <v>1</v>
      </c>
      <c r="AC423" s="199" t="b">
        <f t="shared" si="55"/>
        <v>1</v>
      </c>
      <c r="AD423" s="199" t="b">
        <f t="shared" si="56"/>
        <v>1</v>
      </c>
      <c r="AE423" s="200" t="b">
        <f t="shared" si="57"/>
        <v>1</v>
      </c>
      <c r="AF423" s="200" t="b">
        <f t="shared" si="57"/>
        <v>1</v>
      </c>
      <c r="AG423" s="201" t="b">
        <f t="shared" si="58"/>
        <v>1</v>
      </c>
      <c r="AH423" s="203">
        <f t="shared" si="59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60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31.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120" t="s">
        <v>3074</v>
      </c>
      <c r="L424" s="227" t="s">
        <v>3075</v>
      </c>
      <c r="M424" s="120" t="s">
        <v>3077</v>
      </c>
      <c r="N424" s="216" t="s">
        <v>3078</v>
      </c>
      <c r="O424" s="122" t="s">
        <v>3076</v>
      </c>
      <c r="S424" s="206">
        <v>44664.680555555555</v>
      </c>
      <c r="T424" s="160" t="s">
        <v>3007</v>
      </c>
      <c r="U424" s="189" t="b">
        <v>1</v>
      </c>
      <c r="V424" s="189" t="b">
        <v>1</v>
      </c>
      <c r="AA424" s="234" t="b">
        <f t="shared" si="53"/>
        <v>1</v>
      </c>
      <c r="AB424" s="199" t="b">
        <f t="shared" si="54"/>
        <v>1</v>
      </c>
      <c r="AC424" s="199" t="b">
        <f t="shared" si="55"/>
        <v>1</v>
      </c>
      <c r="AD424" s="199" t="b">
        <f t="shared" si="56"/>
        <v>1</v>
      </c>
      <c r="AE424" s="200" t="b">
        <f t="shared" si="57"/>
        <v>1</v>
      </c>
      <c r="AF424" s="200" t="b">
        <f t="shared" si="57"/>
        <v>1</v>
      </c>
      <c r="AG424" s="201" t="b">
        <f t="shared" si="58"/>
        <v>1</v>
      </c>
      <c r="AH424" s="203">
        <f t="shared" si="59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60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31.5" x14ac:dyDescent="0.6">
      <c r="A425" s="1">
        <v>424</v>
      </c>
      <c r="B425" s="152" t="s">
        <v>3288</v>
      </c>
      <c r="C425" s="1" t="s">
        <v>3289</v>
      </c>
      <c r="D425" s="1">
        <v>2017</v>
      </c>
      <c r="K425" s="120" t="s">
        <v>3291</v>
      </c>
      <c r="L425" s="264" t="s">
        <v>3290</v>
      </c>
      <c r="M425" s="120" t="s">
        <v>3292</v>
      </c>
      <c r="N425" s="216" t="s">
        <v>3293</v>
      </c>
      <c r="O425" s="122" t="s">
        <v>3294</v>
      </c>
      <c r="S425" s="206">
        <v>44666.620833333334</v>
      </c>
      <c r="T425" s="265" t="s">
        <v>3301</v>
      </c>
      <c r="U425" s="189" t="b">
        <v>1</v>
      </c>
      <c r="V425" s="134" t="b">
        <v>1</v>
      </c>
      <c r="AA425" s="234" t="b">
        <f t="shared" ref="AA425" si="61">U425=TRUE</f>
        <v>1</v>
      </c>
      <c r="AB425" s="199" t="b">
        <f t="shared" ref="AB425" si="62">V425=TRUE</f>
        <v>1</v>
      </c>
      <c r="AC425" s="199" t="b">
        <f t="shared" ref="AC425" si="63">OR((ISBLANK(W425)), NOT(W425=FALSE)    )</f>
        <v>1</v>
      </c>
      <c r="AD425" s="199" t="b">
        <f t="shared" ref="AD425" si="64">OR((ISBLANK(X425)), NOT(X425=FALSE)    )</f>
        <v>1</v>
      </c>
      <c r="AE425" s="200" t="b">
        <f t="shared" ref="AE425" si="65">OR((ISBLANK(Y425)), NOT(Y425=FALSE)    )</f>
        <v>1</v>
      </c>
      <c r="AF425" s="200" t="b">
        <f t="shared" ref="AF425" si="66">OR((ISBLANK(Z425)), NOT(Z425=FALSE)    )</f>
        <v>1</v>
      </c>
      <c r="AG425" s="201" t="b">
        <f t="shared" ref="AG425" si="67">AND(AA425,AB425,AC425,AD425,AE425,AF425)</f>
        <v>1</v>
      </c>
      <c r="AH425" s="203">
        <f t="shared" ref="AH425" si="68">IF(AG425,1,0)</f>
        <v>1</v>
      </c>
      <c r="AV425" s="54" t="s">
        <v>213</v>
      </c>
      <c r="AW425" s="51" t="s">
        <v>3295</v>
      </c>
      <c r="AX425" s="54" t="s">
        <v>105</v>
      </c>
      <c r="BA425" s="51" t="s">
        <v>3296</v>
      </c>
      <c r="BB425" s="1" t="s">
        <v>1616</v>
      </c>
      <c r="BC425" s="1" t="s">
        <v>3297</v>
      </c>
      <c r="BD425" s="33" t="s">
        <v>3299</v>
      </c>
      <c r="BP425" s="51" t="s">
        <v>3300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0" priority="1" operator="equal">
      <formula>FALSE</formula>
    </cfRule>
  </conditionalFormatting>
  <hyperlinks>
    <hyperlink ref="B265" r:id="rId1" display="https://doi.org/10.1109/ICT.2007.4569410" xr:uid="{00000000-0004-0000-0600-000000000000}"/>
    <hyperlink ref="B266" r:id="rId2" display="https://doi.org/10.1109/ICT.1997.667089" xr:uid="{00000000-0004-0000-0600-000001000000}"/>
    <hyperlink ref="B267" r:id="rId3" display="https://doi.org/10.1109/ICT.1997.667089" xr:uid="{00000000-0004-0000-0600-000002000000}"/>
    <hyperlink ref="L108" r:id="rId4" xr:uid="{00000000-0004-0000-0600-000003000000}"/>
    <hyperlink ref="L109" r:id="rId5" xr:uid="{00000000-0004-0000-0600-000004000000}"/>
    <hyperlink ref="L111" r:id="rId6" xr:uid="{00000000-0004-0000-0600-000005000000}"/>
    <hyperlink ref="L112" r:id="rId7" xr:uid="{00000000-0004-0000-0600-000006000000}"/>
    <hyperlink ref="L113" r:id="rId8" xr:uid="{00000000-0004-0000-0600-000007000000}"/>
    <hyperlink ref="L114" r:id="rId9" xr:uid="{00000000-0004-0000-0600-000008000000}"/>
    <hyperlink ref="L115" r:id="rId10" xr:uid="{00000000-0004-0000-0600-000009000000}"/>
    <hyperlink ref="L116" r:id="rId11" xr:uid="{00000000-0004-0000-0600-00000A000000}"/>
    <hyperlink ref="L117" r:id="rId12" xr:uid="{00000000-0004-0000-0600-00000B000000}"/>
    <hyperlink ref="L118" r:id="rId13" xr:uid="{00000000-0004-0000-0600-00000C000000}"/>
    <hyperlink ref="L119" r:id="rId14" xr:uid="{00000000-0004-0000-0600-00000D000000}"/>
    <hyperlink ref="L120" r:id="rId15" xr:uid="{00000000-0004-0000-0600-00000E000000}"/>
    <hyperlink ref="L121" r:id="rId16" xr:uid="{00000000-0004-0000-0600-00000F000000}"/>
    <hyperlink ref="L122" r:id="rId17" xr:uid="{00000000-0004-0000-0600-000010000000}"/>
    <hyperlink ref="L123" r:id="rId18" xr:uid="{00000000-0004-0000-0600-000011000000}"/>
    <hyperlink ref="L124" r:id="rId19" xr:uid="{00000000-0004-0000-0600-000012000000}"/>
    <hyperlink ref="L125" r:id="rId20" xr:uid="{00000000-0004-0000-0600-000013000000}"/>
    <hyperlink ref="L126" r:id="rId21" xr:uid="{00000000-0004-0000-0600-000014000000}"/>
    <hyperlink ref="L127" r:id="rId22" xr:uid="{00000000-0004-0000-0600-000015000000}"/>
    <hyperlink ref="L128" r:id="rId23" xr:uid="{00000000-0004-0000-0600-000016000000}"/>
    <hyperlink ref="L129" r:id="rId24" xr:uid="{00000000-0004-0000-0600-000017000000}"/>
    <hyperlink ref="L130" r:id="rId25" xr:uid="{00000000-0004-0000-0600-000018000000}"/>
    <hyperlink ref="L131" r:id="rId26" xr:uid="{00000000-0004-0000-0600-000019000000}"/>
    <hyperlink ref="L132" r:id="rId27" xr:uid="{00000000-0004-0000-0600-00001A000000}"/>
    <hyperlink ref="L133" r:id="rId28" xr:uid="{00000000-0004-0000-0600-00001B000000}"/>
    <hyperlink ref="L134" r:id="rId29" xr:uid="{00000000-0004-0000-0600-00001C000000}"/>
    <hyperlink ref="L135" r:id="rId30" xr:uid="{00000000-0004-0000-0600-00001D000000}"/>
    <hyperlink ref="L136" r:id="rId31" xr:uid="{00000000-0004-0000-0600-00001E000000}"/>
    <hyperlink ref="L137" r:id="rId32" xr:uid="{00000000-0004-0000-0600-00001F000000}"/>
    <hyperlink ref="L138" r:id="rId33" xr:uid="{00000000-0004-0000-0600-000020000000}"/>
    <hyperlink ref="L139" r:id="rId34" xr:uid="{00000000-0004-0000-0600-000021000000}"/>
    <hyperlink ref="L140" r:id="rId35" xr:uid="{00000000-0004-0000-0600-000022000000}"/>
    <hyperlink ref="L143" r:id="rId36" xr:uid="{00000000-0004-0000-0600-000023000000}"/>
    <hyperlink ref="L144" r:id="rId37" xr:uid="{00000000-0004-0000-0600-000024000000}"/>
    <hyperlink ref="L145" r:id="rId38" xr:uid="{00000000-0004-0000-0600-000025000000}"/>
    <hyperlink ref="L146" r:id="rId39" xr:uid="{00000000-0004-0000-0600-000026000000}"/>
    <hyperlink ref="L147" r:id="rId40" xr:uid="{00000000-0004-0000-0600-000027000000}"/>
    <hyperlink ref="L148" r:id="rId41" xr:uid="{00000000-0004-0000-0600-000028000000}"/>
    <hyperlink ref="L149" r:id="rId42" xr:uid="{00000000-0004-0000-0600-000029000000}"/>
    <hyperlink ref="L150" r:id="rId43" xr:uid="{00000000-0004-0000-0600-00002A000000}"/>
    <hyperlink ref="L151" r:id="rId44" xr:uid="{00000000-0004-0000-0600-00002B000000}"/>
    <hyperlink ref="L302" r:id="rId45" xr:uid="{00000000-0004-0000-0600-00002C000000}"/>
    <hyperlink ref="L303" r:id="rId46" xr:uid="{00000000-0004-0000-0600-00002D000000}"/>
    <hyperlink ref="L331" r:id="rId47" xr:uid="{00000000-0004-0000-0600-00002E000000}"/>
    <hyperlink ref="L332" r:id="rId48" xr:uid="{00000000-0004-0000-0600-00002F000000}"/>
    <hyperlink ref="L333" r:id="rId49" xr:uid="{00000000-0004-0000-0600-000030000000}"/>
    <hyperlink ref="L301" r:id="rId50" xr:uid="{00000000-0004-0000-0600-000031000000}"/>
    <hyperlink ref="L300" r:id="rId51" xr:uid="{00000000-0004-0000-0600-000032000000}"/>
    <hyperlink ref="L299" r:id="rId52" xr:uid="{00000000-0004-0000-0600-000033000000}"/>
    <hyperlink ref="L296" r:id="rId53" xr:uid="{00000000-0004-0000-0600-000034000000}"/>
    <hyperlink ref="L297" r:id="rId54" xr:uid="{00000000-0004-0000-0600-000035000000}"/>
    <hyperlink ref="L298" r:id="rId55" xr:uid="{00000000-0004-0000-0600-000036000000}"/>
    <hyperlink ref="L295" r:id="rId56" xr:uid="{00000000-0004-0000-0600-000037000000}"/>
    <hyperlink ref="L294" r:id="rId57" xr:uid="{00000000-0004-0000-0600-000038000000}"/>
    <hyperlink ref="L293" r:id="rId58" xr:uid="{00000000-0004-0000-0600-000039000000}"/>
    <hyperlink ref="L292" r:id="rId59" xr:uid="{00000000-0004-0000-0600-00003A000000}"/>
    <hyperlink ref="L291" r:id="rId60" xr:uid="{00000000-0004-0000-0600-00003B000000}"/>
    <hyperlink ref="L287" r:id="rId61" xr:uid="{00000000-0004-0000-0600-00003C000000}"/>
    <hyperlink ref="L288" r:id="rId62" xr:uid="{00000000-0004-0000-0600-00003D000000}"/>
    <hyperlink ref="L289" r:id="rId63" xr:uid="{00000000-0004-0000-0600-00003E000000}"/>
    <hyperlink ref="L290" r:id="rId64" xr:uid="{00000000-0004-0000-0600-00003F000000}"/>
    <hyperlink ref="L285" r:id="rId65" xr:uid="{00000000-0004-0000-0600-000040000000}"/>
    <hyperlink ref="L284" r:id="rId66" xr:uid="{00000000-0004-0000-0600-000041000000}"/>
    <hyperlink ref="L283" r:id="rId67" xr:uid="{00000000-0004-0000-0600-000042000000}"/>
    <hyperlink ref="L282" r:id="rId68" xr:uid="{00000000-0004-0000-0600-000043000000}"/>
    <hyperlink ref="L281" r:id="rId69" xr:uid="{00000000-0004-0000-0600-000044000000}"/>
    <hyperlink ref="L280" r:id="rId70" xr:uid="{00000000-0004-0000-0600-000045000000}"/>
    <hyperlink ref="L279" r:id="rId71" xr:uid="{00000000-0004-0000-0600-000046000000}"/>
    <hyperlink ref="L277" r:id="rId72" xr:uid="{00000000-0004-0000-0600-000047000000}"/>
    <hyperlink ref="L276" r:id="rId73" xr:uid="{00000000-0004-0000-0600-000048000000}"/>
    <hyperlink ref="L272" r:id="rId74" xr:uid="{00000000-0004-0000-0600-000049000000}"/>
    <hyperlink ref="L273" r:id="rId75" xr:uid="{00000000-0004-0000-0600-00004A000000}"/>
    <hyperlink ref="L274" r:id="rId76" xr:uid="{00000000-0004-0000-0600-00004B000000}"/>
    <hyperlink ref="L275" r:id="rId77" xr:uid="{00000000-0004-0000-0600-00004C000000}"/>
    <hyperlink ref="L423" r:id="rId78" xr:uid="{00000000-0004-0000-0600-00004D000000}"/>
    <hyperlink ref="L352" r:id="rId79" xr:uid="{00000000-0004-0000-0600-00004E000000}"/>
    <hyperlink ref="L353" r:id="rId80" xr:uid="{00000000-0004-0000-0600-00004F000000}"/>
    <hyperlink ref="L354" r:id="rId81" xr:uid="{00000000-0004-0000-0600-000050000000}"/>
    <hyperlink ref="L355" r:id="rId82" xr:uid="{00000000-0004-0000-0600-000051000000}"/>
    <hyperlink ref="L356" r:id="rId83" xr:uid="{00000000-0004-0000-0600-000052000000}"/>
    <hyperlink ref="L357" r:id="rId84" xr:uid="{00000000-0004-0000-0600-000053000000}"/>
    <hyperlink ref="L358" r:id="rId85" xr:uid="{00000000-0004-0000-0600-000054000000}"/>
    <hyperlink ref="L359" r:id="rId86" xr:uid="{00000000-0004-0000-0600-000055000000}"/>
    <hyperlink ref="L360" r:id="rId87" xr:uid="{00000000-0004-0000-0600-000056000000}"/>
    <hyperlink ref="L361" r:id="rId88" xr:uid="{00000000-0004-0000-0600-000057000000}"/>
    <hyperlink ref="L363" r:id="rId89" xr:uid="{00000000-0004-0000-0600-000058000000}"/>
    <hyperlink ref="L364" r:id="rId90" xr:uid="{00000000-0004-0000-0600-000059000000}"/>
    <hyperlink ref="L365" r:id="rId91" xr:uid="{00000000-0004-0000-0600-00005A000000}"/>
    <hyperlink ref="L366" r:id="rId92" xr:uid="{00000000-0004-0000-0600-00005B000000}"/>
    <hyperlink ref="L367" r:id="rId93" xr:uid="{00000000-0004-0000-0600-00005C000000}"/>
    <hyperlink ref="L368" r:id="rId94" xr:uid="{00000000-0004-0000-0600-00005D000000}"/>
    <hyperlink ref="L369" r:id="rId95" xr:uid="{00000000-0004-0000-0600-00005E000000}"/>
    <hyperlink ref="L424" r:id="rId96" xr:uid="{00000000-0004-0000-0600-00005F000000}"/>
    <hyperlink ref="L370" r:id="rId97" xr:uid="{00000000-0004-0000-0600-000060000000}"/>
    <hyperlink ref="L371" r:id="rId98" xr:uid="{00000000-0004-0000-0600-000061000000}"/>
    <hyperlink ref="L372" r:id="rId99" xr:uid="{00000000-0004-0000-0600-000062000000}"/>
    <hyperlink ref="L373" r:id="rId100" xr:uid="{00000000-0004-0000-0600-000063000000}"/>
    <hyperlink ref="L374" r:id="rId101" xr:uid="{00000000-0004-0000-0600-000064000000}"/>
    <hyperlink ref="L375" r:id="rId102" xr:uid="{00000000-0004-0000-0600-000065000000}"/>
    <hyperlink ref="L376" r:id="rId103" xr:uid="{00000000-0004-0000-0600-000066000000}"/>
    <hyperlink ref="L377" r:id="rId104" xr:uid="{00000000-0004-0000-0600-000067000000}"/>
    <hyperlink ref="L378" r:id="rId105" xr:uid="{00000000-0004-0000-0600-000068000000}"/>
    <hyperlink ref="L379" r:id="rId106" xr:uid="{00000000-0004-0000-0600-000069000000}"/>
    <hyperlink ref="L380" r:id="rId107" xr:uid="{00000000-0004-0000-0600-00006A000000}"/>
    <hyperlink ref="L381" r:id="rId108" xr:uid="{00000000-0004-0000-0600-00006B000000}"/>
    <hyperlink ref="L382" r:id="rId109" xr:uid="{00000000-0004-0000-0600-00006C000000}"/>
    <hyperlink ref="L383" r:id="rId110" xr:uid="{00000000-0004-0000-0600-00006D000000}"/>
    <hyperlink ref="L384" r:id="rId111" xr:uid="{00000000-0004-0000-0600-00006E000000}"/>
    <hyperlink ref="L385" r:id="rId112" xr:uid="{00000000-0004-0000-0600-00006F000000}"/>
    <hyperlink ref="L386" r:id="rId113" xr:uid="{00000000-0004-0000-0600-000070000000}"/>
    <hyperlink ref="L387" r:id="rId114" xr:uid="{00000000-0004-0000-0600-000071000000}"/>
    <hyperlink ref="L388" r:id="rId115" xr:uid="{00000000-0004-0000-0600-000072000000}"/>
    <hyperlink ref="L389" r:id="rId116" xr:uid="{00000000-0004-0000-0600-000073000000}"/>
    <hyperlink ref="L390" r:id="rId117" xr:uid="{00000000-0004-0000-0600-000074000000}"/>
    <hyperlink ref="L391" r:id="rId118" xr:uid="{00000000-0004-0000-0600-000075000000}"/>
    <hyperlink ref="L392" r:id="rId119" xr:uid="{00000000-0004-0000-0600-000076000000}"/>
    <hyperlink ref="L393" r:id="rId120" xr:uid="{00000000-0004-0000-0600-000077000000}"/>
    <hyperlink ref="L394" r:id="rId121" xr:uid="{00000000-0004-0000-0600-000078000000}"/>
    <hyperlink ref="L395" r:id="rId122" xr:uid="{00000000-0004-0000-0600-000079000000}"/>
    <hyperlink ref="L396" r:id="rId123" xr:uid="{00000000-0004-0000-0600-00007A000000}"/>
    <hyperlink ref="L397" r:id="rId124" xr:uid="{00000000-0004-0000-0600-00007B000000}"/>
    <hyperlink ref="L398" r:id="rId125" xr:uid="{00000000-0004-0000-0600-00007C000000}"/>
    <hyperlink ref="L399" r:id="rId126" xr:uid="{00000000-0004-0000-0600-00007D000000}"/>
    <hyperlink ref="L400" r:id="rId127" xr:uid="{00000000-0004-0000-0600-00007E000000}"/>
    <hyperlink ref="L401" r:id="rId128" xr:uid="{00000000-0004-0000-0600-00007F000000}"/>
    <hyperlink ref="L402" r:id="rId129" xr:uid="{00000000-0004-0000-0600-000080000000}"/>
    <hyperlink ref="L403" r:id="rId130" xr:uid="{00000000-0004-0000-0600-000081000000}"/>
    <hyperlink ref="L404" r:id="rId131" xr:uid="{00000000-0004-0000-0600-000082000000}"/>
    <hyperlink ref="L405" r:id="rId132" xr:uid="{00000000-0004-0000-0600-000083000000}"/>
    <hyperlink ref="L406" r:id="rId133" xr:uid="{00000000-0004-0000-0600-000084000000}"/>
    <hyperlink ref="L407" r:id="rId134" xr:uid="{00000000-0004-0000-0600-000085000000}"/>
    <hyperlink ref="L408" r:id="rId135" xr:uid="{00000000-0004-0000-0600-000086000000}"/>
    <hyperlink ref="L409" r:id="rId136" xr:uid="{00000000-0004-0000-0600-000087000000}"/>
    <hyperlink ref="L410" r:id="rId137" xr:uid="{00000000-0004-0000-0600-000088000000}"/>
    <hyperlink ref="L411" r:id="rId138" xr:uid="{00000000-0004-0000-0600-000089000000}"/>
    <hyperlink ref="L412" r:id="rId139" xr:uid="{00000000-0004-0000-0600-00008A000000}"/>
    <hyperlink ref="L413" r:id="rId140" xr:uid="{00000000-0004-0000-0600-00008B000000}"/>
    <hyperlink ref="L414" r:id="rId141" xr:uid="{00000000-0004-0000-0600-00008C000000}"/>
    <hyperlink ref="L415" r:id="rId142" xr:uid="{00000000-0004-0000-0600-00008D000000}"/>
    <hyperlink ref="L416" r:id="rId143" xr:uid="{00000000-0004-0000-0600-00008E000000}"/>
    <hyperlink ref="L417" r:id="rId144" xr:uid="{00000000-0004-0000-0600-00008F000000}"/>
    <hyperlink ref="L418" r:id="rId145" xr:uid="{00000000-0004-0000-0600-000090000000}"/>
    <hyperlink ref="L419" r:id="rId146" xr:uid="{00000000-0004-0000-0600-000091000000}"/>
    <hyperlink ref="L420" r:id="rId147" xr:uid="{00000000-0004-0000-0600-000092000000}"/>
    <hyperlink ref="L421" r:id="rId148" xr:uid="{00000000-0004-0000-0600-000093000000}"/>
    <hyperlink ref="L422" r:id="rId149" xr:uid="{00000000-0004-0000-0600-000094000000}"/>
    <hyperlink ref="L93" r:id="rId150" xr:uid="{00000000-0004-0000-0600-000095000000}"/>
    <hyperlink ref="L2" r:id="rId151" xr:uid="{00000000-0004-0000-0600-000096000000}"/>
    <hyperlink ref="L3" r:id="rId152" xr:uid="{00000000-0004-0000-0600-000097000000}"/>
    <hyperlink ref="L5" r:id="rId153" xr:uid="{00000000-0004-0000-0600-000098000000}"/>
    <hyperlink ref="L6" r:id="rId154" xr:uid="{00000000-0004-0000-0600-000099000000}"/>
    <hyperlink ref="L7" r:id="rId155" xr:uid="{00000000-0004-0000-0600-00009A000000}"/>
    <hyperlink ref="L8" r:id="rId156" xr:uid="{00000000-0004-0000-0600-00009B000000}"/>
    <hyperlink ref="L9" r:id="rId157" xr:uid="{00000000-0004-0000-0600-00009C000000}"/>
    <hyperlink ref="L10" r:id="rId158" xr:uid="{00000000-0004-0000-0600-00009D000000}"/>
    <hyperlink ref="L11" r:id="rId159" xr:uid="{00000000-0004-0000-0600-00009E000000}"/>
    <hyperlink ref="L425" r:id="rId160" xr:uid="{00000000-0004-0000-0600-00009F000000}"/>
  </hyperlinks>
  <pageMargins left="0.7" right="0.7" top="0.75" bottom="0.75" header="0.3" footer="0.3"/>
  <pageSetup paperSize="9" scale="17" orientation="landscape" horizontalDpi="300" verticalDpi="300" r:id="rId161"/>
  <legacyDrawing r:id="rId16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pageSetUpPr fitToPage="1"/>
  </sheetPr>
  <dimension ref="A1:AT609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ColWidth="9" defaultRowHeight="16.899999999999999" x14ac:dyDescent="0.6"/>
  <cols>
    <col min="1" max="1" width="5.25" style="1" bestFit="1" customWidth="1"/>
    <col min="2" max="2" width="28.25" style="1" customWidth="1"/>
    <col min="3" max="3" width="19.8125" style="1" customWidth="1"/>
    <col min="4" max="4" width="6.5625" style="1" customWidth="1"/>
    <col min="5" max="6" width="12.3125" style="52" customWidth="1"/>
    <col min="7" max="7" width="8.5" style="1" customWidth="1"/>
    <col min="8" max="9" width="8.0625" style="1" customWidth="1"/>
    <col min="10" max="10" width="6.9375" style="1" customWidth="1"/>
    <col min="11" max="11" width="6.8125" style="1" customWidth="1"/>
    <col min="12" max="12" width="6.9375" style="1" customWidth="1"/>
    <col min="13" max="13" width="6.6875" style="1" customWidth="1"/>
    <col min="14" max="14" width="6.9375" style="1" customWidth="1"/>
    <col min="15" max="19" width="7.0625" style="1" customWidth="1"/>
    <col min="20" max="20" width="14" style="1" customWidth="1"/>
    <col min="21" max="21" width="10.0625" style="30" customWidth="1"/>
    <col min="22" max="25" width="8.6875" style="51" customWidth="1"/>
    <col min="26" max="26" width="13.5625" style="51" customWidth="1"/>
    <col min="27" max="27" width="16" style="1" customWidth="1"/>
    <col min="28" max="28" width="23.0625" style="1" customWidth="1"/>
    <col min="29" max="29" width="41.6875" style="33" customWidth="1"/>
    <col min="30" max="30" width="13.25" style="51" customWidth="1"/>
    <col min="31" max="31" width="7.25" style="51" bestFit="1" customWidth="1"/>
    <col min="32" max="35" width="18" style="72" customWidth="1"/>
    <col min="36" max="36" width="87.5" style="1" customWidth="1"/>
    <col min="37" max="37" width="95.75" style="1" bestFit="1" customWidth="1"/>
    <col min="38" max="38" width="40.5625" style="1" bestFit="1" customWidth="1"/>
    <col min="39" max="39" width="20.0625" style="1" customWidth="1"/>
    <col min="40" max="40" width="9" style="1"/>
    <col min="41" max="41" width="7.5" style="51" bestFit="1" customWidth="1"/>
    <col min="42" max="42" width="11.75" style="1" bestFit="1" customWidth="1"/>
    <col min="43" max="43" width="7.5" style="51" bestFit="1" customWidth="1"/>
    <col min="44" max="44" width="11.75" style="1" bestFit="1" customWidth="1"/>
    <col min="45" max="45" width="50.75" style="1" customWidth="1"/>
    <col min="46" max="46" width="11.5" style="1" customWidth="1"/>
    <col min="47" max="16384" width="9" style="1"/>
  </cols>
  <sheetData>
    <row r="1" spans="1:46" ht="50.65" x14ac:dyDescent="0.6">
      <c r="A1" s="77" t="s">
        <v>2083</v>
      </c>
      <c r="B1" s="77" t="s">
        <v>2082</v>
      </c>
      <c r="C1" s="77" t="s">
        <v>2244</v>
      </c>
      <c r="D1" s="77" t="s">
        <v>209</v>
      </c>
      <c r="E1" s="70" t="s">
        <v>2524</v>
      </c>
      <c r="F1" s="70" t="s">
        <v>2525</v>
      </c>
      <c r="G1" s="70" t="s">
        <v>2095</v>
      </c>
      <c r="H1" s="92" t="s">
        <v>2526</v>
      </c>
      <c r="I1" s="92" t="s">
        <v>2527</v>
      </c>
      <c r="J1" s="92" t="s">
        <v>2528</v>
      </c>
      <c r="K1" s="92" t="s">
        <v>2529</v>
      </c>
      <c r="L1" s="92" t="s">
        <v>2530</v>
      </c>
      <c r="M1" s="92" t="s">
        <v>2496</v>
      </c>
      <c r="N1" s="92" t="s">
        <v>2238</v>
      </c>
      <c r="O1" s="108" t="s">
        <v>2531</v>
      </c>
      <c r="P1" s="108" t="s">
        <v>2532</v>
      </c>
      <c r="Q1" s="108" t="s">
        <v>2533</v>
      </c>
      <c r="R1" s="108" t="s">
        <v>2567</v>
      </c>
      <c r="S1" s="108" t="s">
        <v>2568</v>
      </c>
      <c r="T1" s="86" t="s">
        <v>1577</v>
      </c>
      <c r="U1" s="87" t="s">
        <v>206</v>
      </c>
      <c r="V1" s="27" t="s">
        <v>104</v>
      </c>
      <c r="W1" s="27" t="s">
        <v>101</v>
      </c>
      <c r="X1" s="27" t="s">
        <v>102</v>
      </c>
      <c r="Y1" s="27" t="s">
        <v>103</v>
      </c>
      <c r="Z1" s="70" t="s">
        <v>2004</v>
      </c>
      <c r="AA1" s="70" t="s">
        <v>2003</v>
      </c>
      <c r="AB1" s="27" t="s">
        <v>96</v>
      </c>
      <c r="AC1" s="27" t="s">
        <v>166</v>
      </c>
      <c r="AD1" s="27" t="s">
        <v>214</v>
      </c>
      <c r="AE1" s="70" t="s">
        <v>167</v>
      </c>
      <c r="AF1" s="71" t="s">
        <v>2044</v>
      </c>
      <c r="AG1" s="71" t="s">
        <v>2069</v>
      </c>
      <c r="AH1" s="71" t="s">
        <v>2034</v>
      </c>
      <c r="AI1" s="71" t="s">
        <v>2046</v>
      </c>
      <c r="AJ1" s="27" t="s">
        <v>2030</v>
      </c>
      <c r="AK1" s="36" t="s">
        <v>483</v>
      </c>
      <c r="AL1" s="36" t="s">
        <v>531</v>
      </c>
      <c r="AM1" s="27" t="s">
        <v>8</v>
      </c>
      <c r="AO1" s="27" t="s">
        <v>204</v>
      </c>
      <c r="AP1" s="36" t="s">
        <v>203</v>
      </c>
      <c r="AQ1" s="27" t="s">
        <v>216</v>
      </c>
      <c r="AR1" s="36" t="s">
        <v>205</v>
      </c>
      <c r="AS1" s="27" t="s">
        <v>100</v>
      </c>
      <c r="AT1" s="34" t="s">
        <v>202</v>
      </c>
    </row>
    <row r="2" spans="1:46" x14ac:dyDescent="0.6">
      <c r="A2" s="78">
        <v>1</v>
      </c>
      <c r="B2" s="42" t="s">
        <v>17</v>
      </c>
      <c r="C2" s="42"/>
      <c r="D2" s="1">
        <v>2011</v>
      </c>
      <c r="E2" s="1">
        <v>1.7</v>
      </c>
      <c r="F2" s="1"/>
      <c r="G2" s="1">
        <v>800</v>
      </c>
      <c r="T2" s="51" t="s">
        <v>5</v>
      </c>
      <c r="U2" s="35" t="s">
        <v>213</v>
      </c>
      <c r="V2" s="51" t="s">
        <v>5</v>
      </c>
      <c r="W2" s="51" t="s">
        <v>105</v>
      </c>
      <c r="X2" s="51" t="s">
        <v>106</v>
      </c>
      <c r="Y2" s="51" t="s">
        <v>106</v>
      </c>
      <c r="Z2" s="51" t="s">
        <v>2005</v>
      </c>
      <c r="AA2" s="1" t="s">
        <v>4</v>
      </c>
      <c r="AB2" s="1" t="s">
        <v>174</v>
      </c>
      <c r="AC2" s="32" t="s">
        <v>175</v>
      </c>
      <c r="AD2" s="29" t="s">
        <v>122</v>
      </c>
      <c r="AE2" s="29" t="s">
        <v>139</v>
      </c>
      <c r="AF2" s="75" t="s">
        <v>2073</v>
      </c>
      <c r="AG2" s="76" t="s">
        <v>2070</v>
      </c>
      <c r="AH2" s="76" t="s">
        <v>2070</v>
      </c>
      <c r="AI2" s="76" t="s">
        <v>2071</v>
      </c>
      <c r="AJ2" s="33" t="s">
        <v>2035</v>
      </c>
      <c r="AK2" s="33"/>
      <c r="AL2" s="33"/>
      <c r="AO2" s="51" t="s">
        <v>7</v>
      </c>
      <c r="AP2" s="37">
        <v>42608</v>
      </c>
      <c r="AQ2" s="51" t="s">
        <v>7</v>
      </c>
      <c r="AR2" s="37">
        <v>42608</v>
      </c>
    </row>
    <row r="3" spans="1:46" x14ac:dyDescent="0.6">
      <c r="A3" s="78">
        <f>A2+1</f>
        <v>2</v>
      </c>
      <c r="B3" s="42" t="s">
        <v>18</v>
      </c>
      <c r="C3" s="42"/>
      <c r="D3" s="1">
        <v>2012</v>
      </c>
      <c r="E3" s="1">
        <v>2.2000000000000002</v>
      </c>
      <c r="F3" s="1"/>
      <c r="G3" s="1">
        <v>915</v>
      </c>
      <c r="T3" s="51" t="s">
        <v>19</v>
      </c>
      <c r="U3" s="35" t="s">
        <v>213</v>
      </c>
      <c r="V3" s="51" t="s">
        <v>19</v>
      </c>
      <c r="W3" s="51" t="s">
        <v>111</v>
      </c>
      <c r="X3" s="51" t="s">
        <v>112</v>
      </c>
      <c r="Y3" s="51" t="s">
        <v>112</v>
      </c>
      <c r="Z3" s="51" t="s">
        <v>2005</v>
      </c>
      <c r="AA3" s="1" t="s">
        <v>20</v>
      </c>
      <c r="AB3" s="1" t="s">
        <v>116</v>
      </c>
      <c r="AC3" s="32" t="s">
        <v>176</v>
      </c>
      <c r="AD3" s="29" t="s">
        <v>123</v>
      </c>
      <c r="AE3" s="29" t="s">
        <v>110</v>
      </c>
      <c r="AF3" s="75" t="s">
        <v>2072</v>
      </c>
      <c r="AG3" s="75" t="s">
        <v>2074</v>
      </c>
      <c r="AH3" s="75" t="s">
        <v>2036</v>
      </c>
      <c r="AI3" s="76" t="s">
        <v>2071</v>
      </c>
      <c r="AJ3" s="33" t="s">
        <v>195</v>
      </c>
      <c r="AK3" s="33"/>
      <c r="AL3" s="33"/>
      <c r="AO3" s="51" t="s">
        <v>7</v>
      </c>
      <c r="AP3" s="37">
        <v>42608</v>
      </c>
      <c r="AQ3" s="51" t="s">
        <v>7</v>
      </c>
      <c r="AR3" s="37">
        <v>42608</v>
      </c>
      <c r="AS3" s="28"/>
    </row>
    <row r="4" spans="1:46" x14ac:dyDescent="0.6">
      <c r="A4" s="78">
        <f>A3+1</f>
        <v>3</v>
      </c>
      <c r="B4" s="42" t="s">
        <v>21</v>
      </c>
      <c r="C4" s="42"/>
      <c r="D4" s="1">
        <v>2008</v>
      </c>
      <c r="E4" s="1">
        <v>1</v>
      </c>
      <c r="F4" s="1"/>
      <c r="G4" s="1">
        <v>200</v>
      </c>
      <c r="T4" s="51" t="s">
        <v>22</v>
      </c>
      <c r="U4" s="35" t="s">
        <v>213</v>
      </c>
      <c r="V4" s="51" t="s">
        <v>22</v>
      </c>
      <c r="W4" s="51" t="s">
        <v>136</v>
      </c>
      <c r="X4" s="51" t="s">
        <v>136</v>
      </c>
      <c r="Y4" s="51" t="s">
        <v>137</v>
      </c>
      <c r="Z4" s="51" t="s">
        <v>97</v>
      </c>
      <c r="AA4" s="1" t="s">
        <v>97</v>
      </c>
      <c r="AB4" s="1" t="s">
        <v>97</v>
      </c>
      <c r="AC4" s="33" t="s">
        <v>23</v>
      </c>
      <c r="AD4" s="51" t="s">
        <v>95</v>
      </c>
      <c r="AE4" s="51" t="s">
        <v>113</v>
      </c>
      <c r="AF4" s="73"/>
      <c r="AG4" s="73"/>
      <c r="AH4" s="73"/>
      <c r="AI4" s="73"/>
      <c r="AJ4" s="33" t="s">
        <v>189</v>
      </c>
      <c r="AK4" s="33"/>
      <c r="AL4" s="33"/>
      <c r="AO4" s="51" t="s">
        <v>7</v>
      </c>
      <c r="AP4" s="37">
        <v>42608</v>
      </c>
      <c r="AQ4" s="51" t="s">
        <v>7</v>
      </c>
      <c r="AR4" s="37">
        <v>42608</v>
      </c>
    </row>
    <row r="5" spans="1:46" x14ac:dyDescent="0.6">
      <c r="A5" s="78">
        <f t="shared" ref="A5:A10" si="0">A4+1</f>
        <v>4</v>
      </c>
      <c r="B5" s="42" t="s">
        <v>24</v>
      </c>
      <c r="C5" s="42"/>
      <c r="D5" s="1">
        <v>2015</v>
      </c>
      <c r="E5" s="1">
        <v>1.5</v>
      </c>
      <c r="F5" s="1"/>
      <c r="G5" s="1">
        <v>1200</v>
      </c>
      <c r="T5" s="51" t="s">
        <v>5</v>
      </c>
      <c r="U5" s="35" t="s">
        <v>213</v>
      </c>
      <c r="V5" s="51" t="s">
        <v>25</v>
      </c>
      <c r="W5" s="51" t="s">
        <v>114</v>
      </c>
      <c r="X5" s="51" t="s">
        <v>114</v>
      </c>
      <c r="Y5" s="51" t="s">
        <v>115</v>
      </c>
      <c r="Z5" s="51" t="s">
        <v>2033</v>
      </c>
      <c r="AA5" s="62" t="s">
        <v>2033</v>
      </c>
      <c r="AB5" s="1" t="s">
        <v>146</v>
      </c>
      <c r="AC5" s="33" t="s">
        <v>27</v>
      </c>
      <c r="AD5" s="51" t="s">
        <v>124</v>
      </c>
      <c r="AE5" s="29" t="s">
        <v>110</v>
      </c>
      <c r="AF5" s="75" t="s">
        <v>2075</v>
      </c>
      <c r="AG5" s="75" t="s">
        <v>2079</v>
      </c>
      <c r="AH5" s="75" t="s">
        <v>2037</v>
      </c>
      <c r="AI5" s="75" t="s">
        <v>2076</v>
      </c>
      <c r="AJ5" s="33" t="s">
        <v>26</v>
      </c>
      <c r="AK5" s="33"/>
      <c r="AL5" s="33"/>
      <c r="AO5" s="51" t="s">
        <v>7</v>
      </c>
      <c r="AP5" s="37">
        <v>42608</v>
      </c>
      <c r="AQ5" s="51" t="s">
        <v>7</v>
      </c>
      <c r="AR5" s="37">
        <v>42608</v>
      </c>
      <c r="AS5" s="1" t="s">
        <v>200</v>
      </c>
    </row>
    <row r="6" spans="1:46" x14ac:dyDescent="0.6">
      <c r="A6" s="78">
        <f t="shared" si="0"/>
        <v>5</v>
      </c>
      <c r="B6" s="42" t="s">
        <v>30</v>
      </c>
      <c r="C6" s="42"/>
      <c r="D6" s="1">
        <v>2013</v>
      </c>
      <c r="E6" s="1">
        <v>2</v>
      </c>
      <c r="F6" s="1"/>
      <c r="G6" s="1">
        <v>673</v>
      </c>
      <c r="T6" s="51" t="s">
        <v>22</v>
      </c>
      <c r="U6" s="35" t="s">
        <v>213</v>
      </c>
      <c r="V6" s="51" t="s">
        <v>29</v>
      </c>
      <c r="W6" s="51" t="s">
        <v>114</v>
      </c>
      <c r="X6" s="51" t="s">
        <v>114</v>
      </c>
      <c r="Y6" s="51" t="s">
        <v>118</v>
      </c>
      <c r="Z6" s="51" t="s">
        <v>2005</v>
      </c>
      <c r="AA6" s="1" t="s">
        <v>28</v>
      </c>
      <c r="AB6" s="1" t="s">
        <v>147</v>
      </c>
      <c r="AC6" s="33" t="s">
        <v>117</v>
      </c>
      <c r="AD6" s="51" t="s">
        <v>125</v>
      </c>
      <c r="AE6" s="29" t="s">
        <v>110</v>
      </c>
      <c r="AF6" s="75" t="s">
        <v>2072</v>
      </c>
      <c r="AG6" s="75" t="s">
        <v>2080</v>
      </c>
      <c r="AH6" s="75" t="s">
        <v>2039</v>
      </c>
      <c r="AI6" s="75" t="s">
        <v>2076</v>
      </c>
      <c r="AJ6" s="33" t="s">
        <v>26</v>
      </c>
      <c r="AK6" s="33"/>
      <c r="AL6" s="33"/>
      <c r="AO6" s="51" t="s">
        <v>7</v>
      </c>
      <c r="AP6" s="37">
        <v>42608</v>
      </c>
      <c r="AQ6" s="51" t="s">
        <v>7</v>
      </c>
      <c r="AR6" s="37">
        <v>42608</v>
      </c>
    </row>
    <row r="7" spans="1:46" x14ac:dyDescent="0.6">
      <c r="A7" s="78">
        <f t="shared" si="0"/>
        <v>6</v>
      </c>
      <c r="B7" s="42" t="s">
        <v>31</v>
      </c>
      <c r="C7" s="42"/>
      <c r="D7" s="1">
        <v>2015</v>
      </c>
      <c r="E7" s="1">
        <v>2.1</v>
      </c>
      <c r="F7" s="1"/>
      <c r="G7" s="1">
        <v>1000</v>
      </c>
      <c r="T7" s="51" t="s">
        <v>22</v>
      </c>
      <c r="U7" s="35" t="s">
        <v>213</v>
      </c>
      <c r="V7" s="51" t="s">
        <v>29</v>
      </c>
      <c r="W7" s="51" t="s">
        <v>119</v>
      </c>
      <c r="X7" s="51" t="s">
        <v>115</v>
      </c>
      <c r="Y7" s="51" t="s">
        <v>118</v>
      </c>
      <c r="Z7" s="51" t="s">
        <v>2005</v>
      </c>
      <c r="AA7" s="41" t="s">
        <v>2023</v>
      </c>
      <c r="AB7" s="1" t="s">
        <v>148</v>
      </c>
      <c r="AC7" s="33" t="s">
        <v>120</v>
      </c>
      <c r="AD7" s="51" t="s">
        <v>125</v>
      </c>
      <c r="AE7" s="29" t="s">
        <v>110</v>
      </c>
      <c r="AF7" s="75" t="s">
        <v>2072</v>
      </c>
      <c r="AG7" s="75"/>
      <c r="AH7" s="75" t="s">
        <v>2039</v>
      </c>
      <c r="AI7" s="76" t="s">
        <v>2071</v>
      </c>
      <c r="AJ7" s="33" t="s">
        <v>26</v>
      </c>
      <c r="AK7" s="33"/>
      <c r="AL7" s="33"/>
      <c r="AO7" s="51" t="s">
        <v>7</v>
      </c>
      <c r="AP7" s="37">
        <v>42608</v>
      </c>
      <c r="AQ7" s="51" t="s">
        <v>7</v>
      </c>
      <c r="AR7" s="37">
        <v>42608</v>
      </c>
    </row>
    <row r="8" spans="1:46" x14ac:dyDescent="0.6">
      <c r="A8" s="78">
        <f t="shared" si="0"/>
        <v>7</v>
      </c>
      <c r="B8" s="42" t="s">
        <v>32</v>
      </c>
      <c r="C8" s="42"/>
      <c r="D8" s="1">
        <v>2008</v>
      </c>
      <c r="E8" s="1">
        <v>1.5</v>
      </c>
      <c r="F8" s="1"/>
      <c r="G8" s="1">
        <v>773</v>
      </c>
      <c r="T8" s="51" t="s">
        <v>5</v>
      </c>
      <c r="U8" s="35" t="s">
        <v>213</v>
      </c>
      <c r="V8" s="51" t="s">
        <v>33</v>
      </c>
      <c r="W8" s="51" t="s">
        <v>114</v>
      </c>
      <c r="X8" s="51" t="s">
        <v>118</v>
      </c>
      <c r="Y8" s="51" t="s">
        <v>118</v>
      </c>
      <c r="Z8" s="51" t="s">
        <v>2005</v>
      </c>
      <c r="AA8" s="1" t="s">
        <v>34</v>
      </c>
      <c r="AB8" s="1" t="s">
        <v>149</v>
      </c>
      <c r="AC8" s="33" t="s">
        <v>121</v>
      </c>
      <c r="AD8" s="51" t="s">
        <v>124</v>
      </c>
      <c r="AE8" s="29" t="s">
        <v>110</v>
      </c>
      <c r="AF8" s="75" t="s">
        <v>2075</v>
      </c>
      <c r="AG8" s="75" t="s">
        <v>2077</v>
      </c>
      <c r="AH8" s="75" t="s">
        <v>2040</v>
      </c>
      <c r="AI8" s="76" t="s">
        <v>2071</v>
      </c>
      <c r="AJ8" s="33" t="s">
        <v>35</v>
      </c>
      <c r="AK8" s="33"/>
      <c r="AL8" s="33"/>
      <c r="AO8" s="51" t="s">
        <v>7</v>
      </c>
      <c r="AP8" s="37">
        <v>42608</v>
      </c>
      <c r="AQ8" s="51" t="s">
        <v>7</v>
      </c>
      <c r="AR8" s="37">
        <v>42608</v>
      </c>
    </row>
    <row r="9" spans="1:46" x14ac:dyDescent="0.6">
      <c r="A9" s="78">
        <f t="shared" si="0"/>
        <v>8</v>
      </c>
      <c r="B9" s="42" t="s">
        <v>36</v>
      </c>
      <c r="C9" s="42"/>
      <c r="D9" s="1">
        <v>2004</v>
      </c>
      <c r="E9" s="1">
        <v>2.2000000000000002</v>
      </c>
      <c r="F9" s="1"/>
      <c r="G9" s="1">
        <v>800</v>
      </c>
      <c r="T9" s="51" t="s">
        <v>38</v>
      </c>
      <c r="U9" s="35" t="s">
        <v>213</v>
      </c>
      <c r="V9" s="51" t="s">
        <v>38</v>
      </c>
      <c r="W9" s="51" t="s">
        <v>114</v>
      </c>
      <c r="X9" s="51" t="s">
        <v>115</v>
      </c>
      <c r="Y9" s="51" t="s">
        <v>115</v>
      </c>
      <c r="Z9" s="51" t="s">
        <v>2005</v>
      </c>
      <c r="AA9" s="41" t="s">
        <v>66</v>
      </c>
      <c r="AB9" s="1" t="s">
        <v>150</v>
      </c>
      <c r="AC9" s="33" t="s">
        <v>37</v>
      </c>
      <c r="AD9" s="51" t="s">
        <v>126</v>
      </c>
      <c r="AE9" s="29" t="s">
        <v>139</v>
      </c>
      <c r="AF9" s="75" t="s">
        <v>2073</v>
      </c>
      <c r="AG9" s="76" t="s">
        <v>2070</v>
      </c>
      <c r="AH9" s="76" t="s">
        <v>2070</v>
      </c>
      <c r="AI9" s="76" t="s">
        <v>2070</v>
      </c>
      <c r="AJ9" s="33" t="s">
        <v>107</v>
      </c>
      <c r="AK9" s="33"/>
      <c r="AL9" s="33"/>
      <c r="AO9" s="51" t="s">
        <v>7</v>
      </c>
      <c r="AP9" s="37">
        <v>42608</v>
      </c>
      <c r="AQ9" s="51" t="s">
        <v>7</v>
      </c>
      <c r="AR9" s="37">
        <v>42608</v>
      </c>
    </row>
    <row r="10" spans="1:46" x14ac:dyDescent="0.6">
      <c r="A10" s="78">
        <f t="shared" si="0"/>
        <v>9</v>
      </c>
      <c r="B10" s="42" t="s">
        <v>39</v>
      </c>
      <c r="C10" s="42"/>
      <c r="D10" s="1">
        <v>2014</v>
      </c>
      <c r="E10" s="1">
        <v>1.3</v>
      </c>
      <c r="F10" s="1"/>
      <c r="G10" s="1">
        <v>380</v>
      </c>
      <c r="T10" s="51" t="s">
        <v>5</v>
      </c>
      <c r="U10" s="35" t="s">
        <v>213</v>
      </c>
      <c r="V10" s="51" t="s">
        <v>33</v>
      </c>
      <c r="W10" s="51" t="s">
        <v>127</v>
      </c>
      <c r="X10" s="51" t="s">
        <v>128</v>
      </c>
      <c r="Y10" s="51" t="s">
        <v>128</v>
      </c>
      <c r="Z10" s="51" t="s">
        <v>2005</v>
      </c>
      <c r="AA10" s="42" t="s">
        <v>41</v>
      </c>
      <c r="AB10" s="1" t="s">
        <v>129</v>
      </c>
      <c r="AC10" s="33" t="s">
        <v>40</v>
      </c>
      <c r="AD10" s="51" t="s">
        <v>130</v>
      </c>
      <c r="AE10" s="29" t="s">
        <v>131</v>
      </c>
      <c r="AF10" s="75" t="s">
        <v>2073</v>
      </c>
      <c r="AG10" s="75" t="s">
        <v>2078</v>
      </c>
      <c r="AH10" s="75" t="s">
        <v>2041</v>
      </c>
      <c r="AI10" s="75" t="s">
        <v>2081</v>
      </c>
      <c r="AJ10" s="33" t="s">
        <v>194</v>
      </c>
      <c r="AK10" s="33"/>
      <c r="AL10" s="33"/>
      <c r="AO10" s="51" t="s">
        <v>7</v>
      </c>
      <c r="AP10" s="37">
        <v>42608</v>
      </c>
      <c r="AQ10" s="51" t="s">
        <v>7</v>
      </c>
      <c r="AR10" s="37">
        <v>42608</v>
      </c>
    </row>
    <row r="11" spans="1:46" x14ac:dyDescent="0.6">
      <c r="A11" s="78">
        <f>A10+1</f>
        <v>10</v>
      </c>
      <c r="B11" s="42" t="s">
        <v>42</v>
      </c>
      <c r="C11" s="42"/>
      <c r="D11" s="1">
        <v>2016</v>
      </c>
      <c r="E11" s="1">
        <v>1.8</v>
      </c>
      <c r="F11" s="1"/>
      <c r="G11" s="1">
        <v>810</v>
      </c>
      <c r="T11" s="51" t="s">
        <v>22</v>
      </c>
      <c r="U11" s="35" t="s">
        <v>213</v>
      </c>
      <c r="V11" s="51" t="s">
        <v>45</v>
      </c>
      <c r="W11" s="51" t="s">
        <v>132</v>
      </c>
      <c r="X11" s="51" t="s">
        <v>132</v>
      </c>
      <c r="Y11" s="51" t="s">
        <v>133</v>
      </c>
      <c r="Z11" s="51" t="s">
        <v>2005</v>
      </c>
      <c r="AA11" s="42" t="s">
        <v>44</v>
      </c>
      <c r="AB11" s="31" t="s">
        <v>151</v>
      </c>
      <c r="AC11" s="32" t="s">
        <v>177</v>
      </c>
      <c r="AD11" s="29" t="s">
        <v>130</v>
      </c>
      <c r="AE11" s="29" t="s">
        <v>131</v>
      </c>
      <c r="AF11" s="75" t="s">
        <v>2073</v>
      </c>
      <c r="AG11" s="75" t="s">
        <v>2080</v>
      </c>
      <c r="AH11" s="75" t="s">
        <v>2042</v>
      </c>
      <c r="AI11" s="76" t="s">
        <v>2070</v>
      </c>
      <c r="AJ11" s="33" t="s">
        <v>46</v>
      </c>
      <c r="AK11" s="33"/>
      <c r="AL11" s="33"/>
      <c r="AO11" s="51" t="s">
        <v>62</v>
      </c>
      <c r="AP11" s="37">
        <v>42608</v>
      </c>
      <c r="AQ11" s="51" t="s">
        <v>62</v>
      </c>
      <c r="AR11" s="37">
        <v>42608</v>
      </c>
      <c r="AS11" s="72"/>
    </row>
    <row r="12" spans="1:46" x14ac:dyDescent="0.6">
      <c r="A12" s="78">
        <v>11</v>
      </c>
      <c r="B12" s="42" t="s">
        <v>42</v>
      </c>
      <c r="C12" s="42"/>
      <c r="D12" s="1">
        <v>2016</v>
      </c>
      <c r="E12" s="1">
        <v>1.4</v>
      </c>
      <c r="F12" s="1"/>
      <c r="G12" s="1">
        <v>750</v>
      </c>
      <c r="T12" s="51" t="s">
        <v>38</v>
      </c>
      <c r="U12" s="35" t="s">
        <v>213</v>
      </c>
      <c r="V12" s="51" t="s">
        <v>43</v>
      </c>
      <c r="W12" s="51" t="s">
        <v>132</v>
      </c>
      <c r="X12" s="51" t="s">
        <v>132</v>
      </c>
      <c r="Y12" s="51" t="s">
        <v>133</v>
      </c>
      <c r="Z12" s="51" t="s">
        <v>2005</v>
      </c>
      <c r="AA12" s="1" t="s">
        <v>44</v>
      </c>
      <c r="AB12" s="31" t="s">
        <v>152</v>
      </c>
      <c r="AC12" s="33" t="s">
        <v>178</v>
      </c>
      <c r="AD12" s="51" t="s">
        <v>130</v>
      </c>
      <c r="AE12" s="51" t="s">
        <v>131</v>
      </c>
      <c r="AF12" s="75" t="s">
        <v>2073</v>
      </c>
      <c r="AG12" s="75" t="s">
        <v>2080</v>
      </c>
      <c r="AH12" s="75" t="s">
        <v>2042</v>
      </c>
      <c r="AI12" s="76" t="s">
        <v>2070</v>
      </c>
      <c r="AJ12" s="33" t="s">
        <v>46</v>
      </c>
      <c r="AK12" s="33"/>
      <c r="AL12" s="33"/>
      <c r="AO12" s="51" t="s">
        <v>62</v>
      </c>
      <c r="AP12" s="37">
        <v>42608</v>
      </c>
      <c r="AQ12" s="51" t="s">
        <v>62</v>
      </c>
      <c r="AR12" s="37">
        <v>42608</v>
      </c>
      <c r="AS12" s="72"/>
    </row>
    <row r="13" spans="1:46" x14ac:dyDescent="0.6">
      <c r="A13" s="78">
        <v>12</v>
      </c>
      <c r="B13" s="42" t="s">
        <v>47</v>
      </c>
      <c r="C13" s="42"/>
      <c r="D13" s="1">
        <v>2015</v>
      </c>
      <c r="E13" s="1">
        <v>1.86</v>
      </c>
      <c r="F13" s="1"/>
      <c r="G13" s="1">
        <v>320</v>
      </c>
      <c r="T13" s="51" t="s">
        <v>22</v>
      </c>
      <c r="U13" s="35" t="s">
        <v>213</v>
      </c>
      <c r="V13" s="51" t="s">
        <v>45</v>
      </c>
      <c r="W13" s="51" t="s">
        <v>132</v>
      </c>
      <c r="X13" s="38" t="s">
        <v>212</v>
      </c>
      <c r="Y13" s="51" t="s">
        <v>133</v>
      </c>
      <c r="Z13" s="51" t="s">
        <v>2005</v>
      </c>
      <c r="AA13" s="42" t="s">
        <v>48</v>
      </c>
      <c r="AB13" s="1" t="s">
        <v>153</v>
      </c>
      <c r="AC13" s="33" t="s">
        <v>188</v>
      </c>
      <c r="AD13" s="51" t="s">
        <v>130</v>
      </c>
      <c r="AE13" s="29" t="s">
        <v>131</v>
      </c>
      <c r="AF13" s="75" t="s">
        <v>2051</v>
      </c>
      <c r="AG13" s="76" t="s">
        <v>2070</v>
      </c>
      <c r="AH13" s="75" t="s">
        <v>2037</v>
      </c>
      <c r="AI13" s="76" t="s">
        <v>2070</v>
      </c>
      <c r="AJ13" s="33" t="s">
        <v>196</v>
      </c>
      <c r="AK13" s="33"/>
      <c r="AL13" s="33"/>
      <c r="AO13" s="51" t="s">
        <v>7</v>
      </c>
      <c r="AP13" s="37">
        <v>42608</v>
      </c>
      <c r="AQ13" s="51" t="s">
        <v>7</v>
      </c>
      <c r="AR13" s="37">
        <v>42608</v>
      </c>
    </row>
    <row r="14" spans="1:46" x14ac:dyDescent="0.6">
      <c r="A14" s="78">
        <v>13</v>
      </c>
      <c r="B14" s="42" t="s">
        <v>49</v>
      </c>
      <c r="C14" s="42"/>
      <c r="D14" s="1">
        <v>2016</v>
      </c>
      <c r="E14" s="1">
        <v>1</v>
      </c>
      <c r="F14" s="1"/>
      <c r="G14" s="1">
        <v>700</v>
      </c>
      <c r="T14" s="51" t="s">
        <v>22</v>
      </c>
      <c r="U14" s="35" t="s">
        <v>213</v>
      </c>
      <c r="V14" s="51" t="s">
        <v>45</v>
      </c>
      <c r="W14" s="51" t="s">
        <v>132</v>
      </c>
      <c r="X14" s="51" t="s">
        <v>133</v>
      </c>
      <c r="Y14" s="51" t="s">
        <v>133</v>
      </c>
      <c r="Z14" s="51" t="s">
        <v>2025</v>
      </c>
      <c r="AA14" s="41" t="s">
        <v>2024</v>
      </c>
      <c r="AB14" s="1" t="s">
        <v>211</v>
      </c>
      <c r="AC14" s="33" t="s">
        <v>168</v>
      </c>
      <c r="AD14" s="51" t="s">
        <v>130</v>
      </c>
      <c r="AE14" s="29" t="s">
        <v>131</v>
      </c>
      <c r="AF14" s="75" t="s">
        <v>2084</v>
      </c>
      <c r="AG14" s="75" t="s">
        <v>2085</v>
      </c>
      <c r="AH14" s="75" t="s">
        <v>2041</v>
      </c>
      <c r="AI14" s="76" t="s">
        <v>2070</v>
      </c>
      <c r="AJ14" s="33" t="s">
        <v>50</v>
      </c>
      <c r="AK14" s="33"/>
      <c r="AL14" s="33"/>
      <c r="AO14" s="51" t="s">
        <v>7</v>
      </c>
      <c r="AP14" s="37">
        <v>42608</v>
      </c>
      <c r="AQ14" s="51" t="s">
        <v>7</v>
      </c>
      <c r="AR14" s="37">
        <v>42608</v>
      </c>
    </row>
    <row r="15" spans="1:46" x14ac:dyDescent="0.6">
      <c r="A15" s="78">
        <v>14</v>
      </c>
      <c r="B15" s="42" t="s">
        <v>51</v>
      </c>
      <c r="C15" s="42"/>
      <c r="D15" s="1">
        <v>2011</v>
      </c>
      <c r="E15" s="1">
        <v>1.06</v>
      </c>
      <c r="F15" s="1"/>
      <c r="G15" s="1">
        <v>398</v>
      </c>
      <c r="T15" s="51" t="s">
        <v>52</v>
      </c>
      <c r="U15" s="35" t="s">
        <v>213</v>
      </c>
      <c r="V15" s="51" t="s">
        <v>52</v>
      </c>
      <c r="W15" s="51" t="s">
        <v>134</v>
      </c>
      <c r="X15" s="51" t="s">
        <v>133</v>
      </c>
      <c r="Y15" s="51" t="s">
        <v>133</v>
      </c>
      <c r="Z15" s="51" t="s">
        <v>2005</v>
      </c>
      <c r="AA15" s="42" t="s">
        <v>53</v>
      </c>
      <c r="AB15" s="1" t="s">
        <v>154</v>
      </c>
      <c r="AC15" s="33" t="s">
        <v>54</v>
      </c>
      <c r="AD15" s="51" t="s">
        <v>130</v>
      </c>
      <c r="AE15" s="29" t="s">
        <v>131</v>
      </c>
      <c r="AF15" s="75" t="s">
        <v>2045</v>
      </c>
      <c r="AG15" s="76" t="s">
        <v>2070</v>
      </c>
      <c r="AH15" s="75" t="s">
        <v>2039</v>
      </c>
      <c r="AI15" s="75" t="s">
        <v>2050</v>
      </c>
      <c r="AJ15" s="33" t="s">
        <v>193</v>
      </c>
      <c r="AK15" s="33"/>
      <c r="AL15" s="33"/>
      <c r="AM15" s="28" t="s">
        <v>182</v>
      </c>
      <c r="AO15" s="51" t="s">
        <v>7</v>
      </c>
      <c r="AP15" s="37">
        <v>42608</v>
      </c>
      <c r="AQ15" s="51" t="s">
        <v>7</v>
      </c>
      <c r="AR15" s="37">
        <v>42608</v>
      </c>
    </row>
    <row r="16" spans="1:46" x14ac:dyDescent="0.6">
      <c r="A16" s="78">
        <v>15</v>
      </c>
      <c r="B16" s="42" t="s">
        <v>55</v>
      </c>
      <c r="C16" s="42"/>
      <c r="D16" s="1">
        <v>2012</v>
      </c>
      <c r="E16" s="1">
        <v>1.3</v>
      </c>
      <c r="F16" s="1"/>
      <c r="G16" s="1">
        <v>700</v>
      </c>
      <c r="T16" s="51" t="s">
        <v>52</v>
      </c>
      <c r="U16" s="35" t="s">
        <v>213</v>
      </c>
      <c r="V16" s="51" t="s">
        <v>52</v>
      </c>
      <c r="W16" s="51" t="s">
        <v>132</v>
      </c>
      <c r="X16" s="51" t="s">
        <v>133</v>
      </c>
      <c r="Y16" s="51" t="s">
        <v>133</v>
      </c>
      <c r="Z16" s="34" t="s">
        <v>2028</v>
      </c>
      <c r="AA16" s="42" t="s">
        <v>57</v>
      </c>
      <c r="AB16" s="1" t="s">
        <v>155</v>
      </c>
      <c r="AC16" s="33" t="s">
        <v>56</v>
      </c>
      <c r="AD16" s="51" t="s">
        <v>130</v>
      </c>
      <c r="AE16" s="29" t="s">
        <v>131</v>
      </c>
      <c r="AF16" s="75" t="s">
        <v>2043</v>
      </c>
      <c r="AG16" s="75" t="s">
        <v>2085</v>
      </c>
      <c r="AH16" s="75" t="s">
        <v>2039</v>
      </c>
      <c r="AI16" s="76" t="s">
        <v>2070</v>
      </c>
      <c r="AJ16" s="33" t="s">
        <v>58</v>
      </c>
      <c r="AK16" s="33"/>
      <c r="AL16" s="33"/>
      <c r="AM16" s="28"/>
      <c r="AO16" s="51" t="s">
        <v>7</v>
      </c>
      <c r="AP16" s="37">
        <v>42608</v>
      </c>
      <c r="AQ16" s="51" t="s">
        <v>7</v>
      </c>
      <c r="AR16" s="37">
        <v>42608</v>
      </c>
    </row>
    <row r="17" spans="1:46" x14ac:dyDescent="0.6">
      <c r="A17" s="78">
        <v>16</v>
      </c>
      <c r="B17" s="42" t="s">
        <v>59</v>
      </c>
      <c r="C17" s="42"/>
      <c r="D17" s="1">
        <v>2016</v>
      </c>
      <c r="E17" s="1">
        <v>1.1000000000000001</v>
      </c>
      <c r="F17" s="1"/>
      <c r="G17" s="1">
        <v>473</v>
      </c>
      <c r="T17" s="51" t="s">
        <v>38</v>
      </c>
      <c r="U17" s="35" t="s">
        <v>213</v>
      </c>
      <c r="V17" s="51" t="s">
        <v>60</v>
      </c>
      <c r="W17" s="51" t="s">
        <v>132</v>
      </c>
      <c r="X17" s="51" t="s">
        <v>133</v>
      </c>
      <c r="Y17" s="51" t="s">
        <v>133</v>
      </c>
      <c r="Z17" s="51" t="s">
        <v>2005</v>
      </c>
      <c r="AA17" s="1" t="s">
        <v>53</v>
      </c>
      <c r="AB17" s="1" t="s">
        <v>135</v>
      </c>
      <c r="AC17" s="33" t="s">
        <v>61</v>
      </c>
      <c r="AD17" s="51" t="s">
        <v>130</v>
      </c>
      <c r="AE17" s="29" t="s">
        <v>131</v>
      </c>
      <c r="AF17" s="75" t="s">
        <v>2045</v>
      </c>
      <c r="AG17" s="76" t="s">
        <v>2070</v>
      </c>
      <c r="AH17" s="75" t="s">
        <v>2039</v>
      </c>
      <c r="AI17" s="75" t="s">
        <v>2039</v>
      </c>
      <c r="AJ17" s="33" t="s">
        <v>192</v>
      </c>
      <c r="AK17" s="33"/>
      <c r="AL17" s="33"/>
      <c r="AM17" s="1" t="s">
        <v>182</v>
      </c>
      <c r="AO17" s="51" t="s">
        <v>7</v>
      </c>
      <c r="AP17" s="37">
        <v>42608</v>
      </c>
      <c r="AQ17" s="51" t="s">
        <v>7</v>
      </c>
      <c r="AR17" s="37">
        <v>42608</v>
      </c>
    </row>
    <row r="18" spans="1:46" x14ac:dyDescent="0.6">
      <c r="A18" s="78">
        <v>17</v>
      </c>
      <c r="B18" s="42" t="s">
        <v>63</v>
      </c>
      <c r="C18" s="42"/>
      <c r="D18" s="1">
        <v>2011</v>
      </c>
      <c r="E18" s="1">
        <v>1.8</v>
      </c>
      <c r="F18" s="1"/>
      <c r="G18" s="1">
        <v>850</v>
      </c>
      <c r="T18" s="51" t="s">
        <v>5</v>
      </c>
      <c r="U18" s="35" t="s">
        <v>213</v>
      </c>
      <c r="V18" s="51" t="s">
        <v>65</v>
      </c>
      <c r="W18" s="51" t="s">
        <v>132</v>
      </c>
      <c r="X18" s="51" t="s">
        <v>133</v>
      </c>
      <c r="Y18" s="51" t="s">
        <v>133</v>
      </c>
      <c r="Z18" s="51" t="s">
        <v>2005</v>
      </c>
      <c r="AA18" s="1" t="s">
        <v>66</v>
      </c>
      <c r="AB18" s="1" t="s">
        <v>156</v>
      </c>
      <c r="AC18" s="33" t="s">
        <v>64</v>
      </c>
      <c r="AD18" s="51" t="s">
        <v>130</v>
      </c>
      <c r="AE18" s="29" t="s">
        <v>131</v>
      </c>
      <c r="AF18" s="75" t="s">
        <v>2086</v>
      </c>
      <c r="AG18" s="75" t="s">
        <v>2087</v>
      </c>
      <c r="AH18" s="75" t="s">
        <v>2041</v>
      </c>
      <c r="AI18" s="76" t="s">
        <v>2070</v>
      </c>
      <c r="AJ18" s="33" t="s">
        <v>67</v>
      </c>
      <c r="AK18" s="33"/>
      <c r="AL18" s="33"/>
      <c r="AO18" s="51" t="s">
        <v>7</v>
      </c>
      <c r="AP18" s="37">
        <v>42608</v>
      </c>
      <c r="AQ18" s="51" t="s">
        <v>7</v>
      </c>
      <c r="AR18" s="37">
        <v>42608</v>
      </c>
    </row>
    <row r="19" spans="1:46" x14ac:dyDescent="0.6">
      <c r="A19" s="78">
        <v>18</v>
      </c>
      <c r="B19" s="42" t="s">
        <v>92</v>
      </c>
      <c r="C19" s="42"/>
      <c r="D19" s="1">
        <v>2011</v>
      </c>
      <c r="E19" s="1">
        <v>1.4</v>
      </c>
      <c r="F19" s="1"/>
      <c r="G19" s="1">
        <v>750</v>
      </c>
      <c r="T19" s="51" t="s">
        <v>5</v>
      </c>
      <c r="U19" s="35" t="s">
        <v>213</v>
      </c>
      <c r="V19" s="51" t="s">
        <v>65</v>
      </c>
      <c r="W19" s="51" t="s">
        <v>132</v>
      </c>
      <c r="X19" s="51" t="s">
        <v>133</v>
      </c>
      <c r="Y19" s="51" t="s">
        <v>133</v>
      </c>
      <c r="Z19" s="51" t="s">
        <v>2005</v>
      </c>
      <c r="AA19" s="1" t="s">
        <v>66</v>
      </c>
      <c r="AB19" s="1" t="s">
        <v>98</v>
      </c>
      <c r="AC19" s="33" t="s">
        <v>169</v>
      </c>
      <c r="AD19" s="51" t="s">
        <v>130</v>
      </c>
      <c r="AE19" s="29" t="s">
        <v>131</v>
      </c>
      <c r="AF19" s="75" t="s">
        <v>2086</v>
      </c>
      <c r="AG19" s="75" t="s">
        <v>2087</v>
      </c>
      <c r="AH19" s="75" t="s">
        <v>2047</v>
      </c>
      <c r="AI19" s="76" t="s">
        <v>2070</v>
      </c>
      <c r="AJ19" s="33" t="s">
        <v>197</v>
      </c>
      <c r="AK19" s="33"/>
      <c r="AL19" s="33"/>
      <c r="AO19" s="51" t="s">
        <v>7</v>
      </c>
      <c r="AP19" s="37">
        <v>42608</v>
      </c>
      <c r="AQ19" s="51" t="s">
        <v>7</v>
      </c>
      <c r="AR19" s="37">
        <v>42608</v>
      </c>
    </row>
    <row r="20" spans="1:46" x14ac:dyDescent="0.6">
      <c r="A20" s="78">
        <v>19</v>
      </c>
      <c r="B20" s="42" t="s">
        <v>68</v>
      </c>
      <c r="C20" s="42"/>
      <c r="D20" s="1">
        <v>2008</v>
      </c>
      <c r="E20" s="1">
        <v>1.4</v>
      </c>
      <c r="F20" s="1"/>
      <c r="G20" s="1">
        <v>373</v>
      </c>
      <c r="T20" s="51" t="s">
        <v>5</v>
      </c>
      <c r="U20" s="35" t="s">
        <v>213</v>
      </c>
      <c r="V20" s="51" t="s">
        <v>69</v>
      </c>
      <c r="W20" s="51" t="s">
        <v>132</v>
      </c>
      <c r="X20" s="51" t="s">
        <v>132</v>
      </c>
      <c r="Y20" s="51" t="s">
        <v>133</v>
      </c>
      <c r="Z20" s="51" t="s">
        <v>2005</v>
      </c>
      <c r="AA20" s="1" t="s">
        <v>70</v>
      </c>
      <c r="AB20" s="1" t="s">
        <v>99</v>
      </c>
      <c r="AC20" s="33" t="s">
        <v>71</v>
      </c>
      <c r="AD20" s="51" t="s">
        <v>130</v>
      </c>
      <c r="AE20" s="29" t="s">
        <v>131</v>
      </c>
      <c r="AF20" s="75" t="s">
        <v>2088</v>
      </c>
      <c r="AG20" s="76" t="s">
        <v>2070</v>
      </c>
      <c r="AH20" s="75" t="s">
        <v>2048</v>
      </c>
      <c r="AI20" s="76" t="s">
        <v>2070</v>
      </c>
      <c r="AJ20" s="33" t="s">
        <v>198</v>
      </c>
      <c r="AK20" s="33"/>
      <c r="AL20" s="33"/>
      <c r="AM20" s="28" t="s">
        <v>183</v>
      </c>
      <c r="AO20" s="51" t="s">
        <v>7</v>
      </c>
      <c r="AP20" s="37">
        <v>42608</v>
      </c>
      <c r="AQ20" s="51" t="s">
        <v>7</v>
      </c>
      <c r="AR20" s="37">
        <v>42608</v>
      </c>
    </row>
    <row r="21" spans="1:46" x14ac:dyDescent="0.6">
      <c r="A21" s="78">
        <v>20</v>
      </c>
      <c r="B21" s="42" t="s">
        <v>72</v>
      </c>
      <c r="C21" s="42"/>
      <c r="D21" s="1">
        <v>2009</v>
      </c>
      <c r="E21" s="1">
        <v>1.48</v>
      </c>
      <c r="F21" s="1"/>
      <c r="G21" s="1">
        <v>705</v>
      </c>
      <c r="T21" s="51" t="s">
        <v>38</v>
      </c>
      <c r="U21" s="35" t="s">
        <v>213</v>
      </c>
      <c r="V21" s="51" t="s">
        <v>75</v>
      </c>
      <c r="W21" s="51" t="s">
        <v>132</v>
      </c>
      <c r="X21" s="51" t="s">
        <v>133</v>
      </c>
      <c r="Y21" s="51" t="s">
        <v>133</v>
      </c>
      <c r="Z21" s="51" t="s">
        <v>2005</v>
      </c>
      <c r="AA21" s="1" t="s">
        <v>73</v>
      </c>
      <c r="AB21" s="1" t="s">
        <v>157</v>
      </c>
      <c r="AC21" s="33" t="s">
        <v>170</v>
      </c>
      <c r="AD21" s="51" t="s">
        <v>130</v>
      </c>
      <c r="AE21" s="30" t="s">
        <v>142</v>
      </c>
      <c r="AF21" s="75" t="s">
        <v>2049</v>
      </c>
      <c r="AG21" s="76" t="s">
        <v>2070</v>
      </c>
      <c r="AH21" s="76" t="s">
        <v>2070</v>
      </c>
      <c r="AI21" s="76" t="s">
        <v>2070</v>
      </c>
      <c r="AJ21" s="33" t="s">
        <v>2038</v>
      </c>
      <c r="AK21" s="33"/>
      <c r="AL21" s="33"/>
      <c r="AM21" s="1" t="s">
        <v>74</v>
      </c>
      <c r="AO21" s="51" t="s">
        <v>7</v>
      </c>
      <c r="AP21" s="37">
        <v>42608</v>
      </c>
      <c r="AQ21" s="51" t="s">
        <v>7</v>
      </c>
      <c r="AR21" s="37">
        <v>42608</v>
      </c>
    </row>
    <row r="22" spans="1:46" x14ac:dyDescent="0.6">
      <c r="A22" s="78">
        <v>21</v>
      </c>
      <c r="B22" s="42" t="s">
        <v>76</v>
      </c>
      <c r="C22" s="42"/>
      <c r="D22" s="1">
        <v>2004</v>
      </c>
      <c r="E22" s="1"/>
      <c r="F22" s="1"/>
      <c r="T22" s="51" t="s">
        <v>143</v>
      </c>
      <c r="U22" s="35" t="s">
        <v>207</v>
      </c>
      <c r="V22" s="51" t="s">
        <v>143</v>
      </c>
      <c r="W22" s="51" t="s">
        <v>136</v>
      </c>
      <c r="X22" s="51" t="s">
        <v>137</v>
      </c>
      <c r="Y22" s="51" t="s">
        <v>137</v>
      </c>
      <c r="Z22" s="51" t="s">
        <v>2006</v>
      </c>
      <c r="AA22" s="1" t="s">
        <v>77</v>
      </c>
      <c r="AB22" s="1" t="s">
        <v>158</v>
      </c>
      <c r="AC22" s="33" t="s">
        <v>144</v>
      </c>
      <c r="AD22" s="51" t="s">
        <v>138</v>
      </c>
      <c r="AE22" s="51" t="s">
        <v>145</v>
      </c>
      <c r="AF22" s="73" t="s">
        <v>2049</v>
      </c>
      <c r="AG22" s="73"/>
      <c r="AH22" s="73"/>
      <c r="AI22" s="73"/>
      <c r="AJ22" s="32" t="s">
        <v>2089</v>
      </c>
      <c r="AK22" s="32"/>
      <c r="AL22" s="32"/>
      <c r="AO22" s="51" t="s">
        <v>7</v>
      </c>
      <c r="AP22" s="37">
        <v>42608</v>
      </c>
      <c r="AQ22" s="51" t="s">
        <v>7</v>
      </c>
      <c r="AR22" s="37">
        <v>42608</v>
      </c>
      <c r="AS22" s="28" t="s">
        <v>171</v>
      </c>
      <c r="AT22" s="1" t="s">
        <v>94</v>
      </c>
    </row>
    <row r="23" spans="1:46" ht="33.75" x14ac:dyDescent="0.6">
      <c r="A23" s="78">
        <v>22</v>
      </c>
      <c r="B23" s="42" t="s">
        <v>186</v>
      </c>
      <c r="C23" s="42"/>
      <c r="D23" s="1">
        <v>2001</v>
      </c>
      <c r="E23" s="65">
        <v>2.4</v>
      </c>
      <c r="F23" s="65"/>
      <c r="G23" s="1">
        <v>300</v>
      </c>
      <c r="T23" s="38" t="s">
        <v>5</v>
      </c>
      <c r="U23" s="35" t="s">
        <v>207</v>
      </c>
      <c r="V23" s="38" t="s">
        <v>210</v>
      </c>
      <c r="W23" s="51" t="s">
        <v>137</v>
      </c>
      <c r="X23" s="51" t="s">
        <v>136</v>
      </c>
      <c r="Y23" s="51" t="s">
        <v>137</v>
      </c>
      <c r="Z23" s="51" t="s">
        <v>2005</v>
      </c>
      <c r="AA23" s="1" t="s">
        <v>185</v>
      </c>
      <c r="AB23" s="33" t="s">
        <v>159</v>
      </c>
      <c r="AC23" s="32" t="s">
        <v>181</v>
      </c>
      <c r="AD23" s="51" t="s">
        <v>180</v>
      </c>
      <c r="AE23" s="51" t="s">
        <v>215</v>
      </c>
      <c r="AF23" s="73"/>
      <c r="AG23" s="73"/>
      <c r="AH23" s="73" t="s">
        <v>2041</v>
      </c>
      <c r="AI23" s="73"/>
      <c r="AJ23" s="33" t="s">
        <v>184</v>
      </c>
      <c r="AK23" s="33"/>
      <c r="AL23" s="33"/>
      <c r="AO23" s="51" t="s">
        <v>187</v>
      </c>
      <c r="AP23" s="37">
        <v>42608</v>
      </c>
      <c r="AQ23" s="51" t="s">
        <v>187</v>
      </c>
      <c r="AR23" s="37">
        <v>42608</v>
      </c>
      <c r="AT23" s="1" t="s">
        <v>173</v>
      </c>
    </row>
    <row r="24" spans="1:46" x14ac:dyDescent="0.6">
      <c r="A24" s="78">
        <v>23</v>
      </c>
      <c r="B24" s="42" t="s">
        <v>78</v>
      </c>
      <c r="C24" s="42"/>
      <c r="D24" s="1">
        <v>2014</v>
      </c>
      <c r="E24" s="1">
        <v>2</v>
      </c>
      <c r="F24" s="1"/>
      <c r="G24" s="1">
        <v>773</v>
      </c>
      <c r="T24" s="51" t="s">
        <v>5</v>
      </c>
      <c r="U24" s="35" t="s">
        <v>213</v>
      </c>
      <c r="V24" s="51" t="s">
        <v>69</v>
      </c>
      <c r="W24" s="51" t="s">
        <v>132</v>
      </c>
      <c r="X24" s="51" t="s">
        <v>133</v>
      </c>
      <c r="Y24" s="51" t="s">
        <v>133</v>
      </c>
      <c r="Z24" s="51" t="s">
        <v>2005</v>
      </c>
      <c r="AA24" s="1" t="s">
        <v>66</v>
      </c>
      <c r="AB24" s="33" t="s">
        <v>160</v>
      </c>
      <c r="AC24" s="33" t="s">
        <v>79</v>
      </c>
      <c r="AD24" s="51" t="s">
        <v>138</v>
      </c>
      <c r="AE24" s="51" t="s">
        <v>139</v>
      </c>
      <c r="AF24" s="75" t="s">
        <v>2072</v>
      </c>
      <c r="AG24" s="75" t="s">
        <v>2091</v>
      </c>
      <c r="AH24" s="75" t="s">
        <v>2040</v>
      </c>
      <c r="AI24" s="76" t="s">
        <v>2070</v>
      </c>
      <c r="AJ24" s="33" t="s">
        <v>199</v>
      </c>
      <c r="AK24" s="33"/>
      <c r="AL24" s="33"/>
      <c r="AO24" s="51" t="s">
        <v>7</v>
      </c>
      <c r="AP24" s="37">
        <v>42608</v>
      </c>
      <c r="AQ24" s="51" t="s">
        <v>7</v>
      </c>
      <c r="AR24" s="37">
        <v>42608</v>
      </c>
    </row>
    <row r="25" spans="1:46" x14ac:dyDescent="0.6">
      <c r="A25" s="78">
        <v>24</v>
      </c>
      <c r="B25" s="42" t="s">
        <v>80</v>
      </c>
      <c r="C25" s="42"/>
      <c r="D25" s="1">
        <v>2016</v>
      </c>
      <c r="E25" s="1">
        <v>1.2</v>
      </c>
      <c r="F25" s="1"/>
      <c r="G25" s="1">
        <v>700</v>
      </c>
      <c r="T25" s="51" t="s">
        <v>143</v>
      </c>
      <c r="U25" s="35" t="s">
        <v>208</v>
      </c>
      <c r="V25" s="51" t="s">
        <v>143</v>
      </c>
      <c r="W25" s="51" t="s">
        <v>136</v>
      </c>
      <c r="X25" s="51" t="s">
        <v>137</v>
      </c>
      <c r="Y25" s="51" t="s">
        <v>137</v>
      </c>
      <c r="Z25" s="51" t="s">
        <v>2006</v>
      </c>
      <c r="AA25" s="40" t="s">
        <v>2006</v>
      </c>
      <c r="AB25" s="33" t="s">
        <v>165</v>
      </c>
      <c r="AC25" s="32" t="s">
        <v>179</v>
      </c>
      <c r="AD25" s="29" t="s">
        <v>138</v>
      </c>
      <c r="AE25" s="29" t="s">
        <v>143</v>
      </c>
      <c r="AF25" s="74"/>
      <c r="AG25" s="74"/>
      <c r="AH25" s="73"/>
      <c r="AI25" s="73"/>
      <c r="AJ25" s="33" t="s">
        <v>143</v>
      </c>
      <c r="AK25" s="33"/>
      <c r="AL25" s="33"/>
      <c r="AO25" s="51" t="s">
        <v>7</v>
      </c>
      <c r="AP25" s="37">
        <v>42608</v>
      </c>
      <c r="AQ25" s="51" t="s">
        <v>7</v>
      </c>
      <c r="AR25" s="37">
        <v>42608</v>
      </c>
      <c r="AS25" s="1" t="s">
        <v>201</v>
      </c>
      <c r="AT25" s="1" t="s">
        <v>172</v>
      </c>
    </row>
    <row r="26" spans="1:46" ht="16.5" customHeight="1" x14ac:dyDescent="0.6">
      <c r="A26" s="78">
        <v>25</v>
      </c>
      <c r="B26" s="42" t="s">
        <v>81</v>
      </c>
      <c r="C26" s="42"/>
      <c r="D26" s="1">
        <v>2012</v>
      </c>
      <c r="E26" s="1">
        <v>1.3</v>
      </c>
      <c r="F26" s="1"/>
      <c r="G26" s="1">
        <v>923</v>
      </c>
      <c r="T26" s="51" t="s">
        <v>5</v>
      </c>
      <c r="U26" s="35" t="s">
        <v>213</v>
      </c>
      <c r="V26" s="51" t="s">
        <v>69</v>
      </c>
      <c r="W26" s="51" t="s">
        <v>136</v>
      </c>
      <c r="X26" s="51" t="s">
        <v>137</v>
      </c>
      <c r="Y26" s="51" t="s">
        <v>137</v>
      </c>
      <c r="Z26" s="51" t="s">
        <v>2005</v>
      </c>
      <c r="AA26" s="62" t="s">
        <v>86</v>
      </c>
      <c r="AB26" s="1" t="s">
        <v>161</v>
      </c>
      <c r="AC26" s="33" t="s">
        <v>82</v>
      </c>
      <c r="AD26" s="51" t="s">
        <v>138</v>
      </c>
      <c r="AE26" s="51" t="s">
        <v>139</v>
      </c>
      <c r="AF26" s="75" t="s">
        <v>2092</v>
      </c>
      <c r="AG26" s="75" t="s">
        <v>2093</v>
      </c>
      <c r="AH26" s="75" t="s">
        <v>2039</v>
      </c>
      <c r="AI26" s="76" t="s">
        <v>2070</v>
      </c>
      <c r="AJ26" s="33" t="s">
        <v>83</v>
      </c>
      <c r="AK26" s="33"/>
      <c r="AL26" s="33"/>
      <c r="AO26" s="51" t="s">
        <v>7</v>
      </c>
      <c r="AP26" s="37">
        <v>42608</v>
      </c>
      <c r="AQ26" s="51" t="s">
        <v>7</v>
      </c>
      <c r="AR26" s="37">
        <v>42608</v>
      </c>
      <c r="AT26" s="28"/>
    </row>
    <row r="27" spans="1:46" x14ac:dyDescent="0.6">
      <c r="A27" s="78">
        <v>26</v>
      </c>
      <c r="B27" s="42" t="s">
        <v>84</v>
      </c>
      <c r="C27" s="42"/>
      <c r="D27" s="1">
        <v>2012</v>
      </c>
      <c r="E27" s="1">
        <v>1.22</v>
      </c>
      <c r="F27" s="1"/>
      <c r="G27" s="1">
        <v>923</v>
      </c>
      <c r="T27" s="51" t="s">
        <v>5</v>
      </c>
      <c r="U27" s="35" t="s">
        <v>213</v>
      </c>
      <c r="V27" s="51" t="s">
        <v>69</v>
      </c>
      <c r="W27" s="51" t="s">
        <v>136</v>
      </c>
      <c r="X27" s="51" t="s">
        <v>137</v>
      </c>
      <c r="Y27" s="51" t="s">
        <v>137</v>
      </c>
      <c r="Z27" s="51" t="s">
        <v>2005</v>
      </c>
      <c r="AA27" s="1" t="s">
        <v>86</v>
      </c>
      <c r="AB27" s="1" t="s">
        <v>162</v>
      </c>
      <c r="AC27" s="33" t="s">
        <v>85</v>
      </c>
      <c r="AD27" s="51" t="s">
        <v>138</v>
      </c>
      <c r="AE27" s="51" t="s">
        <v>140</v>
      </c>
      <c r="AF27" s="75" t="s">
        <v>2092</v>
      </c>
      <c r="AG27" s="75" t="s">
        <v>2093</v>
      </c>
      <c r="AH27" s="75" t="s">
        <v>2042</v>
      </c>
      <c r="AI27" s="76" t="s">
        <v>2070</v>
      </c>
      <c r="AJ27" s="33" t="s">
        <v>83</v>
      </c>
      <c r="AK27" s="33"/>
      <c r="AL27" s="33"/>
      <c r="AO27" s="51" t="s">
        <v>7</v>
      </c>
      <c r="AP27" s="37">
        <v>42608</v>
      </c>
      <c r="AQ27" s="51" t="s">
        <v>7</v>
      </c>
      <c r="AR27" s="37">
        <v>42608</v>
      </c>
      <c r="AT27" s="28"/>
    </row>
    <row r="28" spans="1:46" x14ac:dyDescent="0.6">
      <c r="A28" s="78">
        <v>27</v>
      </c>
      <c r="B28" s="42" t="s">
        <v>87</v>
      </c>
      <c r="C28" s="42"/>
      <c r="D28" s="1">
        <v>2014</v>
      </c>
      <c r="E28" s="1">
        <v>2.6</v>
      </c>
      <c r="F28" s="1"/>
      <c r="G28" s="1">
        <v>923</v>
      </c>
      <c r="T28" s="51" t="s">
        <v>5</v>
      </c>
      <c r="U28" s="35" t="s">
        <v>213</v>
      </c>
      <c r="V28" s="51" t="s">
        <v>69</v>
      </c>
      <c r="W28" s="51" t="s">
        <v>141</v>
      </c>
      <c r="X28" s="51" t="s">
        <v>137</v>
      </c>
      <c r="Y28" s="51" t="s">
        <v>137</v>
      </c>
      <c r="Z28" s="51" t="s">
        <v>2005</v>
      </c>
      <c r="AA28" s="1" t="s">
        <v>88</v>
      </c>
      <c r="AB28" s="1" t="s">
        <v>163</v>
      </c>
      <c r="AC28" s="33" t="s">
        <v>2094</v>
      </c>
      <c r="AD28" s="51" t="s">
        <v>138</v>
      </c>
      <c r="AE28" s="34" t="s">
        <v>142</v>
      </c>
      <c r="AF28" s="75" t="s">
        <v>2049</v>
      </c>
      <c r="AG28" s="76" t="s">
        <v>2070</v>
      </c>
      <c r="AH28" s="76" t="s">
        <v>2070</v>
      </c>
      <c r="AI28" s="76" t="s">
        <v>2070</v>
      </c>
      <c r="AJ28" s="33" t="s">
        <v>191</v>
      </c>
      <c r="AK28" s="33"/>
      <c r="AL28" s="33"/>
      <c r="AM28" s="1" t="s">
        <v>89</v>
      </c>
      <c r="AO28" s="51" t="s">
        <v>7</v>
      </c>
      <c r="AP28" s="37">
        <v>42608</v>
      </c>
      <c r="AQ28" s="51" t="s">
        <v>7</v>
      </c>
      <c r="AR28" s="37">
        <v>42608</v>
      </c>
    </row>
    <row r="29" spans="1:46" x14ac:dyDescent="0.6">
      <c r="A29" s="78">
        <v>28</v>
      </c>
      <c r="B29" s="42" t="s">
        <v>93</v>
      </c>
      <c r="C29" s="42"/>
      <c r="D29" s="1">
        <v>2015</v>
      </c>
      <c r="E29" s="1">
        <v>2</v>
      </c>
      <c r="F29" s="1"/>
      <c r="G29" s="1">
        <v>773</v>
      </c>
      <c r="T29" s="51" t="s">
        <v>5</v>
      </c>
      <c r="U29" s="35" t="s">
        <v>213</v>
      </c>
      <c r="V29" s="51" t="s">
        <v>69</v>
      </c>
      <c r="W29" s="51" t="s">
        <v>136</v>
      </c>
      <c r="X29" s="51" t="s">
        <v>137</v>
      </c>
      <c r="Y29" s="51" t="s">
        <v>137</v>
      </c>
      <c r="Z29" s="51" t="s">
        <v>2005</v>
      </c>
      <c r="AA29" s="1" t="s">
        <v>88</v>
      </c>
      <c r="AB29" s="1" t="s">
        <v>164</v>
      </c>
      <c r="AC29" s="33" t="s">
        <v>91</v>
      </c>
      <c r="AD29" s="51" t="s">
        <v>138</v>
      </c>
      <c r="AE29" s="34" t="s">
        <v>113</v>
      </c>
      <c r="AF29" s="75" t="s">
        <v>2049</v>
      </c>
      <c r="AG29" s="76" t="s">
        <v>2070</v>
      </c>
      <c r="AH29" s="76" t="s">
        <v>2070</v>
      </c>
      <c r="AI29" s="76" t="s">
        <v>2070</v>
      </c>
      <c r="AJ29" s="33" t="s">
        <v>190</v>
      </c>
      <c r="AK29" s="33"/>
      <c r="AL29" s="33"/>
      <c r="AM29" s="1" t="s">
        <v>90</v>
      </c>
      <c r="AO29" s="51" t="s">
        <v>7</v>
      </c>
      <c r="AP29" s="37">
        <v>42608</v>
      </c>
      <c r="AQ29" s="51" t="s">
        <v>7</v>
      </c>
      <c r="AR29" s="37">
        <v>42608</v>
      </c>
    </row>
    <row r="30" spans="1:46" x14ac:dyDescent="0.6">
      <c r="A30" s="78">
        <v>29</v>
      </c>
      <c r="B30" s="42" t="s">
        <v>218</v>
      </c>
      <c r="C30" s="42"/>
      <c r="D30" s="1">
        <v>2013</v>
      </c>
      <c r="E30" s="1">
        <v>0.92</v>
      </c>
      <c r="F30" s="1"/>
      <c r="G30" s="1">
        <v>373</v>
      </c>
      <c r="T30" s="51" t="s">
        <v>221</v>
      </c>
      <c r="U30" s="35" t="s">
        <v>228</v>
      </c>
      <c r="V30" s="51" t="s">
        <v>221</v>
      </c>
      <c r="W30" s="51" t="s">
        <v>230</v>
      </c>
      <c r="X30" s="51" t="s">
        <v>231</v>
      </c>
      <c r="Y30" s="51" t="s">
        <v>231</v>
      </c>
      <c r="Z30" s="51" t="s">
        <v>2005</v>
      </c>
      <c r="AA30" s="1" t="s">
        <v>185</v>
      </c>
      <c r="AB30" s="1" t="s">
        <v>226</v>
      </c>
      <c r="AC30" s="33" t="s">
        <v>219</v>
      </c>
      <c r="AD30" s="51" t="s">
        <v>225</v>
      </c>
      <c r="AE30" s="30" t="s">
        <v>224</v>
      </c>
      <c r="AF30" s="73"/>
      <c r="AG30" s="73"/>
      <c r="AH30" s="73" t="s">
        <v>2039</v>
      </c>
      <c r="AI30" s="73" t="s">
        <v>2050</v>
      </c>
      <c r="AJ30" s="33" t="s">
        <v>223</v>
      </c>
      <c r="AK30" s="33"/>
      <c r="AL30" s="33"/>
      <c r="AM30" s="1" t="s">
        <v>229</v>
      </c>
      <c r="AO30" s="51" t="s">
        <v>7</v>
      </c>
      <c r="AP30" s="37">
        <v>42620</v>
      </c>
      <c r="AR30" s="37"/>
    </row>
    <row r="31" spans="1:46" x14ac:dyDescent="0.6">
      <c r="A31" s="78">
        <v>30</v>
      </c>
      <c r="B31" s="42" t="s">
        <v>217</v>
      </c>
      <c r="C31" s="42"/>
      <c r="D31" s="1">
        <v>2013</v>
      </c>
      <c r="E31" s="1">
        <v>1.04</v>
      </c>
      <c r="F31" s="1"/>
      <c r="G31" s="1">
        <v>298</v>
      </c>
      <c r="T31" s="51" t="s">
        <v>5</v>
      </c>
      <c r="U31" s="35" t="s">
        <v>228</v>
      </c>
      <c r="V31" s="51" t="s">
        <v>222</v>
      </c>
      <c r="W31" s="51" t="s">
        <v>230</v>
      </c>
      <c r="X31" s="51" t="s">
        <v>231</v>
      </c>
      <c r="Y31" s="51" t="s">
        <v>231</v>
      </c>
      <c r="Z31" s="51" t="s">
        <v>2005</v>
      </c>
      <c r="AA31" s="1" t="s">
        <v>185</v>
      </c>
      <c r="AB31" s="1" t="s">
        <v>227</v>
      </c>
      <c r="AC31" s="33" t="s">
        <v>220</v>
      </c>
      <c r="AD31" s="51" t="s">
        <v>225</v>
      </c>
      <c r="AE31" s="30" t="s">
        <v>224</v>
      </c>
      <c r="AF31" s="73"/>
      <c r="AG31" s="73"/>
      <c r="AH31" s="73" t="s">
        <v>2042</v>
      </c>
      <c r="AI31" s="73" t="s">
        <v>2050</v>
      </c>
      <c r="AJ31" s="33" t="s">
        <v>223</v>
      </c>
      <c r="AK31" s="33"/>
      <c r="AL31" s="33"/>
      <c r="AM31" s="1" t="s">
        <v>229</v>
      </c>
      <c r="AO31" s="51" t="s">
        <v>7</v>
      </c>
      <c r="AP31" s="37">
        <v>42620</v>
      </c>
      <c r="AR31" s="37"/>
    </row>
    <row r="32" spans="1:46" x14ac:dyDescent="0.6">
      <c r="A32" s="78">
        <v>31</v>
      </c>
      <c r="B32" s="42" t="s">
        <v>232</v>
      </c>
      <c r="C32" s="42"/>
      <c r="D32" s="1">
        <v>2007</v>
      </c>
      <c r="E32" s="1">
        <v>0.86</v>
      </c>
      <c r="F32" s="1"/>
      <c r="G32" s="1">
        <v>505</v>
      </c>
      <c r="T32" s="51" t="s">
        <v>221</v>
      </c>
      <c r="U32" s="35" t="s">
        <v>236</v>
      </c>
      <c r="V32" s="51" t="s">
        <v>221</v>
      </c>
      <c r="W32" s="51" t="s">
        <v>230</v>
      </c>
      <c r="X32" s="51" t="s">
        <v>231</v>
      </c>
      <c r="Y32" s="51" t="s">
        <v>231</v>
      </c>
      <c r="Z32" s="51" t="s">
        <v>2005</v>
      </c>
      <c r="AA32" s="1" t="s">
        <v>185</v>
      </c>
      <c r="AB32" s="1" t="s">
        <v>233</v>
      </c>
      <c r="AC32" s="33" t="s">
        <v>234</v>
      </c>
      <c r="AD32" s="51" t="s">
        <v>225</v>
      </c>
      <c r="AE32" s="30" t="s">
        <v>224</v>
      </c>
      <c r="AF32" s="73"/>
      <c r="AG32" s="73"/>
      <c r="AH32" s="73" t="s">
        <v>2037</v>
      </c>
      <c r="AI32" s="73"/>
      <c r="AJ32" s="33" t="s">
        <v>235</v>
      </c>
      <c r="AK32" s="33"/>
      <c r="AL32" s="33"/>
      <c r="AO32" s="51" t="s">
        <v>7</v>
      </c>
      <c r="AP32" s="37">
        <v>42620</v>
      </c>
      <c r="AR32" s="37"/>
    </row>
    <row r="33" spans="1:44" x14ac:dyDescent="0.6">
      <c r="A33" s="78">
        <v>32</v>
      </c>
      <c r="B33" s="42" t="s">
        <v>237</v>
      </c>
      <c r="C33" s="42"/>
      <c r="D33" s="1">
        <v>2008</v>
      </c>
      <c r="E33" s="1">
        <v>0.86</v>
      </c>
      <c r="F33" s="1"/>
      <c r="G33" s="1">
        <v>419</v>
      </c>
      <c r="T33" s="51" t="s">
        <v>5</v>
      </c>
      <c r="U33" s="35" t="s">
        <v>236</v>
      </c>
      <c r="V33" s="51" t="s">
        <v>222</v>
      </c>
      <c r="W33" s="51" t="s">
        <v>230</v>
      </c>
      <c r="X33" s="51" t="s">
        <v>231</v>
      </c>
      <c r="Y33" s="51" t="s">
        <v>231</v>
      </c>
      <c r="Z33" s="51" t="s">
        <v>2005</v>
      </c>
      <c r="AA33" s="1" t="s">
        <v>185</v>
      </c>
      <c r="AB33" s="1" t="s">
        <v>238</v>
      </c>
      <c r="AC33" s="33" t="s">
        <v>239</v>
      </c>
      <c r="AD33" s="51" t="s">
        <v>225</v>
      </c>
      <c r="AE33" s="30" t="s">
        <v>224</v>
      </c>
      <c r="AF33" s="73"/>
      <c r="AG33" s="73"/>
      <c r="AH33" s="73" t="s">
        <v>2039</v>
      </c>
      <c r="AI33" s="73"/>
      <c r="AJ33" s="33" t="s">
        <v>235</v>
      </c>
      <c r="AK33" s="33"/>
      <c r="AL33" s="33"/>
      <c r="AO33" s="51" t="s">
        <v>7</v>
      </c>
      <c r="AP33" s="37">
        <v>42620</v>
      </c>
      <c r="AR33" s="37"/>
    </row>
    <row r="34" spans="1:44" x14ac:dyDescent="0.6">
      <c r="A34" s="78">
        <v>33</v>
      </c>
      <c r="B34" s="42" t="s">
        <v>241</v>
      </c>
      <c r="C34" s="42"/>
      <c r="D34" s="1">
        <v>2015</v>
      </c>
      <c r="E34" s="1">
        <v>0.72</v>
      </c>
      <c r="F34" s="1"/>
      <c r="G34" s="1">
        <v>473</v>
      </c>
      <c r="T34" s="51" t="s">
        <v>52</v>
      </c>
      <c r="U34" s="35" t="s">
        <v>246</v>
      </c>
      <c r="V34" s="51" t="s">
        <v>247</v>
      </c>
      <c r="W34" s="51" t="s">
        <v>248</v>
      </c>
      <c r="X34" s="51" t="s">
        <v>249</v>
      </c>
      <c r="Y34" s="51" t="s">
        <v>249</v>
      </c>
      <c r="Z34" s="51" t="s">
        <v>2005</v>
      </c>
      <c r="AA34" s="1" t="s">
        <v>185</v>
      </c>
      <c r="AB34" s="1" t="s">
        <v>242</v>
      </c>
      <c r="AC34" s="33" t="s">
        <v>243</v>
      </c>
      <c r="AD34" s="51" t="s">
        <v>244</v>
      </c>
      <c r="AE34" s="30" t="s">
        <v>245</v>
      </c>
      <c r="AF34" s="73" t="s">
        <v>2058</v>
      </c>
      <c r="AG34" s="73"/>
      <c r="AH34" s="73"/>
      <c r="AI34" s="73"/>
      <c r="AJ34" s="33" t="s">
        <v>264</v>
      </c>
      <c r="AK34" s="33"/>
      <c r="AL34" s="33"/>
      <c r="AO34" s="51" t="s">
        <v>7</v>
      </c>
      <c r="AP34" s="37">
        <v>42621</v>
      </c>
      <c r="AR34" s="37"/>
    </row>
    <row r="35" spans="1:44" x14ac:dyDescent="0.6">
      <c r="A35" s="78">
        <v>34</v>
      </c>
      <c r="B35" s="42" t="s">
        <v>250</v>
      </c>
      <c r="C35" s="42"/>
      <c r="D35" s="1">
        <v>2010</v>
      </c>
      <c r="E35" s="1">
        <v>1.8</v>
      </c>
      <c r="F35" s="1"/>
      <c r="G35" s="1">
        <v>316</v>
      </c>
      <c r="T35" s="51" t="s">
        <v>5</v>
      </c>
      <c r="U35" s="35" t="s">
        <v>246</v>
      </c>
      <c r="V35" s="51" t="s">
        <v>253</v>
      </c>
      <c r="W35" s="51" t="s">
        <v>248</v>
      </c>
      <c r="X35" s="51" t="s">
        <v>249</v>
      </c>
      <c r="Y35" s="51" t="s">
        <v>249</v>
      </c>
      <c r="Z35" s="51" t="s">
        <v>2005</v>
      </c>
      <c r="AA35" s="1" t="s">
        <v>185</v>
      </c>
      <c r="AB35" s="1" t="s">
        <v>252</v>
      </c>
      <c r="AC35" s="33" t="s">
        <v>251</v>
      </c>
      <c r="AD35" s="51" t="s">
        <v>244</v>
      </c>
      <c r="AE35" s="30" t="s">
        <v>245</v>
      </c>
      <c r="AF35" s="73" t="s">
        <v>2051</v>
      </c>
      <c r="AG35" s="73"/>
      <c r="AH35" s="73" t="s">
        <v>2041</v>
      </c>
      <c r="AI35" s="73"/>
      <c r="AJ35" s="33" t="s">
        <v>254</v>
      </c>
      <c r="AK35" s="33"/>
      <c r="AL35" s="33"/>
      <c r="AO35" s="51" t="s">
        <v>7</v>
      </c>
      <c r="AP35" s="37">
        <v>42621</v>
      </c>
      <c r="AR35" s="37"/>
    </row>
    <row r="36" spans="1:44" x14ac:dyDescent="0.6">
      <c r="A36" s="78">
        <v>35</v>
      </c>
      <c r="B36" s="42" t="s">
        <v>255</v>
      </c>
      <c r="C36" s="42"/>
      <c r="D36" s="1">
        <v>2013</v>
      </c>
      <c r="E36" s="1">
        <v>0.48</v>
      </c>
      <c r="F36" s="1"/>
      <c r="G36" s="1">
        <v>500</v>
      </c>
      <c r="T36" s="51" t="s">
        <v>52</v>
      </c>
      <c r="U36" s="35" t="s">
        <v>246</v>
      </c>
      <c r="V36" s="51" t="s">
        <v>247</v>
      </c>
      <c r="W36" s="51" t="s">
        <v>248</v>
      </c>
      <c r="X36" s="51" t="s">
        <v>249</v>
      </c>
      <c r="Y36" s="51" t="s">
        <v>249</v>
      </c>
      <c r="Z36" s="51" t="s">
        <v>2005</v>
      </c>
      <c r="AA36" s="1" t="s">
        <v>185</v>
      </c>
      <c r="AB36" s="1" t="s">
        <v>270</v>
      </c>
      <c r="AC36" s="33" t="s">
        <v>256</v>
      </c>
      <c r="AD36" s="51" t="s">
        <v>244</v>
      </c>
      <c r="AE36" s="30" t="s">
        <v>245</v>
      </c>
      <c r="AF36" s="73"/>
      <c r="AG36" s="73"/>
      <c r="AH36" s="73" t="s">
        <v>2042</v>
      </c>
      <c r="AI36" s="73"/>
      <c r="AJ36" s="33" t="s">
        <v>257</v>
      </c>
      <c r="AK36" s="33"/>
      <c r="AL36" s="33"/>
      <c r="AO36" s="51" t="s">
        <v>7</v>
      </c>
      <c r="AP36" s="37">
        <v>42621</v>
      </c>
      <c r="AR36" s="37"/>
    </row>
    <row r="37" spans="1:44" x14ac:dyDescent="0.6">
      <c r="A37" s="78">
        <v>36</v>
      </c>
      <c r="B37" s="63" t="s">
        <v>1575</v>
      </c>
      <c r="C37" s="63"/>
      <c r="D37" s="1">
        <v>2014</v>
      </c>
      <c r="E37" s="1">
        <v>1.42</v>
      </c>
      <c r="F37" s="1"/>
      <c r="G37" s="1">
        <v>380</v>
      </c>
      <c r="T37" s="51" t="s">
        <v>5</v>
      </c>
      <c r="U37" s="35" t="s">
        <v>246</v>
      </c>
      <c r="V37" s="51" t="s">
        <v>253</v>
      </c>
      <c r="W37" s="51" t="s">
        <v>248</v>
      </c>
      <c r="X37" s="51" t="s">
        <v>249</v>
      </c>
      <c r="Y37" s="51" t="s">
        <v>249</v>
      </c>
      <c r="Z37" s="51" t="s">
        <v>2005</v>
      </c>
      <c r="AA37" s="1" t="s">
        <v>185</v>
      </c>
      <c r="AB37" s="1" t="s">
        <v>259</v>
      </c>
      <c r="AC37" s="33" t="s">
        <v>260</v>
      </c>
      <c r="AD37" s="51" t="s">
        <v>244</v>
      </c>
      <c r="AE37" s="30" t="s">
        <v>245</v>
      </c>
      <c r="AF37" s="73" t="s">
        <v>2051</v>
      </c>
      <c r="AG37" s="73"/>
      <c r="AH37" s="73" t="s">
        <v>2052</v>
      </c>
      <c r="AI37" s="73" t="s">
        <v>2053</v>
      </c>
      <c r="AJ37" s="33" t="s">
        <v>261</v>
      </c>
      <c r="AK37" s="33"/>
      <c r="AL37" s="33"/>
      <c r="AO37" s="51" t="s">
        <v>7</v>
      </c>
      <c r="AP37" s="37">
        <v>42621</v>
      </c>
      <c r="AR37" s="37"/>
    </row>
    <row r="38" spans="1:44" x14ac:dyDescent="0.6">
      <c r="A38" s="78">
        <v>37</v>
      </c>
      <c r="B38" s="42" t="s">
        <v>263</v>
      </c>
      <c r="C38" s="42"/>
      <c r="D38" s="1">
        <v>2014</v>
      </c>
      <c r="E38" s="1">
        <v>1.22</v>
      </c>
      <c r="F38" s="1"/>
      <c r="G38" s="1">
        <v>340</v>
      </c>
      <c r="T38" s="51" t="s">
        <v>5</v>
      </c>
      <c r="U38" s="35" t="s">
        <v>246</v>
      </c>
      <c r="V38" s="51" t="s">
        <v>253</v>
      </c>
      <c r="W38" s="51" t="s">
        <v>248</v>
      </c>
      <c r="X38" s="51" t="s">
        <v>249</v>
      </c>
      <c r="Y38" s="51" t="s">
        <v>249</v>
      </c>
      <c r="Z38" s="51" t="s">
        <v>2005</v>
      </c>
      <c r="AA38" s="1" t="s">
        <v>185</v>
      </c>
      <c r="AB38" s="1" t="s">
        <v>259</v>
      </c>
      <c r="AC38" s="33" t="s">
        <v>258</v>
      </c>
      <c r="AD38" s="51" t="s">
        <v>244</v>
      </c>
      <c r="AE38" s="30" t="s">
        <v>110</v>
      </c>
      <c r="AF38" s="73" t="s">
        <v>2051</v>
      </c>
      <c r="AG38" s="73"/>
      <c r="AH38" s="73" t="s">
        <v>2054</v>
      </c>
      <c r="AI38" s="73"/>
      <c r="AJ38" s="33" t="s">
        <v>265</v>
      </c>
      <c r="AK38" s="33"/>
      <c r="AL38" s="33"/>
      <c r="AO38" s="51" t="s">
        <v>7</v>
      </c>
      <c r="AP38" s="37">
        <v>42621</v>
      </c>
      <c r="AR38" s="37"/>
    </row>
    <row r="39" spans="1:44" x14ac:dyDescent="0.6">
      <c r="A39" s="78">
        <v>38</v>
      </c>
      <c r="B39" s="42" t="s">
        <v>266</v>
      </c>
      <c r="C39" s="42"/>
      <c r="D39" s="1">
        <v>2015</v>
      </c>
      <c r="E39" s="1">
        <v>1.2</v>
      </c>
      <c r="F39" s="1"/>
      <c r="G39" s="1">
        <v>357</v>
      </c>
      <c r="T39" s="51" t="s">
        <v>52</v>
      </c>
      <c r="U39" s="35" t="s">
        <v>246</v>
      </c>
      <c r="V39" s="51" t="s">
        <v>247</v>
      </c>
      <c r="W39" s="51" t="s">
        <v>248</v>
      </c>
      <c r="X39" s="51" t="s">
        <v>249</v>
      </c>
      <c r="Y39" s="51" t="s">
        <v>249</v>
      </c>
      <c r="Z39" s="51" t="s">
        <v>2005</v>
      </c>
      <c r="AA39" s="1" t="s">
        <v>185</v>
      </c>
      <c r="AB39" s="1" t="s">
        <v>268</v>
      </c>
      <c r="AC39" s="33" t="s">
        <v>267</v>
      </c>
      <c r="AD39" s="51" t="s">
        <v>244</v>
      </c>
      <c r="AE39" s="30" t="s">
        <v>271</v>
      </c>
      <c r="AF39" s="73"/>
      <c r="AG39" s="73"/>
      <c r="AH39" s="73" t="s">
        <v>2047</v>
      </c>
      <c r="AI39" s="73" t="s">
        <v>2055</v>
      </c>
      <c r="AJ39" s="33" t="s">
        <v>272</v>
      </c>
      <c r="AK39" s="33"/>
      <c r="AL39" s="33"/>
      <c r="AM39" s="1" t="s">
        <v>276</v>
      </c>
      <c r="AO39" s="51" t="s">
        <v>7</v>
      </c>
      <c r="AP39" s="37">
        <v>42621</v>
      </c>
      <c r="AR39" s="37"/>
    </row>
    <row r="40" spans="1:44" x14ac:dyDescent="0.6">
      <c r="A40" s="78">
        <v>39</v>
      </c>
      <c r="B40" s="42" t="s">
        <v>269</v>
      </c>
      <c r="C40" s="42"/>
      <c r="D40" s="1">
        <v>2013</v>
      </c>
      <c r="E40" s="1">
        <v>1.4</v>
      </c>
      <c r="F40" s="1"/>
      <c r="G40" s="1">
        <v>300</v>
      </c>
      <c r="T40" s="51" t="s">
        <v>5</v>
      </c>
      <c r="U40" s="35" t="s">
        <v>246</v>
      </c>
      <c r="V40" s="51" t="s">
        <v>253</v>
      </c>
      <c r="W40" s="51" t="s">
        <v>248</v>
      </c>
      <c r="X40" s="51" t="s">
        <v>249</v>
      </c>
      <c r="Y40" s="51" t="s">
        <v>249</v>
      </c>
      <c r="Z40" s="51" t="s">
        <v>2005</v>
      </c>
      <c r="AA40" s="1" t="s">
        <v>185</v>
      </c>
      <c r="AB40" s="1" t="s">
        <v>259</v>
      </c>
      <c r="AC40" s="33" t="s">
        <v>273</v>
      </c>
      <c r="AD40" s="51" t="s">
        <v>244</v>
      </c>
      <c r="AE40" s="30" t="s">
        <v>262</v>
      </c>
      <c r="AF40" s="73"/>
      <c r="AG40" s="73"/>
      <c r="AH40" s="73" t="s">
        <v>2037</v>
      </c>
      <c r="AI40" s="73"/>
      <c r="AJ40" s="33" t="s">
        <v>257</v>
      </c>
      <c r="AK40" s="33"/>
      <c r="AL40" s="33"/>
      <c r="AO40" s="51" t="s">
        <v>7</v>
      </c>
      <c r="AP40" s="37">
        <v>42621</v>
      </c>
      <c r="AR40" s="37"/>
    </row>
    <row r="41" spans="1:44" x14ac:dyDescent="0.6">
      <c r="A41" s="78">
        <v>40</v>
      </c>
      <c r="B41" s="42" t="s">
        <v>274</v>
      </c>
      <c r="C41" s="42"/>
      <c r="D41" s="1">
        <v>2013</v>
      </c>
      <c r="E41" s="1">
        <v>0.8</v>
      </c>
      <c r="F41" s="1"/>
      <c r="G41" s="1">
        <v>400</v>
      </c>
      <c r="T41" s="51" t="s">
        <v>52</v>
      </c>
      <c r="U41" s="35" t="s">
        <v>246</v>
      </c>
      <c r="V41" s="51" t="s">
        <v>247</v>
      </c>
      <c r="W41" s="51" t="s">
        <v>248</v>
      </c>
      <c r="X41" s="51" t="s">
        <v>249</v>
      </c>
      <c r="Y41" s="51" t="s">
        <v>249</v>
      </c>
      <c r="Z41" s="51" t="s">
        <v>2005</v>
      </c>
      <c r="AA41" s="1" t="s">
        <v>185</v>
      </c>
      <c r="AB41" s="1" t="s">
        <v>268</v>
      </c>
      <c r="AC41" s="33" t="s">
        <v>243</v>
      </c>
      <c r="AD41" s="51" t="s">
        <v>244</v>
      </c>
      <c r="AE41" s="30" t="s">
        <v>262</v>
      </c>
      <c r="AF41" s="73"/>
      <c r="AG41" s="73"/>
      <c r="AH41" s="73" t="s">
        <v>2056</v>
      </c>
      <c r="AI41" s="73"/>
      <c r="AJ41" s="32" t="s">
        <v>275</v>
      </c>
      <c r="AK41" s="32"/>
      <c r="AL41" s="32"/>
      <c r="AO41" s="51" t="s">
        <v>7</v>
      </c>
      <c r="AP41" s="37">
        <v>42621</v>
      </c>
      <c r="AR41" s="37"/>
    </row>
    <row r="42" spans="1:44" x14ac:dyDescent="0.6">
      <c r="A42" s="78">
        <v>41</v>
      </c>
      <c r="B42" s="42" t="s">
        <v>277</v>
      </c>
      <c r="C42" s="42"/>
      <c r="D42" s="1">
        <v>2015</v>
      </c>
      <c r="E42" s="1">
        <v>0.77</v>
      </c>
      <c r="F42" s="1"/>
      <c r="G42" s="1">
        <v>475</v>
      </c>
      <c r="T42" s="51" t="s">
        <v>284</v>
      </c>
      <c r="U42" s="35" t="s">
        <v>278</v>
      </c>
      <c r="V42" s="51" t="s">
        <v>284</v>
      </c>
      <c r="W42" s="51" t="s">
        <v>285</v>
      </c>
      <c r="X42" s="51" t="s">
        <v>286</v>
      </c>
      <c r="Y42" s="51" t="s">
        <v>286</v>
      </c>
      <c r="Z42" s="51" t="s">
        <v>2005</v>
      </c>
      <c r="AA42" s="1" t="s">
        <v>185</v>
      </c>
      <c r="AB42" s="1" t="s">
        <v>283</v>
      </c>
      <c r="AC42" s="33" t="s">
        <v>280</v>
      </c>
      <c r="AD42" s="51" t="s">
        <v>281</v>
      </c>
      <c r="AE42" s="30" t="s">
        <v>282</v>
      </c>
      <c r="AF42" s="73" t="s">
        <v>2057</v>
      </c>
      <c r="AG42" s="73"/>
      <c r="AH42" s="73" t="s">
        <v>2037</v>
      </c>
      <c r="AI42" s="73"/>
      <c r="AJ42" s="33" t="s">
        <v>279</v>
      </c>
      <c r="AK42" s="33"/>
      <c r="AL42" s="33"/>
      <c r="AO42" s="51" t="s">
        <v>7</v>
      </c>
      <c r="AP42" s="37">
        <v>42622</v>
      </c>
      <c r="AR42" s="37"/>
    </row>
    <row r="43" spans="1:44" x14ac:dyDescent="0.6">
      <c r="A43" s="78">
        <v>42</v>
      </c>
      <c r="B43" s="42" t="s">
        <v>287</v>
      </c>
      <c r="C43" s="42"/>
      <c r="D43" s="1">
        <v>2005</v>
      </c>
      <c r="E43" s="1">
        <v>1</v>
      </c>
      <c r="F43" s="1"/>
      <c r="G43" s="1">
        <v>450</v>
      </c>
      <c r="T43" s="51" t="s">
        <v>284</v>
      </c>
      <c r="U43" s="35" t="s">
        <v>278</v>
      </c>
      <c r="V43" s="51" t="s">
        <v>284</v>
      </c>
      <c r="W43" s="51" t="s">
        <v>285</v>
      </c>
      <c r="X43" s="51" t="s">
        <v>286</v>
      </c>
      <c r="Y43" s="51" t="s">
        <v>286</v>
      </c>
      <c r="Z43" s="51" t="s">
        <v>2005</v>
      </c>
      <c r="AA43" s="1" t="s">
        <v>185</v>
      </c>
      <c r="AB43" s="1" t="s">
        <v>289</v>
      </c>
      <c r="AC43" s="33" t="s">
        <v>290</v>
      </c>
      <c r="AD43" s="51" t="s">
        <v>281</v>
      </c>
      <c r="AE43" s="30" t="s">
        <v>291</v>
      </c>
      <c r="AF43" s="73"/>
      <c r="AG43" s="73"/>
      <c r="AH43" s="73" t="s">
        <v>2052</v>
      </c>
      <c r="AI43" s="73"/>
      <c r="AJ43" s="33" t="s">
        <v>288</v>
      </c>
      <c r="AK43" s="33"/>
      <c r="AL43" s="33"/>
      <c r="AO43" s="51" t="s">
        <v>7</v>
      </c>
      <c r="AP43" s="37">
        <v>42622</v>
      </c>
      <c r="AR43" s="37"/>
    </row>
    <row r="44" spans="1:44" x14ac:dyDescent="0.6">
      <c r="A44" s="78">
        <v>43</v>
      </c>
      <c r="B44" s="42" t="s">
        <v>292</v>
      </c>
      <c r="C44" s="42"/>
      <c r="D44" s="1">
        <v>2010</v>
      </c>
      <c r="E44" s="1">
        <v>1.2</v>
      </c>
      <c r="F44" s="1"/>
      <c r="G44" s="1">
        <v>373</v>
      </c>
      <c r="T44" s="51" t="s">
        <v>5</v>
      </c>
      <c r="U44" s="35" t="s">
        <v>278</v>
      </c>
      <c r="V44" s="51" t="s">
        <v>293</v>
      </c>
      <c r="W44" s="51" t="s">
        <v>285</v>
      </c>
      <c r="X44" s="51" t="s">
        <v>286</v>
      </c>
      <c r="Y44" s="51" t="s">
        <v>286</v>
      </c>
      <c r="Z44" s="51" t="s">
        <v>2005</v>
      </c>
      <c r="AA44" s="1" t="s">
        <v>185</v>
      </c>
      <c r="AB44" s="1" t="s">
        <v>294</v>
      </c>
      <c r="AC44" s="33" t="s">
        <v>295</v>
      </c>
      <c r="AD44" s="51" t="s">
        <v>281</v>
      </c>
      <c r="AE44" s="30" t="s">
        <v>282</v>
      </c>
      <c r="AF44" s="73" t="s">
        <v>2060</v>
      </c>
      <c r="AG44" s="73"/>
      <c r="AH44" s="73" t="s">
        <v>2041</v>
      </c>
      <c r="AI44" s="73"/>
      <c r="AJ44" s="33" t="s">
        <v>296</v>
      </c>
      <c r="AK44" s="33"/>
      <c r="AL44" s="33"/>
      <c r="AM44" s="1" t="s">
        <v>297</v>
      </c>
      <c r="AO44" s="51" t="s">
        <v>7</v>
      </c>
      <c r="AP44" s="37">
        <v>42622</v>
      </c>
      <c r="AR44" s="37"/>
    </row>
    <row r="45" spans="1:44" x14ac:dyDescent="0.6">
      <c r="A45" s="78">
        <v>44</v>
      </c>
      <c r="B45" s="42" t="s">
        <v>298</v>
      </c>
      <c r="C45" s="42"/>
      <c r="D45" s="1">
        <v>2012</v>
      </c>
      <c r="E45" s="1">
        <v>1.2</v>
      </c>
      <c r="F45" s="1"/>
      <c r="G45" s="1">
        <v>320</v>
      </c>
      <c r="T45" s="51" t="s">
        <v>5</v>
      </c>
      <c r="U45" s="35" t="s">
        <v>299</v>
      </c>
      <c r="V45" s="51" t="s">
        <v>293</v>
      </c>
      <c r="W45" s="51" t="s">
        <v>285</v>
      </c>
      <c r="X45" s="51" t="s">
        <v>286</v>
      </c>
      <c r="Y45" s="51" t="s">
        <v>286</v>
      </c>
      <c r="Z45" s="51" t="s">
        <v>2005</v>
      </c>
      <c r="AA45" s="1" t="s">
        <v>185</v>
      </c>
      <c r="AB45" s="1" t="s">
        <v>301</v>
      </c>
      <c r="AC45" s="33" t="s">
        <v>300</v>
      </c>
      <c r="AD45" s="51" t="s">
        <v>281</v>
      </c>
      <c r="AE45" s="30" t="s">
        <v>282</v>
      </c>
      <c r="AF45" s="73" t="s">
        <v>2060</v>
      </c>
      <c r="AG45" s="73"/>
      <c r="AH45" s="73" t="s">
        <v>2042</v>
      </c>
      <c r="AI45" s="73"/>
      <c r="AJ45" s="33" t="s">
        <v>302</v>
      </c>
      <c r="AK45" s="33"/>
      <c r="AL45" s="33"/>
      <c r="AO45" s="51" t="s">
        <v>7</v>
      </c>
      <c r="AP45" s="37">
        <v>42622</v>
      </c>
      <c r="AR45" s="37"/>
    </row>
    <row r="46" spans="1:44" x14ac:dyDescent="0.6">
      <c r="A46" s="78">
        <v>45</v>
      </c>
      <c r="B46" s="42" t="s">
        <v>303</v>
      </c>
      <c r="C46" s="42"/>
      <c r="D46" s="1">
        <v>2013</v>
      </c>
      <c r="E46" s="1">
        <v>0.24</v>
      </c>
      <c r="F46" s="1"/>
      <c r="G46" s="1">
        <v>400</v>
      </c>
      <c r="T46" s="51" t="s">
        <v>284</v>
      </c>
      <c r="U46" s="35" t="s">
        <v>299</v>
      </c>
      <c r="V46" s="51" t="s">
        <v>284</v>
      </c>
      <c r="W46" s="51" t="s">
        <v>285</v>
      </c>
      <c r="X46" s="51" t="s">
        <v>286</v>
      </c>
      <c r="Y46" s="51" t="s">
        <v>286</v>
      </c>
      <c r="Z46" s="51" t="s">
        <v>2005</v>
      </c>
      <c r="AA46" s="1" t="s">
        <v>185</v>
      </c>
      <c r="AB46" s="1" t="s">
        <v>305</v>
      </c>
      <c r="AC46" s="33" t="s">
        <v>304</v>
      </c>
      <c r="AD46" s="51" t="s">
        <v>281</v>
      </c>
      <c r="AE46" s="30" t="s">
        <v>282</v>
      </c>
      <c r="AF46" s="73"/>
      <c r="AG46" s="73"/>
      <c r="AH46" s="73" t="s">
        <v>2037</v>
      </c>
      <c r="AI46" s="73"/>
      <c r="AJ46" s="32" t="s">
        <v>306</v>
      </c>
      <c r="AK46" s="32"/>
      <c r="AL46" s="32"/>
      <c r="AO46" s="51" t="s">
        <v>7</v>
      </c>
      <c r="AP46" s="37">
        <v>42622</v>
      </c>
      <c r="AR46" s="37"/>
    </row>
    <row r="47" spans="1:44" x14ac:dyDescent="0.6">
      <c r="A47" s="78">
        <v>46</v>
      </c>
      <c r="B47" s="42" t="s">
        <v>307</v>
      </c>
      <c r="C47" s="42"/>
      <c r="D47" s="1">
        <v>2010</v>
      </c>
      <c r="E47" s="1">
        <v>1.04</v>
      </c>
      <c r="F47" s="1"/>
      <c r="G47" s="1">
        <v>398</v>
      </c>
      <c r="T47" s="51" t="s">
        <v>52</v>
      </c>
      <c r="U47" s="35" t="s">
        <v>308</v>
      </c>
      <c r="V47" s="51" t="s">
        <v>309</v>
      </c>
      <c r="W47" s="51" t="s">
        <v>310</v>
      </c>
      <c r="X47" s="51" t="s">
        <v>311</v>
      </c>
      <c r="Y47" s="51" t="s">
        <v>311</v>
      </c>
      <c r="Z47" s="51" t="s">
        <v>2005</v>
      </c>
      <c r="AA47" s="1" t="s">
        <v>185</v>
      </c>
      <c r="AB47" s="1" t="s">
        <v>312</v>
      </c>
      <c r="AC47" s="33" t="s">
        <v>313</v>
      </c>
      <c r="AD47" s="51" t="s">
        <v>314</v>
      </c>
      <c r="AE47" s="30" t="s">
        <v>315</v>
      </c>
      <c r="AF47" s="73" t="s">
        <v>2058</v>
      </c>
      <c r="AG47" s="73"/>
      <c r="AH47" s="73" t="s">
        <v>2047</v>
      </c>
      <c r="AI47" s="73" t="s">
        <v>2040</v>
      </c>
      <c r="AJ47" s="33" t="s">
        <v>316</v>
      </c>
      <c r="AK47" s="33"/>
      <c r="AL47" s="33"/>
      <c r="AM47" s="1" t="s">
        <v>317</v>
      </c>
      <c r="AO47" s="51" t="s">
        <v>7</v>
      </c>
      <c r="AP47" s="37">
        <v>42625</v>
      </c>
      <c r="AR47" s="37"/>
    </row>
    <row r="48" spans="1:44" x14ac:dyDescent="0.6">
      <c r="A48" s="78">
        <v>47</v>
      </c>
      <c r="B48" s="42" t="s">
        <v>318</v>
      </c>
      <c r="C48" s="42"/>
      <c r="D48" s="1">
        <v>2013</v>
      </c>
      <c r="E48" s="1">
        <v>0.9</v>
      </c>
      <c r="F48" s="1"/>
      <c r="G48" s="1">
        <v>423</v>
      </c>
      <c r="T48" s="51" t="s">
        <v>52</v>
      </c>
      <c r="U48" s="35" t="s">
        <v>319</v>
      </c>
      <c r="V48" s="51" t="s">
        <v>309</v>
      </c>
      <c r="W48" s="51" t="s">
        <v>310</v>
      </c>
      <c r="X48" s="51" t="s">
        <v>311</v>
      </c>
      <c r="Y48" s="51" t="s">
        <v>311</v>
      </c>
      <c r="Z48" s="51" t="s">
        <v>2005</v>
      </c>
      <c r="AA48" s="1" t="s">
        <v>185</v>
      </c>
      <c r="AB48" s="1" t="s">
        <v>321</v>
      </c>
      <c r="AC48" s="32" t="s">
        <v>327</v>
      </c>
      <c r="AD48" s="51" t="s">
        <v>314</v>
      </c>
      <c r="AE48" s="30" t="s">
        <v>315</v>
      </c>
      <c r="AF48" s="73" t="s">
        <v>2059</v>
      </c>
      <c r="AG48" s="73"/>
      <c r="AH48" s="73" t="s">
        <v>2040</v>
      </c>
      <c r="AI48" s="73"/>
      <c r="AJ48" s="33" t="s">
        <v>320</v>
      </c>
      <c r="AK48" s="33"/>
      <c r="AL48" s="33"/>
      <c r="AO48" s="51" t="s">
        <v>7</v>
      </c>
      <c r="AP48" s="37">
        <v>42625</v>
      </c>
      <c r="AR48" s="37"/>
    </row>
    <row r="49" spans="1:45" x14ac:dyDescent="0.6">
      <c r="A49" s="78">
        <v>48</v>
      </c>
      <c r="B49" s="42" t="s">
        <v>323</v>
      </c>
      <c r="C49" s="42"/>
      <c r="D49" s="1">
        <v>2014</v>
      </c>
      <c r="E49" s="1">
        <v>0.6</v>
      </c>
      <c r="F49" s="1"/>
      <c r="G49" s="1">
        <v>423</v>
      </c>
      <c r="T49" s="51" t="s">
        <v>52</v>
      </c>
      <c r="U49" s="35" t="s">
        <v>319</v>
      </c>
      <c r="V49" s="51" t="s">
        <v>309</v>
      </c>
      <c r="W49" s="51" t="s">
        <v>310</v>
      </c>
      <c r="X49" s="51" t="s">
        <v>311</v>
      </c>
      <c r="Y49" s="51" t="s">
        <v>311</v>
      </c>
      <c r="Z49" s="51" t="s">
        <v>2005</v>
      </c>
      <c r="AA49" s="1" t="s">
        <v>185</v>
      </c>
      <c r="AB49" s="1" t="s">
        <v>312</v>
      </c>
      <c r="AC49" s="33" t="s">
        <v>324</v>
      </c>
      <c r="AD49" s="51" t="s">
        <v>314</v>
      </c>
      <c r="AE49" s="30" t="s">
        <v>315</v>
      </c>
      <c r="AF49" s="73" t="s">
        <v>2059</v>
      </c>
      <c r="AG49" s="73"/>
      <c r="AH49" s="73" t="s">
        <v>2040</v>
      </c>
      <c r="AI49" s="73"/>
      <c r="AJ49" s="33" t="s">
        <v>320</v>
      </c>
      <c r="AK49" s="33"/>
      <c r="AL49" s="33"/>
      <c r="AO49" s="51" t="s">
        <v>7</v>
      </c>
      <c r="AP49" s="37">
        <v>42625</v>
      </c>
      <c r="AR49" s="37"/>
    </row>
    <row r="50" spans="1:45" x14ac:dyDescent="0.6">
      <c r="A50" s="78">
        <v>49</v>
      </c>
      <c r="B50" s="42" t="s">
        <v>325</v>
      </c>
      <c r="C50" s="42"/>
      <c r="D50" s="1">
        <v>2014</v>
      </c>
      <c r="E50" s="1">
        <v>1.1299999999999999</v>
      </c>
      <c r="F50" s="1"/>
      <c r="G50" s="1">
        <v>423</v>
      </c>
      <c r="T50" s="51" t="s">
        <v>52</v>
      </c>
      <c r="U50" s="35" t="s">
        <v>308</v>
      </c>
      <c r="V50" s="51" t="s">
        <v>309</v>
      </c>
      <c r="W50" s="51" t="s">
        <v>310</v>
      </c>
      <c r="X50" s="51" t="s">
        <v>311</v>
      </c>
      <c r="Y50" s="51" t="s">
        <v>311</v>
      </c>
      <c r="Z50" s="51" t="s">
        <v>2005</v>
      </c>
      <c r="AA50" s="1" t="s">
        <v>185</v>
      </c>
      <c r="AB50" s="1" t="s">
        <v>321</v>
      </c>
      <c r="AC50" s="33" t="s">
        <v>326</v>
      </c>
      <c r="AD50" s="51" t="s">
        <v>314</v>
      </c>
      <c r="AE50" s="30" t="s">
        <v>315</v>
      </c>
      <c r="AF50" s="73" t="s">
        <v>2059</v>
      </c>
      <c r="AG50" s="73"/>
      <c r="AH50" s="73" t="s">
        <v>2040</v>
      </c>
      <c r="AI50" s="73"/>
      <c r="AJ50" s="33" t="s">
        <v>320</v>
      </c>
      <c r="AK50" s="33"/>
      <c r="AL50" s="33"/>
      <c r="AO50" s="51" t="s">
        <v>7</v>
      </c>
      <c r="AP50" s="37">
        <v>42625</v>
      </c>
      <c r="AR50" s="37"/>
    </row>
    <row r="51" spans="1:45" x14ac:dyDescent="0.6">
      <c r="A51" s="78">
        <v>50</v>
      </c>
      <c r="B51" s="42" t="s">
        <v>328</v>
      </c>
      <c r="C51" s="42"/>
      <c r="D51" s="1">
        <v>2014</v>
      </c>
      <c r="E51" s="1">
        <v>1.1299999999999999</v>
      </c>
      <c r="F51" s="1"/>
      <c r="G51" s="1">
        <v>423</v>
      </c>
      <c r="T51" s="51" t="s">
        <v>52</v>
      </c>
      <c r="U51" s="35" t="s">
        <v>308</v>
      </c>
      <c r="V51" s="51" t="s">
        <v>309</v>
      </c>
      <c r="W51" s="51" t="s">
        <v>310</v>
      </c>
      <c r="X51" s="51" t="s">
        <v>311</v>
      </c>
      <c r="Y51" s="51" t="s">
        <v>311</v>
      </c>
      <c r="Z51" s="51" t="s">
        <v>2005</v>
      </c>
      <c r="AA51" s="1" t="s">
        <v>185</v>
      </c>
      <c r="AB51" s="1" t="s">
        <v>321</v>
      </c>
      <c r="AC51" s="33" t="s">
        <v>326</v>
      </c>
      <c r="AD51" s="51" t="s">
        <v>314</v>
      </c>
      <c r="AE51" s="30" t="s">
        <v>315</v>
      </c>
      <c r="AF51" s="73" t="s">
        <v>2059</v>
      </c>
      <c r="AG51" s="73"/>
      <c r="AH51" s="73" t="s">
        <v>2040</v>
      </c>
      <c r="AI51" s="73"/>
      <c r="AJ51" s="33" t="s">
        <v>320</v>
      </c>
      <c r="AK51" s="33"/>
      <c r="AL51" s="33"/>
      <c r="AO51" s="51" t="s">
        <v>7</v>
      </c>
      <c r="AP51" s="37">
        <v>42625</v>
      </c>
      <c r="AR51" s="37"/>
    </row>
    <row r="52" spans="1:45" x14ac:dyDescent="0.6">
      <c r="A52" s="78">
        <v>51</v>
      </c>
      <c r="B52" s="42" t="s">
        <v>329</v>
      </c>
      <c r="C52" s="42"/>
      <c r="D52" s="1">
        <v>2014</v>
      </c>
      <c r="E52" s="1">
        <v>0.9</v>
      </c>
      <c r="F52" s="1"/>
      <c r="G52" s="1">
        <v>423</v>
      </c>
      <c r="T52" s="51" t="s">
        <v>52</v>
      </c>
      <c r="U52" s="35" t="s">
        <v>308</v>
      </c>
      <c r="V52" s="51" t="s">
        <v>309</v>
      </c>
      <c r="W52" s="51" t="s">
        <v>310</v>
      </c>
      <c r="X52" s="51" t="s">
        <v>311</v>
      </c>
      <c r="Y52" s="51" t="s">
        <v>311</v>
      </c>
      <c r="Z52" s="51" t="s">
        <v>2005</v>
      </c>
      <c r="AA52" s="1" t="s">
        <v>185</v>
      </c>
      <c r="AB52" s="1" t="s">
        <v>321</v>
      </c>
      <c r="AC52" s="33" t="s">
        <v>322</v>
      </c>
      <c r="AD52" s="51" t="s">
        <v>314</v>
      </c>
      <c r="AE52" s="30" t="s">
        <v>315</v>
      </c>
      <c r="AF52" s="73" t="s">
        <v>2059</v>
      </c>
      <c r="AG52" s="73"/>
      <c r="AH52" s="73" t="s">
        <v>2040</v>
      </c>
      <c r="AI52" s="73"/>
      <c r="AJ52" s="33" t="s">
        <v>320</v>
      </c>
      <c r="AK52" s="33"/>
      <c r="AL52" s="33"/>
      <c r="AO52" s="51" t="s">
        <v>7</v>
      </c>
      <c r="AP52" s="37">
        <v>42625</v>
      </c>
      <c r="AR52" s="37"/>
    </row>
    <row r="53" spans="1:45" x14ac:dyDescent="0.6">
      <c r="A53" s="78">
        <v>52</v>
      </c>
      <c r="B53" s="42" t="s">
        <v>330</v>
      </c>
      <c r="C53" s="42"/>
      <c r="D53" s="1">
        <v>2011</v>
      </c>
      <c r="E53" s="1">
        <v>0.45</v>
      </c>
      <c r="F53" s="1"/>
      <c r="G53" s="1">
        <v>373</v>
      </c>
      <c r="T53" s="51" t="s">
        <v>52</v>
      </c>
      <c r="U53" s="35" t="s">
        <v>337</v>
      </c>
      <c r="V53" s="51" t="s">
        <v>336</v>
      </c>
      <c r="W53" s="51" t="s">
        <v>334</v>
      </c>
      <c r="X53" s="51" t="s">
        <v>335</v>
      </c>
      <c r="Y53" s="51" t="s">
        <v>335</v>
      </c>
      <c r="Z53" s="51" t="s">
        <v>2005</v>
      </c>
      <c r="AA53" s="1" t="s">
        <v>185</v>
      </c>
      <c r="AB53" s="1" t="s">
        <v>333</v>
      </c>
      <c r="AC53" s="33" t="s">
        <v>373</v>
      </c>
      <c r="AD53" s="51" t="s">
        <v>331</v>
      </c>
      <c r="AE53" s="30" t="s">
        <v>332</v>
      </c>
      <c r="AF53" s="73"/>
      <c r="AG53" s="73"/>
      <c r="AH53" s="73" t="s">
        <v>2052</v>
      </c>
      <c r="AI53" s="73"/>
      <c r="AJ53" s="33" t="s">
        <v>480</v>
      </c>
      <c r="AK53" s="33"/>
      <c r="AL53" s="33"/>
      <c r="AO53" s="51" t="s">
        <v>7</v>
      </c>
      <c r="AP53" s="37">
        <v>42626</v>
      </c>
      <c r="AR53" s="37"/>
    </row>
    <row r="54" spans="1:45" x14ac:dyDescent="0.6">
      <c r="A54" s="78">
        <v>53</v>
      </c>
      <c r="B54" s="42" t="s">
        <v>338</v>
      </c>
      <c r="C54" s="42"/>
      <c r="D54" s="1">
        <v>2012</v>
      </c>
      <c r="E54" s="1">
        <v>0.87</v>
      </c>
      <c r="F54" s="1"/>
      <c r="G54" s="1">
        <v>375</v>
      </c>
      <c r="T54" s="51" t="s">
        <v>52</v>
      </c>
      <c r="U54" s="35" t="s">
        <v>337</v>
      </c>
      <c r="V54" s="51" t="s">
        <v>336</v>
      </c>
      <c r="W54" s="51" t="s">
        <v>334</v>
      </c>
      <c r="X54" s="51" t="s">
        <v>334</v>
      </c>
      <c r="Y54" s="51" t="s">
        <v>335</v>
      </c>
      <c r="Z54" s="51" t="s">
        <v>2005</v>
      </c>
      <c r="AA54" s="1" t="s">
        <v>185</v>
      </c>
      <c r="AB54" s="1" t="s">
        <v>339</v>
      </c>
      <c r="AC54" s="33" t="s">
        <v>340</v>
      </c>
      <c r="AD54" s="51" t="s">
        <v>331</v>
      </c>
      <c r="AE54" s="30" t="s">
        <v>332</v>
      </c>
      <c r="AF54" s="73"/>
      <c r="AG54" s="73"/>
      <c r="AH54" s="73" t="s">
        <v>2047</v>
      </c>
      <c r="AI54" s="73"/>
      <c r="AJ54" s="33" t="s">
        <v>342</v>
      </c>
      <c r="AK54" s="33"/>
      <c r="AL54" s="33"/>
      <c r="AO54" s="51" t="s">
        <v>7</v>
      </c>
      <c r="AP54" s="37">
        <v>42626</v>
      </c>
      <c r="AR54" s="37"/>
      <c r="AS54" s="1" t="s">
        <v>341</v>
      </c>
    </row>
    <row r="55" spans="1:45" x14ac:dyDescent="0.6">
      <c r="A55" s="78">
        <v>54</v>
      </c>
      <c r="B55" s="42" t="s">
        <v>344</v>
      </c>
      <c r="C55" s="42"/>
      <c r="D55" s="1">
        <v>2013</v>
      </c>
      <c r="E55" s="1">
        <v>0.71</v>
      </c>
      <c r="F55" s="1"/>
      <c r="G55" s="1">
        <v>400</v>
      </c>
      <c r="T55" s="51" t="s">
        <v>52</v>
      </c>
      <c r="U55" s="35" t="s">
        <v>337</v>
      </c>
      <c r="V55" s="51" t="s">
        <v>336</v>
      </c>
      <c r="W55" s="51" t="s">
        <v>334</v>
      </c>
      <c r="X55" s="51" t="s">
        <v>335</v>
      </c>
      <c r="Y55" s="51" t="s">
        <v>335</v>
      </c>
      <c r="Z55" s="51" t="s">
        <v>2005</v>
      </c>
      <c r="AA55" s="1" t="s">
        <v>185</v>
      </c>
      <c r="AB55" s="1" t="s">
        <v>345</v>
      </c>
      <c r="AC55" s="33" t="s">
        <v>347</v>
      </c>
      <c r="AD55" s="51" t="s">
        <v>331</v>
      </c>
      <c r="AE55" s="30" t="s">
        <v>332</v>
      </c>
      <c r="AF55" s="73"/>
      <c r="AG55" s="73"/>
      <c r="AH55" s="73" t="s">
        <v>2039</v>
      </c>
      <c r="AI55" s="73"/>
      <c r="AJ55" s="33" t="s">
        <v>346</v>
      </c>
      <c r="AK55" s="33"/>
      <c r="AL55" s="33"/>
      <c r="AM55" s="1" t="s">
        <v>343</v>
      </c>
      <c r="AO55" s="51" t="s">
        <v>7</v>
      </c>
      <c r="AP55" s="37">
        <v>42626</v>
      </c>
      <c r="AR55" s="37"/>
    </row>
    <row r="56" spans="1:45" x14ac:dyDescent="0.6">
      <c r="A56" s="78">
        <v>55</v>
      </c>
      <c r="B56" s="42" t="s">
        <v>348</v>
      </c>
      <c r="C56" s="42"/>
      <c r="D56" s="1">
        <v>2015</v>
      </c>
      <c r="E56" s="1">
        <v>1.0900000000000001</v>
      </c>
      <c r="F56" s="1"/>
      <c r="G56" s="1">
        <v>300</v>
      </c>
      <c r="T56" s="51" t="s">
        <v>349</v>
      </c>
      <c r="U56" s="35" t="s">
        <v>337</v>
      </c>
      <c r="V56" s="51" t="s">
        <v>349</v>
      </c>
      <c r="W56" s="51" t="s">
        <v>334</v>
      </c>
      <c r="X56" s="51" t="s">
        <v>335</v>
      </c>
      <c r="Y56" s="51" t="s">
        <v>335</v>
      </c>
      <c r="Z56" s="51" t="s">
        <v>2005</v>
      </c>
      <c r="AA56" s="1" t="s">
        <v>185</v>
      </c>
      <c r="AB56" s="1" t="s">
        <v>350</v>
      </c>
      <c r="AC56" s="33" t="s">
        <v>351</v>
      </c>
      <c r="AD56" s="51" t="s">
        <v>331</v>
      </c>
      <c r="AE56" s="30" t="s">
        <v>332</v>
      </c>
      <c r="AF56" s="73"/>
      <c r="AG56" s="73"/>
      <c r="AH56" s="73" t="s">
        <v>2039</v>
      </c>
      <c r="AI56" s="73"/>
      <c r="AJ56" s="33" t="s">
        <v>352</v>
      </c>
      <c r="AK56" s="33"/>
      <c r="AL56" s="33"/>
      <c r="AO56" s="51" t="s">
        <v>7</v>
      </c>
      <c r="AP56" s="37">
        <v>42626</v>
      </c>
      <c r="AR56" s="37"/>
    </row>
    <row r="57" spans="1:45" x14ac:dyDescent="0.6">
      <c r="A57" s="78">
        <v>56</v>
      </c>
      <c r="B57" s="42" t="s">
        <v>354</v>
      </c>
      <c r="C57" s="42"/>
      <c r="D57" s="1">
        <v>2015</v>
      </c>
      <c r="E57" s="1">
        <v>0.95</v>
      </c>
      <c r="F57" s="1"/>
      <c r="G57" s="1">
        <v>323</v>
      </c>
      <c r="T57" s="51" t="s">
        <v>52</v>
      </c>
      <c r="U57" s="35" t="s">
        <v>337</v>
      </c>
      <c r="V57" s="51" t="s">
        <v>336</v>
      </c>
      <c r="W57" s="51" t="s">
        <v>334</v>
      </c>
      <c r="X57" s="51" t="s">
        <v>335</v>
      </c>
      <c r="Y57" s="51" t="s">
        <v>335</v>
      </c>
      <c r="Z57" s="51" t="s">
        <v>2005</v>
      </c>
      <c r="AA57" s="1" t="s">
        <v>185</v>
      </c>
      <c r="AB57" s="1" t="s">
        <v>345</v>
      </c>
      <c r="AC57" s="33" t="s">
        <v>355</v>
      </c>
      <c r="AD57" s="51" t="s">
        <v>331</v>
      </c>
      <c r="AE57" s="30" t="s">
        <v>358</v>
      </c>
      <c r="AF57" s="73"/>
      <c r="AG57" s="73"/>
      <c r="AH57" s="73"/>
      <c r="AI57" s="73"/>
      <c r="AJ57" s="33" t="s">
        <v>359</v>
      </c>
      <c r="AK57" s="33"/>
      <c r="AL57" s="33"/>
      <c r="AO57" s="51" t="s">
        <v>7</v>
      </c>
      <c r="AP57" s="37">
        <v>42626</v>
      </c>
      <c r="AR57" s="37"/>
    </row>
    <row r="58" spans="1:45" x14ac:dyDescent="0.6">
      <c r="A58" s="78">
        <v>57</v>
      </c>
      <c r="B58" s="42" t="s">
        <v>353</v>
      </c>
      <c r="C58" s="42"/>
      <c r="D58" s="1">
        <v>2015</v>
      </c>
      <c r="E58" s="1">
        <v>1</v>
      </c>
      <c r="F58" s="1"/>
      <c r="G58" s="1">
        <v>323</v>
      </c>
      <c r="T58" s="51" t="s">
        <v>349</v>
      </c>
      <c r="U58" s="35" t="s">
        <v>360</v>
      </c>
      <c r="V58" s="51" t="s">
        <v>349</v>
      </c>
      <c r="W58" s="51" t="s">
        <v>334</v>
      </c>
      <c r="X58" s="51" t="s">
        <v>335</v>
      </c>
      <c r="Y58" s="51" t="s">
        <v>335</v>
      </c>
      <c r="Z58" s="51" t="s">
        <v>2005</v>
      </c>
      <c r="AA58" s="1" t="s">
        <v>185</v>
      </c>
      <c r="AB58" s="1" t="s">
        <v>357</v>
      </c>
      <c r="AC58" s="33" t="s">
        <v>356</v>
      </c>
      <c r="AD58" s="51" t="s">
        <v>331</v>
      </c>
      <c r="AE58" s="30" t="s">
        <v>358</v>
      </c>
      <c r="AF58" s="73"/>
      <c r="AG58" s="73"/>
      <c r="AH58" s="73"/>
      <c r="AI58" s="73"/>
      <c r="AJ58" s="33" t="s">
        <v>359</v>
      </c>
      <c r="AK58" s="33"/>
      <c r="AL58" s="33"/>
      <c r="AO58" s="51" t="s">
        <v>7</v>
      </c>
      <c r="AP58" s="37">
        <v>42626</v>
      </c>
      <c r="AR58" s="37"/>
    </row>
    <row r="59" spans="1:45" x14ac:dyDescent="0.6">
      <c r="A59" s="78">
        <v>58</v>
      </c>
      <c r="B59" s="42" t="s">
        <v>361</v>
      </c>
      <c r="C59" s="42"/>
      <c r="D59" s="1">
        <v>2015</v>
      </c>
      <c r="E59" s="1">
        <v>0.82</v>
      </c>
      <c r="F59" s="1"/>
      <c r="G59" s="1">
        <v>473</v>
      </c>
      <c r="T59" s="51" t="s">
        <v>52</v>
      </c>
      <c r="U59" s="35" t="s">
        <v>364</v>
      </c>
      <c r="V59" s="51" t="s">
        <v>336</v>
      </c>
      <c r="W59" s="51" t="s">
        <v>334</v>
      </c>
      <c r="X59" s="51" t="s">
        <v>335</v>
      </c>
      <c r="Y59" s="51" t="s">
        <v>335</v>
      </c>
      <c r="Z59" s="51" t="s">
        <v>2005</v>
      </c>
      <c r="AA59" s="1" t="s">
        <v>185</v>
      </c>
      <c r="AB59" s="1" t="s">
        <v>345</v>
      </c>
      <c r="AC59" s="33" t="s">
        <v>367</v>
      </c>
      <c r="AD59" s="51" t="s">
        <v>331</v>
      </c>
      <c r="AE59" s="30" t="s">
        <v>332</v>
      </c>
      <c r="AF59" s="73"/>
      <c r="AG59" s="73"/>
      <c r="AH59" s="73" t="s">
        <v>2039</v>
      </c>
      <c r="AI59" s="73"/>
      <c r="AJ59" s="33" t="s">
        <v>363</v>
      </c>
      <c r="AK59" s="33"/>
      <c r="AL59" s="33"/>
      <c r="AO59" s="51" t="s">
        <v>7</v>
      </c>
      <c r="AP59" s="37">
        <v>42626</v>
      </c>
      <c r="AR59" s="37"/>
    </row>
    <row r="60" spans="1:45" x14ac:dyDescent="0.6">
      <c r="A60" s="78">
        <v>59</v>
      </c>
      <c r="B60" s="42" t="s">
        <v>365</v>
      </c>
      <c r="C60" s="42"/>
      <c r="D60" s="1">
        <v>2013</v>
      </c>
      <c r="E60" s="1">
        <v>0.95</v>
      </c>
      <c r="F60" s="1"/>
      <c r="G60" s="1">
        <v>423</v>
      </c>
      <c r="T60" s="51" t="s">
        <v>52</v>
      </c>
      <c r="U60" s="35" t="s">
        <v>337</v>
      </c>
      <c r="V60" s="51" t="s">
        <v>336</v>
      </c>
      <c r="W60" s="51" t="s">
        <v>334</v>
      </c>
      <c r="X60" s="51" t="s">
        <v>335</v>
      </c>
      <c r="Y60" s="51" t="s">
        <v>335</v>
      </c>
      <c r="Z60" s="51" t="s">
        <v>2005</v>
      </c>
      <c r="AA60" s="1" t="s">
        <v>185</v>
      </c>
      <c r="AB60" s="1" t="s">
        <v>345</v>
      </c>
      <c r="AC60" s="33" t="s">
        <v>362</v>
      </c>
      <c r="AD60" s="51" t="s">
        <v>331</v>
      </c>
      <c r="AE60" s="30" t="s">
        <v>374</v>
      </c>
      <c r="AF60" s="73"/>
      <c r="AG60" s="73"/>
      <c r="AH60" s="73" t="s">
        <v>2042</v>
      </c>
      <c r="AI60" s="73"/>
      <c r="AJ60" s="33" t="s">
        <v>366</v>
      </c>
      <c r="AK60" s="33"/>
      <c r="AL60" s="33"/>
      <c r="AM60" s="1" t="s">
        <v>343</v>
      </c>
      <c r="AO60" s="51" t="s">
        <v>7</v>
      </c>
      <c r="AP60" s="37">
        <v>42626</v>
      </c>
      <c r="AR60" s="37"/>
    </row>
    <row r="61" spans="1:45" x14ac:dyDescent="0.6">
      <c r="A61" s="78">
        <v>60</v>
      </c>
      <c r="B61" s="42" t="s">
        <v>368</v>
      </c>
      <c r="C61" s="42"/>
      <c r="D61" s="1">
        <v>2014</v>
      </c>
      <c r="E61" s="1">
        <v>0.31</v>
      </c>
      <c r="F61" s="1"/>
      <c r="G61" s="1">
        <v>300</v>
      </c>
      <c r="T61" s="51" t="s">
        <v>52</v>
      </c>
      <c r="U61" s="35" t="s">
        <v>337</v>
      </c>
      <c r="V61" s="51" t="s">
        <v>336</v>
      </c>
      <c r="W61" s="51" t="s">
        <v>334</v>
      </c>
      <c r="X61" s="51" t="s">
        <v>335</v>
      </c>
      <c r="Y61" s="51" t="s">
        <v>335</v>
      </c>
      <c r="Z61" s="51" t="s">
        <v>2005</v>
      </c>
      <c r="AA61" s="1" t="s">
        <v>185</v>
      </c>
      <c r="AB61" s="1" t="s">
        <v>370</v>
      </c>
      <c r="AC61" s="33" t="s">
        <v>372</v>
      </c>
      <c r="AD61" s="51" t="s">
        <v>369</v>
      </c>
      <c r="AE61" s="30"/>
      <c r="AF61" s="73"/>
      <c r="AG61" s="73"/>
      <c r="AH61" s="73"/>
      <c r="AI61" s="73"/>
      <c r="AJ61" s="33" t="s">
        <v>371</v>
      </c>
      <c r="AK61" s="33"/>
      <c r="AL61" s="33"/>
      <c r="AO61" s="51" t="s">
        <v>7</v>
      </c>
      <c r="AP61" s="37">
        <v>42626</v>
      </c>
      <c r="AR61" s="37"/>
    </row>
    <row r="62" spans="1:45" x14ac:dyDescent="0.6">
      <c r="A62" s="78">
        <v>61</v>
      </c>
      <c r="B62" s="63" t="s">
        <v>1576</v>
      </c>
      <c r="C62" s="63"/>
      <c r="D62" s="1">
        <v>2003</v>
      </c>
      <c r="E62" s="1">
        <v>0.94</v>
      </c>
      <c r="F62" s="1"/>
      <c r="G62" s="1">
        <v>324</v>
      </c>
      <c r="T62" s="51" t="s">
        <v>52</v>
      </c>
      <c r="U62" s="35" t="s">
        <v>377</v>
      </c>
      <c r="V62" s="51" t="s">
        <v>378</v>
      </c>
      <c r="W62" s="51" t="s">
        <v>379</v>
      </c>
      <c r="X62" s="51" t="s">
        <v>380</v>
      </c>
      <c r="Y62" s="51" t="s">
        <v>380</v>
      </c>
      <c r="Z62" s="51" t="s">
        <v>2005</v>
      </c>
      <c r="AA62" s="1" t="s">
        <v>185</v>
      </c>
      <c r="AB62" s="1" t="s">
        <v>382</v>
      </c>
      <c r="AC62" s="33" t="s">
        <v>395</v>
      </c>
      <c r="AD62" s="51" t="s">
        <v>393</v>
      </c>
      <c r="AE62" s="30" t="s">
        <v>394</v>
      </c>
      <c r="AF62" s="73"/>
      <c r="AG62" s="73"/>
      <c r="AH62" s="73"/>
      <c r="AI62" s="73"/>
      <c r="AJ62" s="33" t="s">
        <v>392</v>
      </c>
      <c r="AK62" s="33"/>
      <c r="AL62" s="33"/>
      <c r="AM62" s="1" t="s">
        <v>479</v>
      </c>
      <c r="AO62" s="51" t="s">
        <v>7</v>
      </c>
      <c r="AP62" s="37">
        <v>42632</v>
      </c>
      <c r="AR62" s="37"/>
    </row>
    <row r="63" spans="1:45" x14ac:dyDescent="0.6">
      <c r="A63" s="78">
        <v>62</v>
      </c>
      <c r="B63" s="42" t="s">
        <v>375</v>
      </c>
      <c r="C63" s="42"/>
      <c r="D63" s="1">
        <v>2012</v>
      </c>
      <c r="E63" s="1">
        <v>0.62</v>
      </c>
      <c r="F63" s="1"/>
      <c r="G63" s="1">
        <v>400</v>
      </c>
      <c r="T63" s="51" t="s">
        <v>52</v>
      </c>
      <c r="U63" s="35" t="s">
        <v>383</v>
      </c>
      <c r="V63" s="51" t="s">
        <v>378</v>
      </c>
      <c r="W63" s="51" t="s">
        <v>379</v>
      </c>
      <c r="X63" s="51" t="s">
        <v>380</v>
      </c>
      <c r="Y63" s="51" t="s">
        <v>380</v>
      </c>
      <c r="Z63" s="51" t="s">
        <v>2005</v>
      </c>
      <c r="AA63" s="1" t="s">
        <v>185</v>
      </c>
      <c r="AB63" s="1" t="s">
        <v>387</v>
      </c>
      <c r="AC63" s="33" t="s">
        <v>381</v>
      </c>
      <c r="AD63" s="38" t="s">
        <v>122</v>
      </c>
      <c r="AE63" s="30"/>
      <c r="AF63" s="73"/>
      <c r="AG63" s="73"/>
      <c r="AH63" s="73" t="s">
        <v>2037</v>
      </c>
      <c r="AI63" s="73"/>
      <c r="AJ63" s="33" t="s">
        <v>384</v>
      </c>
      <c r="AK63" s="33"/>
      <c r="AL63" s="33"/>
      <c r="AO63" s="51" t="s">
        <v>7</v>
      </c>
      <c r="AP63" s="37">
        <v>42632</v>
      </c>
      <c r="AR63" s="37"/>
    </row>
    <row r="64" spans="1:45" x14ac:dyDescent="0.6">
      <c r="A64" s="78">
        <v>63</v>
      </c>
      <c r="B64" s="42" t="s">
        <v>376</v>
      </c>
      <c r="C64" s="42"/>
      <c r="D64" s="1">
        <v>2013</v>
      </c>
      <c r="E64" s="1">
        <v>1.1399999999999999</v>
      </c>
      <c r="F64" s="1"/>
      <c r="G64" s="1">
        <v>323</v>
      </c>
      <c r="T64" s="51" t="s">
        <v>5</v>
      </c>
      <c r="U64" s="35" t="s">
        <v>383</v>
      </c>
      <c r="V64" s="51" t="s">
        <v>389</v>
      </c>
      <c r="W64" s="51" t="s">
        <v>379</v>
      </c>
      <c r="X64" s="51" t="s">
        <v>380</v>
      </c>
      <c r="Y64" s="51" t="s">
        <v>380</v>
      </c>
      <c r="Z64" s="51" t="s">
        <v>2005</v>
      </c>
      <c r="AA64" s="1" t="s">
        <v>185</v>
      </c>
      <c r="AB64" s="1" t="s">
        <v>391</v>
      </c>
      <c r="AC64" s="33" t="s">
        <v>390</v>
      </c>
      <c r="AD64" s="51" t="s">
        <v>385</v>
      </c>
      <c r="AE64" s="30" t="s">
        <v>386</v>
      </c>
      <c r="AF64" s="73"/>
      <c r="AG64" s="73"/>
      <c r="AH64" s="73" t="s">
        <v>2039</v>
      </c>
      <c r="AI64" s="73"/>
      <c r="AJ64" s="33" t="s">
        <v>388</v>
      </c>
      <c r="AK64" s="33"/>
      <c r="AL64" s="33"/>
      <c r="AO64" s="51" t="s">
        <v>7</v>
      </c>
      <c r="AP64" s="37">
        <v>42632</v>
      </c>
      <c r="AR64" s="37"/>
    </row>
    <row r="65" spans="1:45" x14ac:dyDescent="0.6">
      <c r="A65" s="78">
        <v>64</v>
      </c>
      <c r="B65" s="42" t="s">
        <v>396</v>
      </c>
      <c r="C65" s="42"/>
      <c r="D65" s="1">
        <v>2012</v>
      </c>
      <c r="E65" s="1">
        <v>0.54</v>
      </c>
      <c r="F65" s="1"/>
      <c r="G65" s="1">
        <v>300</v>
      </c>
      <c r="T65" s="51" t="s">
        <v>52</v>
      </c>
      <c r="U65" s="35" t="s">
        <v>398</v>
      </c>
      <c r="V65" s="51" t="s">
        <v>399</v>
      </c>
      <c r="W65" s="51" t="s">
        <v>400</v>
      </c>
      <c r="X65" s="51" t="s">
        <v>401</v>
      </c>
      <c r="Y65" s="51" t="s">
        <v>401</v>
      </c>
      <c r="Z65" s="51" t="s">
        <v>2005</v>
      </c>
      <c r="AA65" s="1" t="s">
        <v>185</v>
      </c>
      <c r="AB65" s="1" t="s">
        <v>402</v>
      </c>
      <c r="AC65" s="33" t="s">
        <v>403</v>
      </c>
      <c r="AD65" s="51" t="s">
        <v>404</v>
      </c>
      <c r="AE65" s="30" t="s">
        <v>405</v>
      </c>
      <c r="AF65" s="73"/>
      <c r="AG65" s="73"/>
      <c r="AH65" s="73" t="s">
        <v>2042</v>
      </c>
      <c r="AI65" s="73"/>
      <c r="AJ65" s="33" t="s">
        <v>397</v>
      </c>
      <c r="AK65" s="33"/>
      <c r="AL65" s="33"/>
      <c r="AM65" s="1" t="s">
        <v>406</v>
      </c>
      <c r="AO65" s="51" t="s">
        <v>7</v>
      </c>
      <c r="AP65" s="37">
        <v>42633</v>
      </c>
      <c r="AR65" s="37"/>
    </row>
    <row r="66" spans="1:45" x14ac:dyDescent="0.6">
      <c r="A66" s="78">
        <v>65</v>
      </c>
      <c r="B66" s="42" t="s">
        <v>407</v>
      </c>
      <c r="C66" s="42"/>
      <c r="D66" s="1">
        <v>2014</v>
      </c>
      <c r="E66" s="1">
        <v>1.27</v>
      </c>
      <c r="F66" s="1"/>
      <c r="G66" s="1">
        <v>360</v>
      </c>
      <c r="T66" s="51" t="s">
        <v>5</v>
      </c>
      <c r="U66" s="35" t="s">
        <v>398</v>
      </c>
      <c r="V66" s="51" t="s">
        <v>408</v>
      </c>
      <c r="W66" s="51" t="s">
        <v>400</v>
      </c>
      <c r="X66" s="51" t="s">
        <v>401</v>
      </c>
      <c r="Y66" s="51" t="s">
        <v>401</v>
      </c>
      <c r="Z66" s="51" t="s">
        <v>2005</v>
      </c>
      <c r="AA66" s="1" t="s">
        <v>185</v>
      </c>
      <c r="AB66" s="1" t="s">
        <v>409</v>
      </c>
      <c r="AC66" s="33" t="s">
        <v>412</v>
      </c>
      <c r="AD66" s="51" t="s">
        <v>404</v>
      </c>
      <c r="AE66" s="30" t="s">
        <v>394</v>
      </c>
      <c r="AF66" s="73"/>
      <c r="AG66" s="73"/>
      <c r="AH66" s="73"/>
      <c r="AI66" s="73"/>
      <c r="AJ66" s="33" t="s">
        <v>410</v>
      </c>
      <c r="AK66" s="33"/>
      <c r="AL66" s="33"/>
      <c r="AM66" s="1" t="s">
        <v>411</v>
      </c>
      <c r="AO66" s="51" t="s">
        <v>7</v>
      </c>
      <c r="AP66" s="37">
        <v>42633</v>
      </c>
      <c r="AR66" s="37"/>
    </row>
    <row r="67" spans="1:45" x14ac:dyDescent="0.6">
      <c r="A67" s="78">
        <v>66</v>
      </c>
      <c r="B67" s="42" t="s">
        <v>413</v>
      </c>
      <c r="C67" s="42"/>
      <c r="D67" s="1">
        <v>2007</v>
      </c>
      <c r="E67" s="1">
        <v>1.35</v>
      </c>
      <c r="F67" s="1"/>
      <c r="G67" s="1">
        <v>300</v>
      </c>
      <c r="T67" s="51" t="s">
        <v>5</v>
      </c>
      <c r="U67" s="35" t="s">
        <v>415</v>
      </c>
      <c r="V67" s="51" t="s">
        <v>408</v>
      </c>
      <c r="W67" s="51" t="s">
        <v>400</v>
      </c>
      <c r="X67" s="51" t="s">
        <v>401</v>
      </c>
      <c r="Y67" s="51" t="s">
        <v>401</v>
      </c>
      <c r="Z67" s="51" t="s">
        <v>2005</v>
      </c>
      <c r="AA67" s="1" t="s">
        <v>185</v>
      </c>
      <c r="AB67" s="1" t="s">
        <v>417</v>
      </c>
      <c r="AC67" s="33" t="s">
        <v>416</v>
      </c>
      <c r="AD67" s="51" t="s">
        <v>404</v>
      </c>
      <c r="AE67" s="30" t="s">
        <v>405</v>
      </c>
      <c r="AF67" s="73"/>
      <c r="AG67" s="73"/>
      <c r="AH67" s="73" t="s">
        <v>2042</v>
      </c>
      <c r="AI67" s="73"/>
      <c r="AJ67" s="33" t="s">
        <v>414</v>
      </c>
      <c r="AK67" s="33"/>
      <c r="AL67" s="33"/>
      <c r="AO67" s="51" t="s">
        <v>7</v>
      </c>
      <c r="AP67" s="37">
        <v>42633</v>
      </c>
      <c r="AR67" s="37"/>
    </row>
    <row r="68" spans="1:45" x14ac:dyDescent="0.6">
      <c r="A68" s="78">
        <v>67</v>
      </c>
      <c r="B68" s="42" t="s">
        <v>418</v>
      </c>
      <c r="C68" s="42"/>
      <c r="D68" s="1">
        <v>2013</v>
      </c>
      <c r="E68" s="1">
        <v>1.1499999999999999</v>
      </c>
      <c r="F68" s="1"/>
      <c r="G68" s="1">
        <v>340</v>
      </c>
      <c r="T68" s="51" t="s">
        <v>52</v>
      </c>
      <c r="U68" s="35" t="s">
        <v>415</v>
      </c>
      <c r="V68" s="51" t="s">
        <v>399</v>
      </c>
      <c r="W68" s="51" t="s">
        <v>400</v>
      </c>
      <c r="X68" s="51" t="s">
        <v>401</v>
      </c>
      <c r="Y68" s="51" t="s">
        <v>401</v>
      </c>
      <c r="Z68" s="51" t="s">
        <v>2005</v>
      </c>
      <c r="AA68" s="1" t="s">
        <v>185</v>
      </c>
      <c r="AB68" s="1" t="s">
        <v>419</v>
      </c>
      <c r="AC68" s="33" t="s">
        <v>421</v>
      </c>
      <c r="AD68" s="51" t="s">
        <v>404</v>
      </c>
      <c r="AE68" s="30" t="s">
        <v>394</v>
      </c>
      <c r="AF68" s="73"/>
      <c r="AG68" s="73"/>
      <c r="AH68" s="73"/>
      <c r="AI68" s="73"/>
      <c r="AJ68" s="33" t="s">
        <v>420</v>
      </c>
      <c r="AK68" s="33"/>
      <c r="AL68" s="33"/>
      <c r="AO68" s="51" t="s">
        <v>7</v>
      </c>
      <c r="AP68" s="37">
        <v>42633</v>
      </c>
      <c r="AR68" s="37"/>
    </row>
    <row r="69" spans="1:45" x14ac:dyDescent="0.6">
      <c r="A69" s="78">
        <v>68</v>
      </c>
      <c r="B69" s="42" t="s">
        <v>422</v>
      </c>
      <c r="C69" s="42"/>
      <c r="D69" s="1">
        <v>2013</v>
      </c>
      <c r="E69" s="1">
        <v>0.85</v>
      </c>
      <c r="F69" s="1"/>
      <c r="G69" s="1">
        <v>413</v>
      </c>
      <c r="T69" s="51" t="s">
        <v>52</v>
      </c>
      <c r="U69" s="35" t="s">
        <v>429</v>
      </c>
      <c r="V69" s="51" t="s">
        <v>426</v>
      </c>
      <c r="W69" s="51" t="s">
        <v>430</v>
      </c>
      <c r="X69" s="51" t="s">
        <v>431</v>
      </c>
      <c r="Y69" s="51" t="s">
        <v>431</v>
      </c>
      <c r="Z69" s="51" t="s">
        <v>2005</v>
      </c>
      <c r="AA69" s="1" t="s">
        <v>185</v>
      </c>
      <c r="AB69" s="1" t="s">
        <v>425</v>
      </c>
      <c r="AC69" s="33" t="s">
        <v>424</v>
      </c>
      <c r="AD69" s="51" t="s">
        <v>427</v>
      </c>
      <c r="AE69" s="30" t="s">
        <v>428</v>
      </c>
      <c r="AF69" s="73"/>
      <c r="AG69" s="73"/>
      <c r="AH69" s="73" t="s">
        <v>2047</v>
      </c>
      <c r="AI69" s="73"/>
      <c r="AJ69" s="33" t="s">
        <v>423</v>
      </c>
      <c r="AK69" s="33"/>
      <c r="AL69" s="33"/>
      <c r="AO69" s="51" t="s">
        <v>7</v>
      </c>
      <c r="AP69" s="37">
        <v>42634</v>
      </c>
      <c r="AR69" s="37"/>
    </row>
    <row r="70" spans="1:45" x14ac:dyDescent="0.6">
      <c r="A70" s="78">
        <v>69</v>
      </c>
      <c r="B70" s="42" t="s">
        <v>432</v>
      </c>
      <c r="C70" s="42"/>
      <c r="D70" s="1">
        <v>2014</v>
      </c>
      <c r="E70" s="1">
        <v>0.46</v>
      </c>
      <c r="F70" s="1"/>
      <c r="G70" s="1">
        <v>250</v>
      </c>
      <c r="T70" s="51" t="s">
        <v>434</v>
      </c>
      <c r="U70" s="35" t="s">
        <v>433</v>
      </c>
      <c r="V70" s="51" t="s">
        <v>434</v>
      </c>
      <c r="W70" s="51" t="s">
        <v>430</v>
      </c>
      <c r="X70" s="51" t="s">
        <v>431</v>
      </c>
      <c r="Y70" s="51" t="s">
        <v>431</v>
      </c>
      <c r="Z70" s="51" t="s">
        <v>2005</v>
      </c>
      <c r="AA70" s="1" t="s">
        <v>185</v>
      </c>
      <c r="AB70" s="1" t="s">
        <v>435</v>
      </c>
      <c r="AC70" s="33" t="s">
        <v>436</v>
      </c>
      <c r="AD70" s="51" t="s">
        <v>427</v>
      </c>
      <c r="AE70" s="30" t="s">
        <v>437</v>
      </c>
      <c r="AF70" s="73"/>
      <c r="AG70" s="73"/>
      <c r="AH70" s="73"/>
      <c r="AI70" s="73"/>
      <c r="AJ70" s="32" t="s">
        <v>438</v>
      </c>
      <c r="AK70" s="32"/>
      <c r="AL70" s="32"/>
      <c r="AO70" s="51" t="s">
        <v>7</v>
      </c>
      <c r="AP70" s="37">
        <v>42634</v>
      </c>
      <c r="AR70" s="37"/>
      <c r="AS70" s="1" t="s">
        <v>444</v>
      </c>
    </row>
    <row r="71" spans="1:45" x14ac:dyDescent="0.6">
      <c r="A71" s="78">
        <v>70</v>
      </c>
      <c r="B71" s="42" t="s">
        <v>439</v>
      </c>
      <c r="C71" s="42"/>
      <c r="D71" s="1">
        <v>2012</v>
      </c>
      <c r="E71" s="1">
        <v>0.55000000000000004</v>
      </c>
      <c r="F71" s="1"/>
      <c r="G71" s="1">
        <v>500</v>
      </c>
      <c r="T71" s="51" t="s">
        <v>52</v>
      </c>
      <c r="U71" s="35" t="s">
        <v>429</v>
      </c>
      <c r="V71" s="51" t="s">
        <v>426</v>
      </c>
      <c r="W71" s="51" t="s">
        <v>430</v>
      </c>
      <c r="X71" s="51" t="s">
        <v>431</v>
      </c>
      <c r="Y71" s="51" t="s">
        <v>431</v>
      </c>
      <c r="Z71" s="51" t="s">
        <v>2005</v>
      </c>
      <c r="AA71" s="1" t="s">
        <v>185</v>
      </c>
      <c r="AB71" s="1" t="s">
        <v>440</v>
      </c>
      <c r="AC71" s="33" t="s">
        <v>441</v>
      </c>
      <c r="AD71" s="51" t="s">
        <v>427</v>
      </c>
      <c r="AE71" s="30" t="s">
        <v>437</v>
      </c>
      <c r="AF71" s="73"/>
      <c r="AG71" s="73"/>
      <c r="AH71" s="73"/>
      <c r="AI71" s="73"/>
      <c r="AJ71" s="33" t="s">
        <v>442</v>
      </c>
      <c r="AK71" s="33"/>
      <c r="AL71" s="33"/>
      <c r="AO71" s="51" t="s">
        <v>7</v>
      </c>
      <c r="AP71" s="37">
        <v>42634</v>
      </c>
      <c r="AR71" s="37"/>
      <c r="AS71" s="1" t="s">
        <v>443</v>
      </c>
    </row>
    <row r="72" spans="1:45" x14ac:dyDescent="0.6">
      <c r="A72" s="78">
        <v>71</v>
      </c>
      <c r="B72" s="42" t="s">
        <v>445</v>
      </c>
      <c r="C72" s="42"/>
      <c r="D72" s="1">
        <v>2012</v>
      </c>
      <c r="E72" s="1">
        <v>0.96</v>
      </c>
      <c r="F72" s="1"/>
      <c r="G72" s="1">
        <v>380</v>
      </c>
      <c r="T72" s="51" t="s">
        <v>52</v>
      </c>
      <c r="U72" s="35" t="s">
        <v>446</v>
      </c>
      <c r="V72" s="51" t="s">
        <v>447</v>
      </c>
      <c r="W72" s="51" t="s">
        <v>448</v>
      </c>
      <c r="X72" s="51" t="s">
        <v>449</v>
      </c>
      <c r="Y72" s="51" t="s">
        <v>449</v>
      </c>
      <c r="Z72" s="51" t="s">
        <v>2005</v>
      </c>
      <c r="AA72" s="1" t="s">
        <v>185</v>
      </c>
      <c r="AB72" s="1" t="s">
        <v>450</v>
      </c>
      <c r="AC72" s="33" t="s">
        <v>451</v>
      </c>
      <c r="AD72" s="38" t="s">
        <v>122</v>
      </c>
      <c r="AE72" s="30"/>
      <c r="AF72" s="73"/>
      <c r="AG72" s="73"/>
      <c r="AH72" s="73" t="s">
        <v>2042</v>
      </c>
      <c r="AI72" s="73"/>
      <c r="AJ72" s="33" t="s">
        <v>452</v>
      </c>
      <c r="AK72" s="33"/>
      <c r="AL72" s="33"/>
      <c r="AO72" s="51" t="s">
        <v>7</v>
      </c>
      <c r="AP72" s="37">
        <v>42635</v>
      </c>
      <c r="AR72" s="37"/>
    </row>
    <row r="73" spans="1:45" x14ac:dyDescent="0.6">
      <c r="A73" s="78">
        <v>72</v>
      </c>
      <c r="B73" s="42" t="s">
        <v>453</v>
      </c>
      <c r="C73" s="42"/>
      <c r="D73" s="1">
        <v>2016</v>
      </c>
      <c r="E73" s="1">
        <v>0.3</v>
      </c>
      <c r="F73" s="1"/>
      <c r="G73" s="1">
        <v>425</v>
      </c>
      <c r="T73" s="51" t="s">
        <v>52</v>
      </c>
      <c r="U73" s="35" t="s">
        <v>446</v>
      </c>
      <c r="V73" s="51" t="s">
        <v>447</v>
      </c>
      <c r="W73" s="51" t="s">
        <v>448</v>
      </c>
      <c r="X73" s="51" t="s">
        <v>449</v>
      </c>
      <c r="Y73" s="51" t="s">
        <v>449</v>
      </c>
      <c r="Z73" s="51" t="s">
        <v>2009</v>
      </c>
      <c r="AA73" s="40" t="s">
        <v>481</v>
      </c>
      <c r="AB73" s="1" t="s">
        <v>455</v>
      </c>
      <c r="AC73" s="33" t="s">
        <v>454</v>
      </c>
      <c r="AD73" s="51" t="s">
        <v>458</v>
      </c>
      <c r="AE73" s="30" t="s">
        <v>475</v>
      </c>
      <c r="AF73" s="73"/>
      <c r="AG73" s="73"/>
      <c r="AH73" s="73" t="s">
        <v>2039</v>
      </c>
      <c r="AI73" s="73"/>
      <c r="AJ73" s="33" t="s">
        <v>457</v>
      </c>
      <c r="AK73" s="33"/>
      <c r="AL73" s="33"/>
      <c r="AM73" s="1" t="s">
        <v>456</v>
      </c>
      <c r="AO73" s="51" t="s">
        <v>7</v>
      </c>
      <c r="AP73" s="37">
        <v>42635</v>
      </c>
      <c r="AR73" s="37"/>
    </row>
    <row r="74" spans="1:45" x14ac:dyDescent="0.6">
      <c r="A74" s="78">
        <v>73</v>
      </c>
      <c r="B74" s="42" t="s">
        <v>460</v>
      </c>
      <c r="C74" s="42"/>
      <c r="D74" s="1">
        <v>2012</v>
      </c>
      <c r="E74" s="1">
        <v>0.4</v>
      </c>
      <c r="F74" s="1"/>
      <c r="G74" s="1">
        <v>1050</v>
      </c>
      <c r="T74" s="51" t="s">
        <v>52</v>
      </c>
      <c r="U74" s="35" t="s">
        <v>446</v>
      </c>
      <c r="V74" s="51" t="s">
        <v>447</v>
      </c>
      <c r="W74" s="51" t="s">
        <v>448</v>
      </c>
      <c r="X74" s="51" t="s">
        <v>449</v>
      </c>
      <c r="Y74" s="51" t="s">
        <v>449</v>
      </c>
      <c r="Z74" s="51" t="s">
        <v>2007</v>
      </c>
      <c r="AA74" s="40" t="s">
        <v>482</v>
      </c>
      <c r="AB74" s="1" t="s">
        <v>461</v>
      </c>
      <c r="AC74" s="33" t="s">
        <v>459</v>
      </c>
      <c r="AD74" s="51" t="s">
        <v>458</v>
      </c>
      <c r="AE74" s="30" t="s">
        <v>463</v>
      </c>
      <c r="AF74" s="73"/>
      <c r="AG74" s="73"/>
      <c r="AH74" s="73" t="s">
        <v>2039</v>
      </c>
      <c r="AI74" s="73"/>
      <c r="AJ74" s="33" t="s">
        <v>462</v>
      </c>
      <c r="AK74" s="33"/>
      <c r="AL74" s="33"/>
      <c r="AO74" s="51" t="s">
        <v>7</v>
      </c>
      <c r="AP74" s="37">
        <v>42635</v>
      </c>
      <c r="AR74" s="37"/>
    </row>
    <row r="75" spans="1:45" x14ac:dyDescent="0.6">
      <c r="A75" s="78">
        <v>74</v>
      </c>
      <c r="B75" s="42" t="s">
        <v>464</v>
      </c>
      <c r="C75" s="42"/>
      <c r="D75" s="1">
        <v>2013</v>
      </c>
      <c r="E75" s="1">
        <v>0.47</v>
      </c>
      <c r="F75" s="1"/>
      <c r="G75" s="1">
        <v>430</v>
      </c>
      <c r="T75" s="51" t="s">
        <v>52</v>
      </c>
      <c r="U75" s="35" t="s">
        <v>470</v>
      </c>
      <c r="V75" s="51" t="s">
        <v>471</v>
      </c>
      <c r="W75" s="51" t="s">
        <v>468</v>
      </c>
      <c r="X75" s="51" t="s">
        <v>469</v>
      </c>
      <c r="Y75" s="51" t="s">
        <v>469</v>
      </c>
      <c r="Z75" s="51" t="s">
        <v>2005</v>
      </c>
      <c r="AA75" s="1" t="s">
        <v>185</v>
      </c>
      <c r="AB75" s="1" t="s">
        <v>467</v>
      </c>
      <c r="AC75" s="33" t="s">
        <v>478</v>
      </c>
      <c r="AD75" s="35" t="s">
        <v>122</v>
      </c>
      <c r="AE75" s="30"/>
      <c r="AF75" s="73"/>
      <c r="AG75" s="73"/>
      <c r="AH75" s="73" t="s">
        <v>2047</v>
      </c>
      <c r="AI75" s="73"/>
      <c r="AJ75" s="33" t="s">
        <v>466</v>
      </c>
      <c r="AK75" s="33"/>
      <c r="AL75" s="33"/>
      <c r="AO75" s="51" t="s">
        <v>7</v>
      </c>
      <c r="AP75" s="37">
        <v>42636</v>
      </c>
      <c r="AR75" s="37"/>
    </row>
    <row r="76" spans="1:45" x14ac:dyDescent="0.6">
      <c r="A76" s="78">
        <v>75</v>
      </c>
      <c r="B76" s="42" t="s">
        <v>465</v>
      </c>
      <c r="C76" s="42"/>
      <c r="D76" s="1">
        <v>2014</v>
      </c>
      <c r="E76" s="1">
        <v>0.75</v>
      </c>
      <c r="F76" s="1"/>
      <c r="G76" s="1">
        <v>710</v>
      </c>
      <c r="T76" s="51" t="s">
        <v>22</v>
      </c>
      <c r="U76" s="35" t="s">
        <v>470</v>
      </c>
      <c r="V76" s="51" t="s">
        <v>472</v>
      </c>
      <c r="W76" s="51" t="s">
        <v>468</v>
      </c>
      <c r="X76" s="51" t="s">
        <v>469</v>
      </c>
      <c r="Y76" s="51" t="s">
        <v>469</v>
      </c>
      <c r="Z76" s="51" t="s">
        <v>2005</v>
      </c>
      <c r="AA76" s="42" t="s">
        <v>185</v>
      </c>
      <c r="AB76" s="1" t="s">
        <v>473</v>
      </c>
      <c r="AC76" s="33" t="s">
        <v>476</v>
      </c>
      <c r="AD76" s="51" t="s">
        <v>474</v>
      </c>
      <c r="AE76" s="30" t="s">
        <v>475</v>
      </c>
      <c r="AF76" s="73"/>
      <c r="AG76" s="73"/>
      <c r="AH76" s="73"/>
      <c r="AI76" s="73"/>
      <c r="AJ76" s="33" t="s">
        <v>477</v>
      </c>
      <c r="AK76" s="33"/>
      <c r="AL76" s="33"/>
      <c r="AO76" s="51" t="s">
        <v>7</v>
      </c>
      <c r="AP76" s="37">
        <v>42636</v>
      </c>
      <c r="AR76" s="37"/>
    </row>
    <row r="77" spans="1:45" x14ac:dyDescent="0.6">
      <c r="A77" s="78">
        <v>76</v>
      </c>
      <c r="B77" s="42" t="s">
        <v>484</v>
      </c>
      <c r="C77" s="42"/>
      <c r="D77" s="1">
        <v>2011</v>
      </c>
      <c r="E77" s="1">
        <v>0.36</v>
      </c>
      <c r="F77" s="1"/>
      <c r="G77" s="1">
        <v>585</v>
      </c>
      <c r="T77" s="38" t="s">
        <v>52</v>
      </c>
      <c r="U77" s="35" t="s">
        <v>493</v>
      </c>
      <c r="V77" s="49" t="s">
        <v>1470</v>
      </c>
      <c r="W77" s="51" t="s">
        <v>502</v>
      </c>
      <c r="X77" s="51" t="s">
        <v>503</v>
      </c>
      <c r="Y77" s="51" t="s">
        <v>503</v>
      </c>
      <c r="Z77" s="51" t="s">
        <v>2005</v>
      </c>
      <c r="AA77" s="1" t="s">
        <v>66</v>
      </c>
      <c r="AB77" s="1" t="s">
        <v>504</v>
      </c>
      <c r="AC77" s="33" t="s">
        <v>508</v>
      </c>
      <c r="AD77" s="51" t="s">
        <v>505</v>
      </c>
      <c r="AE77" s="30" t="s">
        <v>506</v>
      </c>
      <c r="AF77" s="73"/>
      <c r="AG77" s="73"/>
      <c r="AH77" s="73" t="s">
        <v>2039</v>
      </c>
      <c r="AI77" s="73"/>
      <c r="AJ77" s="33" t="s">
        <v>485</v>
      </c>
      <c r="AK77" s="33" t="s">
        <v>571</v>
      </c>
      <c r="AL77" s="33"/>
      <c r="AO77" s="51" t="s">
        <v>507</v>
      </c>
      <c r="AP77" s="37">
        <v>42647</v>
      </c>
      <c r="AR77" s="37"/>
    </row>
    <row r="78" spans="1:45" x14ac:dyDescent="0.6">
      <c r="A78" s="78">
        <v>77</v>
      </c>
      <c r="B78" s="42" t="s">
        <v>486</v>
      </c>
      <c r="C78" s="42"/>
      <c r="D78" s="1">
        <v>2009</v>
      </c>
      <c r="E78" s="1">
        <v>1.2</v>
      </c>
      <c r="F78" s="1"/>
      <c r="G78" s="1">
        <v>700</v>
      </c>
      <c r="T78" s="51" t="s">
        <v>52</v>
      </c>
      <c r="U78" s="35" t="s">
        <v>493</v>
      </c>
      <c r="V78" s="51" t="s">
        <v>494</v>
      </c>
      <c r="W78" s="51" t="s">
        <v>495</v>
      </c>
      <c r="X78" s="51" t="s">
        <v>496</v>
      </c>
      <c r="Y78" s="51" t="s">
        <v>496</v>
      </c>
      <c r="Z78" s="51" t="s">
        <v>2005</v>
      </c>
      <c r="AA78" s="1" t="s">
        <v>66</v>
      </c>
      <c r="AB78" s="1" t="s">
        <v>488</v>
      </c>
      <c r="AC78" s="33" t="s">
        <v>487</v>
      </c>
      <c r="AD78" s="51" t="s">
        <v>490</v>
      </c>
      <c r="AE78" s="30" t="s">
        <v>492</v>
      </c>
      <c r="AF78" s="73" t="s">
        <v>2073</v>
      </c>
      <c r="AG78" s="73"/>
      <c r="AH78" s="73"/>
      <c r="AI78" s="73"/>
      <c r="AJ78" s="33" t="s">
        <v>489</v>
      </c>
      <c r="AK78" s="33" t="s">
        <v>571</v>
      </c>
      <c r="AL78" s="33"/>
      <c r="AO78" s="51" t="s">
        <v>491</v>
      </c>
      <c r="AP78" s="37">
        <v>42647</v>
      </c>
      <c r="AR78" s="37"/>
    </row>
    <row r="79" spans="1:45" x14ac:dyDescent="0.6">
      <c r="A79" s="78">
        <v>78</v>
      </c>
      <c r="B79" s="42" t="s">
        <v>497</v>
      </c>
      <c r="C79" s="42"/>
      <c r="D79" s="1">
        <v>2010</v>
      </c>
      <c r="E79" s="1">
        <v>1.2</v>
      </c>
      <c r="F79" s="1"/>
      <c r="G79" s="1">
        <v>720</v>
      </c>
      <c r="T79" s="51" t="s">
        <v>52</v>
      </c>
      <c r="U79" s="35" t="s">
        <v>498</v>
      </c>
      <c r="V79" s="51" t="s">
        <v>494</v>
      </c>
      <c r="W79" s="51" t="s">
        <v>495</v>
      </c>
      <c r="X79" s="51" t="s">
        <v>496</v>
      </c>
      <c r="Y79" s="51" t="s">
        <v>496</v>
      </c>
      <c r="Z79" s="51" t="s">
        <v>2005</v>
      </c>
      <c r="AA79" s="1" t="s">
        <v>66</v>
      </c>
      <c r="AB79" s="1" t="s">
        <v>514</v>
      </c>
      <c r="AC79" s="33" t="s">
        <v>501</v>
      </c>
      <c r="AD79" s="51" t="s">
        <v>499</v>
      </c>
      <c r="AE79" s="30" t="s">
        <v>500</v>
      </c>
      <c r="AF79" s="73" t="s">
        <v>2073</v>
      </c>
      <c r="AG79" s="73"/>
      <c r="AH79" s="73"/>
      <c r="AI79" s="73"/>
      <c r="AJ79" s="33" t="s">
        <v>489</v>
      </c>
      <c r="AK79" s="33" t="s">
        <v>571</v>
      </c>
      <c r="AL79" s="33"/>
      <c r="AO79" s="51" t="s">
        <v>491</v>
      </c>
      <c r="AP79" s="37">
        <v>42647</v>
      </c>
      <c r="AR79" s="37"/>
    </row>
    <row r="80" spans="1:45" x14ac:dyDescent="0.6">
      <c r="A80" s="78">
        <v>79</v>
      </c>
      <c r="B80" s="42" t="s">
        <v>509</v>
      </c>
      <c r="C80" s="42"/>
      <c r="D80" s="1">
        <v>2013</v>
      </c>
      <c r="E80" s="1">
        <v>1.64</v>
      </c>
      <c r="F80" s="1"/>
      <c r="G80" s="1">
        <v>770</v>
      </c>
      <c r="T80" s="51" t="s">
        <v>5</v>
      </c>
      <c r="U80" s="35" t="s">
        <v>521</v>
      </c>
      <c r="V80" s="51" t="s">
        <v>515</v>
      </c>
      <c r="W80" s="51" t="s">
        <v>519</v>
      </c>
      <c r="X80" s="51" t="s">
        <v>520</v>
      </c>
      <c r="Y80" s="51" t="s">
        <v>520</v>
      </c>
      <c r="Z80" s="51" t="s">
        <v>2005</v>
      </c>
      <c r="AA80" s="1" t="s">
        <v>66</v>
      </c>
      <c r="AB80" s="1" t="s">
        <v>513</v>
      </c>
      <c r="AC80" s="33" t="s">
        <v>512</v>
      </c>
      <c r="AD80" s="51" t="s">
        <v>516</v>
      </c>
      <c r="AE80" s="30" t="s">
        <v>517</v>
      </c>
      <c r="AF80" s="73"/>
      <c r="AG80" s="73"/>
      <c r="AH80" s="73" t="s">
        <v>2061</v>
      </c>
      <c r="AI80" s="73"/>
      <c r="AJ80" s="33" t="s">
        <v>510</v>
      </c>
      <c r="AK80" s="33" t="s">
        <v>571</v>
      </c>
      <c r="AL80" s="33"/>
      <c r="AO80" s="51" t="s">
        <v>511</v>
      </c>
      <c r="AP80" s="37">
        <v>42648</v>
      </c>
      <c r="AR80" s="37"/>
    </row>
    <row r="81" spans="1:45" x14ac:dyDescent="0.6">
      <c r="A81" s="78">
        <v>80</v>
      </c>
      <c r="B81" s="42" t="s">
        <v>518</v>
      </c>
      <c r="C81" s="42"/>
      <c r="D81" s="1">
        <v>2010</v>
      </c>
      <c r="E81" s="1">
        <v>1.3</v>
      </c>
      <c r="F81" s="1"/>
      <c r="G81" s="1">
        <v>700</v>
      </c>
      <c r="T81" s="51" t="s">
        <v>5</v>
      </c>
      <c r="U81" s="30" t="s">
        <v>522</v>
      </c>
      <c r="V81" s="51" t="s">
        <v>515</v>
      </c>
      <c r="W81" s="51" t="s">
        <v>519</v>
      </c>
      <c r="X81" s="51" t="s">
        <v>520</v>
      </c>
      <c r="Y81" s="51" t="s">
        <v>520</v>
      </c>
      <c r="Z81" s="51" t="s">
        <v>2005</v>
      </c>
      <c r="AA81" s="1" t="s">
        <v>66</v>
      </c>
      <c r="AB81" s="1" t="s">
        <v>523</v>
      </c>
      <c r="AC81" s="33" t="s">
        <v>524</v>
      </c>
      <c r="AD81" s="51" t="s">
        <v>516</v>
      </c>
      <c r="AE81" s="51" t="s">
        <v>526</v>
      </c>
      <c r="AF81" s="73" t="s">
        <v>2073</v>
      </c>
      <c r="AG81" s="73"/>
      <c r="AH81" s="73"/>
      <c r="AI81" s="73"/>
      <c r="AJ81" s="1" t="s">
        <v>525</v>
      </c>
      <c r="AK81" s="33" t="s">
        <v>571</v>
      </c>
      <c r="AO81" s="51" t="s">
        <v>511</v>
      </c>
      <c r="AP81" s="37">
        <v>42648</v>
      </c>
    </row>
    <row r="82" spans="1:45" x14ac:dyDescent="0.6">
      <c r="A82" s="78">
        <v>81</v>
      </c>
      <c r="B82" s="42" t="s">
        <v>527</v>
      </c>
      <c r="C82" s="42"/>
      <c r="D82" s="1">
        <v>2011</v>
      </c>
      <c r="E82" s="1">
        <v>0.9</v>
      </c>
      <c r="F82" s="1"/>
      <c r="G82" s="1">
        <v>900</v>
      </c>
      <c r="T82" s="51" t="s">
        <v>52</v>
      </c>
      <c r="U82" s="30" t="s">
        <v>521</v>
      </c>
      <c r="V82" s="51" t="s">
        <v>528</v>
      </c>
      <c r="W82" s="51" t="s">
        <v>519</v>
      </c>
      <c r="X82" s="51" t="s">
        <v>520</v>
      </c>
      <c r="Y82" s="51" t="s">
        <v>520</v>
      </c>
      <c r="Z82" s="51" t="s">
        <v>2005</v>
      </c>
      <c r="AA82" s="1" t="s">
        <v>529</v>
      </c>
      <c r="AB82" s="1" t="s">
        <v>533</v>
      </c>
      <c r="AC82" s="33" t="s">
        <v>532</v>
      </c>
      <c r="AD82" s="51" t="s">
        <v>516</v>
      </c>
      <c r="AE82" s="51" t="s">
        <v>526</v>
      </c>
      <c r="AF82" s="73" t="s">
        <v>2073</v>
      </c>
      <c r="AG82" s="73"/>
      <c r="AH82" s="73"/>
      <c r="AI82" s="73"/>
      <c r="AJ82" s="1" t="s">
        <v>525</v>
      </c>
      <c r="AK82" s="33" t="s">
        <v>571</v>
      </c>
      <c r="AL82" s="1" t="s">
        <v>530</v>
      </c>
      <c r="AO82" s="51" t="s">
        <v>511</v>
      </c>
      <c r="AP82" s="37">
        <v>42648</v>
      </c>
    </row>
    <row r="83" spans="1:45" x14ac:dyDescent="0.6">
      <c r="A83" s="78">
        <v>82</v>
      </c>
      <c r="B83" s="42" t="s">
        <v>552</v>
      </c>
      <c r="C83" s="42"/>
      <c r="D83" s="1">
        <v>2013</v>
      </c>
      <c r="E83" s="1">
        <v>0.42</v>
      </c>
      <c r="F83" s="1"/>
      <c r="G83" s="1">
        <v>617</v>
      </c>
      <c r="T83" s="51" t="s">
        <v>560</v>
      </c>
      <c r="U83" s="35" t="s">
        <v>553</v>
      </c>
      <c r="V83" s="51" t="s">
        <v>560</v>
      </c>
      <c r="W83" s="51" t="s">
        <v>561</v>
      </c>
      <c r="X83" s="51" t="s">
        <v>562</v>
      </c>
      <c r="Y83" s="51" t="s">
        <v>562</v>
      </c>
      <c r="Z83" s="51" t="s">
        <v>2005</v>
      </c>
      <c r="AA83" s="1" t="s">
        <v>66</v>
      </c>
      <c r="AB83" s="1" t="s">
        <v>567</v>
      </c>
      <c r="AC83" s="33" t="s">
        <v>567</v>
      </c>
      <c r="AD83" s="51" t="s">
        <v>563</v>
      </c>
      <c r="AE83" s="51" t="s">
        <v>564</v>
      </c>
      <c r="AF83" s="73"/>
      <c r="AG83" s="73"/>
      <c r="AH83" s="73"/>
      <c r="AI83" s="73"/>
      <c r="AJ83" s="1" t="s">
        <v>566</v>
      </c>
      <c r="AK83" s="39" t="s">
        <v>569</v>
      </c>
      <c r="AO83" s="51" t="s">
        <v>565</v>
      </c>
      <c r="AP83" s="53">
        <v>42649</v>
      </c>
    </row>
    <row r="84" spans="1:45" x14ac:dyDescent="0.6">
      <c r="A84" s="78">
        <v>83</v>
      </c>
      <c r="B84" s="42" t="s">
        <v>535</v>
      </c>
      <c r="C84" s="42"/>
      <c r="D84" s="1">
        <v>2013</v>
      </c>
      <c r="E84" s="1">
        <v>0.78</v>
      </c>
      <c r="F84" s="1"/>
      <c r="G84" s="1">
        <v>723</v>
      </c>
      <c r="T84" s="51" t="s">
        <v>573</v>
      </c>
      <c r="U84" s="30" t="s">
        <v>534</v>
      </c>
      <c r="V84" s="51" t="s">
        <v>573</v>
      </c>
      <c r="W84" s="51" t="s">
        <v>561</v>
      </c>
      <c r="X84" s="51" t="s">
        <v>562</v>
      </c>
      <c r="Y84" s="51" t="s">
        <v>562</v>
      </c>
      <c r="Z84" s="51" t="s">
        <v>2005</v>
      </c>
      <c r="AA84" s="1" t="s">
        <v>66</v>
      </c>
      <c r="AB84" s="1" t="s">
        <v>574</v>
      </c>
      <c r="AC84" s="33" t="s">
        <v>575</v>
      </c>
      <c r="AD84" s="51" t="s">
        <v>563</v>
      </c>
      <c r="AE84" s="51" t="s">
        <v>572</v>
      </c>
      <c r="AF84" s="73"/>
      <c r="AG84" s="73"/>
      <c r="AH84" s="73" t="s">
        <v>2047</v>
      </c>
      <c r="AI84" s="73"/>
      <c r="AJ84" s="1" t="s">
        <v>568</v>
      </c>
      <c r="AK84" s="1" t="s">
        <v>570</v>
      </c>
      <c r="AO84" s="51" t="s">
        <v>565</v>
      </c>
      <c r="AP84" s="53">
        <v>42649</v>
      </c>
    </row>
    <row r="85" spans="1:45" x14ac:dyDescent="0.6">
      <c r="A85" s="78">
        <v>84</v>
      </c>
      <c r="B85" s="42" t="s">
        <v>536</v>
      </c>
      <c r="C85" s="42"/>
      <c r="D85" s="1">
        <v>2014</v>
      </c>
      <c r="E85" s="1">
        <v>0.66</v>
      </c>
      <c r="F85" s="1"/>
      <c r="G85" s="1">
        <v>800</v>
      </c>
      <c r="T85" s="51" t="s">
        <v>573</v>
      </c>
      <c r="U85" s="30" t="s">
        <v>534</v>
      </c>
      <c r="V85" s="51" t="s">
        <v>573</v>
      </c>
      <c r="W85" s="51" t="s">
        <v>561</v>
      </c>
      <c r="X85" s="51" t="s">
        <v>562</v>
      </c>
      <c r="Y85" s="51" t="s">
        <v>562</v>
      </c>
      <c r="Z85" s="51" t="s">
        <v>2005</v>
      </c>
      <c r="AA85" s="1" t="s">
        <v>66</v>
      </c>
      <c r="AB85" s="1" t="s">
        <v>576</v>
      </c>
      <c r="AC85" s="33" t="s">
        <v>577</v>
      </c>
      <c r="AD85" s="51" t="s">
        <v>563</v>
      </c>
      <c r="AE85" s="51" t="s">
        <v>572</v>
      </c>
      <c r="AF85" s="73"/>
      <c r="AG85" s="73"/>
      <c r="AH85" s="73" t="s">
        <v>2041</v>
      </c>
      <c r="AI85" s="73"/>
      <c r="AJ85" s="1" t="s">
        <v>578</v>
      </c>
      <c r="AK85" s="33" t="s">
        <v>580</v>
      </c>
      <c r="AL85" s="1" t="s">
        <v>579</v>
      </c>
      <c r="AO85" s="51" t="s">
        <v>565</v>
      </c>
      <c r="AP85" s="53">
        <v>42649</v>
      </c>
    </row>
    <row r="86" spans="1:45" x14ac:dyDescent="0.6">
      <c r="A86" s="78">
        <v>85</v>
      </c>
      <c r="B86" s="42" t="s">
        <v>537</v>
      </c>
      <c r="C86" s="42"/>
      <c r="D86" s="1">
        <v>2015</v>
      </c>
      <c r="E86" s="1">
        <v>2.2999999999999998</v>
      </c>
      <c r="F86" s="1"/>
      <c r="G86" s="1">
        <v>923</v>
      </c>
      <c r="T86" s="51" t="s">
        <v>5</v>
      </c>
      <c r="U86" s="30" t="s">
        <v>534</v>
      </c>
      <c r="V86" s="51" t="s">
        <v>586</v>
      </c>
      <c r="W86" s="51" t="s">
        <v>587</v>
      </c>
      <c r="X86" s="51" t="s">
        <v>588</v>
      </c>
      <c r="Y86" s="51" t="s">
        <v>588</v>
      </c>
      <c r="Z86" s="51" t="s">
        <v>2005</v>
      </c>
      <c r="AA86" s="1" t="s">
        <v>66</v>
      </c>
      <c r="AB86" s="1" t="s">
        <v>585</v>
      </c>
      <c r="AC86" s="33" t="s">
        <v>584</v>
      </c>
      <c r="AD86" s="51" t="s">
        <v>582</v>
      </c>
      <c r="AE86" s="51" t="s">
        <v>583</v>
      </c>
      <c r="AF86" s="73"/>
      <c r="AG86" s="73"/>
      <c r="AH86" s="73" t="s">
        <v>2037</v>
      </c>
      <c r="AI86" s="73"/>
      <c r="AJ86" s="1" t="s">
        <v>581</v>
      </c>
      <c r="AK86" s="1" t="s">
        <v>589</v>
      </c>
      <c r="AO86" s="51" t="s">
        <v>594</v>
      </c>
      <c r="AP86" s="53">
        <v>42650</v>
      </c>
    </row>
    <row r="87" spans="1:45" x14ac:dyDescent="0.6">
      <c r="A87" s="78">
        <v>86</v>
      </c>
      <c r="B87" s="42" t="s">
        <v>538</v>
      </c>
      <c r="C87" s="42"/>
      <c r="D87" s="1">
        <v>2009</v>
      </c>
      <c r="E87" s="1">
        <v>0.27</v>
      </c>
      <c r="F87" s="1"/>
      <c r="G87" s="1">
        <v>300</v>
      </c>
      <c r="T87" s="51" t="s">
        <v>52</v>
      </c>
      <c r="U87" s="30" t="s">
        <v>534</v>
      </c>
      <c r="V87" s="51" t="s">
        <v>592</v>
      </c>
      <c r="W87" s="51" t="s">
        <v>587</v>
      </c>
      <c r="X87" s="51" t="s">
        <v>588</v>
      </c>
      <c r="Y87" s="51" t="s">
        <v>588</v>
      </c>
      <c r="Z87" s="51" t="s">
        <v>2005</v>
      </c>
      <c r="AA87" s="1" t="s">
        <v>66</v>
      </c>
      <c r="AB87" s="1" t="s">
        <v>593</v>
      </c>
      <c r="AC87" s="33" t="s">
        <v>659</v>
      </c>
      <c r="AD87" s="51" t="s">
        <v>582</v>
      </c>
      <c r="AE87" s="51" t="s">
        <v>583</v>
      </c>
      <c r="AF87" s="73"/>
      <c r="AG87" s="73"/>
      <c r="AH87" s="73"/>
      <c r="AI87" s="73"/>
      <c r="AJ87" s="1" t="s">
        <v>590</v>
      </c>
      <c r="AK87" s="39" t="s">
        <v>591</v>
      </c>
      <c r="AO87" s="51" t="s">
        <v>594</v>
      </c>
      <c r="AP87" s="53">
        <v>42650</v>
      </c>
      <c r="AS87" s="1" t="s">
        <v>636</v>
      </c>
    </row>
    <row r="88" spans="1:45" x14ac:dyDescent="0.6">
      <c r="A88" s="78">
        <v>87</v>
      </c>
      <c r="B88" s="42" t="s">
        <v>539</v>
      </c>
      <c r="C88" s="42"/>
      <c r="D88" s="1">
        <v>2010</v>
      </c>
      <c r="E88" s="1">
        <v>0.62</v>
      </c>
      <c r="F88" s="1"/>
      <c r="G88" s="1">
        <v>723</v>
      </c>
      <c r="T88" s="51" t="s">
        <v>52</v>
      </c>
      <c r="U88" s="30" t="s">
        <v>540</v>
      </c>
      <c r="V88" s="51" t="s">
        <v>592</v>
      </c>
      <c r="W88" s="51" t="s">
        <v>587</v>
      </c>
      <c r="X88" s="51" t="s">
        <v>588</v>
      </c>
      <c r="Y88" s="51" t="s">
        <v>588</v>
      </c>
      <c r="Z88" s="51" t="s">
        <v>2005</v>
      </c>
      <c r="AA88" s="1" t="s">
        <v>66</v>
      </c>
      <c r="AB88" s="1" t="s">
        <v>596</v>
      </c>
      <c r="AC88" s="33" t="s">
        <v>595</v>
      </c>
      <c r="AD88" s="51" t="s">
        <v>582</v>
      </c>
      <c r="AE88" s="51" t="s">
        <v>583</v>
      </c>
      <c r="AF88" s="73"/>
      <c r="AG88" s="73"/>
      <c r="AH88" s="73"/>
      <c r="AI88" s="73"/>
      <c r="AJ88" s="1" t="s">
        <v>597</v>
      </c>
      <c r="AK88" s="1" t="s">
        <v>598</v>
      </c>
      <c r="AL88" s="1" t="s">
        <v>599</v>
      </c>
      <c r="AO88" s="51" t="s">
        <v>594</v>
      </c>
      <c r="AP88" s="53">
        <v>42650</v>
      </c>
    </row>
    <row r="89" spans="1:45" x14ac:dyDescent="0.6">
      <c r="A89" s="78">
        <v>88</v>
      </c>
      <c r="B89" s="42" t="s">
        <v>541</v>
      </c>
      <c r="C89" s="42"/>
      <c r="D89" s="1">
        <v>2013</v>
      </c>
      <c r="E89" s="1">
        <v>1.1000000000000001</v>
      </c>
      <c r="F89" s="1"/>
      <c r="G89" s="1">
        <v>773</v>
      </c>
      <c r="T89" s="51" t="s">
        <v>52</v>
      </c>
      <c r="U89" s="30" t="s">
        <v>540</v>
      </c>
      <c r="V89" s="51" t="s">
        <v>608</v>
      </c>
      <c r="W89" s="51" t="s">
        <v>606</v>
      </c>
      <c r="X89" s="51" t="s">
        <v>607</v>
      </c>
      <c r="Y89" s="51" t="s">
        <v>607</v>
      </c>
      <c r="Z89" s="51" t="s">
        <v>2005</v>
      </c>
      <c r="AA89" s="1" t="s">
        <v>66</v>
      </c>
      <c r="AB89" s="1" t="s">
        <v>600</v>
      </c>
      <c r="AC89" s="33" t="s">
        <v>609</v>
      </c>
      <c r="AD89" s="51" t="s">
        <v>601</v>
      </c>
      <c r="AE89" s="51" t="s">
        <v>602</v>
      </c>
      <c r="AF89" s="73"/>
      <c r="AG89" s="73"/>
      <c r="AH89" s="73" t="s">
        <v>2052</v>
      </c>
      <c r="AI89" s="73"/>
      <c r="AJ89" s="1" t="s">
        <v>604</v>
      </c>
      <c r="AK89" s="1" t="s">
        <v>605</v>
      </c>
      <c r="AO89" s="51" t="s">
        <v>603</v>
      </c>
      <c r="AP89" s="53">
        <v>42653</v>
      </c>
    </row>
    <row r="90" spans="1:45" x14ac:dyDescent="0.6">
      <c r="A90" s="78">
        <v>89</v>
      </c>
      <c r="B90" s="42" t="s">
        <v>542</v>
      </c>
      <c r="C90" s="42"/>
      <c r="D90" s="1">
        <v>2015</v>
      </c>
      <c r="E90" s="1">
        <v>1.03</v>
      </c>
      <c r="F90" s="1"/>
      <c r="G90" s="1">
        <v>600</v>
      </c>
      <c r="T90" s="51" t="s">
        <v>543</v>
      </c>
      <c r="U90" s="30" t="s">
        <v>213</v>
      </c>
      <c r="V90" s="51" t="s">
        <v>543</v>
      </c>
      <c r="W90" s="51" t="s">
        <v>544</v>
      </c>
      <c r="X90" s="51" t="s">
        <v>545</v>
      </c>
      <c r="Y90" s="51" t="s">
        <v>545</v>
      </c>
      <c r="Z90" s="51" t="s">
        <v>2005</v>
      </c>
      <c r="AA90" s="1" t="s">
        <v>529</v>
      </c>
      <c r="AB90" s="1" t="s">
        <v>610</v>
      </c>
      <c r="AC90" s="33" t="s">
        <v>612</v>
      </c>
      <c r="AD90" s="51" t="s">
        <v>601</v>
      </c>
      <c r="AE90" s="51" t="s">
        <v>602</v>
      </c>
      <c r="AF90" s="73"/>
      <c r="AG90" s="73"/>
      <c r="AH90" s="73" t="s">
        <v>2047</v>
      </c>
      <c r="AI90" s="73"/>
      <c r="AJ90" s="1" t="s">
        <v>611</v>
      </c>
      <c r="AK90" s="1" t="s">
        <v>613</v>
      </c>
      <c r="AO90" s="51" t="s">
        <v>614</v>
      </c>
      <c r="AP90" s="53">
        <v>42653</v>
      </c>
    </row>
    <row r="91" spans="1:45" ht="33.75" x14ac:dyDescent="0.6">
      <c r="A91" s="78">
        <v>90</v>
      </c>
      <c r="B91" s="42" t="s">
        <v>546</v>
      </c>
      <c r="C91" s="42"/>
      <c r="D91" s="1">
        <v>2013</v>
      </c>
      <c r="E91" s="1">
        <v>1.2</v>
      </c>
      <c r="F91" s="1"/>
      <c r="G91" s="1">
        <v>620</v>
      </c>
      <c r="T91" s="51" t="s">
        <v>52</v>
      </c>
      <c r="U91" s="30" t="s">
        <v>540</v>
      </c>
      <c r="V91" s="51" t="s">
        <v>547</v>
      </c>
      <c r="W91" s="51" t="s">
        <v>544</v>
      </c>
      <c r="X91" s="51" t="s">
        <v>545</v>
      </c>
      <c r="Y91" s="51" t="s">
        <v>545</v>
      </c>
      <c r="Z91" s="51" t="s">
        <v>2005</v>
      </c>
      <c r="AA91" s="1" t="s">
        <v>66</v>
      </c>
      <c r="AB91" s="1" t="s">
        <v>698</v>
      </c>
      <c r="AC91" s="33" t="s">
        <v>615</v>
      </c>
      <c r="AD91" s="51" t="s">
        <v>601</v>
      </c>
      <c r="AE91" s="51" t="s">
        <v>602</v>
      </c>
      <c r="AF91" s="73"/>
      <c r="AG91" s="73"/>
      <c r="AH91" s="73" t="s">
        <v>2041</v>
      </c>
      <c r="AI91" s="73" t="s">
        <v>2063</v>
      </c>
      <c r="AJ91" s="1" t="s">
        <v>616</v>
      </c>
      <c r="AK91" s="43" t="s">
        <v>706</v>
      </c>
      <c r="AO91" s="51" t="s">
        <v>614</v>
      </c>
      <c r="AP91" s="53">
        <v>42653</v>
      </c>
    </row>
    <row r="92" spans="1:45" x14ac:dyDescent="0.6">
      <c r="A92" s="78">
        <v>91</v>
      </c>
      <c r="B92" s="42" t="s">
        <v>548</v>
      </c>
      <c r="C92" s="42"/>
      <c r="D92" s="1">
        <v>2013</v>
      </c>
      <c r="E92" s="1">
        <v>1.55</v>
      </c>
      <c r="F92" s="1"/>
      <c r="G92" s="1">
        <v>773</v>
      </c>
      <c r="T92" s="51" t="s">
        <v>5</v>
      </c>
      <c r="U92" s="30" t="s">
        <v>540</v>
      </c>
      <c r="V92" s="51" t="s">
        <v>624</v>
      </c>
      <c r="W92" s="51" t="s">
        <v>625</v>
      </c>
      <c r="X92" s="51" t="s">
        <v>626</v>
      </c>
      <c r="Y92" s="51" t="s">
        <v>626</v>
      </c>
      <c r="Z92" s="51" t="s">
        <v>2005</v>
      </c>
      <c r="AA92" s="1" t="s">
        <v>66</v>
      </c>
      <c r="AB92" s="1" t="s">
        <v>617</v>
      </c>
      <c r="AC92" s="33" t="s">
        <v>618</v>
      </c>
      <c r="AD92" s="51" t="s">
        <v>619</v>
      </c>
      <c r="AE92" s="51" t="s">
        <v>620</v>
      </c>
      <c r="AF92" s="73"/>
      <c r="AG92" s="73"/>
      <c r="AH92" s="73"/>
      <c r="AI92" s="73"/>
      <c r="AJ92" s="1" t="s">
        <v>621</v>
      </c>
      <c r="AK92" s="1" t="s">
        <v>622</v>
      </c>
      <c r="AO92" s="51" t="s">
        <v>623</v>
      </c>
      <c r="AP92" s="53">
        <v>42654</v>
      </c>
    </row>
    <row r="93" spans="1:45" x14ac:dyDescent="0.6">
      <c r="A93" s="78">
        <v>92</v>
      </c>
      <c r="B93" s="42" t="s">
        <v>549</v>
      </c>
      <c r="C93" s="42"/>
      <c r="D93" s="1">
        <v>2015</v>
      </c>
      <c r="E93" s="1">
        <v>1.8</v>
      </c>
      <c r="F93" s="1"/>
      <c r="G93" s="1">
        <v>850</v>
      </c>
      <c r="T93" s="51" t="s">
        <v>543</v>
      </c>
      <c r="U93" s="30" t="s">
        <v>540</v>
      </c>
      <c r="V93" s="51" t="s">
        <v>543</v>
      </c>
      <c r="W93" s="51" t="s">
        <v>544</v>
      </c>
      <c r="X93" s="51" t="s">
        <v>545</v>
      </c>
      <c r="Y93" s="51" t="s">
        <v>545</v>
      </c>
      <c r="Z93" s="51" t="s">
        <v>2005</v>
      </c>
      <c r="AA93" s="1" t="s">
        <v>66</v>
      </c>
      <c r="AB93" s="1" t="s">
        <v>628</v>
      </c>
      <c r="AC93" s="33" t="s">
        <v>627</v>
      </c>
      <c r="AD93" s="51" t="s">
        <v>619</v>
      </c>
      <c r="AE93" s="51" t="s">
        <v>620</v>
      </c>
      <c r="AF93" s="73"/>
      <c r="AG93" s="73"/>
      <c r="AH93" s="73" t="s">
        <v>2047</v>
      </c>
      <c r="AI93" s="73"/>
      <c r="AJ93" s="1" t="s">
        <v>629</v>
      </c>
      <c r="AK93" s="28" t="s">
        <v>631</v>
      </c>
      <c r="AL93" s="1" t="s">
        <v>630</v>
      </c>
      <c r="AO93" s="51" t="s">
        <v>635</v>
      </c>
      <c r="AP93" s="53">
        <v>42654</v>
      </c>
    </row>
    <row r="94" spans="1:45" x14ac:dyDescent="0.6">
      <c r="A94" s="78">
        <v>93</v>
      </c>
      <c r="B94" s="42" t="s">
        <v>550</v>
      </c>
      <c r="C94" s="42"/>
      <c r="D94" s="1">
        <v>2013</v>
      </c>
      <c r="E94" s="1">
        <v>1.1499999999999999</v>
      </c>
      <c r="F94" s="1"/>
      <c r="G94" s="1">
        <v>650</v>
      </c>
      <c r="T94" s="51" t="s">
        <v>5</v>
      </c>
      <c r="U94" s="35" t="s">
        <v>551</v>
      </c>
      <c r="V94" s="51" t="s">
        <v>624</v>
      </c>
      <c r="W94" s="51" t="s">
        <v>625</v>
      </c>
      <c r="X94" s="51" t="s">
        <v>626</v>
      </c>
      <c r="Y94" s="51" t="s">
        <v>626</v>
      </c>
      <c r="Z94" s="51" t="s">
        <v>2005</v>
      </c>
      <c r="AA94" s="1" t="s">
        <v>66</v>
      </c>
      <c r="AB94" s="1" t="s">
        <v>632</v>
      </c>
      <c r="AC94" s="33" t="s">
        <v>634</v>
      </c>
      <c r="AD94" s="51" t="s">
        <v>619</v>
      </c>
      <c r="AE94" s="51" t="s">
        <v>620</v>
      </c>
      <c r="AF94" s="73"/>
      <c r="AG94" s="73"/>
      <c r="AH94" s="73" t="s">
        <v>2052</v>
      </c>
      <c r="AI94" s="73"/>
      <c r="AJ94" s="1" t="s">
        <v>629</v>
      </c>
      <c r="AK94" s="1" t="s">
        <v>633</v>
      </c>
      <c r="AO94" s="51" t="s">
        <v>635</v>
      </c>
      <c r="AP94" s="53">
        <v>42654</v>
      </c>
      <c r="AS94" s="1" t="s">
        <v>636</v>
      </c>
    </row>
    <row r="95" spans="1:45" x14ac:dyDescent="0.6">
      <c r="A95" s="78">
        <v>94</v>
      </c>
      <c r="B95" s="42" t="s">
        <v>554</v>
      </c>
      <c r="C95" s="42"/>
      <c r="D95" s="1">
        <v>2016</v>
      </c>
      <c r="E95" s="1">
        <v>1.85</v>
      </c>
      <c r="F95" s="1"/>
      <c r="G95" s="1">
        <v>623</v>
      </c>
      <c r="T95" s="51" t="s">
        <v>52</v>
      </c>
      <c r="U95" s="30" t="s">
        <v>534</v>
      </c>
      <c r="V95" s="51" t="s">
        <v>637</v>
      </c>
      <c r="W95" s="51" t="s">
        <v>645</v>
      </c>
      <c r="X95" s="51" t="s">
        <v>646</v>
      </c>
      <c r="Y95" s="51" t="s">
        <v>646</v>
      </c>
      <c r="Z95" s="51" t="s">
        <v>2005</v>
      </c>
      <c r="AA95" s="1" t="s">
        <v>66</v>
      </c>
      <c r="AB95" s="1" t="s">
        <v>642</v>
      </c>
      <c r="AC95" s="33" t="s">
        <v>638</v>
      </c>
      <c r="AD95" s="51" t="s">
        <v>640</v>
      </c>
      <c r="AE95" s="51" t="s">
        <v>641</v>
      </c>
      <c r="AF95" s="73"/>
      <c r="AG95" s="73"/>
      <c r="AH95" s="73" t="s">
        <v>2042</v>
      </c>
      <c r="AI95" s="73"/>
      <c r="AJ95" s="1" t="s">
        <v>643</v>
      </c>
      <c r="AK95" s="1" t="s">
        <v>644</v>
      </c>
      <c r="AL95" s="1">
        <v>0.185</v>
      </c>
      <c r="AO95" s="51" t="s">
        <v>639</v>
      </c>
      <c r="AP95" s="53">
        <v>42655</v>
      </c>
    </row>
    <row r="96" spans="1:45" x14ac:dyDescent="0.6">
      <c r="A96" s="78">
        <v>95</v>
      </c>
      <c r="B96" s="42" t="s">
        <v>555</v>
      </c>
      <c r="C96" s="42"/>
      <c r="D96" s="1">
        <v>2012</v>
      </c>
      <c r="E96" s="1">
        <v>1.33</v>
      </c>
      <c r="F96" s="1"/>
      <c r="G96" s="1">
        <v>723</v>
      </c>
      <c r="T96" s="51" t="s">
        <v>52</v>
      </c>
      <c r="U96" s="30" t="s">
        <v>534</v>
      </c>
      <c r="V96" s="51" t="s">
        <v>547</v>
      </c>
      <c r="W96" s="51" t="s">
        <v>544</v>
      </c>
      <c r="X96" s="51" t="s">
        <v>545</v>
      </c>
      <c r="Y96" s="51" t="s">
        <v>545</v>
      </c>
      <c r="Z96" s="51" t="s">
        <v>2005</v>
      </c>
      <c r="AA96" s="1" t="s">
        <v>66</v>
      </c>
      <c r="AB96" s="1" t="s">
        <v>648</v>
      </c>
      <c r="AC96" s="33" t="s">
        <v>651</v>
      </c>
      <c r="AD96" s="51" t="s">
        <v>640</v>
      </c>
      <c r="AE96" s="51" t="s">
        <v>641</v>
      </c>
      <c r="AF96" s="73"/>
      <c r="AG96" s="73"/>
      <c r="AH96" s="73"/>
      <c r="AI96" s="73"/>
      <c r="AJ96" s="1" t="s">
        <v>649</v>
      </c>
      <c r="AK96" s="1" t="s">
        <v>650</v>
      </c>
      <c r="AO96" s="51" t="s">
        <v>647</v>
      </c>
      <c r="AP96" s="53">
        <v>42655</v>
      </c>
    </row>
    <row r="97" spans="1:45" x14ac:dyDescent="0.6">
      <c r="A97" s="78">
        <v>96</v>
      </c>
      <c r="B97" s="42" t="s">
        <v>556</v>
      </c>
      <c r="C97" s="42"/>
      <c r="D97" s="1">
        <v>2014</v>
      </c>
      <c r="E97" s="1">
        <v>1.5</v>
      </c>
      <c r="F97" s="1"/>
      <c r="G97" s="1">
        <v>800</v>
      </c>
      <c r="T97" s="51" t="s">
        <v>52</v>
      </c>
      <c r="U97" s="30" t="s">
        <v>534</v>
      </c>
      <c r="V97" s="51" t="s">
        <v>637</v>
      </c>
      <c r="W97" s="51" t="s">
        <v>645</v>
      </c>
      <c r="X97" s="51" t="s">
        <v>646</v>
      </c>
      <c r="Y97" s="51" t="s">
        <v>646</v>
      </c>
      <c r="Z97" s="51" t="s">
        <v>2005</v>
      </c>
      <c r="AA97" s="1" t="s">
        <v>529</v>
      </c>
      <c r="AB97" s="1" t="s">
        <v>654</v>
      </c>
      <c r="AC97" s="33" t="s">
        <v>653</v>
      </c>
      <c r="AD97" s="51" t="s">
        <v>640</v>
      </c>
      <c r="AE97" s="51" t="s">
        <v>641</v>
      </c>
      <c r="AF97" s="73"/>
      <c r="AG97" s="73"/>
      <c r="AH97" s="73"/>
      <c r="AI97" s="73"/>
      <c r="AJ97" s="1" t="s">
        <v>655</v>
      </c>
      <c r="AK97" s="1" t="s">
        <v>656</v>
      </c>
      <c r="AL97" s="1" t="s">
        <v>657</v>
      </c>
      <c r="AO97" s="51" t="s">
        <v>639</v>
      </c>
      <c r="AP97" s="53">
        <v>42655</v>
      </c>
      <c r="AS97" s="1" t="s">
        <v>652</v>
      </c>
    </row>
    <row r="98" spans="1:45" x14ac:dyDescent="0.6">
      <c r="A98" s="78">
        <v>97</v>
      </c>
      <c r="B98" s="42" t="s">
        <v>557</v>
      </c>
      <c r="C98" s="42"/>
      <c r="D98" s="1">
        <v>2013</v>
      </c>
      <c r="E98" s="1">
        <v>1.2</v>
      </c>
      <c r="F98" s="1"/>
      <c r="G98" s="1">
        <v>573</v>
      </c>
      <c r="T98" s="51" t="s">
        <v>52</v>
      </c>
      <c r="U98" s="30" t="s">
        <v>540</v>
      </c>
      <c r="V98" s="51" t="s">
        <v>547</v>
      </c>
      <c r="W98" s="51" t="s">
        <v>544</v>
      </c>
      <c r="X98" s="51" t="s">
        <v>545</v>
      </c>
      <c r="Y98" s="51" t="s">
        <v>545</v>
      </c>
      <c r="Z98" s="51" t="s">
        <v>2005</v>
      </c>
      <c r="AA98" s="1" t="s">
        <v>66</v>
      </c>
      <c r="AB98" s="1" t="s">
        <v>658</v>
      </c>
      <c r="AC98" s="33" t="s">
        <v>660</v>
      </c>
      <c r="AD98" s="51" t="s">
        <v>661</v>
      </c>
      <c r="AE98" s="51" t="s">
        <v>662</v>
      </c>
      <c r="AF98" s="73"/>
      <c r="AG98" s="73"/>
      <c r="AH98" s="73" t="s">
        <v>2064</v>
      </c>
      <c r="AI98" s="73"/>
      <c r="AJ98" s="1" t="s">
        <v>663</v>
      </c>
      <c r="AK98" s="1" t="s">
        <v>665</v>
      </c>
      <c r="AO98" s="51" t="s">
        <v>664</v>
      </c>
      <c r="AP98" s="53">
        <v>42656</v>
      </c>
    </row>
    <row r="99" spans="1:45" x14ac:dyDescent="0.6">
      <c r="A99" s="78">
        <v>98</v>
      </c>
      <c r="B99" s="42" t="s">
        <v>558</v>
      </c>
      <c r="C99" s="42"/>
      <c r="D99" s="1">
        <v>2014</v>
      </c>
      <c r="E99" s="1">
        <v>1.54</v>
      </c>
      <c r="F99" s="1"/>
      <c r="G99" s="1">
        <v>723</v>
      </c>
      <c r="T99" s="51" t="s">
        <v>52</v>
      </c>
      <c r="U99" s="30" t="s">
        <v>534</v>
      </c>
      <c r="V99" s="51" t="s">
        <v>547</v>
      </c>
      <c r="W99" s="51" t="s">
        <v>544</v>
      </c>
      <c r="X99" s="51" t="s">
        <v>545</v>
      </c>
      <c r="Y99" s="51" t="s">
        <v>545</v>
      </c>
      <c r="Z99" s="51" t="s">
        <v>2005</v>
      </c>
      <c r="AA99" s="1" t="s">
        <v>66</v>
      </c>
      <c r="AB99" s="1" t="s">
        <v>668</v>
      </c>
      <c r="AC99" s="33" t="s">
        <v>667</v>
      </c>
      <c r="AD99" s="51" t="s">
        <v>661</v>
      </c>
      <c r="AE99" s="51" t="s">
        <v>662</v>
      </c>
      <c r="AF99" s="73"/>
      <c r="AG99" s="73"/>
      <c r="AH99" s="73" t="s">
        <v>2056</v>
      </c>
      <c r="AI99" s="73"/>
      <c r="AJ99" s="1" t="s">
        <v>666</v>
      </c>
      <c r="AK99" s="1" t="s">
        <v>665</v>
      </c>
      <c r="AO99" s="51" t="s">
        <v>664</v>
      </c>
      <c r="AP99" s="53">
        <v>42656</v>
      </c>
    </row>
    <row r="100" spans="1:45" x14ac:dyDescent="0.6">
      <c r="A100" s="78">
        <v>99</v>
      </c>
      <c r="B100" s="42" t="s">
        <v>559</v>
      </c>
      <c r="C100" s="42"/>
      <c r="D100" s="1">
        <v>2013</v>
      </c>
      <c r="E100" s="1">
        <v>0.48</v>
      </c>
      <c r="F100" s="1"/>
      <c r="G100" s="1">
        <v>550</v>
      </c>
      <c r="T100" s="51" t="s">
        <v>543</v>
      </c>
      <c r="U100" s="30" t="s">
        <v>540</v>
      </c>
      <c r="V100" s="51" t="s">
        <v>543</v>
      </c>
      <c r="W100" s="51" t="s">
        <v>544</v>
      </c>
      <c r="X100" s="51" t="s">
        <v>545</v>
      </c>
      <c r="Y100" s="51" t="s">
        <v>545</v>
      </c>
      <c r="Z100" s="51" t="s">
        <v>2005</v>
      </c>
      <c r="AA100" s="1" t="s">
        <v>66</v>
      </c>
      <c r="AB100" s="1" t="s">
        <v>699</v>
      </c>
      <c r="AC100" s="33" t="s">
        <v>671</v>
      </c>
      <c r="AD100" s="51" t="s">
        <v>661</v>
      </c>
      <c r="AE100" s="51" t="s">
        <v>662</v>
      </c>
      <c r="AF100" s="73"/>
      <c r="AG100" s="73"/>
      <c r="AH100" s="73"/>
      <c r="AI100" s="73"/>
      <c r="AJ100" s="1" t="s">
        <v>669</v>
      </c>
      <c r="AK100" s="1" t="s">
        <v>670</v>
      </c>
      <c r="AO100" s="51" t="s">
        <v>672</v>
      </c>
      <c r="AP100" s="53">
        <v>42656</v>
      </c>
    </row>
    <row r="101" spans="1:45" x14ac:dyDescent="0.6">
      <c r="A101" s="78">
        <v>100</v>
      </c>
      <c r="B101" s="42" t="s">
        <v>673</v>
      </c>
      <c r="C101" s="42"/>
      <c r="D101" s="1">
        <v>2012</v>
      </c>
      <c r="E101" s="1">
        <v>1.3</v>
      </c>
      <c r="F101" s="1"/>
      <c r="G101" s="1">
        <v>750</v>
      </c>
      <c r="T101" s="51" t="s">
        <v>5</v>
      </c>
      <c r="U101" s="30" t="s">
        <v>678</v>
      </c>
      <c r="V101" s="51" t="s">
        <v>679</v>
      </c>
      <c r="W101" s="51" t="s">
        <v>680</v>
      </c>
      <c r="X101" s="51" t="s">
        <v>681</v>
      </c>
      <c r="Y101" s="51" t="s">
        <v>681</v>
      </c>
      <c r="Z101" s="51" t="s">
        <v>2005</v>
      </c>
      <c r="AA101" s="1" t="s">
        <v>66</v>
      </c>
      <c r="AB101" s="1" t="s">
        <v>674</v>
      </c>
      <c r="AC101" s="33" t="s">
        <v>675</v>
      </c>
      <c r="AD101" s="51" t="s">
        <v>661</v>
      </c>
      <c r="AE101" s="51" t="s">
        <v>662</v>
      </c>
      <c r="AF101" s="73"/>
      <c r="AG101" s="73"/>
      <c r="AH101" s="73"/>
      <c r="AI101" s="73"/>
      <c r="AJ101" s="1" t="s">
        <v>676</v>
      </c>
      <c r="AK101" s="1" t="s">
        <v>677</v>
      </c>
      <c r="AO101" s="51" t="s">
        <v>664</v>
      </c>
      <c r="AP101" s="53">
        <v>42656</v>
      </c>
    </row>
    <row r="102" spans="1:45" ht="33.75" customHeight="1" x14ac:dyDescent="0.6">
      <c r="A102" s="78">
        <v>101</v>
      </c>
      <c r="B102" s="42" t="s">
        <v>682</v>
      </c>
      <c r="C102" s="42"/>
      <c r="D102" s="1">
        <v>2013</v>
      </c>
      <c r="E102" s="1">
        <v>0.95</v>
      </c>
      <c r="F102" s="1"/>
      <c r="G102" s="1">
        <v>773</v>
      </c>
      <c r="T102" s="51" t="s">
        <v>52</v>
      </c>
      <c r="U102" s="30" t="s">
        <v>688</v>
      </c>
      <c r="V102" s="51" t="s">
        <v>689</v>
      </c>
      <c r="W102" s="51" t="s">
        <v>690</v>
      </c>
      <c r="X102" s="51" t="s">
        <v>691</v>
      </c>
      <c r="Y102" s="51" t="s">
        <v>691</v>
      </c>
      <c r="Z102" s="51" t="s">
        <v>2005</v>
      </c>
      <c r="AA102" s="1" t="s">
        <v>66</v>
      </c>
      <c r="AB102" s="1" t="s">
        <v>700</v>
      </c>
      <c r="AC102" s="33" t="s">
        <v>685</v>
      </c>
      <c r="AD102" s="51" t="s">
        <v>686</v>
      </c>
      <c r="AE102" s="51" t="s">
        <v>687</v>
      </c>
      <c r="AF102" s="73"/>
      <c r="AG102" s="73"/>
      <c r="AH102" s="73" t="s">
        <v>2041</v>
      </c>
      <c r="AI102" s="73"/>
      <c r="AJ102" s="1" t="s">
        <v>683</v>
      </c>
      <c r="AK102" s="44" t="s">
        <v>684</v>
      </c>
      <c r="AO102" s="51" t="s">
        <v>692</v>
      </c>
      <c r="AP102" s="53">
        <v>42657</v>
      </c>
    </row>
    <row r="103" spans="1:45" x14ac:dyDescent="0.6">
      <c r="A103" s="78">
        <v>102</v>
      </c>
      <c r="B103" s="42" t="s">
        <v>693</v>
      </c>
      <c r="C103" s="42"/>
      <c r="D103" s="1">
        <v>2011</v>
      </c>
      <c r="E103" s="1">
        <v>1.5</v>
      </c>
      <c r="F103" s="1"/>
      <c r="G103" s="1">
        <v>700</v>
      </c>
      <c r="T103" s="51" t="s">
        <v>5</v>
      </c>
      <c r="U103" s="30" t="s">
        <v>694</v>
      </c>
      <c r="V103" s="51" t="s">
        <v>696</v>
      </c>
      <c r="W103" s="51" t="s">
        <v>690</v>
      </c>
      <c r="X103" s="51" t="s">
        <v>691</v>
      </c>
      <c r="Y103" s="51" t="s">
        <v>691</v>
      </c>
      <c r="Z103" s="51" t="s">
        <v>2005</v>
      </c>
      <c r="AA103" s="1" t="s">
        <v>66</v>
      </c>
      <c r="AB103" s="1" t="s">
        <v>701</v>
      </c>
      <c r="AC103" s="33" t="s">
        <v>697</v>
      </c>
      <c r="AD103" s="51" t="s">
        <v>686</v>
      </c>
      <c r="AE103" s="51" t="s">
        <v>687</v>
      </c>
      <c r="AF103" s="73"/>
      <c r="AG103" s="73"/>
      <c r="AH103" s="73" t="s">
        <v>2047</v>
      </c>
      <c r="AI103" s="73"/>
      <c r="AJ103" s="1" t="s">
        <v>695</v>
      </c>
      <c r="AO103" s="51" t="s">
        <v>692</v>
      </c>
      <c r="AP103" s="53">
        <v>42657</v>
      </c>
    </row>
    <row r="104" spans="1:45" x14ac:dyDescent="0.6">
      <c r="A104" s="78">
        <v>103</v>
      </c>
      <c r="B104" s="42" t="s">
        <v>702</v>
      </c>
      <c r="C104" s="42"/>
      <c r="D104" s="1">
        <v>2011</v>
      </c>
      <c r="E104" s="1">
        <v>1.4</v>
      </c>
      <c r="F104" s="1"/>
      <c r="G104" s="1">
        <v>750</v>
      </c>
      <c r="T104" s="51" t="s">
        <v>5</v>
      </c>
      <c r="U104" s="30" t="s">
        <v>694</v>
      </c>
      <c r="V104" s="51" t="s">
        <v>696</v>
      </c>
      <c r="W104" s="51" t="s">
        <v>690</v>
      </c>
      <c r="X104" s="51" t="s">
        <v>691</v>
      </c>
      <c r="Y104" s="51" t="s">
        <v>691</v>
      </c>
      <c r="Z104" s="51" t="s">
        <v>2005</v>
      </c>
      <c r="AA104" s="1" t="s">
        <v>66</v>
      </c>
      <c r="AB104" s="1" t="s">
        <v>704</v>
      </c>
      <c r="AC104" s="33" t="s">
        <v>705</v>
      </c>
      <c r="AD104" s="51" t="s">
        <v>686</v>
      </c>
      <c r="AE104" s="51" t="s">
        <v>687</v>
      </c>
      <c r="AF104" s="73"/>
      <c r="AG104" s="73"/>
      <c r="AH104" s="73" t="s">
        <v>2041</v>
      </c>
      <c r="AI104" s="73"/>
      <c r="AJ104" s="1" t="s">
        <v>695</v>
      </c>
      <c r="AK104" s="1" t="s">
        <v>703</v>
      </c>
      <c r="AO104" s="51" t="s">
        <v>692</v>
      </c>
      <c r="AP104" s="53">
        <v>42657</v>
      </c>
    </row>
    <row r="105" spans="1:45" x14ac:dyDescent="0.6">
      <c r="A105" s="78">
        <v>104</v>
      </c>
      <c r="B105" s="42" t="s">
        <v>707</v>
      </c>
      <c r="C105" s="42"/>
      <c r="D105" s="1">
        <v>2011</v>
      </c>
      <c r="E105" s="1">
        <v>1.5</v>
      </c>
      <c r="F105" s="1"/>
      <c r="G105" s="1">
        <v>775</v>
      </c>
      <c r="T105" s="51" t="s">
        <v>52</v>
      </c>
      <c r="U105" s="30" t="s">
        <v>741</v>
      </c>
      <c r="V105" s="51" t="s">
        <v>728</v>
      </c>
      <c r="W105" s="51" t="s">
        <v>736</v>
      </c>
      <c r="X105" s="51" t="s">
        <v>737</v>
      </c>
      <c r="Y105" s="51" t="s">
        <v>737</v>
      </c>
      <c r="Z105" s="51" t="s">
        <v>2005</v>
      </c>
      <c r="AA105" s="1" t="s">
        <v>66</v>
      </c>
      <c r="AB105" s="1" t="s">
        <v>731</v>
      </c>
      <c r="AC105" s="33" t="s">
        <v>734</v>
      </c>
      <c r="AD105" s="51" t="s">
        <v>732</v>
      </c>
      <c r="AE105" s="51" t="s">
        <v>733</v>
      </c>
      <c r="AF105" s="73"/>
      <c r="AG105" s="73"/>
      <c r="AH105" s="73" t="s">
        <v>2052</v>
      </c>
      <c r="AI105" s="73"/>
      <c r="AJ105" s="1" t="s">
        <v>730</v>
      </c>
      <c r="AK105" s="1" t="s">
        <v>735</v>
      </c>
      <c r="AL105" s="1">
        <v>0.15</v>
      </c>
      <c r="AO105" s="51" t="s">
        <v>729</v>
      </c>
      <c r="AP105" s="53">
        <v>42660</v>
      </c>
    </row>
    <row r="106" spans="1:45" ht="17.25" x14ac:dyDescent="0.6">
      <c r="A106" s="78">
        <v>105</v>
      </c>
      <c r="B106" s="42" t="s">
        <v>708</v>
      </c>
      <c r="C106" s="42"/>
      <c r="D106" s="1">
        <v>2011</v>
      </c>
      <c r="E106" s="1">
        <v>1.3</v>
      </c>
      <c r="F106" s="1"/>
      <c r="G106" s="1">
        <v>750</v>
      </c>
      <c r="T106" s="51" t="s">
        <v>52</v>
      </c>
      <c r="U106" s="30" t="s">
        <v>741</v>
      </c>
      <c r="V106" s="51" t="s">
        <v>728</v>
      </c>
      <c r="W106" s="51" t="s">
        <v>736</v>
      </c>
      <c r="X106" s="51" t="s">
        <v>737</v>
      </c>
      <c r="Y106" s="51" t="s">
        <v>737</v>
      </c>
      <c r="Z106" s="51" t="s">
        <v>2005</v>
      </c>
      <c r="AA106" s="1" t="s">
        <v>66</v>
      </c>
      <c r="AB106" s="1" t="s">
        <v>739</v>
      </c>
      <c r="AC106" s="33" t="s">
        <v>738</v>
      </c>
      <c r="AD106" s="51" t="s">
        <v>732</v>
      </c>
      <c r="AE106" s="51" t="s">
        <v>742</v>
      </c>
      <c r="AF106" s="73"/>
      <c r="AG106" s="73"/>
      <c r="AH106" s="73" t="s">
        <v>2047</v>
      </c>
      <c r="AI106" s="73"/>
      <c r="AJ106" s="1" t="s">
        <v>730</v>
      </c>
      <c r="AK106" s="1" t="s">
        <v>735</v>
      </c>
      <c r="AL106" s="1" t="s">
        <v>740</v>
      </c>
      <c r="AO106" s="51" t="s">
        <v>187</v>
      </c>
      <c r="AP106" s="53">
        <v>42660</v>
      </c>
    </row>
    <row r="107" spans="1:45" ht="17.25" x14ac:dyDescent="0.6">
      <c r="A107" s="78">
        <v>106</v>
      </c>
      <c r="B107" s="42" t="s">
        <v>709</v>
      </c>
      <c r="C107" s="42"/>
      <c r="D107" s="1">
        <v>2011</v>
      </c>
      <c r="E107" s="1">
        <v>1.74</v>
      </c>
      <c r="F107" s="1"/>
      <c r="G107" s="1">
        <v>720</v>
      </c>
      <c r="T107" s="51" t="s">
        <v>5</v>
      </c>
      <c r="U107" s="30" t="s">
        <v>743</v>
      </c>
      <c r="V107" s="51" t="s">
        <v>744</v>
      </c>
      <c r="W107" s="51" t="s">
        <v>736</v>
      </c>
      <c r="X107" s="51" t="s">
        <v>737</v>
      </c>
      <c r="Y107" s="51" t="s">
        <v>737</v>
      </c>
      <c r="Z107" s="51" t="s">
        <v>2005</v>
      </c>
      <c r="AA107" s="1" t="s">
        <v>66</v>
      </c>
      <c r="AB107" s="1" t="s">
        <v>746</v>
      </c>
      <c r="AC107" s="33" t="s">
        <v>745</v>
      </c>
      <c r="AD107" s="51" t="s">
        <v>732</v>
      </c>
      <c r="AE107" s="51" t="s">
        <v>733</v>
      </c>
      <c r="AF107" s="73"/>
      <c r="AG107" s="73"/>
      <c r="AH107" s="73" t="s">
        <v>2052</v>
      </c>
      <c r="AI107" s="73"/>
      <c r="AJ107" s="1" t="s">
        <v>747</v>
      </c>
      <c r="AK107" s="1" t="s">
        <v>748</v>
      </c>
      <c r="AL107" s="1" t="s">
        <v>740</v>
      </c>
      <c r="AO107" s="51" t="s">
        <v>187</v>
      </c>
      <c r="AP107" s="53">
        <v>42660</v>
      </c>
    </row>
    <row r="108" spans="1:45" x14ac:dyDescent="0.6">
      <c r="A108" s="78">
        <v>107</v>
      </c>
      <c r="B108" s="42" t="s">
        <v>710</v>
      </c>
      <c r="C108" s="42"/>
      <c r="D108" s="1">
        <v>2012</v>
      </c>
      <c r="E108" s="1">
        <v>1.4</v>
      </c>
      <c r="F108" s="1"/>
      <c r="G108" s="1">
        <v>750</v>
      </c>
      <c r="T108" s="51" t="s">
        <v>52</v>
      </c>
      <c r="U108" s="30" t="s">
        <v>749</v>
      </c>
      <c r="V108" s="51" t="s">
        <v>750</v>
      </c>
      <c r="W108" s="51" t="s">
        <v>751</v>
      </c>
      <c r="X108" s="51" t="s">
        <v>752</v>
      </c>
      <c r="Y108" s="51" t="s">
        <v>752</v>
      </c>
      <c r="Z108" s="51" t="s">
        <v>2005</v>
      </c>
      <c r="AA108" s="1" t="s">
        <v>66</v>
      </c>
      <c r="AB108" s="1" t="s">
        <v>753</v>
      </c>
      <c r="AC108" s="33" t="s">
        <v>765</v>
      </c>
      <c r="AD108" s="51" t="s">
        <v>755</v>
      </c>
      <c r="AE108" s="51" t="s">
        <v>756</v>
      </c>
      <c r="AF108" s="73"/>
      <c r="AG108" s="73"/>
      <c r="AH108" s="73" t="s">
        <v>2065</v>
      </c>
      <c r="AI108" s="73"/>
      <c r="AJ108" s="1" t="s">
        <v>747</v>
      </c>
      <c r="AK108" s="1" t="s">
        <v>757</v>
      </c>
      <c r="AL108" s="1" t="s">
        <v>754</v>
      </c>
      <c r="AO108" s="51" t="s">
        <v>187</v>
      </c>
      <c r="AP108" s="53">
        <v>42661</v>
      </c>
    </row>
    <row r="109" spans="1:45" x14ac:dyDescent="0.6">
      <c r="A109" s="78">
        <v>108</v>
      </c>
      <c r="B109" s="42" t="s">
        <v>711</v>
      </c>
      <c r="C109" s="42"/>
      <c r="D109" s="1">
        <v>2012</v>
      </c>
      <c r="E109" s="1">
        <v>1.6</v>
      </c>
      <c r="F109" s="1"/>
      <c r="G109" s="1">
        <v>700</v>
      </c>
      <c r="T109" s="51" t="s">
        <v>5</v>
      </c>
      <c r="U109" s="30" t="s">
        <v>749</v>
      </c>
      <c r="V109" s="51" t="s">
        <v>760</v>
      </c>
      <c r="W109" s="51" t="s">
        <v>751</v>
      </c>
      <c r="X109" s="51" t="s">
        <v>752</v>
      </c>
      <c r="Y109" s="51" t="s">
        <v>752</v>
      </c>
      <c r="Z109" s="51" t="s">
        <v>2005</v>
      </c>
      <c r="AA109" s="1" t="s">
        <v>66</v>
      </c>
      <c r="AB109" s="1" t="s">
        <v>759</v>
      </c>
      <c r="AC109" s="33" t="s">
        <v>758</v>
      </c>
      <c r="AD109" s="51" t="s">
        <v>755</v>
      </c>
      <c r="AE109" s="51" t="s">
        <v>761</v>
      </c>
      <c r="AF109" s="73"/>
      <c r="AG109" s="73"/>
      <c r="AH109" s="73" t="s">
        <v>2047</v>
      </c>
      <c r="AI109" s="73"/>
      <c r="AJ109" s="1" t="s">
        <v>747</v>
      </c>
      <c r="AK109" s="1" t="s">
        <v>703</v>
      </c>
      <c r="AL109" s="1" t="s">
        <v>763</v>
      </c>
      <c r="AO109" s="51" t="s">
        <v>187</v>
      </c>
      <c r="AP109" s="53">
        <v>42661</v>
      </c>
    </row>
    <row r="110" spans="1:45" x14ac:dyDescent="0.6">
      <c r="A110" s="78">
        <v>109</v>
      </c>
      <c r="B110" s="42" t="s">
        <v>712</v>
      </c>
      <c r="C110" s="42"/>
      <c r="D110" s="1">
        <v>2014</v>
      </c>
      <c r="E110" s="1">
        <v>1.1000000000000001</v>
      </c>
      <c r="F110" s="1"/>
      <c r="G110" s="1">
        <v>750</v>
      </c>
      <c r="T110" s="51" t="s">
        <v>52</v>
      </c>
      <c r="U110" s="30" t="s">
        <v>762</v>
      </c>
      <c r="V110" s="51" t="s">
        <v>750</v>
      </c>
      <c r="W110" s="51" t="s">
        <v>751</v>
      </c>
      <c r="X110" s="51" t="s">
        <v>752</v>
      </c>
      <c r="Y110" s="51" t="s">
        <v>752</v>
      </c>
      <c r="Z110" s="51" t="s">
        <v>2005</v>
      </c>
      <c r="AA110" s="1" t="s">
        <v>66</v>
      </c>
      <c r="AB110" s="1" t="s">
        <v>764</v>
      </c>
      <c r="AC110" s="33" t="s">
        <v>766</v>
      </c>
      <c r="AD110" s="51" t="s">
        <v>755</v>
      </c>
      <c r="AE110" s="51" t="s">
        <v>761</v>
      </c>
      <c r="AF110" s="73"/>
      <c r="AG110" s="73"/>
      <c r="AH110" s="73" t="s">
        <v>2047</v>
      </c>
      <c r="AI110" s="73"/>
      <c r="AJ110" s="1" t="s">
        <v>747</v>
      </c>
      <c r="AK110" s="1" t="s">
        <v>767</v>
      </c>
      <c r="AL110" s="1" t="s">
        <v>763</v>
      </c>
      <c r="AO110" s="51" t="s">
        <v>187</v>
      </c>
      <c r="AP110" s="53">
        <v>42661</v>
      </c>
    </row>
    <row r="111" spans="1:45" ht="50.65" x14ac:dyDescent="0.6">
      <c r="A111" s="78">
        <v>110</v>
      </c>
      <c r="B111" s="42" t="s">
        <v>713</v>
      </c>
      <c r="C111" s="42"/>
      <c r="D111" s="1">
        <v>2006</v>
      </c>
      <c r="E111" s="1">
        <v>1.7</v>
      </c>
      <c r="F111" s="1"/>
      <c r="G111" s="1">
        <v>650</v>
      </c>
      <c r="T111" s="51" t="s">
        <v>5</v>
      </c>
      <c r="U111" s="30" t="s">
        <v>768</v>
      </c>
      <c r="V111" s="51" t="s">
        <v>769</v>
      </c>
      <c r="W111" s="51" t="s">
        <v>770</v>
      </c>
      <c r="X111" s="51" t="s">
        <v>771</v>
      </c>
      <c r="Y111" s="51" t="s">
        <v>771</v>
      </c>
      <c r="Z111" s="51" t="s">
        <v>2005</v>
      </c>
      <c r="AA111" s="1" t="s">
        <v>66</v>
      </c>
      <c r="AB111" s="1" t="s">
        <v>772</v>
      </c>
      <c r="AC111" s="33" t="s">
        <v>773</v>
      </c>
      <c r="AF111" s="73"/>
      <c r="AG111" s="73"/>
      <c r="AH111" s="73"/>
      <c r="AI111" s="73"/>
      <c r="AO111" s="51" t="s">
        <v>781</v>
      </c>
      <c r="AP111" s="53">
        <v>42662</v>
      </c>
      <c r="AS111" s="28" t="s">
        <v>774</v>
      </c>
    </row>
    <row r="112" spans="1:45" x14ac:dyDescent="0.6">
      <c r="A112" s="78">
        <v>111</v>
      </c>
      <c r="B112" s="42" t="s">
        <v>714</v>
      </c>
      <c r="C112" s="42"/>
      <c r="D112" s="1">
        <v>2013</v>
      </c>
      <c r="E112" s="1">
        <v>1.5</v>
      </c>
      <c r="F112" s="1"/>
      <c r="G112" s="1">
        <v>625</v>
      </c>
      <c r="T112" s="51" t="s">
        <v>52</v>
      </c>
      <c r="U112" s="30" t="s">
        <v>768</v>
      </c>
      <c r="V112" s="51" t="s">
        <v>779</v>
      </c>
      <c r="W112" s="51" t="s">
        <v>770</v>
      </c>
      <c r="X112" s="51" t="s">
        <v>771</v>
      </c>
      <c r="Y112" s="51" t="s">
        <v>771</v>
      </c>
      <c r="Z112" s="51" t="s">
        <v>2005</v>
      </c>
      <c r="AA112" s="1" t="s">
        <v>66</v>
      </c>
      <c r="AB112" s="1" t="s">
        <v>780</v>
      </c>
      <c r="AC112" s="33" t="s">
        <v>782</v>
      </c>
      <c r="AD112" s="51" t="s">
        <v>778</v>
      </c>
      <c r="AE112" s="51" t="s">
        <v>777</v>
      </c>
      <c r="AF112" s="73"/>
      <c r="AG112" s="73"/>
      <c r="AH112" s="73"/>
      <c r="AI112" s="73"/>
      <c r="AJ112" s="1" t="s">
        <v>775</v>
      </c>
      <c r="AK112" s="1" t="s">
        <v>776</v>
      </c>
      <c r="AO112" s="51" t="s">
        <v>781</v>
      </c>
      <c r="AP112" s="53">
        <v>42662</v>
      </c>
    </row>
    <row r="113" spans="1:45" ht="17.25" x14ac:dyDescent="0.6">
      <c r="A113" s="78">
        <v>112</v>
      </c>
      <c r="B113" s="42" t="s">
        <v>715</v>
      </c>
      <c r="C113" s="42"/>
      <c r="D113" s="1">
        <v>2013</v>
      </c>
      <c r="E113" s="1">
        <v>1.74</v>
      </c>
      <c r="F113" s="1"/>
      <c r="G113" s="1">
        <v>774</v>
      </c>
      <c r="T113" s="51" t="s">
        <v>5</v>
      </c>
      <c r="U113" s="30" t="s">
        <v>788</v>
      </c>
      <c r="V113" s="51" t="s">
        <v>784</v>
      </c>
      <c r="W113" s="51" t="s">
        <v>785</v>
      </c>
      <c r="X113" s="51" t="s">
        <v>796</v>
      </c>
      <c r="Y113" s="51" t="s">
        <v>796</v>
      </c>
      <c r="Z113" s="51" t="s">
        <v>2005</v>
      </c>
      <c r="AA113" s="1" t="s">
        <v>66</v>
      </c>
      <c r="AB113" s="1" t="s">
        <v>787</v>
      </c>
      <c r="AC113" s="33" t="s">
        <v>786</v>
      </c>
      <c r="AD113" s="51" t="s">
        <v>789</v>
      </c>
      <c r="AE113" s="51" t="s">
        <v>790</v>
      </c>
      <c r="AF113" s="73"/>
      <c r="AG113" s="73"/>
      <c r="AH113" s="73" t="s">
        <v>2047</v>
      </c>
      <c r="AI113" s="73"/>
      <c r="AJ113" s="1" t="s">
        <v>791</v>
      </c>
      <c r="AK113" s="1" t="s">
        <v>792</v>
      </c>
      <c r="AL113" s="1" t="s">
        <v>740</v>
      </c>
      <c r="AO113" s="51" t="s">
        <v>793</v>
      </c>
      <c r="AP113" s="53">
        <v>42663</v>
      </c>
    </row>
    <row r="114" spans="1:45" ht="17.25" x14ac:dyDescent="0.6">
      <c r="A114" s="78">
        <v>113</v>
      </c>
      <c r="B114" s="42" t="s">
        <v>716</v>
      </c>
      <c r="C114" s="42"/>
      <c r="D114" s="1">
        <v>2014</v>
      </c>
      <c r="E114" s="1">
        <v>1.5</v>
      </c>
      <c r="F114" s="1"/>
      <c r="G114" s="1">
        <v>900</v>
      </c>
      <c r="T114" s="51" t="s">
        <v>5</v>
      </c>
      <c r="U114" s="30" t="s">
        <v>788</v>
      </c>
      <c r="V114" s="51" t="s">
        <v>784</v>
      </c>
      <c r="W114" s="51" t="s">
        <v>785</v>
      </c>
      <c r="X114" s="51" t="s">
        <v>796</v>
      </c>
      <c r="Y114" s="51" t="s">
        <v>796</v>
      </c>
      <c r="Z114" s="51" t="s">
        <v>2005</v>
      </c>
      <c r="AA114" s="1" t="s">
        <v>529</v>
      </c>
      <c r="AB114" s="1" t="s">
        <v>797</v>
      </c>
      <c r="AC114" s="33" t="s">
        <v>795</v>
      </c>
      <c r="AD114" s="51" t="s">
        <v>789</v>
      </c>
      <c r="AE114" s="51" t="s">
        <v>790</v>
      </c>
      <c r="AF114" s="73"/>
      <c r="AG114" s="73"/>
      <c r="AH114" s="73"/>
      <c r="AI114" s="73"/>
      <c r="AJ114" s="1" t="s">
        <v>798</v>
      </c>
      <c r="AK114" s="1" t="s">
        <v>799</v>
      </c>
      <c r="AL114" s="1" t="s">
        <v>740</v>
      </c>
      <c r="AO114" s="51" t="s">
        <v>794</v>
      </c>
      <c r="AP114" s="53">
        <v>42663</v>
      </c>
    </row>
    <row r="115" spans="1:45" ht="17.25" x14ac:dyDescent="0.6">
      <c r="A115" s="78">
        <v>114</v>
      </c>
      <c r="B115" s="42" t="s">
        <v>717</v>
      </c>
      <c r="C115" s="42"/>
      <c r="D115" s="1">
        <v>2015</v>
      </c>
      <c r="E115" s="1">
        <v>2</v>
      </c>
      <c r="F115" s="1"/>
      <c r="G115" s="1">
        <v>773</v>
      </c>
      <c r="T115" s="51" t="s">
        <v>5</v>
      </c>
      <c r="U115" s="30" t="s">
        <v>802</v>
      </c>
      <c r="V115" s="51" t="s">
        <v>784</v>
      </c>
      <c r="W115" s="51" t="s">
        <v>785</v>
      </c>
      <c r="X115" s="51" t="s">
        <v>796</v>
      </c>
      <c r="Y115" s="51" t="s">
        <v>796</v>
      </c>
      <c r="Z115" s="51" t="s">
        <v>2005</v>
      </c>
      <c r="AA115" s="1" t="s">
        <v>66</v>
      </c>
      <c r="AB115" s="1" t="s">
        <v>787</v>
      </c>
      <c r="AC115" s="33" t="s">
        <v>786</v>
      </c>
      <c r="AD115" s="51" t="s">
        <v>789</v>
      </c>
      <c r="AE115" s="51" t="s">
        <v>790</v>
      </c>
      <c r="AF115" s="73"/>
      <c r="AG115" s="73"/>
      <c r="AH115" s="73" t="s">
        <v>2066</v>
      </c>
      <c r="AI115" s="73"/>
      <c r="AJ115" s="1" t="s">
        <v>801</v>
      </c>
      <c r="AK115" s="1" t="s">
        <v>800</v>
      </c>
      <c r="AL115" s="1" t="s">
        <v>740</v>
      </c>
      <c r="AO115" s="51" t="s">
        <v>824</v>
      </c>
      <c r="AP115" s="53">
        <v>42664</v>
      </c>
    </row>
    <row r="116" spans="1:45" x14ac:dyDescent="0.6">
      <c r="A116" s="78">
        <v>115</v>
      </c>
      <c r="B116" s="42" t="s">
        <v>718</v>
      </c>
      <c r="C116" s="42"/>
      <c r="D116" s="1">
        <v>2014</v>
      </c>
      <c r="E116" s="1">
        <v>2.2000000000000002</v>
      </c>
      <c r="F116" s="1"/>
      <c r="G116" s="1">
        <v>923</v>
      </c>
      <c r="T116" s="51" t="s">
        <v>5</v>
      </c>
      <c r="U116" s="30" t="s">
        <v>788</v>
      </c>
      <c r="V116" s="51" t="s">
        <v>784</v>
      </c>
      <c r="W116" s="51" t="s">
        <v>785</v>
      </c>
      <c r="X116" s="51" t="s">
        <v>796</v>
      </c>
      <c r="Y116" s="51" t="s">
        <v>796</v>
      </c>
      <c r="Z116" s="51" t="s">
        <v>2005</v>
      </c>
      <c r="AA116" s="1" t="s">
        <v>66</v>
      </c>
      <c r="AB116" s="1" t="s">
        <v>803</v>
      </c>
      <c r="AC116" s="32" t="s">
        <v>2010</v>
      </c>
      <c r="AD116" s="51" t="s">
        <v>789</v>
      </c>
      <c r="AE116" s="51" t="s">
        <v>790</v>
      </c>
      <c r="AF116" s="73"/>
      <c r="AG116" s="73"/>
      <c r="AH116" s="73" t="s">
        <v>2039</v>
      </c>
      <c r="AI116" s="73"/>
      <c r="AJ116" s="1" t="s">
        <v>804</v>
      </c>
      <c r="AK116" s="1" t="s">
        <v>805</v>
      </c>
      <c r="AO116" s="51" t="s">
        <v>824</v>
      </c>
      <c r="AP116" s="53">
        <v>42664</v>
      </c>
    </row>
    <row r="117" spans="1:45" x14ac:dyDescent="0.6">
      <c r="A117" s="78">
        <v>116</v>
      </c>
      <c r="B117" s="42" t="s">
        <v>719</v>
      </c>
      <c r="C117" s="42"/>
      <c r="D117" s="1">
        <v>2014</v>
      </c>
      <c r="E117" s="1">
        <v>0.5</v>
      </c>
      <c r="F117" s="1"/>
      <c r="G117" s="1">
        <v>923</v>
      </c>
      <c r="T117" s="38" t="s">
        <v>52</v>
      </c>
      <c r="U117" s="30" t="s">
        <v>783</v>
      </c>
      <c r="V117" s="49" t="s">
        <v>1470</v>
      </c>
      <c r="W117" s="51" t="s">
        <v>785</v>
      </c>
      <c r="X117" s="51" t="s">
        <v>796</v>
      </c>
      <c r="Y117" s="51" t="s">
        <v>796</v>
      </c>
      <c r="Z117" s="51" t="s">
        <v>2005</v>
      </c>
      <c r="AA117" s="1" t="s">
        <v>86</v>
      </c>
      <c r="AB117" s="1" t="s">
        <v>807</v>
      </c>
      <c r="AC117" s="33" t="s">
        <v>808</v>
      </c>
      <c r="AD117" s="51" t="s">
        <v>789</v>
      </c>
      <c r="AE117" s="51" t="s">
        <v>790</v>
      </c>
      <c r="AF117" s="73"/>
      <c r="AG117" s="73"/>
      <c r="AH117" s="73" t="s">
        <v>2039</v>
      </c>
      <c r="AI117" s="73"/>
      <c r="AJ117" s="1" t="s">
        <v>806</v>
      </c>
      <c r="AK117" s="1" t="s">
        <v>809</v>
      </c>
      <c r="AO117" s="51" t="s">
        <v>824</v>
      </c>
      <c r="AP117" s="53">
        <v>42664</v>
      </c>
    </row>
    <row r="118" spans="1:45" ht="17.25" x14ac:dyDescent="0.6">
      <c r="A118" s="78">
        <v>117</v>
      </c>
      <c r="B118" s="42" t="s">
        <v>720</v>
      </c>
      <c r="C118" s="42"/>
      <c r="D118" s="1">
        <v>2015</v>
      </c>
      <c r="E118" s="1">
        <v>2</v>
      </c>
      <c r="F118" s="1"/>
      <c r="G118" s="1">
        <v>850</v>
      </c>
      <c r="T118" s="51" t="s">
        <v>5</v>
      </c>
      <c r="U118" s="30" t="s">
        <v>788</v>
      </c>
      <c r="V118" s="51" t="s">
        <v>784</v>
      </c>
      <c r="W118" s="51" t="s">
        <v>785</v>
      </c>
      <c r="X118" s="51" t="s">
        <v>796</v>
      </c>
      <c r="Y118" s="51" t="s">
        <v>796</v>
      </c>
      <c r="Z118" s="51" t="s">
        <v>2005</v>
      </c>
      <c r="AA118" s="1" t="s">
        <v>66</v>
      </c>
      <c r="AB118" s="1" t="s">
        <v>811</v>
      </c>
      <c r="AC118" s="33" t="s">
        <v>810</v>
      </c>
      <c r="AD118" s="51" t="s">
        <v>789</v>
      </c>
      <c r="AE118" s="51" t="s">
        <v>790</v>
      </c>
      <c r="AF118" s="73"/>
      <c r="AG118" s="73"/>
      <c r="AH118" s="73" t="s">
        <v>2039</v>
      </c>
      <c r="AI118" s="73"/>
      <c r="AJ118" s="1" t="s">
        <v>812</v>
      </c>
      <c r="AK118" s="1" t="s">
        <v>813</v>
      </c>
      <c r="AL118" s="1" t="s">
        <v>740</v>
      </c>
      <c r="AO118" s="51" t="s">
        <v>824</v>
      </c>
      <c r="AP118" s="53">
        <v>42664</v>
      </c>
    </row>
    <row r="119" spans="1:45" ht="34.5" customHeight="1" x14ac:dyDescent="0.6">
      <c r="A119" s="78">
        <v>118</v>
      </c>
      <c r="B119" s="42" t="s">
        <v>721</v>
      </c>
      <c r="C119" s="42"/>
      <c r="D119" s="1">
        <v>2015</v>
      </c>
      <c r="E119" s="1">
        <v>0.66</v>
      </c>
      <c r="F119" s="1"/>
      <c r="G119" s="1">
        <v>390</v>
      </c>
      <c r="T119" s="51" t="s">
        <v>815</v>
      </c>
      <c r="U119" s="30" t="s">
        <v>814</v>
      </c>
      <c r="V119" s="51" t="s">
        <v>815</v>
      </c>
      <c r="W119" s="51" t="s">
        <v>816</v>
      </c>
      <c r="X119" s="51" t="s">
        <v>817</v>
      </c>
      <c r="Y119" s="51" t="s">
        <v>817</v>
      </c>
      <c r="Z119" s="51" t="s">
        <v>2005</v>
      </c>
      <c r="AA119" s="1" t="s">
        <v>66</v>
      </c>
      <c r="AB119" s="1" t="s">
        <v>819</v>
      </c>
      <c r="AC119" s="33" t="s">
        <v>818</v>
      </c>
      <c r="AD119" s="51" t="s">
        <v>821</v>
      </c>
      <c r="AE119" s="51" t="s">
        <v>822</v>
      </c>
      <c r="AF119" s="73"/>
      <c r="AG119" s="73"/>
      <c r="AH119" s="73" t="s">
        <v>2041</v>
      </c>
      <c r="AI119" s="73"/>
      <c r="AJ119" s="1" t="s">
        <v>820</v>
      </c>
      <c r="AK119" s="28" t="s">
        <v>823</v>
      </c>
      <c r="AO119" s="51" t="s">
        <v>824</v>
      </c>
      <c r="AP119" s="53">
        <v>42667</v>
      </c>
    </row>
    <row r="120" spans="1:45" x14ac:dyDescent="0.6">
      <c r="A120" s="78">
        <v>119</v>
      </c>
      <c r="B120" s="42" t="s">
        <v>723</v>
      </c>
      <c r="C120" s="42"/>
      <c r="D120" s="1">
        <v>2011</v>
      </c>
      <c r="E120" s="1">
        <v>0.92</v>
      </c>
      <c r="F120" s="1"/>
      <c r="G120" s="1">
        <v>1160</v>
      </c>
      <c r="T120" s="51" t="s">
        <v>5</v>
      </c>
      <c r="U120" s="30" t="s">
        <v>830</v>
      </c>
      <c r="V120" s="51" t="s">
        <v>696</v>
      </c>
      <c r="W120" s="51" t="s">
        <v>835</v>
      </c>
      <c r="X120" s="51" t="s">
        <v>836</v>
      </c>
      <c r="Y120" s="51" t="s">
        <v>836</v>
      </c>
      <c r="Z120" s="34" t="s">
        <v>97</v>
      </c>
      <c r="AA120" s="1" t="s">
        <v>825</v>
      </c>
      <c r="AB120" s="1" t="s">
        <v>826</v>
      </c>
      <c r="AC120" s="33" t="s">
        <v>827</v>
      </c>
      <c r="AD120" s="51" t="s">
        <v>832</v>
      </c>
      <c r="AF120" s="73"/>
      <c r="AG120" s="73"/>
      <c r="AH120" s="73"/>
      <c r="AI120" s="73"/>
      <c r="AJ120" s="1" t="s">
        <v>837</v>
      </c>
      <c r="AK120" s="1" t="s">
        <v>831</v>
      </c>
      <c r="AL120" s="52" t="s">
        <v>861</v>
      </c>
      <c r="AO120" s="51" t="s">
        <v>834</v>
      </c>
      <c r="AP120" s="53">
        <v>42667</v>
      </c>
      <c r="AS120" s="1" t="s">
        <v>833</v>
      </c>
    </row>
    <row r="121" spans="1:45" x14ac:dyDescent="0.6">
      <c r="A121" s="78">
        <v>120</v>
      </c>
      <c r="B121" s="42" t="s">
        <v>722</v>
      </c>
      <c r="C121" s="42"/>
      <c r="D121" s="1">
        <v>2011</v>
      </c>
      <c r="E121" s="1">
        <v>1.1399999999999999</v>
      </c>
      <c r="F121" s="1"/>
      <c r="G121" s="1">
        <v>1170</v>
      </c>
      <c r="T121" s="51" t="s">
        <v>52</v>
      </c>
      <c r="U121" s="30" t="s">
        <v>830</v>
      </c>
      <c r="V121" s="51" t="s">
        <v>689</v>
      </c>
      <c r="W121" s="51" t="s">
        <v>835</v>
      </c>
      <c r="X121" s="51" t="s">
        <v>836</v>
      </c>
      <c r="Y121" s="51" t="s">
        <v>836</v>
      </c>
      <c r="Z121" s="51" t="s">
        <v>97</v>
      </c>
      <c r="AA121" s="1" t="s">
        <v>825</v>
      </c>
      <c r="AB121" s="1" t="s">
        <v>829</v>
      </c>
      <c r="AC121" s="33" t="s">
        <v>828</v>
      </c>
      <c r="AD121" s="51" t="s">
        <v>832</v>
      </c>
      <c r="AF121" s="73"/>
      <c r="AG121" s="73"/>
      <c r="AH121" s="73"/>
      <c r="AI121" s="73"/>
      <c r="AJ121" s="1" t="s">
        <v>837</v>
      </c>
      <c r="AK121" s="1" t="s">
        <v>831</v>
      </c>
      <c r="AL121" s="1" t="s">
        <v>862</v>
      </c>
      <c r="AO121" s="51" t="s">
        <v>834</v>
      </c>
      <c r="AP121" s="53">
        <v>42667</v>
      </c>
      <c r="AS121" s="1" t="s">
        <v>833</v>
      </c>
    </row>
    <row r="122" spans="1:45" x14ac:dyDescent="0.6">
      <c r="A122" s="78">
        <v>121</v>
      </c>
      <c r="B122" s="42" t="s">
        <v>724</v>
      </c>
      <c r="C122" s="42"/>
      <c r="D122" s="1">
        <v>2012</v>
      </c>
      <c r="E122" s="1">
        <v>1.3</v>
      </c>
      <c r="F122" s="1"/>
      <c r="G122" s="1">
        <v>850</v>
      </c>
      <c r="T122" s="51" t="s">
        <v>52</v>
      </c>
      <c r="U122" s="30" t="s">
        <v>846</v>
      </c>
      <c r="V122" s="51" t="s">
        <v>847</v>
      </c>
      <c r="W122" s="51" t="s">
        <v>835</v>
      </c>
      <c r="X122" s="51" t="s">
        <v>836</v>
      </c>
      <c r="Y122" s="51" t="s">
        <v>836</v>
      </c>
      <c r="Z122" s="51" t="s">
        <v>2005</v>
      </c>
      <c r="AA122" s="1" t="s">
        <v>529</v>
      </c>
      <c r="AB122" s="1" t="s">
        <v>840</v>
      </c>
      <c r="AC122" s="33" t="s">
        <v>842</v>
      </c>
      <c r="AD122" s="51" t="s">
        <v>832</v>
      </c>
      <c r="AE122" s="51" t="s">
        <v>839</v>
      </c>
      <c r="AF122" s="73"/>
      <c r="AG122" s="73"/>
      <c r="AH122" s="73" t="s">
        <v>2041</v>
      </c>
      <c r="AI122" s="73"/>
      <c r="AJ122" s="1" t="s">
        <v>838</v>
      </c>
      <c r="AK122" s="1" t="s">
        <v>841</v>
      </c>
      <c r="AL122" s="1" t="s">
        <v>863</v>
      </c>
      <c r="AO122" s="51" t="s">
        <v>851</v>
      </c>
      <c r="AP122" s="53">
        <v>42667</v>
      </c>
    </row>
    <row r="123" spans="1:45" x14ac:dyDescent="0.6">
      <c r="A123" s="78">
        <v>122</v>
      </c>
      <c r="B123" s="42" t="s">
        <v>725</v>
      </c>
      <c r="C123" s="42"/>
      <c r="D123" s="1">
        <v>2012</v>
      </c>
      <c r="E123" s="1">
        <v>1.7</v>
      </c>
      <c r="F123" s="1"/>
      <c r="G123" s="1">
        <v>873</v>
      </c>
      <c r="T123" s="51" t="s">
        <v>849</v>
      </c>
      <c r="U123" s="30" t="s">
        <v>848</v>
      </c>
      <c r="V123" s="51" t="s">
        <v>849</v>
      </c>
      <c r="W123" s="51" t="s">
        <v>835</v>
      </c>
      <c r="X123" s="51" t="s">
        <v>836</v>
      </c>
      <c r="Y123" s="51" t="s">
        <v>836</v>
      </c>
      <c r="Z123" s="51" t="s">
        <v>2005</v>
      </c>
      <c r="AA123" s="1" t="s">
        <v>529</v>
      </c>
      <c r="AB123" s="1" t="s">
        <v>850</v>
      </c>
      <c r="AC123" s="33" t="s">
        <v>843</v>
      </c>
      <c r="AD123" s="51" t="s">
        <v>832</v>
      </c>
      <c r="AE123" s="51" t="s">
        <v>839</v>
      </c>
      <c r="AF123" s="73"/>
      <c r="AG123" s="73"/>
      <c r="AH123" s="73"/>
      <c r="AI123" s="73"/>
      <c r="AJ123" s="1" t="s">
        <v>844</v>
      </c>
      <c r="AK123" s="1" t="s">
        <v>845</v>
      </c>
      <c r="AL123" s="1">
        <v>0.18</v>
      </c>
      <c r="AO123" s="51" t="s">
        <v>851</v>
      </c>
      <c r="AP123" s="53">
        <v>42667</v>
      </c>
    </row>
    <row r="124" spans="1:45" x14ac:dyDescent="0.6">
      <c r="A124" s="78">
        <v>123</v>
      </c>
      <c r="B124" s="42" t="s">
        <v>726</v>
      </c>
      <c r="C124" s="42"/>
      <c r="D124" s="1">
        <v>2013</v>
      </c>
      <c r="E124" s="1">
        <v>1.2</v>
      </c>
      <c r="F124" s="1"/>
      <c r="G124" s="1">
        <v>770</v>
      </c>
      <c r="T124" s="51" t="s">
        <v>52</v>
      </c>
      <c r="U124" s="30" t="s">
        <v>846</v>
      </c>
      <c r="V124" s="51" t="s">
        <v>847</v>
      </c>
      <c r="W124" s="51" t="s">
        <v>835</v>
      </c>
      <c r="X124" s="51" t="s">
        <v>836</v>
      </c>
      <c r="Y124" s="51" t="s">
        <v>836</v>
      </c>
      <c r="Z124" s="51" t="s">
        <v>2005</v>
      </c>
      <c r="AA124" s="1" t="s">
        <v>66</v>
      </c>
      <c r="AB124" s="1" t="s">
        <v>853</v>
      </c>
      <c r="AC124" s="33" t="s">
        <v>852</v>
      </c>
      <c r="AD124" s="51" t="s">
        <v>832</v>
      </c>
      <c r="AE124" s="51" t="s">
        <v>855</v>
      </c>
      <c r="AF124" s="73"/>
      <c r="AG124" s="73"/>
      <c r="AH124" s="73" t="s">
        <v>2047</v>
      </c>
      <c r="AI124" s="73"/>
      <c r="AJ124" s="1" t="s">
        <v>854</v>
      </c>
      <c r="AK124" s="1" t="s">
        <v>856</v>
      </c>
      <c r="AL124" s="1" t="s">
        <v>864</v>
      </c>
      <c r="AO124" s="51" t="s">
        <v>851</v>
      </c>
      <c r="AP124" s="53">
        <v>42667</v>
      </c>
    </row>
    <row r="125" spans="1:45" x14ac:dyDescent="0.6">
      <c r="A125" s="78">
        <v>124</v>
      </c>
      <c r="B125" s="42" t="s">
        <v>727</v>
      </c>
      <c r="C125" s="42"/>
      <c r="D125" s="1">
        <v>2015</v>
      </c>
      <c r="E125" s="1">
        <v>1</v>
      </c>
      <c r="F125" s="1"/>
      <c r="G125" s="1">
        <v>673</v>
      </c>
      <c r="T125" s="51" t="s">
        <v>52</v>
      </c>
      <c r="U125" s="30" t="s">
        <v>866</v>
      </c>
      <c r="V125" s="51" t="s">
        <v>847</v>
      </c>
      <c r="W125" s="51" t="s">
        <v>835</v>
      </c>
      <c r="X125" s="51" t="s">
        <v>835</v>
      </c>
      <c r="Y125" s="51" t="s">
        <v>836</v>
      </c>
      <c r="Z125" s="51" t="s">
        <v>2005</v>
      </c>
      <c r="AA125" s="1" t="s">
        <v>529</v>
      </c>
      <c r="AB125" s="1" t="s">
        <v>858</v>
      </c>
      <c r="AC125" s="33" t="s">
        <v>857</v>
      </c>
      <c r="AD125" s="51" t="s">
        <v>832</v>
      </c>
      <c r="AE125" s="51" t="s">
        <v>839</v>
      </c>
      <c r="AF125" s="73"/>
      <c r="AG125" s="73"/>
      <c r="AH125" s="73" t="s">
        <v>2047</v>
      </c>
      <c r="AI125" s="73"/>
      <c r="AJ125" s="1" t="s">
        <v>859</v>
      </c>
      <c r="AK125" s="1" t="s">
        <v>856</v>
      </c>
      <c r="AL125" s="1" t="s">
        <v>865</v>
      </c>
      <c r="AO125" s="51" t="s">
        <v>851</v>
      </c>
      <c r="AP125" s="53">
        <v>42667</v>
      </c>
      <c r="AS125" s="1" t="s">
        <v>860</v>
      </c>
    </row>
    <row r="126" spans="1:45" x14ac:dyDescent="0.6">
      <c r="A126" s="78">
        <v>125</v>
      </c>
      <c r="B126" s="42" t="s">
        <v>867</v>
      </c>
      <c r="C126" s="42"/>
      <c r="D126" s="1">
        <v>2015</v>
      </c>
      <c r="E126" s="1">
        <v>1.35</v>
      </c>
      <c r="F126" s="1"/>
      <c r="G126" s="1">
        <v>873</v>
      </c>
      <c r="T126" s="51" t="s">
        <v>870</v>
      </c>
      <c r="U126" s="30" t="s">
        <v>871</v>
      </c>
      <c r="V126" s="51" t="s">
        <v>870</v>
      </c>
      <c r="W126" s="51" t="s">
        <v>872</v>
      </c>
      <c r="X126" s="51" t="s">
        <v>873</v>
      </c>
      <c r="Y126" s="51" t="s">
        <v>873</v>
      </c>
      <c r="Z126" s="51" t="s">
        <v>2005</v>
      </c>
      <c r="AA126" s="1" t="s">
        <v>874</v>
      </c>
      <c r="AB126" s="1" t="s">
        <v>880</v>
      </c>
      <c r="AC126" s="33" t="s">
        <v>879</v>
      </c>
      <c r="AD126" s="51" t="s">
        <v>875</v>
      </c>
      <c r="AE126" s="51" t="s">
        <v>876</v>
      </c>
      <c r="AF126" s="73"/>
      <c r="AG126" s="73"/>
      <c r="AH126" s="73"/>
      <c r="AI126" s="73"/>
      <c r="AJ126" s="1" t="s">
        <v>877</v>
      </c>
      <c r="AK126" s="1" t="s">
        <v>878</v>
      </c>
      <c r="AO126" s="51" t="s">
        <v>868</v>
      </c>
      <c r="AP126" s="53">
        <v>42676</v>
      </c>
      <c r="AS126" s="1" t="s">
        <v>869</v>
      </c>
    </row>
    <row r="127" spans="1:45" x14ac:dyDescent="0.6">
      <c r="A127" s="78">
        <v>126</v>
      </c>
      <c r="B127" s="42" t="s">
        <v>881</v>
      </c>
      <c r="C127" s="42"/>
      <c r="D127" s="1">
        <v>2015</v>
      </c>
      <c r="E127" s="1">
        <v>1.2</v>
      </c>
      <c r="F127" s="1"/>
      <c r="G127" s="1">
        <v>860</v>
      </c>
      <c r="T127" s="51" t="s">
        <v>870</v>
      </c>
      <c r="U127" s="30" t="s">
        <v>882</v>
      </c>
      <c r="V127" s="51" t="s">
        <v>870</v>
      </c>
      <c r="W127" s="51" t="s">
        <v>872</v>
      </c>
      <c r="X127" s="51" t="s">
        <v>873</v>
      </c>
      <c r="Y127" s="51" t="s">
        <v>873</v>
      </c>
      <c r="Z127" s="51" t="s">
        <v>2005</v>
      </c>
      <c r="AA127" s="1" t="s">
        <v>874</v>
      </c>
      <c r="AB127" s="1" t="s">
        <v>883</v>
      </c>
      <c r="AC127" s="33" t="s">
        <v>884</v>
      </c>
      <c r="AD127" s="51" t="s">
        <v>875</v>
      </c>
      <c r="AE127" s="51" t="s">
        <v>876</v>
      </c>
      <c r="AF127" s="73"/>
      <c r="AG127" s="73"/>
      <c r="AH127" s="73"/>
      <c r="AI127" s="73"/>
      <c r="AJ127" s="1" t="s">
        <v>885</v>
      </c>
      <c r="AK127" s="1" t="s">
        <v>878</v>
      </c>
      <c r="AO127" s="51" t="s">
        <v>868</v>
      </c>
      <c r="AP127" s="53">
        <v>42676</v>
      </c>
    </row>
    <row r="128" spans="1:45" x14ac:dyDescent="0.6">
      <c r="A128" s="78">
        <v>127</v>
      </c>
      <c r="B128" s="42" t="s">
        <v>886</v>
      </c>
      <c r="C128" s="42"/>
      <c r="D128" s="1">
        <v>2016</v>
      </c>
      <c r="E128" s="1">
        <v>1</v>
      </c>
      <c r="F128" s="1"/>
      <c r="G128" s="1">
        <v>856</v>
      </c>
      <c r="T128" s="51" t="s">
        <v>870</v>
      </c>
      <c r="U128" s="30" t="s">
        <v>871</v>
      </c>
      <c r="V128" s="51" t="s">
        <v>870</v>
      </c>
      <c r="W128" s="51" t="s">
        <v>872</v>
      </c>
      <c r="X128" s="51" t="s">
        <v>873</v>
      </c>
      <c r="Y128" s="51" t="s">
        <v>873</v>
      </c>
      <c r="Z128" s="51" t="s">
        <v>2005</v>
      </c>
      <c r="AA128" s="1" t="s">
        <v>874</v>
      </c>
      <c r="AB128" s="1" t="s">
        <v>888</v>
      </c>
      <c r="AC128" s="33" t="s">
        <v>887</v>
      </c>
      <c r="AD128" s="51" t="s">
        <v>875</v>
      </c>
      <c r="AE128" s="51" t="s">
        <v>876</v>
      </c>
      <c r="AF128" s="73"/>
      <c r="AG128" s="73"/>
      <c r="AH128" s="73"/>
      <c r="AI128" s="73"/>
      <c r="AJ128" s="1" t="s">
        <v>885</v>
      </c>
      <c r="AK128" s="1" t="s">
        <v>878</v>
      </c>
      <c r="AO128" s="51" t="s">
        <v>889</v>
      </c>
      <c r="AP128" s="53">
        <v>42676</v>
      </c>
    </row>
    <row r="129" spans="1:45" x14ac:dyDescent="0.6">
      <c r="A129" s="78">
        <v>128</v>
      </c>
      <c r="B129" s="42" t="s">
        <v>890</v>
      </c>
      <c r="C129" s="42"/>
      <c r="D129" s="1">
        <v>2015</v>
      </c>
      <c r="E129" s="1">
        <v>1.05</v>
      </c>
      <c r="F129" s="1"/>
      <c r="G129" s="1">
        <v>860</v>
      </c>
      <c r="T129" s="51" t="s">
        <v>870</v>
      </c>
      <c r="U129" s="30" t="s">
        <v>882</v>
      </c>
      <c r="V129" s="51" t="s">
        <v>870</v>
      </c>
      <c r="W129" s="51" t="s">
        <v>872</v>
      </c>
      <c r="X129" s="51" t="s">
        <v>873</v>
      </c>
      <c r="Y129" s="51" t="s">
        <v>873</v>
      </c>
      <c r="Z129" s="51" t="s">
        <v>2005</v>
      </c>
      <c r="AA129" s="1" t="s">
        <v>874</v>
      </c>
      <c r="AB129" s="1" t="s">
        <v>892</v>
      </c>
      <c r="AC129" s="33" t="s">
        <v>891</v>
      </c>
      <c r="AD129" s="51" t="s">
        <v>875</v>
      </c>
      <c r="AE129" s="51" t="s">
        <v>894</v>
      </c>
      <c r="AF129" s="73"/>
      <c r="AG129" s="73"/>
      <c r="AH129" s="73"/>
      <c r="AI129" s="73"/>
      <c r="AJ129" s="1" t="s">
        <v>885</v>
      </c>
      <c r="AK129" s="1" t="s">
        <v>878</v>
      </c>
      <c r="AL129" s="1" t="s">
        <v>893</v>
      </c>
      <c r="AO129" s="51" t="s">
        <v>908</v>
      </c>
      <c r="AP129" s="53">
        <v>42677</v>
      </c>
    </row>
    <row r="130" spans="1:45" x14ac:dyDescent="0.6">
      <c r="A130" s="78">
        <v>129</v>
      </c>
      <c r="B130" s="42" t="s">
        <v>895</v>
      </c>
      <c r="C130" s="42"/>
      <c r="D130" s="1">
        <v>2014</v>
      </c>
      <c r="E130" s="1">
        <v>0.6</v>
      </c>
      <c r="F130" s="1"/>
      <c r="G130" s="1">
        <v>750</v>
      </c>
      <c r="T130" s="51" t="s">
        <v>870</v>
      </c>
      <c r="U130" s="30" t="s">
        <v>882</v>
      </c>
      <c r="V130" s="51" t="s">
        <v>870</v>
      </c>
      <c r="W130" s="51" t="s">
        <v>872</v>
      </c>
      <c r="X130" s="51" t="s">
        <v>873</v>
      </c>
      <c r="Y130" s="51" t="s">
        <v>873</v>
      </c>
      <c r="Z130" s="51" t="s">
        <v>2005</v>
      </c>
      <c r="AA130" s="1" t="s">
        <v>88</v>
      </c>
      <c r="AB130" s="1" t="s">
        <v>896</v>
      </c>
      <c r="AC130" s="33" t="s">
        <v>897</v>
      </c>
      <c r="AD130" s="51" t="s">
        <v>875</v>
      </c>
      <c r="AE130" s="51" t="s">
        <v>876</v>
      </c>
      <c r="AF130" s="73"/>
      <c r="AG130" s="73"/>
      <c r="AH130" s="73" t="s">
        <v>2040</v>
      </c>
      <c r="AI130" s="73"/>
      <c r="AJ130" s="1" t="s">
        <v>898</v>
      </c>
      <c r="AK130" s="28" t="s">
        <v>899</v>
      </c>
      <c r="AM130" s="1" t="s">
        <v>905</v>
      </c>
      <c r="AO130" s="51" t="s">
        <v>909</v>
      </c>
      <c r="AP130" s="53">
        <v>42677</v>
      </c>
    </row>
    <row r="131" spans="1:45" x14ac:dyDescent="0.6">
      <c r="A131" s="78">
        <v>130</v>
      </c>
      <c r="B131" s="42" t="s">
        <v>900</v>
      </c>
      <c r="C131" s="42"/>
      <c r="D131" s="1">
        <v>2016</v>
      </c>
      <c r="E131" s="1">
        <v>1.1000000000000001</v>
      </c>
      <c r="F131" s="1"/>
      <c r="G131" s="1">
        <v>773</v>
      </c>
      <c r="T131" s="51" t="s">
        <v>870</v>
      </c>
      <c r="U131" s="30" t="s">
        <v>871</v>
      </c>
      <c r="V131" s="51" t="s">
        <v>870</v>
      </c>
      <c r="W131" s="51" t="s">
        <v>906</v>
      </c>
      <c r="X131" s="51" t="s">
        <v>907</v>
      </c>
      <c r="Y131" s="51" t="s">
        <v>907</v>
      </c>
      <c r="Z131" s="51" t="s">
        <v>2005</v>
      </c>
      <c r="AA131" s="1" t="s">
        <v>88</v>
      </c>
      <c r="AB131" s="1" t="s">
        <v>902</v>
      </c>
      <c r="AC131" s="33" t="s">
        <v>901</v>
      </c>
      <c r="AD131" s="51" t="s">
        <v>875</v>
      </c>
      <c r="AE131" s="51" t="s">
        <v>876</v>
      </c>
      <c r="AF131" s="73"/>
      <c r="AG131" s="73"/>
      <c r="AH131" s="73" t="s">
        <v>2056</v>
      </c>
      <c r="AI131" s="73"/>
      <c r="AJ131" s="1" t="s">
        <v>903</v>
      </c>
      <c r="AK131" s="1" t="s">
        <v>878</v>
      </c>
      <c r="AM131" s="1" t="s">
        <v>904</v>
      </c>
      <c r="AO131" s="51" t="s">
        <v>909</v>
      </c>
      <c r="AP131" s="53">
        <v>42677</v>
      </c>
    </row>
    <row r="132" spans="1:45" x14ac:dyDescent="0.6">
      <c r="A132" s="78">
        <v>131</v>
      </c>
      <c r="B132" s="42" t="s">
        <v>910</v>
      </c>
      <c r="C132" s="42"/>
      <c r="D132" s="1">
        <v>2016</v>
      </c>
      <c r="E132" s="1">
        <v>0.78</v>
      </c>
      <c r="F132" s="1"/>
      <c r="G132" s="1">
        <v>823</v>
      </c>
      <c r="T132" s="51" t="s">
        <v>5</v>
      </c>
      <c r="U132" s="30" t="s">
        <v>926</v>
      </c>
      <c r="V132" s="51" t="s">
        <v>927</v>
      </c>
      <c r="W132" s="51" t="s">
        <v>928</v>
      </c>
      <c r="X132" s="51" t="s">
        <v>929</v>
      </c>
      <c r="Y132" s="51" t="s">
        <v>929</v>
      </c>
      <c r="Z132" s="51" t="s">
        <v>2005</v>
      </c>
      <c r="AA132" s="1" t="s">
        <v>88</v>
      </c>
      <c r="AB132" s="1" t="s">
        <v>925</v>
      </c>
      <c r="AC132" s="33" t="s">
        <v>919</v>
      </c>
      <c r="AD132" s="51" t="s">
        <v>920</v>
      </c>
      <c r="AE132" s="51" t="s">
        <v>921</v>
      </c>
      <c r="AF132" s="73"/>
      <c r="AG132" s="73"/>
      <c r="AH132" s="73" t="s">
        <v>2039</v>
      </c>
      <c r="AI132" s="73"/>
      <c r="AJ132" s="1" t="s">
        <v>922</v>
      </c>
      <c r="AK132" s="1" t="s">
        <v>923</v>
      </c>
      <c r="AM132" s="1" t="s">
        <v>924</v>
      </c>
      <c r="AO132" s="51" t="s">
        <v>972</v>
      </c>
      <c r="AP132" s="53">
        <v>42681</v>
      </c>
    </row>
    <row r="133" spans="1:45" x14ac:dyDescent="0.6">
      <c r="A133" s="78">
        <v>132</v>
      </c>
      <c r="B133" s="42" t="s">
        <v>911</v>
      </c>
      <c r="C133" s="42"/>
      <c r="D133" s="1">
        <v>2016</v>
      </c>
      <c r="E133" s="1">
        <v>1</v>
      </c>
      <c r="F133" s="1"/>
      <c r="G133" s="1">
        <v>850</v>
      </c>
      <c r="T133" s="51" t="s">
        <v>5</v>
      </c>
      <c r="U133" s="30" t="s">
        <v>926</v>
      </c>
      <c r="V133" s="51" t="s">
        <v>927</v>
      </c>
      <c r="W133" s="51" t="s">
        <v>928</v>
      </c>
      <c r="X133" s="51" t="s">
        <v>929</v>
      </c>
      <c r="Y133" s="51" t="s">
        <v>929</v>
      </c>
      <c r="Z133" s="51" t="s">
        <v>2005</v>
      </c>
      <c r="AA133" s="1" t="s">
        <v>874</v>
      </c>
      <c r="AB133" s="1" t="s">
        <v>932</v>
      </c>
      <c r="AC133" s="33" t="s">
        <v>930</v>
      </c>
      <c r="AD133" s="51" t="s">
        <v>920</v>
      </c>
      <c r="AE133" s="51" t="s">
        <v>921</v>
      </c>
      <c r="AF133" s="73"/>
      <c r="AG133" s="73"/>
      <c r="AH133" s="73" t="s">
        <v>2047</v>
      </c>
      <c r="AI133" s="73"/>
      <c r="AJ133" s="1" t="s">
        <v>934</v>
      </c>
      <c r="AK133" s="1" t="s">
        <v>935</v>
      </c>
      <c r="AL133" s="1" t="s">
        <v>933</v>
      </c>
      <c r="AO133" s="51" t="s">
        <v>972</v>
      </c>
      <c r="AP133" s="53">
        <v>42681</v>
      </c>
    </row>
    <row r="134" spans="1:45" x14ac:dyDescent="0.6">
      <c r="A134" s="78">
        <v>133</v>
      </c>
      <c r="B134" s="42" t="s">
        <v>912</v>
      </c>
      <c r="C134" s="42"/>
      <c r="D134" s="1">
        <v>2014</v>
      </c>
      <c r="E134" s="1">
        <v>1.3</v>
      </c>
      <c r="F134" s="1"/>
      <c r="G134" s="1">
        <v>873</v>
      </c>
      <c r="T134" s="51" t="s">
        <v>5</v>
      </c>
      <c r="U134" s="30" t="s">
        <v>926</v>
      </c>
      <c r="V134" s="51" t="s">
        <v>927</v>
      </c>
      <c r="W134" s="51" t="s">
        <v>928</v>
      </c>
      <c r="X134" s="51" t="s">
        <v>929</v>
      </c>
      <c r="Y134" s="51" t="s">
        <v>929</v>
      </c>
      <c r="Z134" s="51" t="s">
        <v>2005</v>
      </c>
      <c r="AA134" s="1" t="s">
        <v>874</v>
      </c>
      <c r="AB134" s="1" t="s">
        <v>941</v>
      </c>
      <c r="AC134" s="33" t="s">
        <v>938</v>
      </c>
      <c r="AD134" s="51" t="s">
        <v>920</v>
      </c>
      <c r="AE134" s="51" t="s">
        <v>921</v>
      </c>
      <c r="AF134" s="73"/>
      <c r="AG134" s="73"/>
      <c r="AH134" s="73" t="s">
        <v>2037</v>
      </c>
      <c r="AI134" s="73"/>
      <c r="AJ134" s="1" t="s">
        <v>936</v>
      </c>
      <c r="AK134" s="1" t="s">
        <v>937</v>
      </c>
      <c r="AO134" s="51" t="s">
        <v>972</v>
      </c>
      <c r="AP134" s="53">
        <v>42681</v>
      </c>
      <c r="AS134" s="1" t="s">
        <v>939</v>
      </c>
    </row>
    <row r="135" spans="1:45" x14ac:dyDescent="0.6">
      <c r="A135" s="78">
        <v>134</v>
      </c>
      <c r="B135" s="42" t="s">
        <v>913</v>
      </c>
      <c r="C135" s="42"/>
      <c r="D135" s="1">
        <v>2015</v>
      </c>
      <c r="E135" s="1">
        <v>1.4</v>
      </c>
      <c r="F135" s="1"/>
      <c r="G135" s="1">
        <v>923</v>
      </c>
      <c r="T135" s="51" t="s">
        <v>5</v>
      </c>
      <c r="U135" s="30" t="s">
        <v>926</v>
      </c>
      <c r="V135" s="51" t="s">
        <v>927</v>
      </c>
      <c r="W135" s="51" t="s">
        <v>928</v>
      </c>
      <c r="X135" s="51" t="s">
        <v>929</v>
      </c>
      <c r="Y135" s="51" t="s">
        <v>929</v>
      </c>
      <c r="Z135" s="51" t="s">
        <v>2005</v>
      </c>
      <c r="AA135" s="1" t="s">
        <v>874</v>
      </c>
      <c r="AB135" s="1" t="s">
        <v>942</v>
      </c>
      <c r="AC135" s="33" t="s">
        <v>940</v>
      </c>
      <c r="AD135" s="51" t="s">
        <v>920</v>
      </c>
      <c r="AE135" s="51" t="s">
        <v>921</v>
      </c>
      <c r="AF135" s="73"/>
      <c r="AG135" s="73"/>
      <c r="AH135" s="73" t="s">
        <v>2039</v>
      </c>
      <c r="AI135" s="73"/>
      <c r="AJ135" s="1" t="s">
        <v>936</v>
      </c>
      <c r="AK135" s="1" t="s">
        <v>937</v>
      </c>
      <c r="AO135" s="51" t="s">
        <v>972</v>
      </c>
      <c r="AP135" s="53">
        <v>42681</v>
      </c>
    </row>
    <row r="136" spans="1:45" x14ac:dyDescent="0.6">
      <c r="A136" s="78">
        <v>135</v>
      </c>
      <c r="B136" s="42" t="s">
        <v>914</v>
      </c>
      <c r="C136" s="42"/>
      <c r="D136" s="1">
        <v>2015</v>
      </c>
      <c r="E136" s="1">
        <v>1.3</v>
      </c>
      <c r="F136" s="1"/>
      <c r="G136" s="1">
        <v>900</v>
      </c>
      <c r="T136" s="51" t="s">
        <v>5</v>
      </c>
      <c r="U136" s="30" t="s">
        <v>926</v>
      </c>
      <c r="V136" s="51" t="s">
        <v>927</v>
      </c>
      <c r="W136" s="51" t="s">
        <v>928</v>
      </c>
      <c r="X136" s="51" t="s">
        <v>929</v>
      </c>
      <c r="Y136" s="51" t="s">
        <v>929</v>
      </c>
      <c r="Z136" s="51" t="s">
        <v>2005</v>
      </c>
      <c r="AA136" s="1" t="s">
        <v>874</v>
      </c>
      <c r="AB136" s="1" t="s">
        <v>945</v>
      </c>
      <c r="AC136" s="33" t="s">
        <v>944</v>
      </c>
      <c r="AD136" s="51" t="s">
        <v>920</v>
      </c>
      <c r="AE136" s="51" t="s">
        <v>921</v>
      </c>
      <c r="AF136" s="73"/>
      <c r="AG136" s="73"/>
      <c r="AH136" s="73" t="s">
        <v>2056</v>
      </c>
      <c r="AI136" s="73"/>
      <c r="AJ136" s="1" t="s">
        <v>943</v>
      </c>
      <c r="AK136" s="1" t="s">
        <v>937</v>
      </c>
      <c r="AO136" s="51" t="s">
        <v>972</v>
      </c>
      <c r="AP136" s="53">
        <v>42681</v>
      </c>
    </row>
    <row r="137" spans="1:45" x14ac:dyDescent="0.6">
      <c r="A137" s="78">
        <v>136</v>
      </c>
      <c r="B137" s="42" t="s">
        <v>915</v>
      </c>
      <c r="C137" s="42"/>
      <c r="D137" s="1">
        <v>2016</v>
      </c>
      <c r="E137" s="1">
        <v>1.7</v>
      </c>
      <c r="F137" s="1"/>
      <c r="G137" s="1">
        <v>873</v>
      </c>
      <c r="T137" s="51" t="s">
        <v>5</v>
      </c>
      <c r="U137" s="30" t="s">
        <v>926</v>
      </c>
      <c r="V137" s="51" t="s">
        <v>927</v>
      </c>
      <c r="W137" s="51" t="s">
        <v>928</v>
      </c>
      <c r="X137" s="51" t="s">
        <v>929</v>
      </c>
      <c r="Y137" s="51" t="s">
        <v>929</v>
      </c>
      <c r="Z137" s="51" t="s">
        <v>2005</v>
      </c>
      <c r="AA137" s="1" t="s">
        <v>88</v>
      </c>
      <c r="AB137" s="1" t="s">
        <v>948</v>
      </c>
      <c r="AC137" s="33" t="s">
        <v>947</v>
      </c>
      <c r="AD137" s="51" t="s">
        <v>920</v>
      </c>
      <c r="AE137" s="51" t="s">
        <v>921</v>
      </c>
      <c r="AF137" s="73"/>
      <c r="AG137" s="73"/>
      <c r="AH137" s="73" t="s">
        <v>2039</v>
      </c>
      <c r="AI137" s="73"/>
      <c r="AJ137" s="1" t="s">
        <v>946</v>
      </c>
      <c r="AK137" s="1" t="s">
        <v>937</v>
      </c>
      <c r="AM137" s="1" t="s">
        <v>949</v>
      </c>
      <c r="AO137" s="51" t="s">
        <v>972</v>
      </c>
      <c r="AP137" s="53">
        <v>42681</v>
      </c>
    </row>
    <row r="138" spans="1:45" x14ac:dyDescent="0.6">
      <c r="A138" s="78">
        <v>137</v>
      </c>
      <c r="B138" s="42" t="s">
        <v>916</v>
      </c>
      <c r="C138" s="42"/>
      <c r="D138" s="1">
        <v>2015</v>
      </c>
      <c r="E138" s="1">
        <v>0.63</v>
      </c>
      <c r="F138" s="1"/>
      <c r="G138" s="1">
        <v>786</v>
      </c>
      <c r="T138" s="51" t="s">
        <v>5</v>
      </c>
      <c r="U138" s="30" t="s">
        <v>926</v>
      </c>
      <c r="V138" s="51" t="s">
        <v>927</v>
      </c>
      <c r="W138" s="51" t="s">
        <v>928</v>
      </c>
      <c r="X138" s="51" t="s">
        <v>929</v>
      </c>
      <c r="Y138" s="51" t="s">
        <v>929</v>
      </c>
      <c r="Z138" s="51" t="s">
        <v>2005</v>
      </c>
      <c r="AA138" s="1" t="s">
        <v>874</v>
      </c>
      <c r="AB138" s="1" t="s">
        <v>931</v>
      </c>
      <c r="AC138" s="33" t="s">
        <v>931</v>
      </c>
      <c r="AD138" s="51" t="s">
        <v>920</v>
      </c>
      <c r="AE138" s="51" t="s">
        <v>921</v>
      </c>
      <c r="AF138" s="73"/>
      <c r="AG138" s="73"/>
      <c r="AH138" s="73" t="s">
        <v>2067</v>
      </c>
      <c r="AI138" s="73"/>
      <c r="AJ138" s="1" t="s">
        <v>950</v>
      </c>
      <c r="AK138" s="1" t="s">
        <v>937</v>
      </c>
      <c r="AO138" s="51" t="s">
        <v>972</v>
      </c>
      <c r="AP138" s="53">
        <v>42681</v>
      </c>
    </row>
    <row r="139" spans="1:45" x14ac:dyDescent="0.6">
      <c r="A139" s="78">
        <v>138</v>
      </c>
      <c r="B139" s="42" t="s">
        <v>917</v>
      </c>
      <c r="C139" s="42"/>
      <c r="D139" s="1">
        <v>2013</v>
      </c>
      <c r="E139" s="1">
        <v>1.1000000000000001</v>
      </c>
      <c r="F139" s="1"/>
      <c r="G139" s="1">
        <v>873</v>
      </c>
      <c r="T139" s="51" t="s">
        <v>5</v>
      </c>
      <c r="U139" s="30" t="s">
        <v>926</v>
      </c>
      <c r="V139" s="51" t="s">
        <v>927</v>
      </c>
      <c r="W139" s="51" t="s">
        <v>928</v>
      </c>
      <c r="X139" s="51" t="s">
        <v>929</v>
      </c>
      <c r="Y139" s="51" t="s">
        <v>929</v>
      </c>
      <c r="Z139" s="51" t="s">
        <v>2005</v>
      </c>
      <c r="AA139" s="1" t="s">
        <v>874</v>
      </c>
      <c r="AB139" s="1" t="s">
        <v>954</v>
      </c>
      <c r="AC139" s="33" t="s">
        <v>953</v>
      </c>
      <c r="AD139" s="51" t="s">
        <v>920</v>
      </c>
      <c r="AE139" s="51" t="s">
        <v>921</v>
      </c>
      <c r="AF139" s="73"/>
      <c r="AG139" s="73"/>
      <c r="AH139" s="73" t="s">
        <v>2041</v>
      </c>
      <c r="AI139" s="73"/>
      <c r="AJ139" s="1" t="s">
        <v>951</v>
      </c>
      <c r="AK139" s="1" t="s">
        <v>952</v>
      </c>
      <c r="AL139" s="1">
        <v>0.2</v>
      </c>
      <c r="AO139" s="51" t="s">
        <v>972</v>
      </c>
      <c r="AP139" s="53">
        <v>42681</v>
      </c>
    </row>
    <row r="140" spans="1:45" x14ac:dyDescent="0.6">
      <c r="A140" s="78">
        <v>139</v>
      </c>
      <c r="B140" s="42" t="s">
        <v>918</v>
      </c>
      <c r="C140" s="42"/>
      <c r="D140" s="1">
        <v>2014</v>
      </c>
      <c r="E140" s="1">
        <v>0.6</v>
      </c>
      <c r="F140" s="1"/>
      <c r="G140" s="1">
        <v>700</v>
      </c>
      <c r="T140" s="51" t="s">
        <v>5</v>
      </c>
      <c r="U140" s="30" t="s">
        <v>955</v>
      </c>
      <c r="V140" s="51" t="s">
        <v>927</v>
      </c>
      <c r="W140" s="51" t="s">
        <v>928</v>
      </c>
      <c r="X140" s="51" t="s">
        <v>929</v>
      </c>
      <c r="Y140" s="51" t="s">
        <v>929</v>
      </c>
      <c r="Z140" s="51" t="s">
        <v>2005</v>
      </c>
      <c r="AA140" s="1" t="s">
        <v>874</v>
      </c>
      <c r="AB140" s="1" t="s">
        <v>957</v>
      </c>
      <c r="AC140" s="33" t="s">
        <v>956</v>
      </c>
      <c r="AD140" s="51" t="s">
        <v>920</v>
      </c>
      <c r="AE140" s="51" t="s">
        <v>921</v>
      </c>
      <c r="AF140" s="73"/>
      <c r="AG140" s="73"/>
      <c r="AH140" s="73" t="s">
        <v>2041</v>
      </c>
      <c r="AI140" s="73"/>
      <c r="AJ140" s="1" t="s">
        <v>958</v>
      </c>
      <c r="AK140" s="1" t="s">
        <v>959</v>
      </c>
      <c r="AO140" s="51" t="s">
        <v>972</v>
      </c>
      <c r="AP140" s="53">
        <v>42681</v>
      </c>
    </row>
    <row r="141" spans="1:45" x14ac:dyDescent="0.6">
      <c r="A141" s="78">
        <v>140</v>
      </c>
      <c r="B141" s="42" t="s">
        <v>960</v>
      </c>
      <c r="C141" s="42"/>
      <c r="D141" s="1">
        <v>2015</v>
      </c>
      <c r="E141" s="1">
        <v>1.87</v>
      </c>
      <c r="F141" s="1"/>
      <c r="G141" s="1">
        <v>800</v>
      </c>
      <c r="T141" s="51" t="s">
        <v>5</v>
      </c>
      <c r="U141" s="30" t="s">
        <v>965</v>
      </c>
      <c r="V141" s="51" t="s">
        <v>964</v>
      </c>
      <c r="W141" s="51" t="s">
        <v>970</v>
      </c>
      <c r="X141" s="51" t="s">
        <v>971</v>
      </c>
      <c r="Y141" s="51" t="s">
        <v>971</v>
      </c>
      <c r="Z141" s="51" t="s">
        <v>2005</v>
      </c>
      <c r="AA141" s="1" t="s">
        <v>88</v>
      </c>
      <c r="AB141" s="1" t="s">
        <v>961</v>
      </c>
      <c r="AC141" s="33" t="s">
        <v>961</v>
      </c>
      <c r="AF141" s="73"/>
      <c r="AG141" s="73"/>
      <c r="AH141" s="73"/>
      <c r="AI141" s="73"/>
      <c r="AM141" s="1" t="s">
        <v>963</v>
      </c>
      <c r="AO141" s="51" t="s">
        <v>972</v>
      </c>
      <c r="AP141" s="53">
        <v>42681</v>
      </c>
      <c r="AS141" s="39" t="s">
        <v>962</v>
      </c>
    </row>
    <row r="142" spans="1:45" x14ac:dyDescent="0.6">
      <c r="A142" s="78">
        <v>141</v>
      </c>
      <c r="B142" s="42" t="s">
        <v>969</v>
      </c>
      <c r="C142" s="42"/>
      <c r="D142" s="1">
        <v>2015</v>
      </c>
      <c r="E142" s="1">
        <v>1.75</v>
      </c>
      <c r="F142" s="1"/>
      <c r="G142" s="1">
        <v>750</v>
      </c>
      <c r="T142" s="51" t="s">
        <v>5</v>
      </c>
      <c r="U142" s="35" t="s">
        <v>551</v>
      </c>
      <c r="V142" s="51" t="s">
        <v>964</v>
      </c>
      <c r="W142" s="51" t="s">
        <v>970</v>
      </c>
      <c r="X142" s="51" t="s">
        <v>971</v>
      </c>
      <c r="Y142" s="51" t="s">
        <v>971</v>
      </c>
      <c r="Z142" s="51" t="s">
        <v>2005</v>
      </c>
      <c r="AA142" s="1" t="s">
        <v>88</v>
      </c>
      <c r="AB142" s="1" t="s">
        <v>966</v>
      </c>
      <c r="AC142" s="33" t="s">
        <v>967</v>
      </c>
      <c r="AF142" s="73"/>
      <c r="AG142" s="73"/>
      <c r="AH142" s="73"/>
      <c r="AI142" s="73"/>
      <c r="AM142" s="1" t="s">
        <v>968</v>
      </c>
      <c r="AO142" s="51" t="s">
        <v>972</v>
      </c>
      <c r="AP142" s="53">
        <v>42681</v>
      </c>
      <c r="AS142" s="40" t="s">
        <v>962</v>
      </c>
    </row>
    <row r="143" spans="1:45" x14ac:dyDescent="0.6">
      <c r="A143" s="78">
        <v>142</v>
      </c>
      <c r="B143" s="42" t="s">
        <v>973</v>
      </c>
      <c r="C143" s="42"/>
      <c r="D143" s="1">
        <v>2015</v>
      </c>
      <c r="E143" s="1">
        <v>1.9</v>
      </c>
      <c r="F143" s="1"/>
      <c r="G143" s="1">
        <v>723</v>
      </c>
      <c r="T143" s="51" t="s">
        <v>5</v>
      </c>
      <c r="U143" s="30" t="s">
        <v>984</v>
      </c>
      <c r="V143" s="51" t="s">
        <v>993</v>
      </c>
      <c r="W143" s="51" t="s">
        <v>986</v>
      </c>
      <c r="X143" s="51" t="s">
        <v>987</v>
      </c>
      <c r="Y143" s="51" t="s">
        <v>987</v>
      </c>
      <c r="Z143" s="51" t="s">
        <v>2005</v>
      </c>
      <c r="AA143" s="62" t="s">
        <v>1010</v>
      </c>
      <c r="AB143" s="1" t="s">
        <v>1149</v>
      </c>
      <c r="AC143" s="33" t="s">
        <v>992</v>
      </c>
      <c r="AD143" s="51" t="s">
        <v>988</v>
      </c>
      <c r="AE143" s="51" t="s">
        <v>989</v>
      </c>
      <c r="AF143" s="73"/>
      <c r="AG143" s="73"/>
      <c r="AH143" s="73"/>
      <c r="AI143" s="73"/>
      <c r="AJ143" s="1" t="s">
        <v>990</v>
      </c>
      <c r="AK143" s="1" t="s">
        <v>991</v>
      </c>
      <c r="AO143" s="51" t="s">
        <v>985</v>
      </c>
      <c r="AP143" s="53">
        <v>42688</v>
      </c>
    </row>
    <row r="144" spans="1:45" x14ac:dyDescent="0.6">
      <c r="A144" s="78">
        <v>143</v>
      </c>
      <c r="B144" s="42" t="s">
        <v>974</v>
      </c>
      <c r="C144" s="42"/>
      <c r="D144" s="1">
        <v>2007</v>
      </c>
      <c r="E144" s="1">
        <v>0.5</v>
      </c>
      <c r="F144" s="1"/>
      <c r="G144" s="1">
        <v>725</v>
      </c>
      <c r="T144" s="51" t="s">
        <v>5</v>
      </c>
      <c r="U144" s="30" t="s">
        <v>984</v>
      </c>
      <c r="V144" s="51" t="s">
        <v>993</v>
      </c>
      <c r="W144" s="51" t="s">
        <v>986</v>
      </c>
      <c r="X144" s="51" t="s">
        <v>987</v>
      </c>
      <c r="Y144" s="51" t="s">
        <v>987</v>
      </c>
      <c r="Z144" s="51" t="s">
        <v>2005</v>
      </c>
      <c r="AA144" s="1" t="s">
        <v>66</v>
      </c>
      <c r="AB144" s="1" t="s">
        <v>997</v>
      </c>
      <c r="AC144" s="33" t="s">
        <v>996</v>
      </c>
      <c r="AD144" s="51" t="s">
        <v>988</v>
      </c>
      <c r="AE144" s="51" t="s">
        <v>989</v>
      </c>
      <c r="AF144" s="73"/>
      <c r="AG144" s="73"/>
      <c r="AH144" s="73"/>
      <c r="AI144" s="73"/>
      <c r="AJ144" s="1" t="s">
        <v>995</v>
      </c>
      <c r="AO144" s="51" t="s">
        <v>985</v>
      </c>
      <c r="AP144" s="53">
        <v>42688</v>
      </c>
    </row>
    <row r="145" spans="1:42" x14ac:dyDescent="0.6">
      <c r="A145" s="78">
        <v>144</v>
      </c>
      <c r="B145" s="42" t="s">
        <v>975</v>
      </c>
      <c r="C145" s="42"/>
      <c r="D145" s="1">
        <v>2007</v>
      </c>
      <c r="E145" s="1">
        <v>0.52</v>
      </c>
      <c r="F145" s="1"/>
      <c r="G145" s="1">
        <v>720</v>
      </c>
      <c r="T145" s="51" t="s">
        <v>5</v>
      </c>
      <c r="U145" s="30" t="s">
        <v>984</v>
      </c>
      <c r="V145" s="51" t="s">
        <v>993</v>
      </c>
      <c r="W145" s="51" t="s">
        <v>986</v>
      </c>
      <c r="X145" s="51" t="s">
        <v>987</v>
      </c>
      <c r="Y145" s="51" t="s">
        <v>987</v>
      </c>
      <c r="Z145" s="51" t="s">
        <v>2005</v>
      </c>
      <c r="AA145" s="1" t="s">
        <v>66</v>
      </c>
      <c r="AB145" s="1" t="s">
        <v>994</v>
      </c>
      <c r="AC145" s="33" t="s">
        <v>1003</v>
      </c>
      <c r="AD145" s="51" t="s">
        <v>988</v>
      </c>
      <c r="AE145" s="51" t="s">
        <v>989</v>
      </c>
      <c r="AF145" s="73"/>
      <c r="AG145" s="73"/>
      <c r="AH145" s="73"/>
      <c r="AI145" s="73"/>
      <c r="AJ145" s="1" t="s">
        <v>995</v>
      </c>
      <c r="AO145" s="51" t="s">
        <v>1002</v>
      </c>
      <c r="AP145" s="53">
        <v>42688</v>
      </c>
    </row>
    <row r="146" spans="1:42" x14ac:dyDescent="0.6">
      <c r="A146" s="78">
        <v>145</v>
      </c>
      <c r="B146" s="42" t="s">
        <v>976</v>
      </c>
      <c r="C146" s="42"/>
      <c r="D146" s="1">
        <v>2010</v>
      </c>
      <c r="E146" s="1">
        <v>0.78</v>
      </c>
      <c r="F146" s="1"/>
      <c r="G146" s="1">
        <v>720</v>
      </c>
      <c r="T146" s="51" t="s">
        <v>5</v>
      </c>
      <c r="U146" s="30" t="s">
        <v>984</v>
      </c>
      <c r="V146" s="51" t="s">
        <v>993</v>
      </c>
      <c r="W146" s="51" t="s">
        <v>986</v>
      </c>
      <c r="X146" s="51" t="s">
        <v>987</v>
      </c>
      <c r="Y146" s="51" t="s">
        <v>987</v>
      </c>
      <c r="Z146" s="51" t="s">
        <v>2005</v>
      </c>
      <c r="AA146" s="60" t="s">
        <v>1010</v>
      </c>
      <c r="AB146" s="1" t="s">
        <v>999</v>
      </c>
      <c r="AC146" s="33" t="s">
        <v>998</v>
      </c>
      <c r="AD146" s="51" t="s">
        <v>988</v>
      </c>
      <c r="AE146" s="51" t="s">
        <v>989</v>
      </c>
      <c r="AF146" s="73"/>
      <c r="AG146" s="73"/>
      <c r="AH146" s="73" t="s">
        <v>2037</v>
      </c>
      <c r="AI146" s="73"/>
      <c r="AJ146" s="1" t="s">
        <v>1000</v>
      </c>
      <c r="AK146" s="1" t="s">
        <v>1001</v>
      </c>
      <c r="AO146" s="51" t="s">
        <v>1002</v>
      </c>
      <c r="AP146" s="53">
        <v>42688</v>
      </c>
    </row>
    <row r="147" spans="1:42" x14ac:dyDescent="0.6">
      <c r="A147" s="78">
        <v>146</v>
      </c>
      <c r="B147" s="42" t="s">
        <v>977</v>
      </c>
      <c r="C147" s="42"/>
      <c r="D147" s="1">
        <v>2015</v>
      </c>
      <c r="E147" s="1">
        <v>1.65</v>
      </c>
      <c r="F147" s="1"/>
      <c r="G147" s="1">
        <v>623</v>
      </c>
      <c r="T147" s="51" t="s">
        <v>5</v>
      </c>
      <c r="U147" s="30" t="s">
        <v>1004</v>
      </c>
      <c r="V147" s="51" t="s">
        <v>1005</v>
      </c>
      <c r="W147" s="51" t="s">
        <v>1006</v>
      </c>
      <c r="X147" s="51" t="s">
        <v>1007</v>
      </c>
      <c r="Y147" s="51" t="s">
        <v>1007</v>
      </c>
      <c r="Z147" s="51" t="s">
        <v>2005</v>
      </c>
      <c r="AA147" s="1" t="s">
        <v>1010</v>
      </c>
      <c r="AB147" s="1" t="s">
        <v>1009</v>
      </c>
      <c r="AC147" s="33" t="s">
        <v>1008</v>
      </c>
      <c r="AD147" s="51" t="s">
        <v>1011</v>
      </c>
      <c r="AE147" s="51" t="s">
        <v>1012</v>
      </c>
      <c r="AF147" s="73"/>
      <c r="AG147" s="73"/>
      <c r="AH147" s="73" t="s">
        <v>2052</v>
      </c>
      <c r="AI147" s="73"/>
      <c r="AJ147" s="1" t="s">
        <v>1013</v>
      </c>
      <c r="AK147" s="1" t="s">
        <v>1014</v>
      </c>
      <c r="AO147" s="51" t="s">
        <v>1015</v>
      </c>
      <c r="AP147" s="53">
        <v>42689</v>
      </c>
    </row>
    <row r="148" spans="1:42" x14ac:dyDescent="0.6">
      <c r="A148" s="78">
        <v>147</v>
      </c>
      <c r="B148" s="42" t="s">
        <v>978</v>
      </c>
      <c r="C148" s="42"/>
      <c r="D148" s="1">
        <v>2016</v>
      </c>
      <c r="E148" s="1">
        <v>1</v>
      </c>
      <c r="F148" s="1"/>
      <c r="G148" s="1">
        <v>613</v>
      </c>
      <c r="T148" s="51" t="s">
        <v>5</v>
      </c>
      <c r="U148" s="35" t="s">
        <v>551</v>
      </c>
      <c r="V148" s="51" t="s">
        <v>1005</v>
      </c>
      <c r="W148" s="51" t="s">
        <v>1006</v>
      </c>
      <c r="X148" s="51" t="s">
        <v>1007</v>
      </c>
      <c r="Y148" s="51" t="s">
        <v>1007</v>
      </c>
      <c r="Z148" s="51" t="s">
        <v>2005</v>
      </c>
      <c r="AA148" s="58" t="s">
        <v>1010</v>
      </c>
      <c r="AB148" s="1" t="s">
        <v>1017</v>
      </c>
      <c r="AC148" s="33" t="s">
        <v>1016</v>
      </c>
      <c r="AD148" s="51" t="s">
        <v>1011</v>
      </c>
      <c r="AE148" s="51" t="s">
        <v>1012</v>
      </c>
      <c r="AF148" s="73"/>
      <c r="AG148" s="73"/>
      <c r="AH148" s="73" t="s">
        <v>2040</v>
      </c>
      <c r="AI148" s="73"/>
      <c r="AJ148" s="1" t="s">
        <v>1019</v>
      </c>
      <c r="AK148" s="1" t="s">
        <v>1018</v>
      </c>
      <c r="AO148" s="51" t="s">
        <v>1028</v>
      </c>
      <c r="AP148" s="53">
        <v>42690</v>
      </c>
    </row>
    <row r="149" spans="1:42" x14ac:dyDescent="0.6">
      <c r="A149" s="78">
        <v>148</v>
      </c>
      <c r="B149" s="42" t="s">
        <v>979</v>
      </c>
      <c r="C149" s="42"/>
      <c r="D149" s="1">
        <v>2014</v>
      </c>
      <c r="E149" s="1">
        <v>1.3</v>
      </c>
      <c r="F149" s="1"/>
      <c r="G149" s="1">
        <v>773</v>
      </c>
      <c r="T149" s="51" t="s">
        <v>5</v>
      </c>
      <c r="U149" s="30" t="s">
        <v>1020</v>
      </c>
      <c r="V149" s="51" t="s">
        <v>1021</v>
      </c>
      <c r="W149" s="51" t="s">
        <v>1022</v>
      </c>
      <c r="X149" s="51" t="s">
        <v>1023</v>
      </c>
      <c r="Y149" s="51" t="s">
        <v>1023</v>
      </c>
      <c r="Z149" s="51" t="s">
        <v>2005</v>
      </c>
      <c r="AA149" s="1" t="s">
        <v>1010</v>
      </c>
      <c r="AB149" s="1" t="s">
        <v>1025</v>
      </c>
      <c r="AC149" s="33" t="s">
        <v>1024</v>
      </c>
      <c r="AD149" s="51" t="s">
        <v>1026</v>
      </c>
      <c r="AE149" s="51" t="s">
        <v>1027</v>
      </c>
      <c r="AF149" s="73"/>
      <c r="AG149" s="73"/>
      <c r="AH149" s="73" t="s">
        <v>2039</v>
      </c>
      <c r="AI149" s="73"/>
      <c r="AJ149" s="1" t="s">
        <v>1029</v>
      </c>
      <c r="AK149" s="1" t="s">
        <v>1030</v>
      </c>
      <c r="AO149" s="51" t="s">
        <v>1028</v>
      </c>
      <c r="AP149" s="53">
        <v>42690</v>
      </c>
    </row>
    <row r="150" spans="1:42" x14ac:dyDescent="0.6">
      <c r="A150" s="78">
        <v>149</v>
      </c>
      <c r="B150" s="42" t="s">
        <v>980</v>
      </c>
      <c r="C150" s="42"/>
      <c r="D150" s="1">
        <v>2014</v>
      </c>
      <c r="E150" s="1">
        <v>1.6</v>
      </c>
      <c r="F150" s="1"/>
      <c r="G150" s="1">
        <v>633</v>
      </c>
      <c r="T150" s="51" t="s">
        <v>5</v>
      </c>
      <c r="U150" s="30" t="s">
        <v>1037</v>
      </c>
      <c r="V150" s="51" t="s">
        <v>1038</v>
      </c>
      <c r="W150" s="51" t="s">
        <v>1039</v>
      </c>
      <c r="X150" s="51" t="s">
        <v>1040</v>
      </c>
      <c r="Y150" s="51" t="s">
        <v>1040</v>
      </c>
      <c r="Z150" s="51" t="s">
        <v>2005</v>
      </c>
      <c r="AA150" s="58" t="s">
        <v>1010</v>
      </c>
      <c r="AB150" s="1" t="s">
        <v>1031</v>
      </c>
      <c r="AC150" s="40" t="s">
        <v>1036</v>
      </c>
      <c r="AD150" s="51" t="s">
        <v>1033</v>
      </c>
      <c r="AE150" s="51" t="s">
        <v>1034</v>
      </c>
      <c r="AF150" s="73"/>
      <c r="AG150" s="73"/>
      <c r="AH150" s="73"/>
      <c r="AI150" s="73"/>
      <c r="AJ150" s="1" t="s">
        <v>1035</v>
      </c>
      <c r="AK150" s="1" t="s">
        <v>1042</v>
      </c>
      <c r="AL150" s="1">
        <v>0.22600000000000001</v>
      </c>
      <c r="AO150" s="51" t="s">
        <v>1032</v>
      </c>
      <c r="AP150" s="53">
        <v>42692</v>
      </c>
    </row>
    <row r="151" spans="1:42" x14ac:dyDescent="0.6">
      <c r="A151" s="78">
        <v>150</v>
      </c>
      <c r="B151" s="42" t="s">
        <v>981</v>
      </c>
      <c r="C151" s="42"/>
      <c r="D151" s="1">
        <v>2014</v>
      </c>
      <c r="E151" s="1">
        <v>0.75</v>
      </c>
      <c r="F151" s="1"/>
      <c r="G151" s="1">
        <v>573</v>
      </c>
      <c r="T151" s="51" t="s">
        <v>5</v>
      </c>
      <c r="U151" s="30" t="s">
        <v>1037</v>
      </c>
      <c r="V151" s="51" t="s">
        <v>1038</v>
      </c>
      <c r="W151" s="51" t="s">
        <v>1039</v>
      </c>
      <c r="X151" s="51" t="s">
        <v>1040</v>
      </c>
      <c r="Y151" s="51" t="s">
        <v>1040</v>
      </c>
      <c r="Z151" s="51" t="s">
        <v>2005</v>
      </c>
      <c r="AA151" s="58" t="s">
        <v>1010</v>
      </c>
      <c r="AB151" s="1" t="s">
        <v>1045</v>
      </c>
      <c r="AC151" s="33" t="s">
        <v>1044</v>
      </c>
      <c r="AD151" s="51" t="s">
        <v>1033</v>
      </c>
      <c r="AE151" s="51" t="s">
        <v>1034</v>
      </c>
      <c r="AF151" s="73"/>
      <c r="AG151" s="73"/>
      <c r="AH151" s="73"/>
      <c r="AI151" s="73"/>
      <c r="AJ151" s="1" t="s">
        <v>1041</v>
      </c>
      <c r="AK151" s="1" t="s">
        <v>1043</v>
      </c>
      <c r="AO151" s="51" t="s">
        <v>1032</v>
      </c>
      <c r="AP151" s="53">
        <v>42692</v>
      </c>
    </row>
    <row r="152" spans="1:42" x14ac:dyDescent="0.6">
      <c r="A152" s="78">
        <v>151</v>
      </c>
      <c r="B152" s="63" t="s">
        <v>982</v>
      </c>
      <c r="C152" s="63"/>
      <c r="D152" s="1">
        <v>2015</v>
      </c>
      <c r="E152" s="1">
        <v>1.5</v>
      </c>
      <c r="F152" s="1"/>
      <c r="G152" s="1">
        <v>823</v>
      </c>
      <c r="T152" s="51" t="s">
        <v>5</v>
      </c>
      <c r="U152" s="30" t="s">
        <v>1037</v>
      </c>
      <c r="V152" s="51" t="s">
        <v>1038</v>
      </c>
      <c r="W152" s="51" t="s">
        <v>1039</v>
      </c>
      <c r="X152" s="51" t="s">
        <v>1040</v>
      </c>
      <c r="Y152" s="51" t="s">
        <v>1040</v>
      </c>
      <c r="Z152" s="51" t="s">
        <v>2005</v>
      </c>
      <c r="AA152" s="1" t="s">
        <v>1010</v>
      </c>
      <c r="AB152" s="1" t="s">
        <v>1050</v>
      </c>
      <c r="AC152" s="33" t="s">
        <v>1049</v>
      </c>
      <c r="AD152" s="51" t="s">
        <v>1033</v>
      </c>
      <c r="AE152" s="51" t="s">
        <v>1034</v>
      </c>
      <c r="AF152" s="73"/>
      <c r="AG152" s="73"/>
      <c r="AH152" s="73"/>
      <c r="AI152" s="73"/>
      <c r="AJ152" s="1" t="s">
        <v>1046</v>
      </c>
      <c r="AK152" s="1" t="s">
        <v>1047</v>
      </c>
      <c r="AO152" s="51" t="s">
        <v>1048</v>
      </c>
      <c r="AP152" s="53">
        <v>42692</v>
      </c>
    </row>
    <row r="153" spans="1:42" x14ac:dyDescent="0.6">
      <c r="A153" s="78">
        <v>152</v>
      </c>
      <c r="B153" s="42" t="s">
        <v>983</v>
      </c>
      <c r="C153" s="42"/>
      <c r="D153" s="1">
        <v>2014</v>
      </c>
      <c r="E153" s="1">
        <v>1.9</v>
      </c>
      <c r="F153" s="1"/>
      <c r="G153" s="1">
        <v>773</v>
      </c>
      <c r="T153" s="51" t="s">
        <v>5</v>
      </c>
      <c r="U153" s="30" t="s">
        <v>1051</v>
      </c>
      <c r="V153" s="51" t="s">
        <v>1038</v>
      </c>
      <c r="W153" s="51" t="s">
        <v>1039</v>
      </c>
      <c r="X153" s="51" t="s">
        <v>1040</v>
      </c>
      <c r="Y153" s="51" t="s">
        <v>1040</v>
      </c>
      <c r="Z153" s="51" t="s">
        <v>2005</v>
      </c>
      <c r="AA153" s="1" t="s">
        <v>1010</v>
      </c>
      <c r="AB153" s="1" t="s">
        <v>1150</v>
      </c>
      <c r="AC153" s="33" t="s">
        <v>1052</v>
      </c>
      <c r="AD153" s="51" t="s">
        <v>1033</v>
      </c>
      <c r="AE153" s="51" t="s">
        <v>1034</v>
      </c>
      <c r="AF153" s="73"/>
      <c r="AG153" s="73"/>
      <c r="AH153" s="73" t="s">
        <v>2052</v>
      </c>
      <c r="AI153" s="73"/>
      <c r="AJ153" s="1" t="s">
        <v>1053</v>
      </c>
      <c r="AK153" s="1" t="s">
        <v>1054</v>
      </c>
      <c r="AO153" s="51" t="s">
        <v>1048</v>
      </c>
      <c r="AP153" s="53">
        <v>42692</v>
      </c>
    </row>
    <row r="154" spans="1:42" x14ac:dyDescent="0.6">
      <c r="A154" s="78">
        <v>153</v>
      </c>
      <c r="B154" s="42" t="s">
        <v>1055</v>
      </c>
      <c r="C154" s="42"/>
      <c r="D154" s="1">
        <v>2010</v>
      </c>
      <c r="E154" s="1">
        <v>1</v>
      </c>
      <c r="F154" s="1"/>
      <c r="G154" s="1">
        <v>650</v>
      </c>
      <c r="T154" s="51" t="s">
        <v>1073</v>
      </c>
      <c r="U154" s="30" t="s">
        <v>1072</v>
      </c>
      <c r="V154" s="51" t="s">
        <v>1073</v>
      </c>
      <c r="W154" s="51" t="s">
        <v>1074</v>
      </c>
      <c r="X154" s="51" t="s">
        <v>1075</v>
      </c>
      <c r="Y154" s="51" t="s">
        <v>1075</v>
      </c>
      <c r="Z154" s="51" t="s">
        <v>2005</v>
      </c>
      <c r="AA154" s="1" t="s">
        <v>2026</v>
      </c>
      <c r="AB154" s="1" t="s">
        <v>1071</v>
      </c>
      <c r="AC154" s="33" t="s">
        <v>1070</v>
      </c>
      <c r="AD154" s="51" t="s">
        <v>1076</v>
      </c>
      <c r="AE154" s="51" t="s">
        <v>1077</v>
      </c>
      <c r="AF154" s="73"/>
      <c r="AG154" s="73"/>
      <c r="AH154" s="73"/>
      <c r="AI154" s="73"/>
      <c r="AJ154" s="1" t="s">
        <v>1078</v>
      </c>
      <c r="AK154" s="1" t="s">
        <v>1079</v>
      </c>
      <c r="AO154" s="51" t="s">
        <v>1080</v>
      </c>
      <c r="AP154" s="53">
        <v>42695</v>
      </c>
    </row>
    <row r="155" spans="1:42" x14ac:dyDescent="0.6">
      <c r="A155" s="78">
        <v>154</v>
      </c>
      <c r="B155" s="42" t="s">
        <v>1056</v>
      </c>
      <c r="C155" s="42"/>
      <c r="D155" s="1">
        <v>2012</v>
      </c>
      <c r="E155" s="1">
        <v>0.43</v>
      </c>
      <c r="F155" s="1"/>
      <c r="G155" s="1">
        <v>600</v>
      </c>
      <c r="T155" s="51" t="s">
        <v>1073</v>
      </c>
      <c r="U155" s="30" t="s">
        <v>1072</v>
      </c>
      <c r="V155" s="51" t="s">
        <v>1073</v>
      </c>
      <c r="W155" s="51" t="s">
        <v>1074</v>
      </c>
      <c r="X155" s="51" t="s">
        <v>1075</v>
      </c>
      <c r="Y155" s="51" t="s">
        <v>1075</v>
      </c>
      <c r="Z155" s="51" t="s">
        <v>2005</v>
      </c>
      <c r="AA155" s="1" t="s">
        <v>2026</v>
      </c>
      <c r="AB155" s="1" t="s">
        <v>1083</v>
      </c>
      <c r="AC155" s="33" t="s">
        <v>1084</v>
      </c>
      <c r="AD155" s="51" t="s">
        <v>1076</v>
      </c>
      <c r="AE155" s="51" t="s">
        <v>1082</v>
      </c>
      <c r="AF155" s="73"/>
      <c r="AG155" s="73"/>
      <c r="AH155" s="73"/>
      <c r="AI155" s="73"/>
      <c r="AJ155" s="1" t="s">
        <v>1081</v>
      </c>
      <c r="AK155" s="33" t="s">
        <v>1095</v>
      </c>
      <c r="AO155" s="51" t="s">
        <v>1080</v>
      </c>
      <c r="AP155" s="53">
        <v>42695</v>
      </c>
    </row>
    <row r="156" spans="1:42" x14ac:dyDescent="0.6">
      <c r="A156" s="78">
        <v>155</v>
      </c>
      <c r="B156" s="42" t="s">
        <v>1057</v>
      </c>
      <c r="C156" s="42"/>
      <c r="D156" s="1">
        <v>2009</v>
      </c>
      <c r="E156" s="1">
        <v>0.8</v>
      </c>
      <c r="F156" s="1"/>
      <c r="G156" s="1">
        <v>773</v>
      </c>
      <c r="T156" s="51" t="s">
        <v>52</v>
      </c>
      <c r="U156" s="30" t="s">
        <v>1072</v>
      </c>
      <c r="V156" s="51" t="s">
        <v>1087</v>
      </c>
      <c r="W156" s="51" t="s">
        <v>1074</v>
      </c>
      <c r="X156" s="51" t="s">
        <v>1075</v>
      </c>
      <c r="Y156" s="51" t="s">
        <v>1075</v>
      </c>
      <c r="Z156" s="51" t="s">
        <v>2005</v>
      </c>
      <c r="AA156" s="60" t="s">
        <v>66</v>
      </c>
      <c r="AB156" s="1" t="s">
        <v>1086</v>
      </c>
      <c r="AC156" s="33" t="s">
        <v>1085</v>
      </c>
      <c r="AD156" s="51" t="s">
        <v>1076</v>
      </c>
      <c r="AE156" s="51" t="s">
        <v>1077</v>
      </c>
      <c r="AF156" s="73"/>
      <c r="AG156" s="73"/>
      <c r="AH156" s="73"/>
      <c r="AI156" s="73"/>
      <c r="AJ156" s="1" t="s">
        <v>1088</v>
      </c>
      <c r="AK156" s="1" t="s">
        <v>1089</v>
      </c>
      <c r="AO156" s="51" t="s">
        <v>1080</v>
      </c>
      <c r="AP156" s="53">
        <v>42695</v>
      </c>
    </row>
    <row r="157" spans="1:42" x14ac:dyDescent="0.6">
      <c r="A157" s="78">
        <v>156</v>
      </c>
      <c r="B157" s="42" t="s">
        <v>2011</v>
      </c>
      <c r="C157" s="42"/>
      <c r="D157" s="1">
        <v>2013</v>
      </c>
      <c r="E157" s="1">
        <v>1</v>
      </c>
      <c r="F157" s="1"/>
      <c r="G157" s="1">
        <v>520</v>
      </c>
      <c r="T157" s="51" t="s">
        <v>52</v>
      </c>
      <c r="U157" s="30" t="s">
        <v>1092</v>
      </c>
      <c r="V157" s="51" t="s">
        <v>1087</v>
      </c>
      <c r="W157" s="51" t="s">
        <v>1074</v>
      </c>
      <c r="X157" s="51" t="s">
        <v>1075</v>
      </c>
      <c r="Y157" s="51" t="s">
        <v>1075</v>
      </c>
      <c r="Z157" s="51" t="s">
        <v>2005</v>
      </c>
      <c r="AA157" s="39" t="s">
        <v>2027</v>
      </c>
      <c r="AB157" s="1" t="s">
        <v>1091</v>
      </c>
      <c r="AC157" s="33" t="s">
        <v>1090</v>
      </c>
      <c r="AD157" s="51" t="s">
        <v>1076</v>
      </c>
      <c r="AE157" s="51" t="s">
        <v>1077</v>
      </c>
      <c r="AF157" s="73"/>
      <c r="AG157" s="73"/>
      <c r="AH157" s="73"/>
      <c r="AI157" s="73"/>
      <c r="AJ157" s="1" t="s">
        <v>1093</v>
      </c>
      <c r="AK157" s="1" t="s">
        <v>1094</v>
      </c>
      <c r="AO157" s="51" t="s">
        <v>1080</v>
      </c>
      <c r="AP157" s="53">
        <v>42695</v>
      </c>
    </row>
    <row r="158" spans="1:42" x14ac:dyDescent="0.6">
      <c r="A158" s="78">
        <v>157</v>
      </c>
      <c r="B158" s="42" t="s">
        <v>1058</v>
      </c>
      <c r="C158" s="42"/>
      <c r="D158" s="1">
        <v>2014</v>
      </c>
      <c r="E158" s="1">
        <v>1.4</v>
      </c>
      <c r="F158" s="1"/>
      <c r="G158" s="1">
        <v>550</v>
      </c>
      <c r="T158" s="51" t="s">
        <v>5</v>
      </c>
      <c r="U158" s="30" t="s">
        <v>1100</v>
      </c>
      <c r="V158" s="51" t="s">
        <v>1101</v>
      </c>
      <c r="W158" s="51" t="s">
        <v>1102</v>
      </c>
      <c r="X158" s="51" t="s">
        <v>1103</v>
      </c>
      <c r="Y158" s="51" t="s">
        <v>1103</v>
      </c>
      <c r="Z158" s="51" t="s">
        <v>2005</v>
      </c>
      <c r="AA158" s="1" t="s">
        <v>2026</v>
      </c>
      <c r="AB158" s="1" t="s">
        <v>1163</v>
      </c>
      <c r="AC158" s="33" t="s">
        <v>1162</v>
      </c>
      <c r="AD158" s="51" t="s">
        <v>1097</v>
      </c>
      <c r="AE158" s="51" t="s">
        <v>1098</v>
      </c>
      <c r="AF158" s="73"/>
      <c r="AG158" s="73"/>
      <c r="AH158" s="73" t="s">
        <v>2042</v>
      </c>
      <c r="AI158" s="73"/>
      <c r="AJ158" s="1" t="s">
        <v>1096</v>
      </c>
      <c r="AK158" s="1" t="s">
        <v>1099</v>
      </c>
      <c r="AO158" s="51" t="s">
        <v>1104</v>
      </c>
      <c r="AP158" s="53">
        <v>42696</v>
      </c>
    </row>
    <row r="159" spans="1:42" x14ac:dyDescent="0.6">
      <c r="A159" s="78">
        <v>158</v>
      </c>
      <c r="B159" s="42" t="s">
        <v>1059</v>
      </c>
      <c r="C159" s="42"/>
      <c r="D159" s="1">
        <v>2005</v>
      </c>
      <c r="E159" s="1">
        <v>0.27</v>
      </c>
      <c r="F159" s="1"/>
      <c r="G159" s="1">
        <v>370</v>
      </c>
      <c r="T159" s="51"/>
      <c r="U159" s="35" t="s">
        <v>228</v>
      </c>
      <c r="W159" s="51" t="s">
        <v>1102</v>
      </c>
      <c r="X159" s="51" t="s">
        <v>1103</v>
      </c>
      <c r="Y159" s="51" t="s">
        <v>1103</v>
      </c>
      <c r="Z159" s="51" t="s">
        <v>2005</v>
      </c>
      <c r="AA159" s="39" t="s">
        <v>2027</v>
      </c>
      <c r="AB159" s="1" t="s">
        <v>1106</v>
      </c>
      <c r="AC159" s="33" t="s">
        <v>1105</v>
      </c>
      <c r="AD159" s="51" t="s">
        <v>1097</v>
      </c>
      <c r="AE159" s="51" t="s">
        <v>1098</v>
      </c>
      <c r="AF159" s="73"/>
      <c r="AG159" s="73"/>
      <c r="AH159" s="73"/>
      <c r="AI159" s="73"/>
      <c r="AJ159" s="1" t="s">
        <v>1107</v>
      </c>
      <c r="AK159" s="1" t="s">
        <v>1108</v>
      </c>
      <c r="AO159" s="51" t="s">
        <v>1161</v>
      </c>
      <c r="AP159" s="53">
        <v>42696</v>
      </c>
    </row>
    <row r="160" spans="1:42" x14ac:dyDescent="0.6">
      <c r="A160" s="78">
        <v>159</v>
      </c>
      <c r="B160" s="42" t="s">
        <v>1060</v>
      </c>
      <c r="C160" s="42"/>
      <c r="D160" s="1">
        <v>2015</v>
      </c>
      <c r="E160" s="1">
        <v>1</v>
      </c>
      <c r="F160" s="1"/>
      <c r="G160" s="1">
        <v>610</v>
      </c>
      <c r="T160" s="51" t="s">
        <v>5</v>
      </c>
      <c r="U160" s="30" t="s">
        <v>1109</v>
      </c>
      <c r="V160" s="51" t="s">
        <v>1101</v>
      </c>
      <c r="W160" s="51" t="s">
        <v>1102</v>
      </c>
      <c r="X160" s="51" t="s">
        <v>1103</v>
      </c>
      <c r="Y160" s="51" t="s">
        <v>1103</v>
      </c>
      <c r="Z160" s="51" t="s">
        <v>2005</v>
      </c>
      <c r="AA160" s="1" t="s">
        <v>2026</v>
      </c>
      <c r="AB160" s="1" t="s">
        <v>1113</v>
      </c>
      <c r="AC160" s="1" t="s">
        <v>1114</v>
      </c>
      <c r="AD160" s="51" t="s">
        <v>1097</v>
      </c>
      <c r="AE160" s="51" t="s">
        <v>1098</v>
      </c>
      <c r="AF160" s="73"/>
      <c r="AG160" s="73"/>
      <c r="AH160" s="73"/>
      <c r="AI160" s="73"/>
      <c r="AJ160" s="1" t="s">
        <v>1110</v>
      </c>
      <c r="AK160" s="1" t="s">
        <v>1111</v>
      </c>
      <c r="AO160" s="51" t="s">
        <v>187</v>
      </c>
      <c r="AP160" s="53">
        <v>42696</v>
      </c>
    </row>
    <row r="161" spans="1:42" x14ac:dyDescent="0.6">
      <c r="A161" s="78">
        <v>160</v>
      </c>
      <c r="B161" s="42" t="s">
        <v>1061</v>
      </c>
      <c r="C161" s="42"/>
      <c r="D161" s="1">
        <v>2012</v>
      </c>
      <c r="E161" s="1">
        <v>1</v>
      </c>
      <c r="F161" s="1"/>
      <c r="G161" s="1">
        <v>710</v>
      </c>
      <c r="T161" s="51" t="s">
        <v>5</v>
      </c>
      <c r="U161" s="30" t="s">
        <v>1100</v>
      </c>
      <c r="V161" s="51" t="s">
        <v>1101</v>
      </c>
      <c r="W161" s="51" t="s">
        <v>1102</v>
      </c>
      <c r="X161" s="51" t="s">
        <v>1103</v>
      </c>
      <c r="Y161" s="51" t="s">
        <v>1103</v>
      </c>
      <c r="Z161" s="51" t="s">
        <v>2005</v>
      </c>
      <c r="AA161" s="1" t="s">
        <v>2026</v>
      </c>
      <c r="AB161" s="1" t="s">
        <v>1112</v>
      </c>
      <c r="AC161" s="33" t="s">
        <v>1115</v>
      </c>
      <c r="AD161" s="51" t="s">
        <v>1097</v>
      </c>
      <c r="AE161" s="51" t="s">
        <v>1098</v>
      </c>
      <c r="AF161" s="73"/>
      <c r="AG161" s="73"/>
      <c r="AH161" s="73"/>
      <c r="AI161" s="73"/>
      <c r="AJ161" s="1" t="s">
        <v>1110</v>
      </c>
      <c r="AK161" s="1" t="s">
        <v>1116</v>
      </c>
      <c r="AL161" s="1" t="s">
        <v>1117</v>
      </c>
      <c r="AO161" s="51" t="s">
        <v>1161</v>
      </c>
      <c r="AP161" s="53">
        <v>42696</v>
      </c>
    </row>
    <row r="162" spans="1:42" x14ac:dyDescent="0.6">
      <c r="A162" s="78">
        <v>161</v>
      </c>
      <c r="B162" s="42" t="s">
        <v>1062</v>
      </c>
      <c r="C162" s="42"/>
      <c r="D162" s="1">
        <v>2012</v>
      </c>
      <c r="E162" s="1">
        <v>1.2</v>
      </c>
      <c r="F162" s="1"/>
      <c r="G162" s="1">
        <v>573</v>
      </c>
      <c r="T162" s="51" t="s">
        <v>5</v>
      </c>
      <c r="U162" s="30" t="s">
        <v>1109</v>
      </c>
      <c r="V162" s="51" t="s">
        <v>1101</v>
      </c>
      <c r="W162" s="51" t="s">
        <v>1102</v>
      </c>
      <c r="X162" s="51" t="s">
        <v>1103</v>
      </c>
      <c r="Y162" s="51" t="s">
        <v>1103</v>
      </c>
      <c r="Z162" s="51" t="s">
        <v>2005</v>
      </c>
      <c r="AA162" s="1" t="s">
        <v>2026</v>
      </c>
      <c r="AB162" s="1" t="s">
        <v>1119</v>
      </c>
      <c r="AC162" s="33" t="s">
        <v>1118</v>
      </c>
      <c r="AD162" s="51" t="s">
        <v>1097</v>
      </c>
      <c r="AE162" s="51" t="s">
        <v>1098</v>
      </c>
      <c r="AF162" s="73"/>
      <c r="AG162" s="73"/>
      <c r="AH162" s="73" t="s">
        <v>2056</v>
      </c>
      <c r="AI162" s="73"/>
      <c r="AJ162" s="1" t="s">
        <v>1120</v>
      </c>
      <c r="AK162" s="1" t="s">
        <v>1121</v>
      </c>
      <c r="AO162" s="51" t="s">
        <v>187</v>
      </c>
      <c r="AP162" s="53">
        <v>42696</v>
      </c>
    </row>
    <row r="163" spans="1:42" x14ac:dyDescent="0.6">
      <c r="A163" s="78">
        <v>162</v>
      </c>
      <c r="B163" s="42" t="s">
        <v>1063</v>
      </c>
      <c r="C163" s="42"/>
      <c r="D163" s="1">
        <v>2014</v>
      </c>
      <c r="E163" s="1">
        <v>0.95</v>
      </c>
      <c r="F163" s="1"/>
      <c r="G163" s="1">
        <v>623</v>
      </c>
      <c r="T163" s="59" t="s">
        <v>5</v>
      </c>
      <c r="U163" s="30" t="s">
        <v>1109</v>
      </c>
      <c r="V163" s="61" t="s">
        <v>1471</v>
      </c>
      <c r="W163" s="51" t="s">
        <v>1102</v>
      </c>
      <c r="X163" s="51" t="s">
        <v>1103</v>
      </c>
      <c r="Y163" s="51" t="s">
        <v>1103</v>
      </c>
      <c r="Z163" s="51" t="s">
        <v>2005</v>
      </c>
      <c r="AA163" s="42" t="s">
        <v>2023</v>
      </c>
      <c r="AB163" s="1" t="s">
        <v>1122</v>
      </c>
      <c r="AC163" s="33" t="s">
        <v>1123</v>
      </c>
      <c r="AD163" s="51" t="s">
        <v>1097</v>
      </c>
      <c r="AE163" s="51" t="s">
        <v>1098</v>
      </c>
      <c r="AF163" s="73"/>
      <c r="AG163" s="73"/>
      <c r="AH163" s="73" t="s">
        <v>2041</v>
      </c>
      <c r="AI163" s="73"/>
      <c r="AJ163" s="1" t="s">
        <v>1124</v>
      </c>
      <c r="AK163" s="1" t="s">
        <v>1125</v>
      </c>
      <c r="AL163" s="1" t="s">
        <v>1164</v>
      </c>
      <c r="AO163" s="51" t="s">
        <v>1161</v>
      </c>
      <c r="AP163" s="53">
        <v>42696</v>
      </c>
    </row>
    <row r="164" spans="1:42" x14ac:dyDescent="0.6">
      <c r="A164" s="78">
        <v>163</v>
      </c>
      <c r="B164" s="42" t="s">
        <v>1064</v>
      </c>
      <c r="C164" s="42"/>
      <c r="D164" s="1">
        <v>2016</v>
      </c>
      <c r="E164" s="1">
        <v>0.7</v>
      </c>
      <c r="F164" s="1"/>
      <c r="G164" s="1">
        <v>773</v>
      </c>
      <c r="T164" s="51" t="s">
        <v>52</v>
      </c>
      <c r="U164" s="30" t="s">
        <v>1109</v>
      </c>
      <c r="V164" s="51" t="s">
        <v>1126</v>
      </c>
      <c r="W164" s="51" t="s">
        <v>1102</v>
      </c>
      <c r="X164" s="51" t="s">
        <v>1103</v>
      </c>
      <c r="Y164" s="51" t="s">
        <v>1103</v>
      </c>
      <c r="Z164" s="51" t="s">
        <v>2005</v>
      </c>
      <c r="AA164" s="1" t="s">
        <v>2026</v>
      </c>
      <c r="AB164" s="1" t="s">
        <v>1127</v>
      </c>
      <c r="AC164" s="33" t="s">
        <v>1128</v>
      </c>
      <c r="AD164" s="51" t="s">
        <v>1097</v>
      </c>
      <c r="AE164" s="51" t="s">
        <v>1098</v>
      </c>
      <c r="AF164" s="73"/>
      <c r="AG164" s="73"/>
      <c r="AH164" s="73"/>
      <c r="AI164" s="73"/>
      <c r="AJ164" s="1" t="s">
        <v>1129</v>
      </c>
      <c r="AK164" s="1" t="s">
        <v>1130</v>
      </c>
      <c r="AO164" s="51" t="s">
        <v>187</v>
      </c>
      <c r="AP164" s="53">
        <v>42696</v>
      </c>
    </row>
    <row r="165" spans="1:42" x14ac:dyDescent="0.6">
      <c r="A165" s="78">
        <v>164</v>
      </c>
      <c r="B165" s="42" t="s">
        <v>1065</v>
      </c>
      <c r="C165" s="42"/>
      <c r="D165" s="1">
        <v>2014</v>
      </c>
      <c r="E165" s="1">
        <v>1.1000000000000001</v>
      </c>
      <c r="F165" s="1"/>
      <c r="G165" s="1">
        <v>600</v>
      </c>
      <c r="T165" s="51" t="s">
        <v>5</v>
      </c>
      <c r="U165" s="30" t="s">
        <v>1100</v>
      </c>
      <c r="V165" s="51" t="s">
        <v>1101</v>
      </c>
      <c r="W165" s="51" t="s">
        <v>1102</v>
      </c>
      <c r="X165" s="51" t="s">
        <v>1103</v>
      </c>
      <c r="Y165" s="51" t="s">
        <v>1103</v>
      </c>
      <c r="Z165" s="51" t="s">
        <v>2005</v>
      </c>
      <c r="AA165" s="1" t="s">
        <v>2026</v>
      </c>
      <c r="AB165" s="1" t="s">
        <v>1134</v>
      </c>
      <c r="AC165" s="33" t="s">
        <v>1135</v>
      </c>
      <c r="AD165" s="51" t="s">
        <v>1097</v>
      </c>
      <c r="AE165" s="51" t="s">
        <v>1133</v>
      </c>
      <c r="AF165" s="73"/>
      <c r="AG165" s="73"/>
      <c r="AH165" s="73"/>
      <c r="AI165" s="73"/>
      <c r="AJ165" s="1" t="s">
        <v>1132</v>
      </c>
      <c r="AK165" s="1" t="s">
        <v>1131</v>
      </c>
      <c r="AO165" s="51" t="s">
        <v>1161</v>
      </c>
      <c r="AP165" s="53">
        <v>42696</v>
      </c>
    </row>
    <row r="166" spans="1:42" x14ac:dyDescent="0.6">
      <c r="A166" s="78">
        <v>165</v>
      </c>
      <c r="B166" s="42" t="s">
        <v>1066</v>
      </c>
      <c r="C166" s="42"/>
      <c r="D166" s="1">
        <v>2011</v>
      </c>
      <c r="E166" s="1">
        <v>1</v>
      </c>
      <c r="F166" s="1"/>
      <c r="G166" s="1">
        <v>550</v>
      </c>
      <c r="T166" s="51" t="s">
        <v>1142</v>
      </c>
      <c r="U166" s="30" t="s">
        <v>1141</v>
      </c>
      <c r="V166" s="51" t="s">
        <v>1142</v>
      </c>
      <c r="W166" s="51" t="s">
        <v>1143</v>
      </c>
      <c r="X166" s="51" t="s">
        <v>1144</v>
      </c>
      <c r="Y166" s="51" t="s">
        <v>1144</v>
      </c>
      <c r="Z166" s="51" t="s">
        <v>2005</v>
      </c>
      <c r="AA166" s="42" t="s">
        <v>2023</v>
      </c>
      <c r="AB166" s="1" t="s">
        <v>1148</v>
      </c>
      <c r="AC166" s="33" t="s">
        <v>1138</v>
      </c>
      <c r="AD166" s="51" t="s">
        <v>1139</v>
      </c>
      <c r="AE166" s="51" t="s">
        <v>1140</v>
      </c>
      <c r="AF166" s="73"/>
      <c r="AG166" s="73"/>
      <c r="AH166" s="73" t="s">
        <v>2052</v>
      </c>
      <c r="AI166" s="73"/>
      <c r="AJ166" s="1" t="s">
        <v>1136</v>
      </c>
      <c r="AK166" s="1" t="s">
        <v>1137</v>
      </c>
      <c r="AO166" s="51" t="s">
        <v>187</v>
      </c>
      <c r="AP166" s="53">
        <v>42697</v>
      </c>
    </row>
    <row r="167" spans="1:42" x14ac:dyDescent="0.6">
      <c r="A167" s="78">
        <v>166</v>
      </c>
      <c r="B167" s="42" t="s">
        <v>1067</v>
      </c>
      <c r="C167" s="42"/>
      <c r="D167" s="1">
        <v>2008</v>
      </c>
      <c r="E167" s="1">
        <v>1.59</v>
      </c>
      <c r="F167" s="1"/>
      <c r="G167" s="1">
        <v>673</v>
      </c>
      <c r="T167" s="51" t="s">
        <v>5</v>
      </c>
      <c r="U167" s="30" t="s">
        <v>1141</v>
      </c>
      <c r="V167" s="51" t="s">
        <v>1152</v>
      </c>
      <c r="W167" s="51" t="s">
        <v>1143</v>
      </c>
      <c r="X167" s="51" t="s">
        <v>1144</v>
      </c>
      <c r="Y167" s="51" t="s">
        <v>1144</v>
      </c>
      <c r="Z167" s="51" t="s">
        <v>2005</v>
      </c>
      <c r="AA167" s="1" t="s">
        <v>2026</v>
      </c>
      <c r="AB167" s="1" t="s">
        <v>1151</v>
      </c>
      <c r="AC167" s="33" t="s">
        <v>1145</v>
      </c>
      <c r="AD167" s="51" t="s">
        <v>1139</v>
      </c>
      <c r="AE167" s="51" t="s">
        <v>1140</v>
      </c>
      <c r="AF167" s="73"/>
      <c r="AG167" s="73"/>
      <c r="AH167" s="73" t="s">
        <v>2042</v>
      </c>
      <c r="AI167" s="73"/>
      <c r="AJ167" s="1" t="s">
        <v>1146</v>
      </c>
      <c r="AK167" s="1" t="s">
        <v>1147</v>
      </c>
      <c r="AO167" s="51" t="s">
        <v>1161</v>
      </c>
      <c r="AP167" s="53">
        <v>42697</v>
      </c>
    </row>
    <row r="168" spans="1:42" x14ac:dyDescent="0.6">
      <c r="A168" s="78">
        <v>167</v>
      </c>
      <c r="B168" s="42" t="s">
        <v>1068</v>
      </c>
      <c r="C168" s="42"/>
      <c r="D168" s="1">
        <v>2015</v>
      </c>
      <c r="E168" s="1">
        <v>1.4</v>
      </c>
      <c r="F168" s="1"/>
      <c r="G168" s="1">
        <v>680</v>
      </c>
      <c r="T168" s="51" t="s">
        <v>5</v>
      </c>
      <c r="U168" s="30" t="s">
        <v>1141</v>
      </c>
      <c r="V168" s="51" t="s">
        <v>1152</v>
      </c>
      <c r="W168" s="51" t="s">
        <v>1143</v>
      </c>
      <c r="X168" s="51" t="s">
        <v>1144</v>
      </c>
      <c r="Y168" s="51" t="s">
        <v>1144</v>
      </c>
      <c r="Z168" s="51" t="s">
        <v>2005</v>
      </c>
      <c r="AA168" s="1" t="s">
        <v>2026</v>
      </c>
      <c r="AB168" s="1" t="s">
        <v>1156</v>
      </c>
      <c r="AC168" s="33" t="s">
        <v>1155</v>
      </c>
      <c r="AD168" s="51" t="s">
        <v>1139</v>
      </c>
      <c r="AE168" s="51" t="s">
        <v>1157</v>
      </c>
      <c r="AF168" s="73"/>
      <c r="AG168" s="73"/>
      <c r="AH168" s="73"/>
      <c r="AI168" s="73"/>
      <c r="AJ168" s="1" t="s">
        <v>1153</v>
      </c>
      <c r="AK168" s="1" t="s">
        <v>1154</v>
      </c>
      <c r="AO168" s="51" t="s">
        <v>187</v>
      </c>
      <c r="AP168" s="53">
        <v>42697</v>
      </c>
    </row>
    <row r="169" spans="1:42" x14ac:dyDescent="0.6">
      <c r="A169" s="78">
        <v>168</v>
      </c>
      <c r="B169" s="42" t="s">
        <v>1069</v>
      </c>
      <c r="C169" s="42"/>
      <c r="D169" s="1">
        <v>2010</v>
      </c>
      <c r="E169" s="1">
        <v>1.53</v>
      </c>
      <c r="F169" s="1"/>
      <c r="G169" s="1">
        <v>500</v>
      </c>
      <c r="T169" s="51" t="s">
        <v>5</v>
      </c>
      <c r="U169" s="30" t="s">
        <v>1141</v>
      </c>
      <c r="V169" s="51" t="s">
        <v>1152</v>
      </c>
      <c r="W169" s="51" t="s">
        <v>1143</v>
      </c>
      <c r="X169" s="51" t="s">
        <v>1144</v>
      </c>
      <c r="Y169" s="51" t="s">
        <v>1144</v>
      </c>
      <c r="Z169" s="51" t="s">
        <v>2005</v>
      </c>
      <c r="AA169" s="1" t="s">
        <v>2026</v>
      </c>
      <c r="AB169" s="1" t="s">
        <v>1151</v>
      </c>
      <c r="AC169" s="33" t="s">
        <v>1159</v>
      </c>
      <c r="AD169" s="51" t="s">
        <v>1139</v>
      </c>
      <c r="AE169" s="51" t="s">
        <v>1140</v>
      </c>
      <c r="AF169" s="73"/>
      <c r="AG169" s="73"/>
      <c r="AH169" s="73" t="s">
        <v>2040</v>
      </c>
      <c r="AI169" s="73"/>
      <c r="AJ169" s="1" t="s">
        <v>1158</v>
      </c>
      <c r="AK169" s="1" t="s">
        <v>1160</v>
      </c>
      <c r="AO169" s="51" t="s">
        <v>1161</v>
      </c>
      <c r="AP169" s="53">
        <v>42697</v>
      </c>
    </row>
    <row r="170" spans="1:42" x14ac:dyDescent="0.6">
      <c r="A170" s="78">
        <v>169</v>
      </c>
      <c r="B170" s="42" t="s">
        <v>1165</v>
      </c>
      <c r="C170" s="42"/>
      <c r="D170" s="1">
        <v>2006</v>
      </c>
      <c r="E170" s="1">
        <v>0.13</v>
      </c>
      <c r="F170" s="1"/>
      <c r="G170" s="1">
        <v>650</v>
      </c>
      <c r="T170" s="51" t="s">
        <v>1175</v>
      </c>
      <c r="U170" s="30" t="s">
        <v>1174</v>
      </c>
      <c r="V170" s="51" t="s">
        <v>1175</v>
      </c>
      <c r="W170" s="51" t="s">
        <v>1176</v>
      </c>
      <c r="X170" s="51" t="s">
        <v>1177</v>
      </c>
      <c r="Y170" s="51" t="s">
        <v>1177</v>
      </c>
      <c r="Z170" s="34" t="s">
        <v>2028</v>
      </c>
      <c r="AA170" s="1" t="s">
        <v>1178</v>
      </c>
      <c r="AB170" s="1" t="s">
        <v>1179</v>
      </c>
      <c r="AC170" s="33" t="s">
        <v>1180</v>
      </c>
      <c r="AD170" s="51" t="s">
        <v>1181</v>
      </c>
      <c r="AE170" s="51" t="s">
        <v>1182</v>
      </c>
      <c r="AF170" s="73"/>
      <c r="AG170" s="73"/>
      <c r="AH170" s="73" t="s">
        <v>2047</v>
      </c>
      <c r="AI170" s="73"/>
      <c r="AJ170" s="1" t="s">
        <v>1183</v>
      </c>
      <c r="AK170" s="1" t="s">
        <v>1184</v>
      </c>
      <c r="AO170" s="51" t="s">
        <v>1195</v>
      </c>
      <c r="AP170" s="53">
        <v>42704</v>
      </c>
    </row>
    <row r="171" spans="1:42" x14ac:dyDescent="0.6">
      <c r="A171" s="78">
        <v>170</v>
      </c>
      <c r="B171" s="42" t="s">
        <v>1166</v>
      </c>
      <c r="C171" s="42"/>
      <c r="D171" s="1">
        <v>2007</v>
      </c>
      <c r="E171" s="1">
        <v>0.67</v>
      </c>
      <c r="F171" s="1"/>
      <c r="G171" s="1">
        <v>750</v>
      </c>
      <c r="T171" s="51" t="s">
        <v>52</v>
      </c>
      <c r="U171" s="30" t="s">
        <v>1174</v>
      </c>
      <c r="V171" s="51" t="s">
        <v>1185</v>
      </c>
      <c r="W171" s="51" t="s">
        <v>1176</v>
      </c>
      <c r="X171" s="51" t="s">
        <v>1177</v>
      </c>
      <c r="Y171" s="51" t="s">
        <v>1177</v>
      </c>
      <c r="Z171" s="34" t="s">
        <v>2028</v>
      </c>
      <c r="AA171" s="1" t="s">
        <v>1178</v>
      </c>
      <c r="AB171" s="1" t="s">
        <v>1186</v>
      </c>
      <c r="AC171" s="33" t="s">
        <v>1187</v>
      </c>
      <c r="AD171" s="51" t="s">
        <v>1181</v>
      </c>
      <c r="AE171" s="51" t="s">
        <v>1188</v>
      </c>
      <c r="AF171" s="73"/>
      <c r="AG171" s="73"/>
      <c r="AH171" s="73" t="s">
        <v>2056</v>
      </c>
      <c r="AI171" s="73"/>
      <c r="AJ171" s="1" t="s">
        <v>1190</v>
      </c>
      <c r="AK171" s="1" t="s">
        <v>1197</v>
      </c>
      <c r="AO171" s="51" t="s">
        <v>1189</v>
      </c>
      <c r="AP171" s="53">
        <v>42704</v>
      </c>
    </row>
    <row r="172" spans="1:42" x14ac:dyDescent="0.6">
      <c r="A172" s="78">
        <v>171</v>
      </c>
      <c r="B172" s="42" t="s">
        <v>1167</v>
      </c>
      <c r="C172" s="42"/>
      <c r="D172" s="1">
        <v>2007</v>
      </c>
      <c r="E172" s="1">
        <v>0.17</v>
      </c>
      <c r="F172" s="1"/>
      <c r="G172" s="1">
        <v>656</v>
      </c>
      <c r="T172" s="51" t="s">
        <v>52</v>
      </c>
      <c r="U172" s="30" t="s">
        <v>1191</v>
      </c>
      <c r="V172" s="51" t="s">
        <v>1185</v>
      </c>
      <c r="W172" s="51" t="s">
        <v>1176</v>
      </c>
      <c r="X172" s="51" t="s">
        <v>1177</v>
      </c>
      <c r="Y172" s="51" t="s">
        <v>1177</v>
      </c>
      <c r="Z172" s="34" t="s">
        <v>2028</v>
      </c>
      <c r="AA172" s="1" t="s">
        <v>1178</v>
      </c>
      <c r="AB172" s="1" t="s">
        <v>1194</v>
      </c>
      <c r="AC172" s="33" t="s">
        <v>1178</v>
      </c>
      <c r="AD172" s="51" t="s">
        <v>1181</v>
      </c>
      <c r="AE172" s="51" t="s">
        <v>1193</v>
      </c>
      <c r="AF172" s="73"/>
      <c r="AG172" s="73"/>
      <c r="AH172" s="73"/>
      <c r="AI172" s="73"/>
      <c r="AJ172" s="1" t="s">
        <v>1192</v>
      </c>
      <c r="AK172" s="1" t="s">
        <v>1196</v>
      </c>
      <c r="AO172" s="51" t="s">
        <v>1195</v>
      </c>
      <c r="AP172" s="53">
        <v>42704</v>
      </c>
    </row>
    <row r="173" spans="1:42" x14ac:dyDescent="0.6">
      <c r="A173" s="78">
        <v>172</v>
      </c>
      <c r="B173" s="42" t="s">
        <v>1168</v>
      </c>
      <c r="C173" s="42"/>
      <c r="D173" s="1">
        <v>2016</v>
      </c>
      <c r="E173" s="1">
        <v>1.6</v>
      </c>
      <c r="F173" s="1"/>
      <c r="G173" s="1">
        <v>615</v>
      </c>
      <c r="T173" s="51" t="s">
        <v>52</v>
      </c>
      <c r="U173" s="30" t="s">
        <v>1174</v>
      </c>
      <c r="V173" s="51" t="s">
        <v>1185</v>
      </c>
      <c r="W173" s="51" t="s">
        <v>1176</v>
      </c>
      <c r="X173" s="51" t="s">
        <v>1177</v>
      </c>
      <c r="Y173" s="51" t="s">
        <v>1177</v>
      </c>
      <c r="Z173" s="34" t="s">
        <v>2028</v>
      </c>
      <c r="AA173" s="1" t="s">
        <v>1178</v>
      </c>
      <c r="AB173" s="1" t="s">
        <v>1199</v>
      </c>
      <c r="AC173" s="33" t="s">
        <v>1198</v>
      </c>
      <c r="AD173" s="51" t="s">
        <v>1181</v>
      </c>
      <c r="AE173" s="51" t="s">
        <v>1182</v>
      </c>
      <c r="AF173" s="73"/>
      <c r="AG173" s="73"/>
      <c r="AH173" s="73" t="s">
        <v>2056</v>
      </c>
      <c r="AI173" s="73"/>
      <c r="AJ173" s="1" t="s">
        <v>1200</v>
      </c>
      <c r="AK173" s="1" t="s">
        <v>1201</v>
      </c>
      <c r="AO173" s="51" t="s">
        <v>1195</v>
      </c>
      <c r="AP173" s="53">
        <v>42704</v>
      </c>
    </row>
    <row r="174" spans="1:42" x14ac:dyDescent="0.6">
      <c r="A174" s="78">
        <v>173</v>
      </c>
      <c r="B174" s="42" t="s">
        <v>1169</v>
      </c>
      <c r="C174" s="42"/>
      <c r="D174" s="1">
        <v>2016</v>
      </c>
      <c r="E174" s="1">
        <v>0.16</v>
      </c>
      <c r="F174" s="1"/>
      <c r="G174" s="1">
        <v>837</v>
      </c>
      <c r="T174" s="51" t="s">
        <v>5</v>
      </c>
      <c r="U174" s="30" t="s">
        <v>1202</v>
      </c>
      <c r="V174" s="51" t="s">
        <v>1211</v>
      </c>
      <c r="W174" s="51" t="s">
        <v>1212</v>
      </c>
      <c r="X174" s="51" t="s">
        <v>1213</v>
      </c>
      <c r="Y174" s="51" t="s">
        <v>1213</v>
      </c>
      <c r="Z174" s="34" t="s">
        <v>2028</v>
      </c>
      <c r="AA174" s="58" t="s">
        <v>1208</v>
      </c>
      <c r="AB174" s="1" t="s">
        <v>1209</v>
      </c>
      <c r="AC174" s="33" t="s">
        <v>1205</v>
      </c>
      <c r="AD174" s="51" t="s">
        <v>1206</v>
      </c>
      <c r="AE174" s="51" t="s">
        <v>1207</v>
      </c>
      <c r="AF174" s="73"/>
      <c r="AG174" s="73"/>
      <c r="AH174" s="73" t="s">
        <v>2052</v>
      </c>
      <c r="AI174" s="73"/>
      <c r="AJ174" s="1" t="s">
        <v>1203</v>
      </c>
      <c r="AK174" s="33" t="s">
        <v>1210</v>
      </c>
      <c r="AM174" s="1" t="s">
        <v>1216</v>
      </c>
      <c r="AO174" s="51" t="s">
        <v>1204</v>
      </c>
      <c r="AP174" s="53">
        <v>42705</v>
      </c>
    </row>
    <row r="175" spans="1:42" x14ac:dyDescent="0.6">
      <c r="A175" s="78">
        <v>174</v>
      </c>
      <c r="B175" s="69" t="s">
        <v>2013</v>
      </c>
      <c r="C175" s="69"/>
      <c r="D175" s="1">
        <v>2006</v>
      </c>
      <c r="E175" s="1">
        <v>0.87</v>
      </c>
      <c r="F175" s="1"/>
      <c r="G175" s="1">
        <v>630</v>
      </c>
      <c r="T175" s="51" t="s">
        <v>52</v>
      </c>
      <c r="U175" s="30" t="s">
        <v>1202</v>
      </c>
      <c r="V175" s="51" t="s">
        <v>1219</v>
      </c>
      <c r="W175" s="51" t="s">
        <v>1212</v>
      </c>
      <c r="X175" s="51" t="s">
        <v>1213</v>
      </c>
      <c r="Y175" s="51" t="s">
        <v>1213</v>
      </c>
      <c r="Z175" s="34" t="s">
        <v>2028</v>
      </c>
      <c r="AA175" s="1" t="s">
        <v>1178</v>
      </c>
      <c r="AB175" s="1" t="s">
        <v>1217</v>
      </c>
      <c r="AC175" s="41" t="s">
        <v>2022</v>
      </c>
      <c r="AD175" s="51" t="s">
        <v>1206</v>
      </c>
      <c r="AE175" s="51" t="s">
        <v>1207</v>
      </c>
      <c r="AF175" s="73"/>
      <c r="AG175" s="73"/>
      <c r="AH175" s="73" t="s">
        <v>2052</v>
      </c>
      <c r="AI175" s="73"/>
      <c r="AJ175" s="1" t="s">
        <v>1215</v>
      </c>
      <c r="AK175" s="40" t="s">
        <v>1218</v>
      </c>
      <c r="AO175" s="51" t="s">
        <v>1214</v>
      </c>
      <c r="AP175" s="53">
        <v>42705</v>
      </c>
    </row>
    <row r="176" spans="1:42" x14ac:dyDescent="0.6">
      <c r="A176" s="78">
        <v>175</v>
      </c>
      <c r="B176" s="42" t="s">
        <v>1170</v>
      </c>
      <c r="C176" s="42"/>
      <c r="D176" s="1">
        <v>1998</v>
      </c>
      <c r="E176" s="1">
        <v>0.67</v>
      </c>
      <c r="F176" s="1"/>
      <c r="G176" s="1">
        <v>773</v>
      </c>
      <c r="T176" s="51" t="s">
        <v>52</v>
      </c>
      <c r="U176" s="30" t="s">
        <v>1220</v>
      </c>
      <c r="V176" s="51" t="s">
        <v>1219</v>
      </c>
      <c r="W176" s="51" t="s">
        <v>1212</v>
      </c>
      <c r="X176" s="51" t="s">
        <v>1213</v>
      </c>
      <c r="Y176" s="51" t="s">
        <v>1213</v>
      </c>
      <c r="Z176" s="34" t="s">
        <v>2028</v>
      </c>
      <c r="AA176" s="1" t="s">
        <v>1178</v>
      </c>
      <c r="AB176" s="1" t="s">
        <v>1222</v>
      </c>
      <c r="AC176" s="33" t="s">
        <v>1221</v>
      </c>
      <c r="AD176" s="51" t="s">
        <v>1223</v>
      </c>
      <c r="AE176" s="51" t="s">
        <v>1224</v>
      </c>
      <c r="AF176" s="73"/>
      <c r="AG176" s="73"/>
      <c r="AH176" s="73" t="s">
        <v>2039</v>
      </c>
      <c r="AI176" s="73"/>
      <c r="AJ176" s="1" t="s">
        <v>1226</v>
      </c>
      <c r="AK176" s="40" t="s">
        <v>1225</v>
      </c>
      <c r="AO176" s="51" t="s">
        <v>1214</v>
      </c>
      <c r="AP176" s="53">
        <v>42705</v>
      </c>
    </row>
    <row r="177" spans="1:45" x14ac:dyDescent="0.6">
      <c r="A177" s="78">
        <v>176</v>
      </c>
      <c r="B177" s="42" t="s">
        <v>1171</v>
      </c>
      <c r="C177" s="42"/>
      <c r="D177" s="1">
        <v>2015</v>
      </c>
      <c r="E177" s="1">
        <v>1.4</v>
      </c>
      <c r="F177" s="1"/>
      <c r="G177" s="1">
        <v>723</v>
      </c>
      <c r="T177" s="51" t="s">
        <v>52</v>
      </c>
      <c r="U177" s="30" t="s">
        <v>1227</v>
      </c>
      <c r="V177" s="51" t="s">
        <v>1228</v>
      </c>
      <c r="W177" s="51" t="s">
        <v>1229</v>
      </c>
      <c r="X177" s="51" t="s">
        <v>1230</v>
      </c>
      <c r="Y177" s="51" t="s">
        <v>1230</v>
      </c>
      <c r="Z177" s="34" t="s">
        <v>2028</v>
      </c>
      <c r="AA177" s="1" t="s">
        <v>1178</v>
      </c>
      <c r="AB177" s="1" t="s">
        <v>1232</v>
      </c>
      <c r="AC177" s="33" t="s">
        <v>1231</v>
      </c>
      <c r="AD177" s="51" t="s">
        <v>1235</v>
      </c>
      <c r="AE177" s="51" t="s">
        <v>1236</v>
      </c>
      <c r="AF177" s="73"/>
      <c r="AG177" s="73"/>
      <c r="AH177" s="73"/>
      <c r="AI177" s="73"/>
      <c r="AJ177" s="1" t="s">
        <v>1234</v>
      </c>
      <c r="AK177" s="1" t="s">
        <v>1237</v>
      </c>
      <c r="AL177" s="1" t="s">
        <v>1238</v>
      </c>
      <c r="AO177" s="51" t="s">
        <v>1233</v>
      </c>
      <c r="AP177" s="53">
        <v>42709</v>
      </c>
    </row>
    <row r="178" spans="1:45" x14ac:dyDescent="0.6">
      <c r="A178" s="78">
        <v>177</v>
      </c>
      <c r="B178" s="42" t="s">
        <v>1172</v>
      </c>
      <c r="C178" s="42"/>
      <c r="D178" s="1">
        <v>2009</v>
      </c>
      <c r="E178" s="1">
        <v>0.1</v>
      </c>
      <c r="F178" s="1"/>
      <c r="G178" s="1">
        <v>490</v>
      </c>
      <c r="T178" s="51" t="s">
        <v>52</v>
      </c>
      <c r="U178" s="30" t="s">
        <v>1239</v>
      </c>
      <c r="V178" s="51" t="s">
        <v>1240</v>
      </c>
      <c r="W178" s="51" t="s">
        <v>1241</v>
      </c>
      <c r="X178" s="51" t="s">
        <v>1242</v>
      </c>
      <c r="Y178" s="51" t="s">
        <v>1242</v>
      </c>
      <c r="Z178" s="34" t="s">
        <v>2028</v>
      </c>
      <c r="AA178" s="1" t="s">
        <v>1178</v>
      </c>
      <c r="AB178" s="1" t="s">
        <v>1244</v>
      </c>
      <c r="AC178" s="33" t="s">
        <v>1243</v>
      </c>
      <c r="AD178" s="51" t="s">
        <v>1245</v>
      </c>
      <c r="AE178" s="51" t="s">
        <v>1246</v>
      </c>
      <c r="AF178" s="73"/>
      <c r="AG178" s="73"/>
      <c r="AH178" s="73" t="s">
        <v>2039</v>
      </c>
      <c r="AI178" s="73"/>
      <c r="AJ178" s="1" t="s">
        <v>1247</v>
      </c>
      <c r="AK178" s="1" t="s">
        <v>1248</v>
      </c>
      <c r="AO178" s="51" t="s">
        <v>1249</v>
      </c>
      <c r="AP178" s="53">
        <v>42710</v>
      </c>
    </row>
    <row r="179" spans="1:45" x14ac:dyDescent="0.6">
      <c r="A179" s="78">
        <v>178</v>
      </c>
      <c r="B179" s="42" t="s">
        <v>1173</v>
      </c>
      <c r="C179" s="42"/>
      <c r="D179" s="1">
        <v>2009</v>
      </c>
      <c r="E179" s="1">
        <v>1</v>
      </c>
      <c r="F179" s="1"/>
      <c r="G179" s="1">
        <v>800</v>
      </c>
      <c r="T179" s="51" t="s">
        <v>52</v>
      </c>
      <c r="U179" s="30" t="s">
        <v>1250</v>
      </c>
      <c r="V179" s="51" t="s">
        <v>1251</v>
      </c>
      <c r="W179" s="51" t="s">
        <v>1252</v>
      </c>
      <c r="X179" s="51" t="s">
        <v>1253</v>
      </c>
      <c r="Y179" s="51" t="s">
        <v>1253</v>
      </c>
      <c r="Z179" s="34" t="s">
        <v>2028</v>
      </c>
      <c r="AA179" s="1" t="s">
        <v>1178</v>
      </c>
      <c r="AB179" s="1" t="s">
        <v>1257</v>
      </c>
      <c r="AC179" s="33" t="s">
        <v>1256</v>
      </c>
      <c r="AD179" s="51" t="s">
        <v>1258</v>
      </c>
      <c r="AE179" s="51" t="s">
        <v>1259</v>
      </c>
      <c r="AF179" s="73"/>
      <c r="AG179" s="73"/>
      <c r="AH179" s="73" t="s">
        <v>2047</v>
      </c>
      <c r="AI179" s="73"/>
      <c r="AJ179" s="1" t="s">
        <v>1286</v>
      </c>
      <c r="AK179" s="1" t="s">
        <v>1261</v>
      </c>
      <c r="AO179" s="51" t="s">
        <v>1249</v>
      </c>
      <c r="AP179" s="53">
        <v>42711</v>
      </c>
    </row>
    <row r="180" spans="1:45" x14ac:dyDescent="0.6">
      <c r="A180" s="78">
        <v>179</v>
      </c>
      <c r="B180" s="42" t="s">
        <v>1334</v>
      </c>
      <c r="C180" s="42"/>
      <c r="D180" s="1">
        <v>2009</v>
      </c>
      <c r="E180" s="1">
        <v>0.26</v>
      </c>
      <c r="F180" s="1"/>
      <c r="G180" s="1">
        <v>920</v>
      </c>
      <c r="T180" s="51" t="s">
        <v>5</v>
      </c>
      <c r="U180" s="30" t="s">
        <v>1250</v>
      </c>
      <c r="V180" s="51" t="s">
        <v>1262</v>
      </c>
      <c r="W180" s="51" t="s">
        <v>1252</v>
      </c>
      <c r="X180" s="51" t="s">
        <v>1253</v>
      </c>
      <c r="Y180" s="51" t="s">
        <v>1253</v>
      </c>
      <c r="Z180" s="34" t="s">
        <v>2028</v>
      </c>
      <c r="AA180" s="1" t="s">
        <v>1178</v>
      </c>
      <c r="AB180" s="1" t="s">
        <v>1263</v>
      </c>
      <c r="AC180" s="33" t="s">
        <v>1264</v>
      </c>
      <c r="AD180" s="51" t="s">
        <v>1258</v>
      </c>
      <c r="AE180" s="51" t="s">
        <v>1259</v>
      </c>
      <c r="AF180" s="73"/>
      <c r="AG180" s="73"/>
      <c r="AH180" s="73" t="s">
        <v>2047</v>
      </c>
      <c r="AI180" s="73"/>
      <c r="AJ180" s="1" t="s">
        <v>1260</v>
      </c>
      <c r="AK180" s="1" t="s">
        <v>1261</v>
      </c>
      <c r="AO180" s="51" t="s">
        <v>1249</v>
      </c>
      <c r="AP180" s="53">
        <v>42711</v>
      </c>
    </row>
    <row r="181" spans="1:45" x14ac:dyDescent="0.6">
      <c r="A181" s="78">
        <v>180</v>
      </c>
      <c r="B181" s="42" t="s">
        <v>1333</v>
      </c>
      <c r="C181" s="42"/>
      <c r="D181" s="1">
        <v>2006</v>
      </c>
      <c r="E181" s="1">
        <v>0.49</v>
      </c>
      <c r="F181" s="1"/>
      <c r="G181" s="1">
        <v>873</v>
      </c>
      <c r="T181" s="51" t="s">
        <v>52</v>
      </c>
      <c r="U181" s="35" t="s">
        <v>228</v>
      </c>
      <c r="V181" s="51" t="s">
        <v>1251</v>
      </c>
      <c r="W181" s="51" t="s">
        <v>1252</v>
      </c>
      <c r="X181" s="51" t="s">
        <v>1253</v>
      </c>
      <c r="Y181" s="51" t="s">
        <v>1253</v>
      </c>
      <c r="Z181" s="34" t="s">
        <v>2028</v>
      </c>
      <c r="AA181" s="1" t="s">
        <v>1254</v>
      </c>
      <c r="AB181" s="1" t="s">
        <v>1268</v>
      </c>
      <c r="AC181" s="33" t="s">
        <v>1255</v>
      </c>
      <c r="AD181" s="51" t="s">
        <v>1258</v>
      </c>
      <c r="AE181" s="51" t="s">
        <v>1259</v>
      </c>
      <c r="AF181" s="73"/>
      <c r="AG181" s="73"/>
      <c r="AH181" s="73"/>
      <c r="AI181" s="73"/>
      <c r="AJ181" s="28" t="s">
        <v>1265</v>
      </c>
      <c r="AK181" s="1" t="s">
        <v>1266</v>
      </c>
      <c r="AO181" s="51" t="s">
        <v>1267</v>
      </c>
      <c r="AP181" s="53">
        <v>42712</v>
      </c>
    </row>
    <row r="182" spans="1:45" x14ac:dyDescent="0.6">
      <c r="A182" s="78">
        <v>181</v>
      </c>
      <c r="B182" s="42" t="s">
        <v>1330</v>
      </c>
      <c r="C182" s="42"/>
      <c r="D182" s="1">
        <v>1992</v>
      </c>
      <c r="E182" s="1">
        <v>1.07</v>
      </c>
      <c r="F182" s="1"/>
      <c r="G182" s="1">
        <v>663</v>
      </c>
      <c r="T182" s="51" t="s">
        <v>52</v>
      </c>
      <c r="U182" s="30" t="s">
        <v>1287</v>
      </c>
      <c r="V182" s="51" t="s">
        <v>1288</v>
      </c>
      <c r="W182" s="51" t="s">
        <v>1289</v>
      </c>
      <c r="X182" s="51" t="s">
        <v>1290</v>
      </c>
      <c r="Y182" s="51" t="s">
        <v>1290</v>
      </c>
      <c r="Z182" s="34" t="s">
        <v>2028</v>
      </c>
      <c r="AA182" s="1" t="s">
        <v>1254</v>
      </c>
      <c r="AB182" s="1" t="s">
        <v>1291</v>
      </c>
      <c r="AC182" s="33" t="s">
        <v>1297</v>
      </c>
      <c r="AD182" s="38" t="s">
        <v>1293</v>
      </c>
      <c r="AE182" s="35" t="s">
        <v>1293</v>
      </c>
      <c r="AF182" s="73"/>
      <c r="AG182" s="73"/>
      <c r="AH182" s="73"/>
      <c r="AI182" s="73"/>
      <c r="AJ182" s="1" t="s">
        <v>1293</v>
      </c>
      <c r="AK182" s="1" t="s">
        <v>1293</v>
      </c>
      <c r="AO182" s="51" t="s">
        <v>1292</v>
      </c>
      <c r="AP182" s="53">
        <v>42718</v>
      </c>
    </row>
    <row r="183" spans="1:45" x14ac:dyDescent="0.6">
      <c r="A183" s="78">
        <v>182</v>
      </c>
      <c r="B183" s="63" t="s">
        <v>2020</v>
      </c>
      <c r="C183" s="63"/>
      <c r="D183" s="1">
        <v>2003</v>
      </c>
      <c r="E183" s="1">
        <v>0.97804482701000006</v>
      </c>
      <c r="F183" s="1"/>
      <c r="G183" s="46">
        <v>717.37300000000005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51" t="s">
        <v>52</v>
      </c>
      <c r="U183" s="30" t="s">
        <v>1269</v>
      </c>
      <c r="V183" s="51" t="s">
        <v>1288</v>
      </c>
      <c r="W183" s="51" t="s">
        <v>1289</v>
      </c>
      <c r="X183" s="38" t="s">
        <v>1290</v>
      </c>
      <c r="Y183" s="35" t="s">
        <v>1290</v>
      </c>
      <c r="Z183" s="34" t="s">
        <v>2028</v>
      </c>
      <c r="AA183" s="1" t="s">
        <v>1178</v>
      </c>
      <c r="AB183" s="1" t="s">
        <v>1302</v>
      </c>
      <c r="AC183" s="40" t="s">
        <v>1301</v>
      </c>
      <c r="AD183" s="35" t="s">
        <v>122</v>
      </c>
      <c r="AE183" s="35" t="s">
        <v>1293</v>
      </c>
      <c r="AF183" s="73"/>
      <c r="AG183" s="73"/>
      <c r="AH183" s="73"/>
      <c r="AI183" s="73"/>
      <c r="AJ183" s="39" t="s">
        <v>1300</v>
      </c>
      <c r="AK183" s="1" t="s">
        <v>1293</v>
      </c>
      <c r="AO183" s="51" t="s">
        <v>1292</v>
      </c>
      <c r="AP183" s="53">
        <v>42718</v>
      </c>
      <c r="AS183" s="1" t="s">
        <v>1299</v>
      </c>
    </row>
    <row r="184" spans="1:45" x14ac:dyDescent="0.6">
      <c r="A184" s="78">
        <v>183</v>
      </c>
      <c r="B184" s="42" t="s">
        <v>1332</v>
      </c>
      <c r="C184" s="42"/>
      <c r="D184" s="1">
        <v>2005</v>
      </c>
      <c r="E184" s="1">
        <v>0.86</v>
      </c>
      <c r="F184" s="1"/>
      <c r="G184" s="1">
        <v>862</v>
      </c>
      <c r="T184" s="51" t="s">
        <v>52</v>
      </c>
      <c r="U184" s="30" t="s">
        <v>1250</v>
      </c>
      <c r="V184" s="51" t="s">
        <v>1251</v>
      </c>
      <c r="W184" s="51" t="s">
        <v>1252</v>
      </c>
      <c r="X184" s="51" t="s">
        <v>1253</v>
      </c>
      <c r="Y184" s="51" t="s">
        <v>1253</v>
      </c>
      <c r="Z184" s="34" t="s">
        <v>2028</v>
      </c>
      <c r="AA184" s="1" t="s">
        <v>1178</v>
      </c>
      <c r="AB184" s="1" t="s">
        <v>1271</v>
      </c>
      <c r="AC184" s="33" t="s">
        <v>1270</v>
      </c>
      <c r="AD184" s="51" t="s">
        <v>1258</v>
      </c>
      <c r="AE184" s="51" t="s">
        <v>1259</v>
      </c>
      <c r="AF184" s="73"/>
      <c r="AG184" s="73"/>
      <c r="AH184" s="73" t="s">
        <v>2039</v>
      </c>
      <c r="AI184" s="73"/>
      <c r="AJ184" s="1" t="s">
        <v>1272</v>
      </c>
      <c r="AK184" s="1" t="s">
        <v>1273</v>
      </c>
      <c r="AO184" s="51" t="s">
        <v>1274</v>
      </c>
      <c r="AP184" s="53">
        <v>42712</v>
      </c>
    </row>
    <row r="185" spans="1:45" x14ac:dyDescent="0.6">
      <c r="A185" s="78">
        <v>184</v>
      </c>
      <c r="B185" s="42" t="s">
        <v>1331</v>
      </c>
      <c r="C185" s="42"/>
      <c r="D185" s="1">
        <v>2007</v>
      </c>
      <c r="E185" s="1">
        <v>0.33</v>
      </c>
      <c r="F185" s="1"/>
      <c r="G185" s="1">
        <v>865</v>
      </c>
      <c r="T185" s="51" t="s">
        <v>52</v>
      </c>
      <c r="U185" s="30" t="s">
        <v>1275</v>
      </c>
      <c r="V185" s="51" t="s">
        <v>1276</v>
      </c>
      <c r="W185" s="51" t="s">
        <v>1277</v>
      </c>
      <c r="X185" s="51" t="s">
        <v>1278</v>
      </c>
      <c r="Y185" s="51" t="s">
        <v>1278</v>
      </c>
      <c r="Z185" s="34" t="s">
        <v>2028</v>
      </c>
      <c r="AA185" s="1" t="s">
        <v>1178</v>
      </c>
      <c r="AB185" s="1" t="s">
        <v>1279</v>
      </c>
      <c r="AC185" s="33" t="s">
        <v>1280</v>
      </c>
      <c r="AD185" s="51" t="s">
        <v>1282</v>
      </c>
      <c r="AE185" s="51" t="s">
        <v>1283</v>
      </c>
      <c r="AF185" s="73"/>
      <c r="AG185" s="73"/>
      <c r="AH185" s="73" t="s">
        <v>2039</v>
      </c>
      <c r="AI185" s="73"/>
      <c r="AJ185" s="1" t="s">
        <v>1285</v>
      </c>
      <c r="AK185" s="1" t="s">
        <v>1281</v>
      </c>
      <c r="AO185" s="51" t="s">
        <v>1284</v>
      </c>
      <c r="AP185" s="53">
        <v>42712</v>
      </c>
    </row>
    <row r="186" spans="1:45" x14ac:dyDescent="0.6">
      <c r="A186" s="78">
        <v>185</v>
      </c>
      <c r="B186" s="42" t="s">
        <v>1426</v>
      </c>
      <c r="C186" s="42"/>
      <c r="D186" s="1">
        <v>2007</v>
      </c>
      <c r="E186" s="1">
        <v>0.56000000000000005</v>
      </c>
      <c r="F186" s="1"/>
      <c r="G186" s="1">
        <v>862</v>
      </c>
      <c r="T186" s="51" t="s">
        <v>1428</v>
      </c>
      <c r="U186" s="30" t="s">
        <v>1427</v>
      </c>
      <c r="V186" s="51" t="s">
        <v>1428</v>
      </c>
      <c r="W186" s="51" t="s">
        <v>1429</v>
      </c>
      <c r="X186" s="51" t="s">
        <v>1430</v>
      </c>
      <c r="Y186" s="51" t="s">
        <v>1430</v>
      </c>
      <c r="Z186" s="34" t="s">
        <v>2028</v>
      </c>
      <c r="AA186" s="1" t="s">
        <v>1254</v>
      </c>
      <c r="AB186" s="1" t="s">
        <v>1431</v>
      </c>
      <c r="AC186" s="33" t="s">
        <v>1432</v>
      </c>
      <c r="AD186" s="51" t="s">
        <v>1433</v>
      </c>
      <c r="AE186" s="51" t="s">
        <v>1434</v>
      </c>
      <c r="AF186" s="73"/>
      <c r="AG186" s="73"/>
      <c r="AH186" s="73" t="s">
        <v>2039</v>
      </c>
      <c r="AI186" s="73"/>
      <c r="AJ186" s="1" t="s">
        <v>1435</v>
      </c>
      <c r="AK186" s="1" t="s">
        <v>1436</v>
      </c>
      <c r="AO186" s="51" t="s">
        <v>1437</v>
      </c>
      <c r="AP186" s="53">
        <v>42710</v>
      </c>
    </row>
    <row r="187" spans="1:45" x14ac:dyDescent="0.6">
      <c r="A187" s="78">
        <v>186</v>
      </c>
      <c r="B187" s="42" t="s">
        <v>1438</v>
      </c>
      <c r="C187" s="42"/>
      <c r="D187" s="1">
        <v>2009</v>
      </c>
      <c r="E187" s="1">
        <v>0.8</v>
      </c>
      <c r="F187" s="1"/>
      <c r="G187" s="1">
        <v>823</v>
      </c>
      <c r="T187" s="51" t="s">
        <v>1428</v>
      </c>
      <c r="U187" s="30" t="s">
        <v>1427</v>
      </c>
      <c r="V187" s="51" t="s">
        <v>1428</v>
      </c>
      <c r="W187" s="51" t="s">
        <v>1429</v>
      </c>
      <c r="X187" s="51" t="s">
        <v>1430</v>
      </c>
      <c r="Y187" s="51" t="s">
        <v>1430</v>
      </c>
      <c r="Z187" s="34" t="s">
        <v>2028</v>
      </c>
      <c r="AA187" s="1" t="s">
        <v>1254</v>
      </c>
      <c r="AB187" s="1" t="s">
        <v>1439</v>
      </c>
      <c r="AC187" s="33" t="s">
        <v>1440</v>
      </c>
      <c r="AD187" s="51" t="s">
        <v>1433</v>
      </c>
      <c r="AE187" s="51" t="s">
        <v>1434</v>
      </c>
      <c r="AF187" s="73"/>
      <c r="AG187" s="73"/>
      <c r="AH187" s="73" t="s">
        <v>2042</v>
      </c>
      <c r="AI187" s="73"/>
      <c r="AJ187" s="1" t="s">
        <v>1441</v>
      </c>
      <c r="AK187" s="1" t="s">
        <v>1442</v>
      </c>
      <c r="AO187" s="51" t="s">
        <v>1437</v>
      </c>
      <c r="AP187" s="53">
        <v>42712</v>
      </c>
    </row>
    <row r="188" spans="1:45" x14ac:dyDescent="0.6">
      <c r="A188" s="78">
        <v>187</v>
      </c>
      <c r="B188" s="42" t="s">
        <v>1443</v>
      </c>
      <c r="C188" s="42"/>
      <c r="D188" s="1">
        <v>2016</v>
      </c>
      <c r="E188" s="1">
        <v>1.45</v>
      </c>
      <c r="F188" s="1"/>
      <c r="G188" s="1">
        <v>750</v>
      </c>
      <c r="T188" s="51" t="s">
        <v>1428</v>
      </c>
      <c r="U188" s="30" t="s">
        <v>1427</v>
      </c>
      <c r="V188" s="51" t="s">
        <v>1428</v>
      </c>
      <c r="W188" s="51" t="s">
        <v>1429</v>
      </c>
      <c r="X188" s="51" t="s">
        <v>1430</v>
      </c>
      <c r="Y188" s="51" t="s">
        <v>1430</v>
      </c>
      <c r="Z188" s="34" t="s">
        <v>2028</v>
      </c>
      <c r="AA188" s="1" t="s">
        <v>1254</v>
      </c>
      <c r="AB188" s="1" t="s">
        <v>1444</v>
      </c>
      <c r="AC188" s="33" t="s">
        <v>1445</v>
      </c>
      <c r="AD188" s="51" t="s">
        <v>1433</v>
      </c>
      <c r="AE188" s="51" t="s">
        <v>1434</v>
      </c>
      <c r="AF188" s="73"/>
      <c r="AG188" s="73"/>
      <c r="AH188" s="73" t="s">
        <v>2042</v>
      </c>
      <c r="AI188" s="73"/>
      <c r="AJ188" s="1" t="s">
        <v>1446</v>
      </c>
      <c r="AK188" s="1" t="s">
        <v>1447</v>
      </c>
      <c r="AO188" s="51" t="s">
        <v>1437</v>
      </c>
      <c r="AP188" s="53">
        <v>42713</v>
      </c>
    </row>
    <row r="189" spans="1:45" x14ac:dyDescent="0.6">
      <c r="A189" s="78">
        <v>188</v>
      </c>
      <c r="B189" s="42" t="s">
        <v>1448</v>
      </c>
      <c r="C189" s="42"/>
      <c r="D189" s="1">
        <v>2008</v>
      </c>
      <c r="E189" s="1">
        <v>1.1000000000000001</v>
      </c>
      <c r="F189" s="1"/>
      <c r="G189" s="1">
        <v>773</v>
      </c>
      <c r="T189" s="51" t="s">
        <v>1428</v>
      </c>
      <c r="U189" s="30" t="s">
        <v>1427</v>
      </c>
      <c r="V189" s="51" t="s">
        <v>1428</v>
      </c>
      <c r="W189" s="51" t="s">
        <v>1429</v>
      </c>
      <c r="X189" s="51" t="s">
        <v>1430</v>
      </c>
      <c r="Y189" s="51" t="s">
        <v>1430</v>
      </c>
      <c r="Z189" s="34" t="s">
        <v>2028</v>
      </c>
      <c r="AA189" s="58" t="s">
        <v>1178</v>
      </c>
      <c r="AB189" s="1" t="s">
        <v>1449</v>
      </c>
      <c r="AC189" s="33" t="s">
        <v>1450</v>
      </c>
      <c r="AD189" s="51" t="s">
        <v>1433</v>
      </c>
      <c r="AE189" s="51" t="s">
        <v>1434</v>
      </c>
      <c r="AF189" s="73"/>
      <c r="AG189" s="73"/>
      <c r="AH189" s="73" t="s">
        <v>2040</v>
      </c>
      <c r="AI189" s="73"/>
      <c r="AJ189" s="1" t="s">
        <v>1451</v>
      </c>
      <c r="AK189" s="1" t="s">
        <v>1452</v>
      </c>
      <c r="AO189" s="51" t="s">
        <v>1437</v>
      </c>
      <c r="AP189" s="53">
        <v>42712</v>
      </c>
    </row>
    <row r="190" spans="1:45" x14ac:dyDescent="0.6">
      <c r="A190" s="78">
        <v>189</v>
      </c>
      <c r="B190" s="42" t="s">
        <v>1453</v>
      </c>
      <c r="C190" s="42"/>
      <c r="D190" s="1">
        <v>2008</v>
      </c>
      <c r="E190" s="1">
        <v>0.81</v>
      </c>
      <c r="F190" s="1"/>
      <c r="G190" s="1">
        <v>810</v>
      </c>
      <c r="T190" s="51" t="s">
        <v>1428</v>
      </c>
      <c r="U190" s="30" t="s">
        <v>1427</v>
      </c>
      <c r="V190" s="51" t="s">
        <v>1428</v>
      </c>
      <c r="W190" s="51" t="s">
        <v>1429</v>
      </c>
      <c r="X190" s="51" t="s">
        <v>1430</v>
      </c>
      <c r="Y190" s="51" t="s">
        <v>1430</v>
      </c>
      <c r="Z190" s="34" t="s">
        <v>2028</v>
      </c>
      <c r="AA190" s="58" t="s">
        <v>1178</v>
      </c>
      <c r="AB190" s="1" t="s">
        <v>1454</v>
      </c>
      <c r="AC190" s="33" t="s">
        <v>1455</v>
      </c>
      <c r="AD190" s="51" t="s">
        <v>1433</v>
      </c>
      <c r="AE190" s="51" t="s">
        <v>1434</v>
      </c>
      <c r="AF190" s="73"/>
      <c r="AG190" s="73"/>
      <c r="AH190" s="73" t="s">
        <v>2040</v>
      </c>
      <c r="AI190" s="73"/>
      <c r="AJ190" s="1" t="s">
        <v>1456</v>
      </c>
      <c r="AK190" s="1" t="s">
        <v>1457</v>
      </c>
      <c r="AO190" s="51" t="s">
        <v>1437</v>
      </c>
      <c r="AP190" s="53">
        <v>42712</v>
      </c>
    </row>
    <row r="191" spans="1:45" x14ac:dyDescent="0.6">
      <c r="A191" s="78">
        <v>190</v>
      </c>
      <c r="B191" s="42" t="s">
        <v>1458</v>
      </c>
      <c r="C191" s="42"/>
      <c r="D191" s="1">
        <v>2015</v>
      </c>
      <c r="E191" s="1">
        <v>1.1000000000000001</v>
      </c>
      <c r="F191" s="1"/>
      <c r="G191" s="1">
        <v>800</v>
      </c>
      <c r="T191" s="51" t="s">
        <v>1428</v>
      </c>
      <c r="U191" s="30" t="s">
        <v>1427</v>
      </c>
      <c r="V191" s="51" t="s">
        <v>1428</v>
      </c>
      <c r="W191" s="51" t="s">
        <v>1429</v>
      </c>
      <c r="X191" s="51" t="s">
        <v>1430</v>
      </c>
      <c r="Y191" s="51" t="s">
        <v>1430</v>
      </c>
      <c r="Z191" s="34" t="s">
        <v>2028</v>
      </c>
      <c r="AA191" s="58" t="s">
        <v>1178</v>
      </c>
      <c r="AB191" s="1" t="s">
        <v>1459</v>
      </c>
      <c r="AC191" s="33" t="s">
        <v>1460</v>
      </c>
      <c r="AD191" s="51" t="s">
        <v>1433</v>
      </c>
      <c r="AE191" s="51" t="s">
        <v>1434</v>
      </c>
      <c r="AF191" s="73"/>
      <c r="AG191" s="73"/>
      <c r="AH191" s="73" t="s">
        <v>2056</v>
      </c>
      <c r="AI191" s="73"/>
      <c r="AJ191" s="47" t="s">
        <v>1461</v>
      </c>
      <c r="AK191" s="33" t="s">
        <v>1462</v>
      </c>
      <c r="AO191" s="51" t="s">
        <v>1437</v>
      </c>
      <c r="AP191" s="53">
        <v>42712</v>
      </c>
    </row>
    <row r="192" spans="1:45" x14ac:dyDescent="0.6">
      <c r="A192" s="78">
        <v>191</v>
      </c>
      <c r="B192" s="42" t="s">
        <v>1463</v>
      </c>
      <c r="C192" s="42"/>
      <c r="D192" s="1">
        <v>2009</v>
      </c>
      <c r="E192" s="1">
        <v>1.47</v>
      </c>
      <c r="F192" s="1"/>
      <c r="G192" s="1">
        <v>443</v>
      </c>
      <c r="T192" s="51" t="s">
        <v>1464</v>
      </c>
      <c r="U192" s="30" t="s">
        <v>1427</v>
      </c>
      <c r="V192" s="51" t="s">
        <v>1464</v>
      </c>
      <c r="W192" s="51" t="s">
        <v>1429</v>
      </c>
      <c r="X192" s="51" t="s">
        <v>1430</v>
      </c>
      <c r="Y192" s="51" t="s">
        <v>1430</v>
      </c>
      <c r="Z192" s="51" t="s">
        <v>2005</v>
      </c>
      <c r="AA192" s="1" t="s">
        <v>1465</v>
      </c>
      <c r="AB192" s="1" t="s">
        <v>1466</v>
      </c>
      <c r="AC192" s="33" t="s">
        <v>1467</v>
      </c>
      <c r="AD192" s="54" t="s">
        <v>1433</v>
      </c>
      <c r="AE192" s="51" t="s">
        <v>1434</v>
      </c>
      <c r="AF192" s="73"/>
      <c r="AG192" s="73"/>
      <c r="AH192" s="73" t="s">
        <v>2047</v>
      </c>
      <c r="AI192" s="73"/>
      <c r="AJ192" s="1" t="s">
        <v>1468</v>
      </c>
      <c r="AK192" s="33" t="s">
        <v>1469</v>
      </c>
      <c r="AO192" s="51" t="s">
        <v>1437</v>
      </c>
      <c r="AP192" s="53">
        <v>42713</v>
      </c>
    </row>
    <row r="193" spans="1:43" x14ac:dyDescent="0.6">
      <c r="A193" s="78">
        <v>192</v>
      </c>
      <c r="B193" s="42" t="s">
        <v>1330</v>
      </c>
      <c r="C193" s="42"/>
      <c r="D193" s="1">
        <v>1992</v>
      </c>
      <c r="E193" s="1">
        <v>0.08</v>
      </c>
      <c r="F193" s="1"/>
      <c r="G193" s="1">
        <v>503</v>
      </c>
      <c r="T193" s="45" t="s">
        <v>5</v>
      </c>
      <c r="U193" s="30" t="s">
        <v>1287</v>
      </c>
      <c r="V193" s="48" t="s">
        <v>1470</v>
      </c>
      <c r="W193" s="51" t="s">
        <v>1289</v>
      </c>
      <c r="X193" s="51" t="s">
        <v>1290</v>
      </c>
      <c r="Y193" s="51" t="s">
        <v>1290</v>
      </c>
      <c r="Z193" s="34" t="s">
        <v>2028</v>
      </c>
      <c r="AA193" s="1" t="s">
        <v>1254</v>
      </c>
      <c r="AB193" s="1" t="s">
        <v>1294</v>
      </c>
      <c r="AC193" s="33" t="s">
        <v>1295</v>
      </c>
      <c r="AD193" s="51" t="s">
        <v>1293</v>
      </c>
      <c r="AE193" s="51" t="s">
        <v>1293</v>
      </c>
      <c r="AF193" s="73"/>
      <c r="AG193" s="73"/>
      <c r="AH193" s="73"/>
      <c r="AI193" s="73"/>
      <c r="AJ193" s="1" t="s">
        <v>1293</v>
      </c>
      <c r="AK193" s="1" t="s">
        <v>1293</v>
      </c>
      <c r="AO193" s="51" t="s">
        <v>1292</v>
      </c>
      <c r="AP193" s="53">
        <v>42718</v>
      </c>
    </row>
    <row r="194" spans="1:43" x14ac:dyDescent="0.6">
      <c r="A194" s="78">
        <v>193</v>
      </c>
      <c r="B194" s="42" t="s">
        <v>1330</v>
      </c>
      <c r="C194" s="42"/>
      <c r="D194" s="1">
        <v>1992</v>
      </c>
      <c r="E194" s="1">
        <v>1.68</v>
      </c>
      <c r="F194" s="1"/>
      <c r="G194" s="1">
        <v>629</v>
      </c>
      <c r="T194" s="45" t="s">
        <v>5</v>
      </c>
      <c r="U194" s="30" t="s">
        <v>1287</v>
      </c>
      <c r="V194" s="45" t="s">
        <v>1298</v>
      </c>
      <c r="W194" s="51" t="s">
        <v>1289</v>
      </c>
      <c r="X194" s="51" t="s">
        <v>1290</v>
      </c>
      <c r="Y194" s="51" t="s">
        <v>1290</v>
      </c>
      <c r="Z194" s="34" t="s">
        <v>2028</v>
      </c>
      <c r="AA194" s="1" t="s">
        <v>1254</v>
      </c>
      <c r="AB194" s="1" t="s">
        <v>1294</v>
      </c>
      <c r="AC194" s="33" t="s">
        <v>1296</v>
      </c>
      <c r="AD194" s="51" t="s">
        <v>1293</v>
      </c>
      <c r="AE194" s="51" t="s">
        <v>1293</v>
      </c>
      <c r="AF194" s="73"/>
      <c r="AG194" s="73"/>
      <c r="AH194" s="73"/>
      <c r="AI194" s="73"/>
      <c r="AJ194" s="1" t="s">
        <v>1293</v>
      </c>
      <c r="AK194" s="1" t="s">
        <v>1293</v>
      </c>
      <c r="AO194" s="51" t="s">
        <v>1292</v>
      </c>
      <c r="AP194" s="53">
        <v>42718</v>
      </c>
    </row>
    <row r="195" spans="1:43" x14ac:dyDescent="0.6">
      <c r="A195" s="78">
        <v>194</v>
      </c>
      <c r="B195" s="42" t="s">
        <v>1329</v>
      </c>
      <c r="C195" s="42"/>
      <c r="D195" s="1">
        <v>2008</v>
      </c>
      <c r="E195" s="1">
        <v>0.99</v>
      </c>
      <c r="F195" s="1"/>
      <c r="G195" s="1">
        <v>792</v>
      </c>
      <c r="T195" s="51" t="s">
        <v>5</v>
      </c>
      <c r="U195" s="30" t="s">
        <v>1287</v>
      </c>
      <c r="V195" s="51" t="s">
        <v>1303</v>
      </c>
      <c r="W195" s="51" t="s">
        <v>1289</v>
      </c>
      <c r="X195" s="51" t="s">
        <v>1290</v>
      </c>
      <c r="Y195" s="51" t="s">
        <v>1290</v>
      </c>
      <c r="Z195" s="34" t="s">
        <v>97</v>
      </c>
      <c r="AA195" s="1" t="s">
        <v>825</v>
      </c>
      <c r="AB195" s="1" t="s">
        <v>1304</v>
      </c>
      <c r="AC195" s="33" t="s">
        <v>1305</v>
      </c>
      <c r="AD195" s="51" t="s">
        <v>1308</v>
      </c>
      <c r="AE195" s="51" t="s">
        <v>1309</v>
      </c>
      <c r="AF195" s="73"/>
      <c r="AG195" s="73"/>
      <c r="AH195" s="73" t="s">
        <v>2047</v>
      </c>
      <c r="AI195" s="73"/>
      <c r="AJ195" s="1" t="s">
        <v>1306</v>
      </c>
      <c r="AK195" s="1" t="s">
        <v>1307</v>
      </c>
      <c r="AO195" s="51" t="s">
        <v>1292</v>
      </c>
      <c r="AP195" s="53">
        <v>42719</v>
      </c>
    </row>
    <row r="196" spans="1:43" x14ac:dyDescent="0.6">
      <c r="A196" s="78">
        <v>195</v>
      </c>
      <c r="B196" s="42" t="s">
        <v>1328</v>
      </c>
      <c r="C196" s="42"/>
      <c r="D196" s="1">
        <v>2010</v>
      </c>
      <c r="E196" s="1">
        <v>0.4</v>
      </c>
      <c r="F196" s="1"/>
      <c r="G196" s="1">
        <v>300</v>
      </c>
      <c r="T196" s="51" t="s">
        <v>5</v>
      </c>
      <c r="U196" s="30" t="s">
        <v>1313</v>
      </c>
      <c r="V196" s="51" t="s">
        <v>1314</v>
      </c>
      <c r="W196" s="51" t="s">
        <v>1311</v>
      </c>
      <c r="X196" s="51" t="s">
        <v>1312</v>
      </c>
      <c r="Y196" s="51" t="s">
        <v>1312</v>
      </c>
      <c r="Z196" s="34" t="s">
        <v>97</v>
      </c>
      <c r="AA196" s="58" t="s">
        <v>825</v>
      </c>
      <c r="AB196" s="1" t="s">
        <v>1403</v>
      </c>
      <c r="AC196" s="1" t="s">
        <v>1403</v>
      </c>
      <c r="AD196" s="50" t="s">
        <v>1404</v>
      </c>
      <c r="AE196" s="51" t="s">
        <v>1405</v>
      </c>
      <c r="AF196" s="73"/>
      <c r="AG196" s="73"/>
      <c r="AH196" s="73"/>
      <c r="AI196" s="73"/>
      <c r="AJ196" s="1" t="s">
        <v>1406</v>
      </c>
      <c r="AK196" s="1" t="s">
        <v>1406</v>
      </c>
      <c r="AO196" s="51" t="s">
        <v>1407</v>
      </c>
      <c r="AP196" s="53">
        <v>42733</v>
      </c>
    </row>
    <row r="197" spans="1:43" x14ac:dyDescent="0.6">
      <c r="A197" s="78">
        <v>196</v>
      </c>
      <c r="B197" s="42" t="s">
        <v>1323</v>
      </c>
      <c r="C197" s="42"/>
      <c r="D197" s="1">
        <v>2008</v>
      </c>
      <c r="E197" s="1">
        <v>1.3</v>
      </c>
      <c r="F197" s="1"/>
      <c r="G197" s="1">
        <v>1173</v>
      </c>
      <c r="T197" s="51" t="s">
        <v>52</v>
      </c>
      <c r="U197" s="30" t="s">
        <v>1313</v>
      </c>
      <c r="V197" s="51" t="s">
        <v>1310</v>
      </c>
      <c r="W197" s="51" t="s">
        <v>1311</v>
      </c>
      <c r="X197" s="51" t="s">
        <v>1312</v>
      </c>
      <c r="Y197" s="51" t="s">
        <v>1312</v>
      </c>
      <c r="Z197" s="34" t="s">
        <v>97</v>
      </c>
      <c r="AA197" s="1" t="s">
        <v>825</v>
      </c>
      <c r="AB197" s="1" t="s">
        <v>1320</v>
      </c>
      <c r="AC197" s="33" t="s">
        <v>1316</v>
      </c>
      <c r="AD197" s="51" t="s">
        <v>1318</v>
      </c>
      <c r="AE197" s="51" t="s">
        <v>1319</v>
      </c>
      <c r="AF197" s="73"/>
      <c r="AG197" s="73"/>
      <c r="AH197" s="73" t="s">
        <v>2047</v>
      </c>
      <c r="AI197" s="73"/>
      <c r="AJ197" s="1" t="s">
        <v>1315</v>
      </c>
      <c r="AK197" s="1" t="s">
        <v>1317</v>
      </c>
      <c r="AO197" s="51" t="s">
        <v>1321</v>
      </c>
      <c r="AP197" s="53">
        <v>42724</v>
      </c>
    </row>
    <row r="198" spans="1:43" x14ac:dyDescent="0.6">
      <c r="A198" s="78">
        <v>197</v>
      </c>
      <c r="B198" s="42" t="s">
        <v>1324</v>
      </c>
      <c r="C198" s="42"/>
      <c r="D198" s="1">
        <v>2012</v>
      </c>
      <c r="E198" s="1">
        <v>1</v>
      </c>
      <c r="F198" s="1"/>
      <c r="G198" s="1">
        <v>660</v>
      </c>
      <c r="T198" s="51" t="s">
        <v>52</v>
      </c>
      <c r="U198" s="30" t="s">
        <v>1337</v>
      </c>
      <c r="V198" s="51" t="s">
        <v>1338</v>
      </c>
      <c r="W198" s="51" t="s">
        <v>1339</v>
      </c>
      <c r="X198" s="51" t="s">
        <v>1340</v>
      </c>
      <c r="Y198" s="51" t="s">
        <v>1340</v>
      </c>
      <c r="Z198" s="51" t="s">
        <v>2005</v>
      </c>
      <c r="AA198" s="1" t="s">
        <v>73</v>
      </c>
      <c r="AB198" s="1" t="s">
        <v>1342</v>
      </c>
      <c r="AC198" s="33" t="s">
        <v>1341</v>
      </c>
      <c r="AD198" s="51" t="s">
        <v>122</v>
      </c>
      <c r="AE198" s="51" t="s">
        <v>1344</v>
      </c>
      <c r="AF198" s="73"/>
      <c r="AG198" s="73"/>
      <c r="AH198" s="73"/>
      <c r="AI198" s="73"/>
      <c r="AJ198" s="1" t="s">
        <v>1343</v>
      </c>
      <c r="AK198" s="1" t="s">
        <v>1345</v>
      </c>
      <c r="AO198" s="51" t="s">
        <v>1346</v>
      </c>
      <c r="AP198" s="53">
        <v>42726</v>
      </c>
    </row>
    <row r="199" spans="1:43" x14ac:dyDescent="0.6">
      <c r="A199" s="78">
        <v>198</v>
      </c>
      <c r="B199" s="42" t="s">
        <v>1325</v>
      </c>
      <c r="C199" s="42"/>
      <c r="D199" s="1">
        <v>2015</v>
      </c>
      <c r="E199" s="1">
        <v>0.93</v>
      </c>
      <c r="F199" s="1"/>
      <c r="G199" s="1">
        <v>2000</v>
      </c>
      <c r="T199" s="51" t="s">
        <v>52</v>
      </c>
      <c r="U199" s="45" t="s">
        <v>1347</v>
      </c>
      <c r="V199" s="51" t="s">
        <v>1338</v>
      </c>
      <c r="W199" s="51" t="s">
        <v>1339</v>
      </c>
      <c r="X199" s="51" t="s">
        <v>1340</v>
      </c>
      <c r="Y199" s="51" t="s">
        <v>1340</v>
      </c>
      <c r="Z199" s="51" t="s">
        <v>2007</v>
      </c>
      <c r="AA199" s="1" t="s">
        <v>1348</v>
      </c>
      <c r="AB199" s="1" t="s">
        <v>1349</v>
      </c>
      <c r="AC199" s="33" t="s">
        <v>1348</v>
      </c>
      <c r="AD199" s="51" t="s">
        <v>1350</v>
      </c>
      <c r="AE199" s="51" t="s">
        <v>1350</v>
      </c>
      <c r="AF199" s="73"/>
      <c r="AG199" s="73"/>
      <c r="AH199" s="73"/>
      <c r="AI199" s="73"/>
      <c r="AJ199" s="1" t="s">
        <v>1350</v>
      </c>
      <c r="AK199" s="1" t="s">
        <v>1351</v>
      </c>
      <c r="AO199" s="51" t="s">
        <v>1352</v>
      </c>
      <c r="AP199" s="53">
        <v>42726</v>
      </c>
    </row>
    <row r="200" spans="1:43" x14ac:dyDescent="0.6">
      <c r="A200" s="78">
        <v>199</v>
      </c>
      <c r="B200" s="42" t="s">
        <v>1322</v>
      </c>
      <c r="C200" s="42"/>
      <c r="D200" s="1">
        <v>2014</v>
      </c>
      <c r="E200" s="1">
        <v>0.08</v>
      </c>
      <c r="F200" s="1"/>
      <c r="G200" s="1">
        <v>650</v>
      </c>
      <c r="T200" s="51" t="s">
        <v>5</v>
      </c>
      <c r="U200" s="30" t="s">
        <v>1354</v>
      </c>
      <c r="V200" s="51" t="s">
        <v>1355</v>
      </c>
      <c r="W200" s="51" t="s">
        <v>1356</v>
      </c>
      <c r="X200" s="51" t="s">
        <v>1357</v>
      </c>
      <c r="Y200" s="51" t="s">
        <v>1357</v>
      </c>
      <c r="Z200" s="51" t="s">
        <v>2005</v>
      </c>
      <c r="AA200" s="1" t="s">
        <v>1353</v>
      </c>
      <c r="AB200" s="1" t="s">
        <v>1359</v>
      </c>
      <c r="AC200" s="33" t="s">
        <v>1358</v>
      </c>
      <c r="AD200" s="51" t="s">
        <v>1362</v>
      </c>
      <c r="AE200" s="51" t="s">
        <v>1361</v>
      </c>
      <c r="AF200" s="73"/>
      <c r="AG200" s="73"/>
      <c r="AH200" s="73" t="s">
        <v>2052</v>
      </c>
      <c r="AI200" s="73"/>
      <c r="AJ200" s="1" t="s">
        <v>1360</v>
      </c>
      <c r="AK200" s="1" t="s">
        <v>1363</v>
      </c>
      <c r="AO200" s="51" t="s">
        <v>1364</v>
      </c>
      <c r="AP200" s="53">
        <v>42731</v>
      </c>
    </row>
    <row r="201" spans="1:43" x14ac:dyDescent="0.6">
      <c r="A201" s="78">
        <v>200</v>
      </c>
      <c r="B201" s="42" t="s">
        <v>1326</v>
      </c>
      <c r="C201" s="42"/>
      <c r="D201" s="1">
        <v>2015</v>
      </c>
      <c r="E201" s="1">
        <v>1.1000000000000001</v>
      </c>
      <c r="F201" s="1"/>
      <c r="G201" s="1">
        <v>1100</v>
      </c>
      <c r="T201" s="51" t="s">
        <v>5</v>
      </c>
      <c r="U201" s="30" t="s">
        <v>1354</v>
      </c>
      <c r="V201" s="51" t="s">
        <v>1355</v>
      </c>
      <c r="W201" s="51" t="s">
        <v>1356</v>
      </c>
      <c r="X201" s="51" t="s">
        <v>1357</v>
      </c>
      <c r="Y201" s="51" t="s">
        <v>1357</v>
      </c>
      <c r="Z201" s="51" t="s">
        <v>2033</v>
      </c>
      <c r="AA201" s="60" t="s">
        <v>2033</v>
      </c>
      <c r="AB201" s="1" t="s">
        <v>1367</v>
      </c>
      <c r="AC201" s="33" t="s">
        <v>1366</v>
      </c>
      <c r="AD201" s="51" t="s">
        <v>1362</v>
      </c>
      <c r="AE201" s="51" t="s">
        <v>1369</v>
      </c>
      <c r="AF201" s="73"/>
      <c r="AG201" s="73"/>
      <c r="AH201" s="73" t="s">
        <v>2039</v>
      </c>
      <c r="AI201" s="73"/>
      <c r="AJ201" s="28" t="s">
        <v>1368</v>
      </c>
      <c r="AK201" s="1" t="s">
        <v>1370</v>
      </c>
      <c r="AO201" s="51" t="s">
        <v>1377</v>
      </c>
      <c r="AP201" s="53">
        <v>42731</v>
      </c>
    </row>
    <row r="202" spans="1:43" x14ac:dyDescent="0.6">
      <c r="A202" s="78">
        <v>201</v>
      </c>
      <c r="B202" s="42" t="s">
        <v>2014</v>
      </c>
      <c r="C202" s="42"/>
      <c r="D202" s="1">
        <v>2015</v>
      </c>
      <c r="E202" s="1">
        <v>1.14608</v>
      </c>
      <c r="F202" s="1"/>
      <c r="G202" s="1">
        <v>510</v>
      </c>
      <c r="T202" s="51" t="s">
        <v>5</v>
      </c>
      <c r="U202" s="30" t="s">
        <v>1354</v>
      </c>
      <c r="V202" s="51" t="s">
        <v>1355</v>
      </c>
      <c r="W202" s="51" t="s">
        <v>1356</v>
      </c>
      <c r="X202" s="51" t="s">
        <v>1356</v>
      </c>
      <c r="Y202" s="51" t="s">
        <v>1357</v>
      </c>
      <c r="Z202" s="51" t="s">
        <v>2033</v>
      </c>
      <c r="AA202" s="60" t="s">
        <v>2033</v>
      </c>
      <c r="AB202" s="1" t="s">
        <v>1372</v>
      </c>
      <c r="AC202" s="1" t="s">
        <v>1371</v>
      </c>
      <c r="AD202" s="51" t="s">
        <v>1374</v>
      </c>
      <c r="AE202" s="51" t="s">
        <v>1375</v>
      </c>
      <c r="AF202" s="73"/>
      <c r="AG202" s="73"/>
      <c r="AH202" s="73" t="s">
        <v>2039</v>
      </c>
      <c r="AI202" s="73"/>
      <c r="AJ202" s="1" t="s">
        <v>1373</v>
      </c>
      <c r="AK202" s="1" t="s">
        <v>1376</v>
      </c>
      <c r="AO202" s="51" t="s">
        <v>1377</v>
      </c>
      <c r="AP202" s="53">
        <v>42731</v>
      </c>
    </row>
    <row r="203" spans="1:43" x14ac:dyDescent="0.6">
      <c r="A203" s="78">
        <v>202</v>
      </c>
      <c r="B203" s="42" t="s">
        <v>1365</v>
      </c>
      <c r="C203" s="42"/>
      <c r="D203" s="1">
        <v>2009</v>
      </c>
      <c r="E203" s="1">
        <v>1.48</v>
      </c>
      <c r="F203" s="1"/>
      <c r="G203" s="1">
        <v>705</v>
      </c>
      <c r="T203" s="51" t="s">
        <v>52</v>
      </c>
      <c r="U203" s="30" t="s">
        <v>1378</v>
      </c>
      <c r="V203" s="51" t="s">
        <v>1379</v>
      </c>
      <c r="W203" s="51" t="s">
        <v>1380</v>
      </c>
      <c r="X203" s="51" t="s">
        <v>1381</v>
      </c>
      <c r="Y203" s="51" t="s">
        <v>1381</v>
      </c>
      <c r="Z203" s="51" t="s">
        <v>2005</v>
      </c>
      <c r="AA203" s="1" t="s">
        <v>1382</v>
      </c>
      <c r="AB203" s="1" t="s">
        <v>1387</v>
      </c>
      <c r="AC203" s="33" t="s">
        <v>1386</v>
      </c>
      <c r="AD203" s="51" t="s">
        <v>1374</v>
      </c>
      <c r="AE203" s="51" t="s">
        <v>1383</v>
      </c>
      <c r="AF203" s="73"/>
      <c r="AG203" s="73"/>
      <c r="AH203" s="73"/>
      <c r="AI203" s="73"/>
      <c r="AJ203" s="1" t="s">
        <v>2090</v>
      </c>
      <c r="AK203" s="28" t="s">
        <v>1384</v>
      </c>
      <c r="AO203" s="51" t="s">
        <v>1385</v>
      </c>
      <c r="AP203" s="53">
        <v>42732</v>
      </c>
    </row>
    <row r="204" spans="1:43" s="33" customFormat="1" x14ac:dyDescent="0.6">
      <c r="A204" s="78">
        <v>203</v>
      </c>
      <c r="B204" s="109" t="s">
        <v>1327</v>
      </c>
      <c r="C204" s="109"/>
      <c r="D204" s="33">
        <v>2015</v>
      </c>
      <c r="E204" s="1">
        <v>0.67</v>
      </c>
      <c r="F204" s="1"/>
      <c r="G204" s="1">
        <v>876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0" t="s">
        <v>52</v>
      </c>
      <c r="U204" s="30" t="s">
        <v>1378</v>
      </c>
      <c r="V204" s="30" t="s">
        <v>1379</v>
      </c>
      <c r="W204" s="30" t="s">
        <v>1380</v>
      </c>
      <c r="X204" s="30" t="s">
        <v>1381</v>
      </c>
      <c r="Y204" s="30" t="s">
        <v>1381</v>
      </c>
      <c r="Z204" s="51" t="s">
        <v>2033</v>
      </c>
      <c r="AA204" s="60" t="s">
        <v>2033</v>
      </c>
      <c r="AB204" s="33" t="s">
        <v>1392</v>
      </c>
      <c r="AC204" s="33" t="s">
        <v>1388</v>
      </c>
      <c r="AD204" s="30" t="s">
        <v>1374</v>
      </c>
      <c r="AE204" s="30" t="s">
        <v>1395</v>
      </c>
      <c r="AF204" s="73"/>
      <c r="AG204" s="73"/>
      <c r="AH204" s="73"/>
      <c r="AI204" s="73"/>
      <c r="AJ204" s="33" t="s">
        <v>1394</v>
      </c>
      <c r="AK204" s="33" t="s">
        <v>1397</v>
      </c>
      <c r="AO204" s="51" t="s">
        <v>1385</v>
      </c>
      <c r="AP204" s="53">
        <v>42732</v>
      </c>
      <c r="AQ204" s="30"/>
    </row>
    <row r="205" spans="1:43" x14ac:dyDescent="0.6">
      <c r="A205" s="78">
        <v>204</v>
      </c>
      <c r="B205" s="42" t="s">
        <v>1335</v>
      </c>
      <c r="C205" s="42"/>
      <c r="D205" s="1">
        <v>2007</v>
      </c>
      <c r="E205" s="1">
        <v>5.1999999999999998E-2</v>
      </c>
      <c r="F205" s="1"/>
      <c r="G205" s="1">
        <v>676</v>
      </c>
      <c r="T205" s="51" t="s">
        <v>5</v>
      </c>
      <c r="U205" s="30" t="s">
        <v>1378</v>
      </c>
      <c r="V205" s="51" t="s">
        <v>1389</v>
      </c>
      <c r="W205" s="51" t="s">
        <v>1380</v>
      </c>
      <c r="X205" s="51" t="s">
        <v>1381</v>
      </c>
      <c r="Y205" s="51" t="s">
        <v>1381</v>
      </c>
      <c r="Z205" s="51" t="s">
        <v>2002</v>
      </c>
      <c r="AA205" s="58" t="s">
        <v>2002</v>
      </c>
      <c r="AB205" s="1" t="s">
        <v>1401</v>
      </c>
      <c r="AC205" s="1" t="s">
        <v>1400</v>
      </c>
      <c r="AD205" s="51" t="s">
        <v>1374</v>
      </c>
      <c r="AE205" s="51" t="s">
        <v>1375</v>
      </c>
      <c r="AF205" s="73"/>
      <c r="AG205" s="73"/>
      <c r="AH205" s="73" t="s">
        <v>2039</v>
      </c>
      <c r="AI205" s="73"/>
      <c r="AJ205" s="1" t="s">
        <v>1399</v>
      </c>
      <c r="AK205" s="1" t="s">
        <v>1402</v>
      </c>
      <c r="AO205" s="51" t="s">
        <v>1385</v>
      </c>
      <c r="AP205" s="53">
        <v>42732</v>
      </c>
    </row>
    <row r="206" spans="1:43" x14ac:dyDescent="0.6">
      <c r="A206" s="78">
        <v>205</v>
      </c>
      <c r="B206" s="42" t="s">
        <v>1336</v>
      </c>
      <c r="C206" s="42"/>
      <c r="D206" s="1">
        <v>2002</v>
      </c>
      <c r="E206" s="1">
        <v>1.2749999999999999E-2</v>
      </c>
      <c r="F206" s="1"/>
      <c r="G206" s="1">
        <v>284</v>
      </c>
      <c r="T206" s="51" t="s">
        <v>52</v>
      </c>
      <c r="U206" s="30" t="s">
        <v>1408</v>
      </c>
      <c r="V206" s="51" t="s">
        <v>1415</v>
      </c>
      <c r="W206" s="51" t="s">
        <v>1413</v>
      </c>
      <c r="X206" s="51" t="s">
        <v>1414</v>
      </c>
      <c r="Y206" s="51" t="s">
        <v>1414</v>
      </c>
      <c r="Z206" s="63" t="s">
        <v>2001</v>
      </c>
      <c r="AA206" s="63" t="s">
        <v>2001</v>
      </c>
      <c r="AB206" s="1" t="s">
        <v>1410</v>
      </c>
      <c r="AC206" s="33" t="s">
        <v>1409</v>
      </c>
      <c r="AD206" s="51" t="s">
        <v>1412</v>
      </c>
      <c r="AE206" s="51" t="s">
        <v>1411</v>
      </c>
      <c r="AF206" s="73"/>
      <c r="AG206" s="73"/>
      <c r="AH206" s="73"/>
      <c r="AI206" s="73"/>
      <c r="AJ206" s="1" t="s">
        <v>1394</v>
      </c>
      <c r="AK206" s="1" t="s">
        <v>1417</v>
      </c>
      <c r="AO206" s="51" t="s">
        <v>1416</v>
      </c>
      <c r="AP206" s="53">
        <v>42748</v>
      </c>
    </row>
    <row r="207" spans="1:43" s="33" customFormat="1" x14ac:dyDescent="0.6">
      <c r="A207" s="78">
        <v>206</v>
      </c>
      <c r="B207" s="109" t="s">
        <v>1327</v>
      </c>
      <c r="C207" s="109"/>
      <c r="D207" s="33">
        <v>2015</v>
      </c>
      <c r="E207" s="1">
        <v>0.27</v>
      </c>
      <c r="F207" s="1"/>
      <c r="G207" s="1">
        <v>883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0" t="s">
        <v>5</v>
      </c>
      <c r="U207" s="30" t="s">
        <v>1378</v>
      </c>
      <c r="V207" s="30" t="s">
        <v>1389</v>
      </c>
      <c r="W207" s="30" t="s">
        <v>1380</v>
      </c>
      <c r="X207" s="30" t="s">
        <v>1381</v>
      </c>
      <c r="Y207" s="30" t="s">
        <v>1381</v>
      </c>
      <c r="Z207" s="51" t="s">
        <v>2033</v>
      </c>
      <c r="AA207" s="60" t="s">
        <v>2033</v>
      </c>
      <c r="AB207" s="33" t="s">
        <v>1391</v>
      </c>
      <c r="AC207" s="33" t="s">
        <v>1390</v>
      </c>
      <c r="AD207" s="30" t="s">
        <v>1374</v>
      </c>
      <c r="AE207" s="30" t="s">
        <v>1395</v>
      </c>
      <c r="AF207" s="73"/>
      <c r="AG207" s="73"/>
      <c r="AH207" s="73"/>
      <c r="AI207" s="73"/>
      <c r="AJ207" s="33" t="s">
        <v>1393</v>
      </c>
      <c r="AK207" s="33" t="s">
        <v>1396</v>
      </c>
      <c r="AO207" s="51" t="s">
        <v>1385</v>
      </c>
      <c r="AP207" s="53">
        <v>42732</v>
      </c>
      <c r="AQ207" s="30"/>
    </row>
    <row r="208" spans="1:43" x14ac:dyDescent="0.6">
      <c r="A208" s="78">
        <v>207</v>
      </c>
      <c r="B208" s="42" t="s">
        <v>1418</v>
      </c>
      <c r="C208" s="42"/>
      <c r="D208" s="1">
        <v>2008</v>
      </c>
      <c r="E208" s="1">
        <v>1.36</v>
      </c>
      <c r="F208" s="1"/>
      <c r="G208" s="1">
        <v>800</v>
      </c>
      <c r="T208" s="51" t="s">
        <v>52</v>
      </c>
      <c r="U208" s="30" t="s">
        <v>213</v>
      </c>
      <c r="V208" s="51" t="s">
        <v>1419</v>
      </c>
      <c r="W208" s="51" t="s">
        <v>1420</v>
      </c>
      <c r="X208" s="51" t="s">
        <v>1421</v>
      </c>
      <c r="Y208" s="51" t="s">
        <v>1421</v>
      </c>
      <c r="Z208" s="51" t="s">
        <v>2002</v>
      </c>
      <c r="AA208" s="58" t="s">
        <v>2002</v>
      </c>
      <c r="AB208" s="1" t="s">
        <v>1422</v>
      </c>
      <c r="AC208" s="33" t="s">
        <v>1423</v>
      </c>
      <c r="AD208" s="51" t="s">
        <v>122</v>
      </c>
      <c r="AE208" s="51" t="s">
        <v>1424</v>
      </c>
      <c r="AF208" s="73"/>
      <c r="AG208" s="73"/>
      <c r="AH208" s="73"/>
      <c r="AI208" s="73"/>
      <c r="AJ208" s="1" t="s">
        <v>1425</v>
      </c>
      <c r="AK208" s="1" t="s">
        <v>1425</v>
      </c>
      <c r="AO208" s="51" t="s">
        <v>1416</v>
      </c>
      <c r="AP208" s="53">
        <v>42748</v>
      </c>
    </row>
    <row r="209" spans="1:42" x14ac:dyDescent="0.6">
      <c r="A209" s="78">
        <v>208</v>
      </c>
      <c r="B209" s="42" t="s">
        <v>1578</v>
      </c>
      <c r="C209" s="42"/>
      <c r="D209" s="1">
        <v>2009</v>
      </c>
      <c r="E209" s="1">
        <v>1.26</v>
      </c>
      <c r="F209" s="1"/>
      <c r="G209" s="1">
        <v>850</v>
      </c>
      <c r="T209" s="51" t="s">
        <v>1604</v>
      </c>
      <c r="U209" s="30" t="s">
        <v>213</v>
      </c>
      <c r="V209" s="51" t="s">
        <v>38</v>
      </c>
      <c r="W209" s="51" t="s">
        <v>105</v>
      </c>
      <c r="X209" s="51" t="s">
        <v>112</v>
      </c>
      <c r="Y209" s="51" t="s">
        <v>112</v>
      </c>
      <c r="Z209" s="51" t="s">
        <v>2002</v>
      </c>
      <c r="AA209" s="58" t="s">
        <v>2002</v>
      </c>
      <c r="AB209" s="1" t="s">
        <v>1422</v>
      </c>
      <c r="AC209" s="33" t="s">
        <v>1598</v>
      </c>
      <c r="AD209" s="51" t="s">
        <v>122</v>
      </c>
      <c r="AE209" s="51" t="s">
        <v>110</v>
      </c>
      <c r="AF209" s="73"/>
      <c r="AG209" s="73"/>
      <c r="AH209" s="73" t="s">
        <v>2039</v>
      </c>
      <c r="AI209" s="73"/>
      <c r="AJ209" s="1" t="s">
        <v>1599</v>
      </c>
      <c r="AK209" s="1" t="s">
        <v>1600</v>
      </c>
      <c r="AO209" s="51" t="s">
        <v>1249</v>
      </c>
      <c r="AP209" s="53">
        <v>42782</v>
      </c>
    </row>
    <row r="210" spans="1:42" x14ac:dyDescent="0.6">
      <c r="A210" s="78">
        <v>209</v>
      </c>
      <c r="B210" s="42" t="s">
        <v>1579</v>
      </c>
      <c r="C210" s="42"/>
      <c r="D210" s="1">
        <v>2009</v>
      </c>
      <c r="E210" s="1">
        <v>0.39</v>
      </c>
      <c r="F210" s="1"/>
      <c r="G210" s="1">
        <v>750</v>
      </c>
      <c r="T210" s="51" t="s">
        <v>1605</v>
      </c>
      <c r="U210" s="30" t="s">
        <v>213</v>
      </c>
      <c r="V210" s="51" t="s">
        <v>5</v>
      </c>
      <c r="W210" s="51" t="s">
        <v>105</v>
      </c>
      <c r="X210" s="51" t="s">
        <v>112</v>
      </c>
      <c r="Y210" s="51" t="s">
        <v>112</v>
      </c>
      <c r="Z210" s="51" t="s">
        <v>2002</v>
      </c>
      <c r="AA210" s="58" t="s">
        <v>2002</v>
      </c>
      <c r="AB210" s="1" t="s">
        <v>1601</v>
      </c>
      <c r="AC210" s="33" t="s">
        <v>1602</v>
      </c>
      <c r="AD210" s="51" t="s">
        <v>122</v>
      </c>
      <c r="AE210" s="51" t="s">
        <v>110</v>
      </c>
      <c r="AF210" s="73"/>
      <c r="AG210" s="73"/>
      <c r="AH210" s="73" t="s">
        <v>2047</v>
      </c>
      <c r="AI210" s="73"/>
      <c r="AJ210" s="1" t="s">
        <v>1603</v>
      </c>
      <c r="AK210" s="1" t="s">
        <v>442</v>
      </c>
      <c r="AO210" s="51" t="s">
        <v>1249</v>
      </c>
      <c r="AP210" s="53">
        <v>42782</v>
      </c>
    </row>
    <row r="211" spans="1:42" x14ac:dyDescent="0.6">
      <c r="A211" s="78">
        <v>210</v>
      </c>
      <c r="B211" s="42" t="s">
        <v>1580</v>
      </c>
      <c r="C211" s="42"/>
      <c r="D211" s="1">
        <v>2009</v>
      </c>
      <c r="E211" s="1">
        <v>1</v>
      </c>
      <c r="F211" s="1"/>
      <c r="G211" s="1">
        <v>873</v>
      </c>
      <c r="T211" s="51" t="s">
        <v>1606</v>
      </c>
      <c r="U211" s="30" t="s">
        <v>213</v>
      </c>
      <c r="V211" s="51" t="s">
        <v>1606</v>
      </c>
      <c r="W211" s="51" t="s">
        <v>1607</v>
      </c>
      <c r="X211" s="51" t="s">
        <v>1608</v>
      </c>
      <c r="Y211" s="51" t="s">
        <v>1608</v>
      </c>
      <c r="Z211" s="51" t="s">
        <v>2002</v>
      </c>
      <c r="AA211" s="58" t="s">
        <v>2002</v>
      </c>
      <c r="AB211" s="1" t="s">
        <v>1610</v>
      </c>
      <c r="AC211" s="33" t="s">
        <v>1609</v>
      </c>
      <c r="AD211" s="51" t="s">
        <v>122</v>
      </c>
      <c r="AE211" s="51" t="s">
        <v>1611</v>
      </c>
      <c r="AF211" s="73"/>
      <c r="AG211" s="73"/>
      <c r="AH211" s="73" t="s">
        <v>2062</v>
      </c>
      <c r="AI211" s="73"/>
      <c r="AJ211" s="1" t="s">
        <v>1612</v>
      </c>
      <c r="AK211" s="39" t="s">
        <v>1613</v>
      </c>
      <c r="AO211" s="51" t="s">
        <v>1614</v>
      </c>
      <c r="AP211" s="53">
        <v>42787</v>
      </c>
    </row>
    <row r="212" spans="1:42" x14ac:dyDescent="0.6">
      <c r="A212" s="78">
        <v>211</v>
      </c>
      <c r="B212" s="42" t="s">
        <v>1581</v>
      </c>
      <c r="C212" s="42"/>
      <c r="D212" s="1">
        <v>2009</v>
      </c>
      <c r="E212" s="1">
        <v>0.17</v>
      </c>
      <c r="F212" s="1"/>
      <c r="G212" s="1">
        <v>550</v>
      </c>
      <c r="T212" s="51" t="s">
        <v>1615</v>
      </c>
      <c r="U212" s="30" t="s">
        <v>213</v>
      </c>
      <c r="V212" s="51" t="s">
        <v>1615</v>
      </c>
      <c r="W212" s="51" t="s">
        <v>1607</v>
      </c>
      <c r="X212" s="51" t="s">
        <v>1608</v>
      </c>
      <c r="Y212" s="51" t="s">
        <v>1608</v>
      </c>
      <c r="Z212" s="51" t="s">
        <v>2002</v>
      </c>
      <c r="AA212" s="58" t="s">
        <v>2002</v>
      </c>
      <c r="AB212" s="1" t="s">
        <v>1617</v>
      </c>
      <c r="AC212" s="33" t="s">
        <v>1616</v>
      </c>
      <c r="AD212" s="51" t="s">
        <v>122</v>
      </c>
      <c r="AE212" s="51" t="s">
        <v>1611</v>
      </c>
      <c r="AF212" s="73"/>
      <c r="AG212" s="73"/>
      <c r="AH212" s="73"/>
      <c r="AI212" s="73"/>
      <c r="AJ212" s="1" t="s">
        <v>1618</v>
      </c>
      <c r="AK212" s="1" t="s">
        <v>1622</v>
      </c>
      <c r="AO212" s="51" t="s">
        <v>1614</v>
      </c>
      <c r="AP212" s="53">
        <v>42787</v>
      </c>
    </row>
    <row r="213" spans="1:42" x14ac:dyDescent="0.6">
      <c r="A213" s="78">
        <v>212</v>
      </c>
      <c r="B213" s="42" t="s">
        <v>1582</v>
      </c>
      <c r="C213" s="42"/>
      <c r="D213" s="1">
        <v>2012</v>
      </c>
      <c r="E213" s="1">
        <v>0.95</v>
      </c>
      <c r="F213" s="1"/>
      <c r="G213" s="1">
        <v>800</v>
      </c>
      <c r="T213" s="51" t="s">
        <v>1606</v>
      </c>
      <c r="U213" s="30" t="s">
        <v>213</v>
      </c>
      <c r="V213" s="51" t="s">
        <v>1606</v>
      </c>
      <c r="W213" s="51" t="s">
        <v>1607</v>
      </c>
      <c r="X213" s="51" t="s">
        <v>1608</v>
      </c>
      <c r="Y213" s="51" t="s">
        <v>1608</v>
      </c>
      <c r="Z213" s="51" t="s">
        <v>2002</v>
      </c>
      <c r="AA213" s="58" t="s">
        <v>2002</v>
      </c>
      <c r="AB213" s="1" t="s">
        <v>1620</v>
      </c>
      <c r="AC213" s="33" t="s">
        <v>1619</v>
      </c>
      <c r="AD213" s="51" t="s">
        <v>122</v>
      </c>
      <c r="AE213" s="51" t="s">
        <v>1611</v>
      </c>
      <c r="AF213" s="73"/>
      <c r="AG213" s="73"/>
      <c r="AH213" s="73" t="s">
        <v>2039</v>
      </c>
      <c r="AI213" s="73"/>
      <c r="AJ213" s="1" t="s">
        <v>1621</v>
      </c>
      <c r="AK213" s="1" t="s">
        <v>1623</v>
      </c>
      <c r="AO213" s="51" t="s">
        <v>1614</v>
      </c>
      <c r="AP213" s="53">
        <v>42787</v>
      </c>
    </row>
    <row r="214" spans="1:42" x14ac:dyDescent="0.6">
      <c r="A214" s="78">
        <v>213</v>
      </c>
      <c r="B214" s="42" t="s">
        <v>1583</v>
      </c>
      <c r="C214" s="42"/>
      <c r="D214" s="1">
        <v>2002</v>
      </c>
      <c r="E214" s="1">
        <v>1.2</v>
      </c>
      <c r="F214" s="1"/>
      <c r="G214" s="1">
        <v>800</v>
      </c>
      <c r="T214" s="51" t="s">
        <v>1606</v>
      </c>
      <c r="U214" s="30" t="s">
        <v>213</v>
      </c>
      <c r="V214" s="51" t="s">
        <v>1606</v>
      </c>
      <c r="W214" s="51" t="s">
        <v>1607</v>
      </c>
      <c r="X214" s="51" t="s">
        <v>1608</v>
      </c>
      <c r="Y214" s="51" t="s">
        <v>1608</v>
      </c>
      <c r="Z214" s="51" t="s">
        <v>2002</v>
      </c>
      <c r="AA214" s="58" t="s">
        <v>2002</v>
      </c>
      <c r="AB214" s="1" t="s">
        <v>1625</v>
      </c>
      <c r="AC214" s="33" t="s">
        <v>1624</v>
      </c>
      <c r="AD214" s="51" t="s">
        <v>122</v>
      </c>
      <c r="AE214" s="51" t="s">
        <v>1611</v>
      </c>
      <c r="AF214" s="73"/>
      <c r="AG214" s="73"/>
      <c r="AH214" s="73"/>
      <c r="AI214" s="73"/>
      <c r="AJ214" s="1" t="s">
        <v>1626</v>
      </c>
      <c r="AK214" s="1" t="s">
        <v>1627</v>
      </c>
      <c r="AO214" s="51" t="s">
        <v>1614</v>
      </c>
      <c r="AP214" s="53">
        <v>42788</v>
      </c>
    </row>
    <row r="215" spans="1:42" x14ac:dyDescent="0.6">
      <c r="A215" s="78">
        <v>214</v>
      </c>
      <c r="B215" s="42" t="s">
        <v>1584</v>
      </c>
      <c r="C215" s="42"/>
      <c r="D215" s="1">
        <v>2007</v>
      </c>
      <c r="E215" s="1">
        <v>0.113</v>
      </c>
      <c r="F215" s="1"/>
      <c r="G215" s="1">
        <v>773</v>
      </c>
      <c r="T215" s="51" t="s">
        <v>1628</v>
      </c>
      <c r="U215" s="30" t="s">
        <v>213</v>
      </c>
      <c r="V215" s="51" t="s">
        <v>1628</v>
      </c>
      <c r="W215" s="51" t="s">
        <v>1629</v>
      </c>
      <c r="X215" s="51" t="s">
        <v>1630</v>
      </c>
      <c r="Y215" s="51" t="s">
        <v>1630</v>
      </c>
      <c r="Z215" s="51" t="s">
        <v>2002</v>
      </c>
      <c r="AA215" s="58" t="s">
        <v>2002</v>
      </c>
      <c r="AB215" s="1" t="s">
        <v>1631</v>
      </c>
      <c r="AC215" s="1" t="s">
        <v>1398</v>
      </c>
      <c r="AD215" s="51" t="s">
        <v>122</v>
      </c>
      <c r="AE215" s="51" t="s">
        <v>1632</v>
      </c>
      <c r="AF215" s="73"/>
      <c r="AG215" s="73"/>
      <c r="AH215" s="73" t="s">
        <v>2047</v>
      </c>
      <c r="AI215" s="73"/>
      <c r="AJ215" s="1" t="s">
        <v>1633</v>
      </c>
      <c r="AK215" s="1" t="s">
        <v>1634</v>
      </c>
      <c r="AO215" s="51" t="s">
        <v>1249</v>
      </c>
      <c r="AP215" s="53">
        <v>42788</v>
      </c>
    </row>
    <row r="216" spans="1:42" x14ac:dyDescent="0.6">
      <c r="A216" s="78">
        <v>215</v>
      </c>
      <c r="B216" s="42" t="s">
        <v>1585</v>
      </c>
      <c r="C216" s="42"/>
      <c r="D216" s="1">
        <v>2008</v>
      </c>
      <c r="E216" s="1">
        <v>0.68</v>
      </c>
      <c r="F216" s="1"/>
      <c r="G216" s="1">
        <v>775</v>
      </c>
      <c r="T216" s="51" t="s">
        <v>1637</v>
      </c>
      <c r="U216" s="30" t="s">
        <v>213</v>
      </c>
      <c r="V216" s="51" t="s">
        <v>1637</v>
      </c>
      <c r="W216" s="51" t="s">
        <v>1629</v>
      </c>
      <c r="X216" s="51" t="s">
        <v>1630</v>
      </c>
      <c r="Y216" s="51" t="s">
        <v>1630</v>
      </c>
      <c r="Z216" s="51" t="s">
        <v>2002</v>
      </c>
      <c r="AA216" s="58" t="s">
        <v>2002</v>
      </c>
      <c r="AB216" s="1" t="s">
        <v>1635</v>
      </c>
      <c r="AC216" s="33" t="s">
        <v>1636</v>
      </c>
      <c r="AD216" s="51" t="s">
        <v>122</v>
      </c>
      <c r="AE216" s="51" t="s">
        <v>1632</v>
      </c>
      <c r="AF216" s="73"/>
      <c r="AG216" s="73"/>
      <c r="AH216" s="73"/>
      <c r="AI216" s="73"/>
      <c r="AJ216" s="1" t="s">
        <v>1638</v>
      </c>
      <c r="AK216" s="28" t="s">
        <v>1639</v>
      </c>
      <c r="AO216" s="51" t="s">
        <v>1640</v>
      </c>
      <c r="AP216" s="53">
        <v>42788</v>
      </c>
    </row>
    <row r="217" spans="1:42" x14ac:dyDescent="0.6">
      <c r="A217" s="78">
        <v>216</v>
      </c>
      <c r="B217" s="42" t="s">
        <v>1586</v>
      </c>
      <c r="C217" s="42"/>
      <c r="D217" s="1">
        <v>2009</v>
      </c>
      <c r="E217" s="1">
        <v>0.1</v>
      </c>
      <c r="F217" s="1"/>
      <c r="G217" s="1">
        <v>600</v>
      </c>
      <c r="T217" s="51" t="s">
        <v>1628</v>
      </c>
      <c r="U217" s="30" t="s">
        <v>213</v>
      </c>
      <c r="V217" s="51" t="s">
        <v>1628</v>
      </c>
      <c r="W217" s="51" t="s">
        <v>1629</v>
      </c>
      <c r="X217" s="51" t="s">
        <v>1630</v>
      </c>
      <c r="Y217" s="51" t="s">
        <v>1630</v>
      </c>
      <c r="Z217" s="51" t="s">
        <v>2002</v>
      </c>
      <c r="AA217" s="58" t="s">
        <v>2002</v>
      </c>
      <c r="AB217" s="1" t="s">
        <v>1642</v>
      </c>
      <c r="AC217" s="33" t="s">
        <v>1641</v>
      </c>
      <c r="AD217" s="51" t="s">
        <v>122</v>
      </c>
      <c r="AE217" s="51" t="s">
        <v>1632</v>
      </c>
      <c r="AF217" s="73"/>
      <c r="AG217" s="73"/>
      <c r="AH217" s="73"/>
      <c r="AI217" s="73"/>
      <c r="AJ217" s="1" t="s">
        <v>1644</v>
      </c>
      <c r="AK217" s="1" t="s">
        <v>1643</v>
      </c>
      <c r="AO217" s="51" t="s">
        <v>1640</v>
      </c>
      <c r="AP217" s="53">
        <v>42789</v>
      </c>
    </row>
    <row r="218" spans="1:42" x14ac:dyDescent="0.6">
      <c r="A218" s="78">
        <v>217</v>
      </c>
      <c r="B218" s="42" t="s">
        <v>1587</v>
      </c>
      <c r="C218" s="42"/>
      <c r="D218" s="1">
        <v>2005</v>
      </c>
      <c r="E218" s="1">
        <v>0.72</v>
      </c>
      <c r="F218" s="1"/>
      <c r="G218" s="1">
        <v>850</v>
      </c>
      <c r="T218" s="51" t="s">
        <v>1637</v>
      </c>
      <c r="U218" s="30" t="s">
        <v>213</v>
      </c>
      <c r="V218" s="51" t="s">
        <v>1637</v>
      </c>
      <c r="W218" s="51" t="s">
        <v>1629</v>
      </c>
      <c r="X218" s="51" t="s">
        <v>1630</v>
      </c>
      <c r="Y218" s="51" t="s">
        <v>1630</v>
      </c>
      <c r="Z218" s="51" t="s">
        <v>2002</v>
      </c>
      <c r="AA218" s="58" t="s">
        <v>2002</v>
      </c>
      <c r="AB218" s="1" t="s">
        <v>1645</v>
      </c>
      <c r="AC218" s="33" t="s">
        <v>1646</v>
      </c>
      <c r="AD218" s="51" t="s">
        <v>122</v>
      </c>
      <c r="AE218" s="51" t="s">
        <v>1632</v>
      </c>
      <c r="AF218" s="73"/>
      <c r="AG218" s="73"/>
      <c r="AH218" s="73" t="s">
        <v>2039</v>
      </c>
      <c r="AI218" s="73"/>
      <c r="AJ218" s="1" t="s">
        <v>1647</v>
      </c>
      <c r="AK218" s="1" t="s">
        <v>1648</v>
      </c>
      <c r="AO218" s="51" t="s">
        <v>1640</v>
      </c>
      <c r="AP218" s="53">
        <v>42789</v>
      </c>
    </row>
    <row r="219" spans="1:42" x14ac:dyDescent="0.6">
      <c r="A219" s="78">
        <v>218</v>
      </c>
      <c r="B219" s="42" t="s">
        <v>1588</v>
      </c>
      <c r="C219" s="42"/>
      <c r="D219" s="1">
        <v>2014</v>
      </c>
      <c r="E219" s="1">
        <v>0.98</v>
      </c>
      <c r="F219" s="1"/>
      <c r="G219" s="1">
        <v>820</v>
      </c>
      <c r="T219" s="51" t="s">
        <v>1637</v>
      </c>
      <c r="U219" s="30" t="s">
        <v>213</v>
      </c>
      <c r="V219" s="51" t="s">
        <v>1637</v>
      </c>
      <c r="W219" s="51" t="s">
        <v>1629</v>
      </c>
      <c r="X219" s="51" t="s">
        <v>1630</v>
      </c>
      <c r="Y219" s="51" t="s">
        <v>1630</v>
      </c>
      <c r="Z219" s="51" t="s">
        <v>2002</v>
      </c>
      <c r="AA219" s="58" t="s">
        <v>2002</v>
      </c>
      <c r="AB219" s="33" t="s">
        <v>1645</v>
      </c>
      <c r="AC219" s="33" t="s">
        <v>1649</v>
      </c>
      <c r="AD219" s="51" t="s">
        <v>122</v>
      </c>
      <c r="AE219" s="51" t="s">
        <v>1632</v>
      </c>
      <c r="AF219" s="73"/>
      <c r="AG219" s="73"/>
      <c r="AH219" s="73" t="s">
        <v>2054</v>
      </c>
      <c r="AI219" s="73"/>
      <c r="AJ219" s="28" t="s">
        <v>1651</v>
      </c>
      <c r="AK219" s="1" t="s">
        <v>1650</v>
      </c>
      <c r="AO219" s="51" t="s">
        <v>1640</v>
      </c>
      <c r="AP219" s="53">
        <v>42790</v>
      </c>
    </row>
    <row r="220" spans="1:42" x14ac:dyDescent="0.6">
      <c r="A220" s="78">
        <v>219</v>
      </c>
      <c r="B220" s="42" t="s">
        <v>1589</v>
      </c>
      <c r="C220" s="42"/>
      <c r="D220" s="1">
        <v>2007</v>
      </c>
      <c r="E220" s="1">
        <v>0.93</v>
      </c>
      <c r="F220" s="1"/>
      <c r="G220" s="1">
        <v>820</v>
      </c>
      <c r="T220" s="51" t="s">
        <v>1637</v>
      </c>
      <c r="U220" s="30" t="s">
        <v>213</v>
      </c>
      <c r="V220" s="51" t="s">
        <v>1637</v>
      </c>
      <c r="W220" s="51" t="s">
        <v>1629</v>
      </c>
      <c r="X220" s="51" t="s">
        <v>1630</v>
      </c>
      <c r="Y220" s="51" t="s">
        <v>1630</v>
      </c>
      <c r="Z220" s="51" t="s">
        <v>2002</v>
      </c>
      <c r="AA220" s="58" t="s">
        <v>2002</v>
      </c>
      <c r="AB220" s="1" t="s">
        <v>1645</v>
      </c>
      <c r="AC220" s="33" t="s">
        <v>1652</v>
      </c>
      <c r="AD220" s="51" t="s">
        <v>122</v>
      </c>
      <c r="AE220" s="51" t="s">
        <v>1632</v>
      </c>
      <c r="AF220" s="73"/>
      <c r="AG220" s="73"/>
      <c r="AH220" s="73" t="s">
        <v>2056</v>
      </c>
      <c r="AI220" s="73"/>
      <c r="AJ220" s="1" t="s">
        <v>1654</v>
      </c>
      <c r="AK220" s="1" t="s">
        <v>1653</v>
      </c>
      <c r="AO220" s="51" t="s">
        <v>1640</v>
      </c>
      <c r="AP220" s="53">
        <v>42790</v>
      </c>
    </row>
    <row r="221" spans="1:42" x14ac:dyDescent="0.6">
      <c r="A221" s="78">
        <v>220</v>
      </c>
      <c r="B221" s="42" t="s">
        <v>1590</v>
      </c>
      <c r="C221" s="42"/>
      <c r="D221" s="1">
        <v>2008</v>
      </c>
      <c r="E221" s="1">
        <v>0.79</v>
      </c>
      <c r="F221" s="1"/>
      <c r="G221" s="1">
        <v>698</v>
      </c>
      <c r="T221" s="51" t="s">
        <v>1637</v>
      </c>
      <c r="U221" s="30" t="s">
        <v>213</v>
      </c>
      <c r="V221" s="51" t="s">
        <v>1637</v>
      </c>
      <c r="W221" s="51" t="s">
        <v>1629</v>
      </c>
      <c r="X221" s="51" t="s">
        <v>1630</v>
      </c>
      <c r="Y221" s="51" t="s">
        <v>1630</v>
      </c>
      <c r="Z221" s="51" t="s">
        <v>2002</v>
      </c>
      <c r="AA221" s="58" t="s">
        <v>2002</v>
      </c>
      <c r="AB221" s="1" t="s">
        <v>1658</v>
      </c>
      <c r="AC221" s="33" t="s">
        <v>1657</v>
      </c>
      <c r="AD221" s="51" t="s">
        <v>122</v>
      </c>
      <c r="AE221" s="51" t="s">
        <v>1632</v>
      </c>
      <c r="AF221" s="73"/>
      <c r="AG221" s="73"/>
      <c r="AH221" s="73"/>
      <c r="AI221" s="73"/>
      <c r="AJ221" s="33" t="s">
        <v>1656</v>
      </c>
      <c r="AK221" s="1" t="s">
        <v>1655</v>
      </c>
      <c r="AO221" s="51" t="s">
        <v>1640</v>
      </c>
      <c r="AP221" s="53">
        <v>42790</v>
      </c>
    </row>
    <row r="222" spans="1:42" x14ac:dyDescent="0.6">
      <c r="A222" s="78">
        <v>221</v>
      </c>
      <c r="B222" s="42" t="s">
        <v>1591</v>
      </c>
      <c r="C222" s="42"/>
      <c r="D222" s="1">
        <v>2013</v>
      </c>
      <c r="E222" s="1">
        <v>1.3</v>
      </c>
      <c r="F222" s="1"/>
      <c r="G222" s="1">
        <v>820</v>
      </c>
      <c r="T222" s="51" t="s">
        <v>1733</v>
      </c>
      <c r="U222" s="30" t="s">
        <v>1732</v>
      </c>
      <c r="V222" s="51" t="s">
        <v>1733</v>
      </c>
      <c r="W222" s="51" t="s">
        <v>1734</v>
      </c>
      <c r="X222" s="51" t="s">
        <v>1735</v>
      </c>
      <c r="Y222" s="51" t="s">
        <v>1735</v>
      </c>
      <c r="Z222" s="51" t="s">
        <v>2002</v>
      </c>
      <c r="AA222" s="58" t="s">
        <v>2002</v>
      </c>
      <c r="AB222" s="1" t="s">
        <v>1737</v>
      </c>
      <c r="AC222" s="33" t="s">
        <v>1736</v>
      </c>
      <c r="AD222" s="51" t="s">
        <v>1738</v>
      </c>
      <c r="AE222" s="51" t="s">
        <v>1739</v>
      </c>
      <c r="AF222" s="73"/>
      <c r="AG222" s="73"/>
      <c r="AH222" s="73" t="s">
        <v>2052</v>
      </c>
      <c r="AI222" s="73"/>
      <c r="AJ222" s="1" t="s">
        <v>1740</v>
      </c>
      <c r="AK222" s="1" t="s">
        <v>1741</v>
      </c>
      <c r="AO222" s="51" t="s">
        <v>1742</v>
      </c>
      <c r="AP222" s="53">
        <v>42809</v>
      </c>
    </row>
    <row r="223" spans="1:42" x14ac:dyDescent="0.6">
      <c r="A223" s="78">
        <v>222</v>
      </c>
      <c r="B223" s="42" t="s">
        <v>1592</v>
      </c>
      <c r="C223" s="42"/>
      <c r="D223" s="1">
        <v>2008</v>
      </c>
      <c r="E223" s="1">
        <v>0.95</v>
      </c>
      <c r="F223" s="1"/>
      <c r="G223" s="1">
        <v>700</v>
      </c>
      <c r="T223" s="51" t="s">
        <v>1722</v>
      </c>
      <c r="U223" s="30" t="s">
        <v>1711</v>
      </c>
      <c r="V223" s="51" t="s">
        <v>1722</v>
      </c>
      <c r="W223" s="51" t="s">
        <v>1713</v>
      </c>
      <c r="X223" s="51" t="s">
        <v>1714</v>
      </c>
      <c r="Y223" s="51" t="s">
        <v>1714</v>
      </c>
      <c r="Z223" s="51" t="s">
        <v>2002</v>
      </c>
      <c r="AA223" s="58" t="s">
        <v>2002</v>
      </c>
      <c r="AB223" s="1" t="s">
        <v>1729</v>
      </c>
      <c r="AC223" s="33" t="s">
        <v>1728</v>
      </c>
      <c r="AD223" s="51" t="s">
        <v>1717</v>
      </c>
      <c r="AE223" s="51" t="s">
        <v>1718</v>
      </c>
      <c r="AF223" s="73"/>
      <c r="AG223" s="73"/>
      <c r="AH223" s="73" t="s">
        <v>2064</v>
      </c>
      <c r="AI223" s="73"/>
      <c r="AJ223" s="1" t="s">
        <v>1719</v>
      </c>
      <c r="AK223" s="1" t="s">
        <v>1730</v>
      </c>
      <c r="AO223" s="51" t="s">
        <v>1721</v>
      </c>
      <c r="AP223" s="53">
        <v>42809</v>
      </c>
    </row>
    <row r="224" spans="1:42" x14ac:dyDescent="0.6">
      <c r="A224" s="78">
        <v>223</v>
      </c>
      <c r="B224" s="42" t="s">
        <v>1593</v>
      </c>
      <c r="C224" s="42"/>
      <c r="D224" s="1">
        <v>2008</v>
      </c>
      <c r="E224" s="1">
        <v>0.9</v>
      </c>
      <c r="F224" s="1"/>
      <c r="G224" s="1">
        <v>850</v>
      </c>
      <c r="T224" s="51" t="s">
        <v>1722</v>
      </c>
      <c r="U224" s="30" t="s">
        <v>1711</v>
      </c>
      <c r="V224" s="51" t="s">
        <v>1722</v>
      </c>
      <c r="W224" s="51" t="s">
        <v>1713</v>
      </c>
      <c r="X224" s="51" t="s">
        <v>1713</v>
      </c>
      <c r="Y224" s="51" t="s">
        <v>1714</v>
      </c>
      <c r="Z224" s="51" t="s">
        <v>2002</v>
      </c>
      <c r="AA224" s="58" t="s">
        <v>2002</v>
      </c>
      <c r="AB224" s="1" t="s">
        <v>1727</v>
      </c>
      <c r="AC224" s="33" t="s">
        <v>1726</v>
      </c>
      <c r="AD224" s="51" t="s">
        <v>1717</v>
      </c>
      <c r="AE224" s="51" t="s">
        <v>1718</v>
      </c>
      <c r="AF224" s="73"/>
      <c r="AG224" s="73"/>
      <c r="AH224" s="73" t="s">
        <v>2037</v>
      </c>
      <c r="AI224" s="73"/>
      <c r="AJ224" s="1" t="s">
        <v>1725</v>
      </c>
      <c r="AK224" s="1" t="s">
        <v>1723</v>
      </c>
      <c r="AO224" s="51" t="s">
        <v>1721</v>
      </c>
      <c r="AP224" s="53">
        <v>42809</v>
      </c>
    </row>
    <row r="225" spans="1:42" x14ac:dyDescent="0.6">
      <c r="A225" s="78">
        <v>224</v>
      </c>
      <c r="B225" s="42" t="s">
        <v>1594</v>
      </c>
      <c r="C225" s="42"/>
      <c r="D225" s="1">
        <v>2011</v>
      </c>
      <c r="E225" s="1">
        <v>0.87</v>
      </c>
      <c r="F225" s="1"/>
      <c r="G225" s="1">
        <v>750</v>
      </c>
      <c r="T225" s="51" t="s">
        <v>1712</v>
      </c>
      <c r="U225" s="30" t="s">
        <v>1711</v>
      </c>
      <c r="V225" s="51" t="s">
        <v>1712</v>
      </c>
      <c r="W225" s="51" t="s">
        <v>1713</v>
      </c>
      <c r="X225" s="51" t="s">
        <v>1714</v>
      </c>
      <c r="Y225" s="51" t="s">
        <v>1714</v>
      </c>
      <c r="Z225" s="51" t="s">
        <v>2002</v>
      </c>
      <c r="AA225" s="58" t="s">
        <v>2002</v>
      </c>
      <c r="AB225" s="1" t="s">
        <v>1715</v>
      </c>
      <c r="AC225" s="33" t="s">
        <v>1716</v>
      </c>
      <c r="AD225" s="51" t="s">
        <v>1717</v>
      </c>
      <c r="AE225" s="51" t="s">
        <v>1718</v>
      </c>
      <c r="AF225" s="73"/>
      <c r="AG225" s="73"/>
      <c r="AH225" s="73" t="s">
        <v>2039</v>
      </c>
      <c r="AI225" s="73"/>
      <c r="AJ225" s="1" t="s">
        <v>1724</v>
      </c>
      <c r="AK225" s="1" t="s">
        <v>1720</v>
      </c>
      <c r="AO225" s="51" t="s">
        <v>1721</v>
      </c>
      <c r="AP225" s="53">
        <v>42809</v>
      </c>
    </row>
    <row r="226" spans="1:42" x14ac:dyDescent="0.6">
      <c r="A226" s="78">
        <v>225</v>
      </c>
      <c r="B226" s="42" t="s">
        <v>1595</v>
      </c>
      <c r="C226" s="42"/>
      <c r="D226" s="1">
        <v>2010</v>
      </c>
      <c r="E226" s="1">
        <v>1</v>
      </c>
      <c r="F226" s="1"/>
      <c r="G226" s="1">
        <v>650</v>
      </c>
      <c r="T226" s="51" t="s">
        <v>1745</v>
      </c>
      <c r="U226" s="30" t="s">
        <v>1743</v>
      </c>
      <c r="V226" s="51" t="s">
        <v>1745</v>
      </c>
      <c r="W226" s="51" t="s">
        <v>1746</v>
      </c>
      <c r="X226" s="51" t="s">
        <v>1747</v>
      </c>
      <c r="Y226" s="51" t="s">
        <v>1747</v>
      </c>
      <c r="Z226" s="51" t="s">
        <v>2002</v>
      </c>
      <c r="AA226" s="58" t="s">
        <v>2002</v>
      </c>
      <c r="AB226" s="1" t="s">
        <v>1748</v>
      </c>
      <c r="AC226" s="33" t="s">
        <v>1744</v>
      </c>
      <c r="AD226" s="51" t="s">
        <v>1749</v>
      </c>
      <c r="AE226" s="51" t="s">
        <v>1750</v>
      </c>
      <c r="AF226" s="73"/>
      <c r="AG226" s="73"/>
      <c r="AH226" s="73" t="s">
        <v>2047</v>
      </c>
      <c r="AI226" s="73"/>
      <c r="AJ226" s="1" t="s">
        <v>1751</v>
      </c>
      <c r="AK226" s="1" t="s">
        <v>1752</v>
      </c>
      <c r="AO226" s="51" t="s">
        <v>1753</v>
      </c>
      <c r="AP226" s="53">
        <v>42814</v>
      </c>
    </row>
    <row r="227" spans="1:42" x14ac:dyDescent="0.6">
      <c r="A227" s="78">
        <v>226</v>
      </c>
      <c r="B227" s="42" t="s">
        <v>1596</v>
      </c>
      <c r="C227" s="42"/>
      <c r="D227" s="1">
        <v>2011</v>
      </c>
      <c r="E227" s="1">
        <v>1.22</v>
      </c>
      <c r="F227" s="1"/>
      <c r="G227" s="1">
        <v>800</v>
      </c>
      <c r="T227" s="51" t="s">
        <v>1745</v>
      </c>
      <c r="U227" s="30" t="s">
        <v>1743</v>
      </c>
      <c r="V227" s="51" t="s">
        <v>1745</v>
      </c>
      <c r="W227" s="51" t="s">
        <v>1746</v>
      </c>
      <c r="X227" s="51" t="s">
        <v>1747</v>
      </c>
      <c r="Y227" s="51" t="s">
        <v>1747</v>
      </c>
      <c r="Z227" s="51" t="s">
        <v>2002</v>
      </c>
      <c r="AA227" s="58" t="s">
        <v>2002</v>
      </c>
      <c r="AB227" s="1" t="s">
        <v>1754</v>
      </c>
      <c r="AC227" s="33" t="s">
        <v>1731</v>
      </c>
      <c r="AD227" s="51" t="s">
        <v>1749</v>
      </c>
      <c r="AE227" s="51" t="s">
        <v>1750</v>
      </c>
      <c r="AF227" s="73"/>
      <c r="AG227" s="73"/>
      <c r="AH227" s="73" t="s">
        <v>2040</v>
      </c>
      <c r="AI227" s="73"/>
      <c r="AJ227" s="1" t="s">
        <v>1755</v>
      </c>
      <c r="AK227" s="1" t="s">
        <v>1756</v>
      </c>
      <c r="AO227" s="51" t="s">
        <v>1753</v>
      </c>
      <c r="AP227" s="53">
        <v>42814</v>
      </c>
    </row>
    <row r="228" spans="1:42" x14ac:dyDescent="0.6">
      <c r="A228" s="78">
        <v>227</v>
      </c>
      <c r="B228" s="42" t="s">
        <v>1597</v>
      </c>
      <c r="C228" s="42"/>
      <c r="D228" s="1">
        <v>2014</v>
      </c>
      <c r="E228" s="1">
        <v>1.9</v>
      </c>
      <c r="F228" s="1"/>
      <c r="G228" s="1">
        <v>835</v>
      </c>
      <c r="T228" s="51" t="s">
        <v>1760</v>
      </c>
      <c r="U228" s="30" t="s">
        <v>1732</v>
      </c>
      <c r="V228" s="51" t="s">
        <v>1733</v>
      </c>
      <c r="W228" s="51" t="s">
        <v>1734</v>
      </c>
      <c r="X228" s="51" t="s">
        <v>1735</v>
      </c>
      <c r="Y228" s="51" t="s">
        <v>1735</v>
      </c>
      <c r="Z228" s="51" t="s">
        <v>2002</v>
      </c>
      <c r="AA228" s="58" t="s">
        <v>2002</v>
      </c>
      <c r="AB228" s="1" t="s">
        <v>1758</v>
      </c>
      <c r="AC228" s="33" t="s">
        <v>1757</v>
      </c>
      <c r="AD228" s="51" t="s">
        <v>1749</v>
      </c>
      <c r="AE228" s="51" t="s">
        <v>1750</v>
      </c>
      <c r="AF228" s="73"/>
      <c r="AG228" s="73"/>
      <c r="AH228" s="73" t="s">
        <v>2052</v>
      </c>
      <c r="AI228" s="73"/>
      <c r="AJ228" s="1" t="s">
        <v>1759</v>
      </c>
      <c r="AK228" s="1" t="s">
        <v>570</v>
      </c>
      <c r="AO228" s="51" t="s">
        <v>1753</v>
      </c>
      <c r="AP228" s="53">
        <v>42814</v>
      </c>
    </row>
    <row r="229" spans="1:42" x14ac:dyDescent="0.6">
      <c r="A229" s="78">
        <v>228</v>
      </c>
      <c r="B229" s="42" t="s">
        <v>1785</v>
      </c>
      <c r="C229" s="42"/>
      <c r="D229" s="1">
        <v>2015</v>
      </c>
      <c r="E229" s="1">
        <v>1.45</v>
      </c>
      <c r="F229" s="1"/>
      <c r="G229" s="1">
        <v>822</v>
      </c>
      <c r="T229" s="51" t="s">
        <v>253</v>
      </c>
      <c r="U229" s="30" t="s">
        <v>236</v>
      </c>
      <c r="V229" s="51" t="s">
        <v>253</v>
      </c>
      <c r="W229" s="51" t="s">
        <v>114</v>
      </c>
      <c r="X229" s="51" t="s">
        <v>106</v>
      </c>
      <c r="Y229" s="51" t="s">
        <v>106</v>
      </c>
      <c r="Z229" s="51" t="s">
        <v>2002</v>
      </c>
      <c r="AA229" s="58" t="s">
        <v>2002</v>
      </c>
      <c r="AB229" s="1" t="s">
        <v>1786</v>
      </c>
      <c r="AC229" s="33" t="s">
        <v>1787</v>
      </c>
      <c r="AD229" s="51" t="s">
        <v>122</v>
      </c>
      <c r="AE229" s="51" t="s">
        <v>110</v>
      </c>
      <c r="AF229" s="73" t="s">
        <v>2068</v>
      </c>
      <c r="AG229" s="73"/>
      <c r="AH229" s="73" t="s">
        <v>2047</v>
      </c>
      <c r="AI229" s="73"/>
      <c r="AJ229" s="1" t="s">
        <v>1788</v>
      </c>
      <c r="AK229" s="1" t="s">
        <v>1789</v>
      </c>
      <c r="AO229" s="51" t="s">
        <v>1249</v>
      </c>
      <c r="AP229" s="53">
        <v>42814</v>
      </c>
    </row>
    <row r="230" spans="1:42" x14ac:dyDescent="0.6">
      <c r="A230" s="78">
        <v>229</v>
      </c>
      <c r="B230" s="42" t="s">
        <v>1790</v>
      </c>
      <c r="C230" s="42"/>
      <c r="D230" s="1">
        <v>1996</v>
      </c>
      <c r="E230" s="1">
        <v>0.88</v>
      </c>
      <c r="F230" s="1"/>
      <c r="G230" s="1">
        <v>741</v>
      </c>
      <c r="T230" s="51" t="s">
        <v>253</v>
      </c>
      <c r="U230" s="30" t="s">
        <v>236</v>
      </c>
      <c r="V230" s="51" t="s">
        <v>253</v>
      </c>
      <c r="W230" s="51" t="s">
        <v>114</v>
      </c>
      <c r="X230" s="51" t="s">
        <v>106</v>
      </c>
      <c r="Y230" s="51" t="s">
        <v>106</v>
      </c>
      <c r="Z230" s="51" t="s">
        <v>2002</v>
      </c>
      <c r="AA230" s="58" t="s">
        <v>2002</v>
      </c>
      <c r="AB230" s="1" t="s">
        <v>1601</v>
      </c>
      <c r="AC230" s="33" t="s">
        <v>1791</v>
      </c>
      <c r="AD230" s="51" t="s">
        <v>122</v>
      </c>
      <c r="AE230" s="51" t="s">
        <v>110</v>
      </c>
      <c r="AF230" s="73"/>
      <c r="AG230" s="73"/>
      <c r="AH230" s="73"/>
      <c r="AI230" s="73"/>
      <c r="AJ230" s="1" t="s">
        <v>1792</v>
      </c>
      <c r="AK230" s="1" t="s">
        <v>143</v>
      </c>
      <c r="AO230" s="51" t="s">
        <v>1249</v>
      </c>
      <c r="AP230" s="53">
        <v>42814</v>
      </c>
    </row>
    <row r="231" spans="1:42" x14ac:dyDescent="0.6">
      <c r="A231" s="78">
        <v>230</v>
      </c>
      <c r="B231" s="42" t="s">
        <v>1793</v>
      </c>
      <c r="C231" s="42"/>
      <c r="D231" s="1">
        <v>2008</v>
      </c>
      <c r="E231" s="1">
        <v>1.36</v>
      </c>
      <c r="F231" s="1"/>
      <c r="G231" s="1">
        <v>800</v>
      </c>
      <c r="T231" s="51" t="s">
        <v>221</v>
      </c>
      <c r="U231" s="30" t="s">
        <v>236</v>
      </c>
      <c r="V231" s="51" t="s">
        <v>221</v>
      </c>
      <c r="W231" s="51" t="s">
        <v>114</v>
      </c>
      <c r="X231" s="51" t="s">
        <v>106</v>
      </c>
      <c r="Y231" s="51" t="s">
        <v>106</v>
      </c>
      <c r="Z231" s="51" t="s">
        <v>2002</v>
      </c>
      <c r="AA231" s="58" t="s">
        <v>2002</v>
      </c>
      <c r="AB231" s="1" t="s">
        <v>1794</v>
      </c>
      <c r="AC231" s="33" t="s">
        <v>1795</v>
      </c>
      <c r="AD231" s="51" t="s">
        <v>122</v>
      </c>
      <c r="AE231" s="51" t="s">
        <v>110</v>
      </c>
      <c r="AF231" s="73"/>
      <c r="AG231" s="73"/>
      <c r="AH231" s="73"/>
      <c r="AI231" s="73"/>
      <c r="AJ231" s="1" t="s">
        <v>143</v>
      </c>
      <c r="AK231" s="1" t="s">
        <v>143</v>
      </c>
      <c r="AO231" s="51" t="s">
        <v>1249</v>
      </c>
      <c r="AP231" s="53">
        <v>42814</v>
      </c>
    </row>
    <row r="232" spans="1:42" x14ac:dyDescent="0.6">
      <c r="A232" s="78">
        <v>231</v>
      </c>
      <c r="B232" s="42" t="s">
        <v>1796</v>
      </c>
      <c r="C232" s="42"/>
      <c r="D232" s="1">
        <v>2011</v>
      </c>
      <c r="E232" s="1">
        <v>1.7</v>
      </c>
      <c r="F232" s="1"/>
      <c r="G232" s="1">
        <v>850</v>
      </c>
      <c r="T232" s="51" t="s">
        <v>221</v>
      </c>
      <c r="U232" s="30" t="s">
        <v>236</v>
      </c>
      <c r="V232" s="51" t="s">
        <v>221</v>
      </c>
      <c r="W232" s="51" t="s">
        <v>114</v>
      </c>
      <c r="X232" s="51" t="s">
        <v>106</v>
      </c>
      <c r="Y232" s="51" t="s">
        <v>106</v>
      </c>
      <c r="Z232" s="51" t="s">
        <v>2002</v>
      </c>
      <c r="AA232" s="58" t="s">
        <v>2002</v>
      </c>
      <c r="AB232" s="1" t="s">
        <v>1797</v>
      </c>
      <c r="AC232" s="33" t="s">
        <v>1798</v>
      </c>
      <c r="AD232" s="51" t="s">
        <v>122</v>
      </c>
      <c r="AE232" s="51" t="s">
        <v>110</v>
      </c>
      <c r="AF232" s="73"/>
      <c r="AG232" s="73"/>
      <c r="AH232" s="73"/>
      <c r="AI232" s="73"/>
      <c r="AJ232" s="1" t="s">
        <v>1799</v>
      </c>
      <c r="AK232" s="1" t="s">
        <v>1800</v>
      </c>
      <c r="AO232" s="51" t="s">
        <v>1249</v>
      </c>
      <c r="AP232" s="53">
        <v>42814</v>
      </c>
    </row>
    <row r="233" spans="1:42" x14ac:dyDescent="0.6">
      <c r="A233" s="78">
        <v>232</v>
      </c>
      <c r="B233" s="42" t="s">
        <v>1801</v>
      </c>
      <c r="C233" s="42"/>
      <c r="D233" s="1">
        <v>2005</v>
      </c>
      <c r="E233" s="1">
        <v>0.65</v>
      </c>
      <c r="F233" s="1"/>
      <c r="G233" s="1">
        <v>680</v>
      </c>
      <c r="T233" s="51" t="s">
        <v>221</v>
      </c>
      <c r="U233" s="30" t="s">
        <v>236</v>
      </c>
      <c r="V233" s="51" t="s">
        <v>221</v>
      </c>
      <c r="W233" s="51" t="s">
        <v>114</v>
      </c>
      <c r="X233" s="51" t="s">
        <v>106</v>
      </c>
      <c r="Y233" s="51" t="s">
        <v>106</v>
      </c>
      <c r="Z233" s="51" t="s">
        <v>2002</v>
      </c>
      <c r="AA233" s="58" t="s">
        <v>2002</v>
      </c>
      <c r="AB233" s="1" t="s">
        <v>1802</v>
      </c>
      <c r="AC233" s="33" t="s">
        <v>1803</v>
      </c>
      <c r="AD233" s="51" t="s">
        <v>122</v>
      </c>
      <c r="AE233" s="51" t="s">
        <v>110</v>
      </c>
      <c r="AF233" s="73"/>
      <c r="AG233" s="73"/>
      <c r="AH233" s="73"/>
      <c r="AI233" s="73"/>
      <c r="AJ233" s="1" t="s">
        <v>1804</v>
      </c>
      <c r="AK233" s="33" t="s">
        <v>1805</v>
      </c>
      <c r="AO233" s="51" t="s">
        <v>1249</v>
      </c>
      <c r="AP233" s="53">
        <v>42814</v>
      </c>
    </row>
    <row r="234" spans="1:42" x14ac:dyDescent="0.6">
      <c r="A234" s="78">
        <v>233</v>
      </c>
      <c r="B234" s="42" t="s">
        <v>1806</v>
      </c>
      <c r="C234" s="42"/>
      <c r="D234" s="1">
        <v>2011</v>
      </c>
      <c r="E234" s="1">
        <v>1.1000000000000001</v>
      </c>
      <c r="F234" s="1"/>
      <c r="G234" s="1">
        <v>800</v>
      </c>
      <c r="T234" s="51" t="s">
        <v>221</v>
      </c>
      <c r="U234" s="30" t="s">
        <v>236</v>
      </c>
      <c r="V234" s="51" t="s">
        <v>221</v>
      </c>
      <c r="W234" s="51" t="s">
        <v>114</v>
      </c>
      <c r="X234" s="51" t="s">
        <v>106</v>
      </c>
      <c r="Y234" s="51" t="s">
        <v>106</v>
      </c>
      <c r="Z234" s="51" t="s">
        <v>2002</v>
      </c>
      <c r="AA234" s="58" t="s">
        <v>2002</v>
      </c>
      <c r="AB234" s="1" t="s">
        <v>1807</v>
      </c>
      <c r="AC234" s="33" t="s">
        <v>1808</v>
      </c>
      <c r="AD234" s="51" t="s">
        <v>122</v>
      </c>
      <c r="AE234" s="51" t="s">
        <v>110</v>
      </c>
      <c r="AF234" s="73"/>
      <c r="AG234" s="73"/>
      <c r="AH234" s="73"/>
      <c r="AI234" s="73"/>
      <c r="AJ234" s="1" t="s">
        <v>1809</v>
      </c>
      <c r="AK234" s="1" t="s">
        <v>1810</v>
      </c>
      <c r="AO234" s="51" t="s">
        <v>1249</v>
      </c>
      <c r="AP234" s="53">
        <v>42814</v>
      </c>
    </row>
    <row r="235" spans="1:42" x14ac:dyDescent="0.6">
      <c r="A235" s="78">
        <v>234</v>
      </c>
      <c r="B235" s="42" t="s">
        <v>1811</v>
      </c>
      <c r="C235" s="42"/>
      <c r="D235" s="1">
        <v>2001</v>
      </c>
      <c r="E235" s="1">
        <v>0.8</v>
      </c>
      <c r="F235" s="1"/>
      <c r="G235" s="1">
        <v>750</v>
      </c>
      <c r="T235" s="51" t="s">
        <v>253</v>
      </c>
      <c r="U235" s="30" t="s">
        <v>236</v>
      </c>
      <c r="V235" s="51" t="s">
        <v>253</v>
      </c>
      <c r="W235" s="51" t="s">
        <v>114</v>
      </c>
      <c r="X235" s="51" t="s">
        <v>106</v>
      </c>
      <c r="Y235" s="51" t="s">
        <v>106</v>
      </c>
      <c r="Z235" s="51" t="s">
        <v>2002</v>
      </c>
      <c r="AA235" s="58" t="s">
        <v>2002</v>
      </c>
      <c r="AB235" s="1" t="s">
        <v>1812</v>
      </c>
      <c r="AC235" s="33" t="s">
        <v>1813</v>
      </c>
      <c r="AD235" s="51" t="s">
        <v>122</v>
      </c>
      <c r="AE235" s="51" t="s">
        <v>110</v>
      </c>
      <c r="AF235" s="73"/>
      <c r="AG235" s="73"/>
      <c r="AH235" s="73"/>
      <c r="AI235" s="73"/>
      <c r="AJ235" s="1" t="s">
        <v>1814</v>
      </c>
      <c r="AK235" s="1" t="s">
        <v>1815</v>
      </c>
      <c r="AO235" s="51" t="s">
        <v>1249</v>
      </c>
      <c r="AP235" s="53">
        <v>42810</v>
      </c>
    </row>
    <row r="236" spans="1:42" x14ac:dyDescent="0.6">
      <c r="A236" s="78">
        <v>235</v>
      </c>
      <c r="B236" s="42" t="s">
        <v>1816</v>
      </c>
      <c r="C236" s="42"/>
      <c r="D236" s="1">
        <v>2005</v>
      </c>
      <c r="E236" s="1">
        <v>1.25</v>
      </c>
      <c r="F236" s="1"/>
      <c r="G236" s="1">
        <v>900</v>
      </c>
      <c r="T236" s="51" t="s">
        <v>221</v>
      </c>
      <c r="U236" s="30" t="s">
        <v>236</v>
      </c>
      <c r="V236" s="51" t="s">
        <v>221</v>
      </c>
      <c r="W236" s="51" t="s">
        <v>114</v>
      </c>
      <c r="X236" s="51" t="s">
        <v>106</v>
      </c>
      <c r="Y236" s="51" t="s">
        <v>106</v>
      </c>
      <c r="Z236" s="51" t="s">
        <v>2002</v>
      </c>
      <c r="AA236" s="58" t="s">
        <v>2002</v>
      </c>
      <c r="AB236" s="1" t="s">
        <v>1625</v>
      </c>
      <c r="AC236" s="33" t="s">
        <v>1817</v>
      </c>
      <c r="AD236" s="51" t="s">
        <v>122</v>
      </c>
      <c r="AE236" s="51" t="s">
        <v>110</v>
      </c>
      <c r="AF236" s="73"/>
      <c r="AG236" s="73"/>
      <c r="AH236" s="73"/>
      <c r="AI236" s="73"/>
      <c r="AJ236" s="28" t="s">
        <v>1818</v>
      </c>
      <c r="AK236" s="1" t="s">
        <v>1819</v>
      </c>
      <c r="AO236" s="51" t="s">
        <v>1249</v>
      </c>
      <c r="AP236" s="53">
        <v>42810</v>
      </c>
    </row>
    <row r="237" spans="1:42" x14ac:dyDescent="0.6">
      <c r="A237" s="78">
        <v>236</v>
      </c>
      <c r="B237" s="42" t="s">
        <v>1820</v>
      </c>
      <c r="C237" s="42"/>
      <c r="D237" s="1">
        <v>2014</v>
      </c>
      <c r="E237" s="1">
        <v>1.1200000000000001</v>
      </c>
      <c r="F237" s="1"/>
      <c r="G237" s="1">
        <v>800</v>
      </c>
      <c r="T237" s="51" t="s">
        <v>221</v>
      </c>
      <c r="U237" s="30" t="s">
        <v>236</v>
      </c>
      <c r="V237" s="51" t="s">
        <v>221</v>
      </c>
      <c r="W237" s="51" t="s">
        <v>114</v>
      </c>
      <c r="X237" s="51" t="s">
        <v>106</v>
      </c>
      <c r="Y237" s="51" t="s">
        <v>106</v>
      </c>
      <c r="Z237" s="51" t="s">
        <v>2002</v>
      </c>
      <c r="AA237" s="58" t="s">
        <v>2002</v>
      </c>
      <c r="AB237" s="1" t="s">
        <v>1821</v>
      </c>
      <c r="AC237" s="33" t="s">
        <v>1822</v>
      </c>
      <c r="AD237" s="51" t="s">
        <v>122</v>
      </c>
      <c r="AE237" s="51" t="s">
        <v>110</v>
      </c>
      <c r="AF237" s="73"/>
      <c r="AG237" s="73"/>
      <c r="AH237" s="73"/>
      <c r="AI237" s="73"/>
      <c r="AJ237" s="1" t="s">
        <v>1621</v>
      </c>
      <c r="AK237" s="1" t="s">
        <v>1307</v>
      </c>
      <c r="AO237" s="51" t="s">
        <v>1249</v>
      </c>
      <c r="AP237" s="53">
        <v>42810</v>
      </c>
    </row>
    <row r="238" spans="1:42" x14ac:dyDescent="0.6">
      <c r="A238" s="78">
        <v>237</v>
      </c>
      <c r="B238" s="42" t="s">
        <v>1823</v>
      </c>
      <c r="C238" s="42"/>
      <c r="D238" s="1">
        <v>2009</v>
      </c>
      <c r="E238" s="1">
        <v>0.32</v>
      </c>
      <c r="F238" s="1"/>
      <c r="G238" s="1">
        <v>723</v>
      </c>
      <c r="T238" s="51" t="s">
        <v>253</v>
      </c>
      <c r="U238" s="30" t="s">
        <v>236</v>
      </c>
      <c r="V238" s="51" t="s">
        <v>253</v>
      </c>
      <c r="W238" s="51" t="s">
        <v>114</v>
      </c>
      <c r="X238" s="51" t="s">
        <v>106</v>
      </c>
      <c r="Y238" s="51" t="s">
        <v>106</v>
      </c>
      <c r="Z238" s="51" t="s">
        <v>2002</v>
      </c>
      <c r="AA238" s="58" t="s">
        <v>2002</v>
      </c>
      <c r="AB238" s="1" t="s">
        <v>1824</v>
      </c>
      <c r="AC238" s="33" t="s">
        <v>1825</v>
      </c>
      <c r="AD238" s="51" t="s">
        <v>122</v>
      </c>
      <c r="AE238" s="51" t="s">
        <v>110</v>
      </c>
      <c r="AF238" s="73"/>
      <c r="AG238" s="73"/>
      <c r="AH238" s="73"/>
      <c r="AI238" s="73"/>
      <c r="AJ238" s="1" t="s">
        <v>1826</v>
      </c>
      <c r="AK238" s="1" t="s">
        <v>1827</v>
      </c>
      <c r="AO238" s="51" t="s">
        <v>1249</v>
      </c>
      <c r="AP238" s="53">
        <v>42810</v>
      </c>
    </row>
    <row r="239" spans="1:42" x14ac:dyDescent="0.6">
      <c r="A239" s="78">
        <v>238</v>
      </c>
      <c r="B239" s="69" t="s">
        <v>1828</v>
      </c>
      <c r="C239" s="69"/>
      <c r="D239" s="66">
        <v>2008</v>
      </c>
      <c r="E239" s="1">
        <v>0.6</v>
      </c>
      <c r="F239" s="1"/>
      <c r="G239" s="1">
        <v>800</v>
      </c>
      <c r="T239" s="51" t="s">
        <v>221</v>
      </c>
      <c r="U239" s="67" t="s">
        <v>236</v>
      </c>
      <c r="V239" s="68" t="s">
        <v>221</v>
      </c>
      <c r="W239" s="68" t="s">
        <v>114</v>
      </c>
      <c r="X239" s="51" t="s">
        <v>106</v>
      </c>
      <c r="Y239" s="51" t="s">
        <v>106</v>
      </c>
      <c r="Z239" s="51" t="s">
        <v>2002</v>
      </c>
      <c r="AA239" s="58" t="s">
        <v>2002</v>
      </c>
      <c r="AB239" s="1" t="s">
        <v>1829</v>
      </c>
      <c r="AC239" s="33" t="s">
        <v>1830</v>
      </c>
      <c r="AD239" s="51" t="s">
        <v>122</v>
      </c>
      <c r="AE239" s="51" t="s">
        <v>110</v>
      </c>
      <c r="AF239" s="73"/>
      <c r="AG239" s="73"/>
      <c r="AH239" s="73"/>
      <c r="AI239" s="73"/>
      <c r="AJ239" s="1" t="s">
        <v>1831</v>
      </c>
      <c r="AK239" s="1" t="s">
        <v>1832</v>
      </c>
      <c r="AO239" s="51" t="s">
        <v>1249</v>
      </c>
      <c r="AP239" s="53">
        <v>42810</v>
      </c>
    </row>
    <row r="240" spans="1:42" x14ac:dyDescent="0.6">
      <c r="A240" s="78">
        <v>239</v>
      </c>
      <c r="B240" s="42" t="s">
        <v>1833</v>
      </c>
      <c r="C240" s="42"/>
      <c r="D240" s="1">
        <v>2012</v>
      </c>
      <c r="E240" s="1">
        <v>1.3</v>
      </c>
      <c r="F240" s="1"/>
      <c r="G240" s="1">
        <v>700</v>
      </c>
      <c r="T240" s="51" t="s">
        <v>221</v>
      </c>
      <c r="U240" s="30" t="s">
        <v>236</v>
      </c>
      <c r="V240" s="51" t="s">
        <v>221</v>
      </c>
      <c r="W240" s="51" t="s">
        <v>114</v>
      </c>
      <c r="X240" s="51" t="s">
        <v>106</v>
      </c>
      <c r="Y240" s="51" t="s">
        <v>106</v>
      </c>
      <c r="Z240" s="51" t="s">
        <v>2002</v>
      </c>
      <c r="AA240" s="58" t="s">
        <v>2002</v>
      </c>
      <c r="AB240" s="1" t="s">
        <v>1834</v>
      </c>
      <c r="AC240" s="33" t="s">
        <v>1835</v>
      </c>
      <c r="AD240" s="51" t="s">
        <v>122</v>
      </c>
      <c r="AE240" s="51" t="s">
        <v>110</v>
      </c>
      <c r="AF240" s="73"/>
      <c r="AG240" s="73"/>
      <c r="AH240" s="73"/>
      <c r="AI240" s="73"/>
      <c r="AJ240" s="28" t="s">
        <v>1836</v>
      </c>
      <c r="AK240" s="1" t="s">
        <v>1837</v>
      </c>
      <c r="AO240" s="51" t="s">
        <v>1249</v>
      </c>
      <c r="AP240" s="53">
        <v>42810</v>
      </c>
    </row>
    <row r="241" spans="1:42" x14ac:dyDescent="0.6">
      <c r="A241" s="78">
        <v>240</v>
      </c>
      <c r="B241" s="42" t="s">
        <v>1838</v>
      </c>
      <c r="C241" s="42"/>
      <c r="D241" s="1">
        <v>2008</v>
      </c>
      <c r="E241" s="1">
        <v>1.05</v>
      </c>
      <c r="F241" s="1"/>
      <c r="G241" s="1">
        <v>850</v>
      </c>
      <c r="T241" s="51" t="s">
        <v>221</v>
      </c>
      <c r="U241" s="30" t="s">
        <v>236</v>
      </c>
      <c r="V241" s="51" t="s">
        <v>221</v>
      </c>
      <c r="W241" s="51" t="s">
        <v>114</v>
      </c>
      <c r="X241" s="51" t="s">
        <v>106</v>
      </c>
      <c r="Y241" s="51" t="s">
        <v>106</v>
      </c>
      <c r="Z241" s="51" t="s">
        <v>2002</v>
      </c>
      <c r="AA241" s="58" t="s">
        <v>2002</v>
      </c>
      <c r="AB241" s="1" t="s">
        <v>1839</v>
      </c>
      <c r="AC241" s="33" t="s">
        <v>1840</v>
      </c>
      <c r="AD241" s="51" t="s">
        <v>122</v>
      </c>
      <c r="AE241" s="51" t="s">
        <v>110</v>
      </c>
      <c r="AF241" s="73"/>
      <c r="AG241" s="73"/>
      <c r="AH241" s="73"/>
      <c r="AI241" s="73"/>
      <c r="AJ241" s="1" t="s">
        <v>1841</v>
      </c>
      <c r="AK241" s="33" t="s">
        <v>1842</v>
      </c>
      <c r="AO241" s="51" t="s">
        <v>1249</v>
      </c>
      <c r="AP241" s="53">
        <v>42810</v>
      </c>
    </row>
    <row r="242" spans="1:42" x14ac:dyDescent="0.6">
      <c r="A242" s="78">
        <v>241</v>
      </c>
      <c r="B242" s="42" t="s">
        <v>1843</v>
      </c>
      <c r="C242" s="42"/>
      <c r="D242" s="1">
        <v>2009</v>
      </c>
      <c r="E242" s="1">
        <v>1.34</v>
      </c>
      <c r="F242" s="1"/>
      <c r="G242" s="1">
        <v>850</v>
      </c>
      <c r="T242" s="51" t="s">
        <v>221</v>
      </c>
      <c r="U242" s="30" t="s">
        <v>236</v>
      </c>
      <c r="V242" s="51" t="s">
        <v>221</v>
      </c>
      <c r="W242" s="51" t="s">
        <v>114</v>
      </c>
      <c r="X242" s="51" t="s">
        <v>106</v>
      </c>
      <c r="Y242" s="51" t="s">
        <v>106</v>
      </c>
      <c r="Z242" s="51" t="s">
        <v>2002</v>
      </c>
      <c r="AA242" s="58" t="s">
        <v>2002</v>
      </c>
      <c r="AB242" s="1" t="s">
        <v>1844</v>
      </c>
      <c r="AC242" s="33" t="s">
        <v>1845</v>
      </c>
      <c r="AD242" s="51" t="s">
        <v>122</v>
      </c>
      <c r="AE242" s="51" t="s">
        <v>110</v>
      </c>
      <c r="AF242" s="73"/>
      <c r="AG242" s="73"/>
      <c r="AH242" s="73"/>
      <c r="AI242" s="73"/>
      <c r="AJ242" s="1" t="s">
        <v>1841</v>
      </c>
      <c r="AK242" s="1" t="s">
        <v>1846</v>
      </c>
      <c r="AO242" s="51" t="s">
        <v>1249</v>
      </c>
      <c r="AP242" s="53">
        <v>42809</v>
      </c>
    </row>
    <row r="243" spans="1:42" x14ac:dyDescent="0.6">
      <c r="A243" s="78">
        <v>242</v>
      </c>
      <c r="B243" s="42" t="s">
        <v>1847</v>
      </c>
      <c r="C243" s="42"/>
      <c r="D243" s="1">
        <v>2013</v>
      </c>
      <c r="E243" s="1">
        <v>0.99</v>
      </c>
      <c r="F243" s="1"/>
      <c r="G243" s="1">
        <v>700</v>
      </c>
      <c r="T243" s="51" t="s">
        <v>253</v>
      </c>
      <c r="U243" s="30" t="s">
        <v>236</v>
      </c>
      <c r="V243" s="51" t="s">
        <v>253</v>
      </c>
      <c r="W243" s="51" t="s">
        <v>114</v>
      </c>
      <c r="X243" s="51" t="s">
        <v>106</v>
      </c>
      <c r="Y243" s="51" t="s">
        <v>106</v>
      </c>
      <c r="Z243" s="51" t="s">
        <v>2002</v>
      </c>
      <c r="AA243" s="58" t="s">
        <v>2002</v>
      </c>
      <c r="AB243" s="1" t="s">
        <v>1848</v>
      </c>
      <c r="AC243" s="33" t="s">
        <v>1849</v>
      </c>
      <c r="AD243" s="51" t="s">
        <v>122</v>
      </c>
      <c r="AE243" s="51" t="s">
        <v>110</v>
      </c>
      <c r="AF243" s="73"/>
      <c r="AG243" s="73"/>
      <c r="AH243" s="73"/>
      <c r="AI243" s="73"/>
      <c r="AJ243" s="1" t="s">
        <v>1850</v>
      </c>
      <c r="AK243" s="1" t="s">
        <v>1851</v>
      </c>
      <c r="AO243" s="51" t="s">
        <v>1249</v>
      </c>
      <c r="AP243" s="53">
        <v>42809</v>
      </c>
    </row>
    <row r="244" spans="1:42" x14ac:dyDescent="0.6">
      <c r="A244" s="78">
        <v>243</v>
      </c>
      <c r="B244" s="42" t="s">
        <v>1921</v>
      </c>
      <c r="C244" s="42"/>
      <c r="D244" s="1">
        <v>2017</v>
      </c>
      <c r="E244" s="1">
        <v>2.73</v>
      </c>
      <c r="F244" s="1"/>
      <c r="G244" s="1">
        <v>474</v>
      </c>
      <c r="T244" s="51" t="s">
        <v>1948</v>
      </c>
      <c r="U244" s="30" t="s">
        <v>213</v>
      </c>
      <c r="V244" s="51" t="s">
        <v>1948</v>
      </c>
      <c r="W244" s="51" t="s">
        <v>1922</v>
      </c>
      <c r="X244" s="51" t="s">
        <v>1923</v>
      </c>
      <c r="Y244" s="51" t="s">
        <v>1924</v>
      </c>
      <c r="Z244" s="51" t="s">
        <v>2005</v>
      </c>
      <c r="AA244" s="58" t="s">
        <v>185</v>
      </c>
      <c r="AB244" s="1" t="s">
        <v>1925</v>
      </c>
      <c r="AC244" s="33" t="s">
        <v>1926</v>
      </c>
      <c r="AD244" s="51" t="s">
        <v>1927</v>
      </c>
      <c r="AE244" s="51" t="s">
        <v>1928</v>
      </c>
      <c r="AF244" s="73"/>
      <c r="AG244" s="73"/>
      <c r="AH244" s="73"/>
      <c r="AI244" s="73"/>
      <c r="AJ244" s="1" t="s">
        <v>1929</v>
      </c>
      <c r="AK244" s="1" t="s">
        <v>1930</v>
      </c>
      <c r="AO244" s="51" t="s">
        <v>1249</v>
      </c>
      <c r="AP244" s="53">
        <v>42823</v>
      </c>
    </row>
    <row r="245" spans="1:42" x14ac:dyDescent="0.6">
      <c r="A245" s="78">
        <v>244</v>
      </c>
      <c r="B245" s="42" t="s">
        <v>1931</v>
      </c>
      <c r="C245" s="42"/>
      <c r="D245" s="1">
        <v>2016</v>
      </c>
      <c r="E245" s="1">
        <v>1.1200000000000001</v>
      </c>
      <c r="F245" s="1"/>
      <c r="G245" s="1">
        <v>773</v>
      </c>
      <c r="T245" s="51" t="s">
        <v>1948</v>
      </c>
      <c r="U245" s="30" t="s">
        <v>213</v>
      </c>
      <c r="V245" s="51" t="s">
        <v>1940</v>
      </c>
      <c r="W245" s="51" t="s">
        <v>1941</v>
      </c>
      <c r="X245" s="51" t="s">
        <v>1924</v>
      </c>
      <c r="Y245" s="51" t="s">
        <v>1942</v>
      </c>
      <c r="Z245" s="51" t="s">
        <v>2005</v>
      </c>
      <c r="AA245" s="1" t="s">
        <v>66</v>
      </c>
      <c r="AB245" s="1" t="s">
        <v>1943</v>
      </c>
      <c r="AC245" s="33" t="s">
        <v>1944</v>
      </c>
      <c r="AD245" s="51" t="s">
        <v>1945</v>
      </c>
      <c r="AE245" s="51" t="s">
        <v>1946</v>
      </c>
      <c r="AF245" s="73"/>
      <c r="AG245" s="73"/>
      <c r="AH245" s="73" t="s">
        <v>2040</v>
      </c>
      <c r="AI245" s="73"/>
      <c r="AJ245" s="1" t="s">
        <v>1947</v>
      </c>
      <c r="AK245" s="1" t="s">
        <v>1930</v>
      </c>
      <c r="AO245" s="51" t="s">
        <v>1249</v>
      </c>
      <c r="AP245" s="53">
        <v>42823</v>
      </c>
    </row>
    <row r="246" spans="1:42" x14ac:dyDescent="0.6">
      <c r="A246" s="78">
        <v>245</v>
      </c>
      <c r="B246" s="42" t="s">
        <v>1932</v>
      </c>
      <c r="C246" s="42"/>
      <c r="D246" s="1">
        <v>2017</v>
      </c>
      <c r="E246" s="1">
        <v>1.67</v>
      </c>
      <c r="F246" s="1"/>
      <c r="G246" s="1">
        <v>902</v>
      </c>
      <c r="T246" s="51" t="s">
        <v>1940</v>
      </c>
      <c r="U246" s="30" t="s">
        <v>1949</v>
      </c>
      <c r="V246" s="51" t="s">
        <v>1948</v>
      </c>
      <c r="W246" s="51" t="s">
        <v>1950</v>
      </c>
      <c r="X246" s="51" t="s">
        <v>1924</v>
      </c>
      <c r="Y246" s="51" t="s">
        <v>1942</v>
      </c>
      <c r="Z246" s="51" t="s">
        <v>2005</v>
      </c>
      <c r="AA246" s="1" t="s">
        <v>529</v>
      </c>
      <c r="AB246" s="1" t="s">
        <v>1952</v>
      </c>
      <c r="AC246" s="33" t="s">
        <v>1951</v>
      </c>
      <c r="AD246" s="51" t="s">
        <v>1945</v>
      </c>
      <c r="AE246" s="51" t="s">
        <v>1953</v>
      </c>
      <c r="AF246" s="73"/>
      <c r="AG246" s="73"/>
      <c r="AH246" s="73" t="s">
        <v>2047</v>
      </c>
      <c r="AI246" s="73"/>
      <c r="AJ246" s="1" t="s">
        <v>1954</v>
      </c>
      <c r="AK246" s="1" t="s">
        <v>1955</v>
      </c>
      <c r="AO246" s="51" t="s">
        <v>1249</v>
      </c>
      <c r="AP246" s="53">
        <v>42823</v>
      </c>
    </row>
    <row r="247" spans="1:42" x14ac:dyDescent="0.6">
      <c r="A247" s="78">
        <v>246</v>
      </c>
      <c r="B247" s="42" t="s">
        <v>1933</v>
      </c>
      <c r="C247" s="42"/>
      <c r="D247" s="1">
        <v>2016</v>
      </c>
      <c r="E247" s="1">
        <v>1.5</v>
      </c>
      <c r="F247" s="1"/>
      <c r="G247" s="1">
        <v>723</v>
      </c>
      <c r="T247" s="51" t="s">
        <v>1956</v>
      </c>
      <c r="U247" s="30" t="s">
        <v>678</v>
      </c>
      <c r="V247" s="51" t="s">
        <v>1956</v>
      </c>
      <c r="W247" s="51" t="s">
        <v>1957</v>
      </c>
      <c r="X247" s="51" t="s">
        <v>1958</v>
      </c>
      <c r="Y247" s="51" t="s">
        <v>1958</v>
      </c>
      <c r="Z247" s="51" t="s">
        <v>2005</v>
      </c>
      <c r="AA247" s="1" t="s">
        <v>66</v>
      </c>
      <c r="AB247" s="33" t="s">
        <v>1960</v>
      </c>
      <c r="AC247" s="33" t="s">
        <v>1959</v>
      </c>
      <c r="AD247" s="51" t="s">
        <v>601</v>
      </c>
      <c r="AE247" s="51" t="s">
        <v>1961</v>
      </c>
      <c r="AF247" s="73" t="s">
        <v>2051</v>
      </c>
      <c r="AG247" s="73"/>
      <c r="AH247" s="73" t="s">
        <v>2052</v>
      </c>
      <c r="AI247" s="73"/>
      <c r="AJ247" s="1" t="s">
        <v>1963</v>
      </c>
      <c r="AK247" s="1" t="s">
        <v>1962</v>
      </c>
      <c r="AO247" s="51" t="s">
        <v>1249</v>
      </c>
      <c r="AP247" s="53">
        <v>42824</v>
      </c>
    </row>
    <row r="248" spans="1:42" x14ac:dyDescent="0.6">
      <c r="A248" s="78">
        <v>247</v>
      </c>
      <c r="B248" s="42" t="s">
        <v>1934</v>
      </c>
      <c r="C248" s="42"/>
      <c r="D248" s="1">
        <v>2016</v>
      </c>
      <c r="E248" s="1">
        <v>1.3</v>
      </c>
      <c r="F248" s="1"/>
      <c r="G248" s="1">
        <v>348</v>
      </c>
      <c r="T248" s="51" t="s">
        <v>1964</v>
      </c>
      <c r="U248" s="30" t="s">
        <v>213</v>
      </c>
      <c r="V248" s="51" t="s">
        <v>1964</v>
      </c>
      <c r="W248" s="51" t="s">
        <v>1965</v>
      </c>
      <c r="X248" s="51" t="s">
        <v>1966</v>
      </c>
      <c r="Y248" s="51" t="s">
        <v>1966</v>
      </c>
      <c r="Z248" s="51" t="s">
        <v>2005</v>
      </c>
      <c r="AA248" s="58" t="s">
        <v>185</v>
      </c>
      <c r="AB248" s="1" t="s">
        <v>1967</v>
      </c>
      <c r="AC248" s="33" t="s">
        <v>1971</v>
      </c>
      <c r="AD248" s="51" t="s">
        <v>1972</v>
      </c>
      <c r="AE248" s="51" t="s">
        <v>1969</v>
      </c>
      <c r="AF248" s="73"/>
      <c r="AG248" s="73"/>
      <c r="AH248" s="73" t="s">
        <v>2042</v>
      </c>
      <c r="AI248" s="73"/>
      <c r="AJ248" s="1" t="s">
        <v>1970</v>
      </c>
      <c r="AK248" s="1" t="s">
        <v>1968</v>
      </c>
      <c r="AO248" s="51" t="s">
        <v>1249</v>
      </c>
      <c r="AP248" s="53">
        <v>42829</v>
      </c>
    </row>
    <row r="249" spans="1:42" x14ac:dyDescent="0.6">
      <c r="A249" s="78">
        <v>248</v>
      </c>
      <c r="B249" s="42" t="s">
        <v>1935</v>
      </c>
      <c r="C249" s="42"/>
      <c r="D249" s="1">
        <v>2016</v>
      </c>
      <c r="E249" s="1">
        <v>0.875</v>
      </c>
      <c r="F249" s="1"/>
      <c r="G249" s="1">
        <v>373</v>
      </c>
      <c r="T249" s="51" t="s">
        <v>1973</v>
      </c>
      <c r="U249" s="30" t="s">
        <v>213</v>
      </c>
      <c r="V249" s="51" t="s">
        <v>1973</v>
      </c>
      <c r="W249" s="51" t="s">
        <v>1965</v>
      </c>
      <c r="X249" s="51" t="s">
        <v>1966</v>
      </c>
      <c r="Y249" s="51" t="s">
        <v>1966</v>
      </c>
      <c r="Z249" s="51" t="s">
        <v>2005</v>
      </c>
      <c r="AA249" s="58" t="s">
        <v>185</v>
      </c>
      <c r="AB249" s="1" t="s">
        <v>1974</v>
      </c>
      <c r="AC249" s="33" t="s">
        <v>1975</v>
      </c>
      <c r="AD249" s="51" t="s">
        <v>1976</v>
      </c>
      <c r="AE249" s="51" t="s">
        <v>1969</v>
      </c>
      <c r="AF249" s="73"/>
      <c r="AG249" s="73"/>
      <c r="AH249" s="73" t="s">
        <v>2054</v>
      </c>
      <c r="AI249" s="73"/>
      <c r="AJ249" s="1" t="s">
        <v>1977</v>
      </c>
      <c r="AK249" s="1" t="s">
        <v>1978</v>
      </c>
      <c r="AO249" s="51" t="s">
        <v>1249</v>
      </c>
      <c r="AP249" s="53">
        <v>42829</v>
      </c>
    </row>
    <row r="250" spans="1:42" x14ac:dyDescent="0.6">
      <c r="A250" s="78">
        <v>249</v>
      </c>
      <c r="B250" s="42" t="s">
        <v>1936</v>
      </c>
      <c r="C250" s="42"/>
      <c r="D250" s="1">
        <v>2016</v>
      </c>
      <c r="E250" s="1">
        <v>1.6</v>
      </c>
      <c r="F250" s="1"/>
      <c r="G250" s="1">
        <v>488</v>
      </c>
      <c r="T250" s="51" t="s">
        <v>1979</v>
      </c>
      <c r="U250" s="30" t="s">
        <v>213</v>
      </c>
      <c r="V250" s="51" t="s">
        <v>1979</v>
      </c>
      <c r="W250" s="51" t="s">
        <v>1980</v>
      </c>
      <c r="X250" s="51" t="s">
        <v>1981</v>
      </c>
      <c r="Y250" s="51" t="s">
        <v>1981</v>
      </c>
      <c r="Z250" s="51" t="s">
        <v>2005</v>
      </c>
      <c r="AA250" s="58" t="s">
        <v>185</v>
      </c>
      <c r="AB250" s="1" t="s">
        <v>1982</v>
      </c>
      <c r="AC250" s="33" t="s">
        <v>1983</v>
      </c>
      <c r="AD250" s="51" t="s">
        <v>1984</v>
      </c>
      <c r="AE250" s="51" t="s">
        <v>110</v>
      </c>
      <c r="AF250" s="73"/>
      <c r="AG250" s="73"/>
      <c r="AH250" s="73"/>
      <c r="AI250" s="73"/>
      <c r="AJ250" s="1" t="s">
        <v>1985</v>
      </c>
      <c r="AK250" s="1" t="s">
        <v>1985</v>
      </c>
      <c r="AO250" s="51" t="s">
        <v>1249</v>
      </c>
      <c r="AP250" s="53">
        <v>42830</v>
      </c>
    </row>
    <row r="251" spans="1:42" x14ac:dyDescent="0.6">
      <c r="A251" s="78">
        <v>250</v>
      </c>
      <c r="B251" s="42" t="s">
        <v>1937</v>
      </c>
      <c r="C251" s="42"/>
      <c r="D251" s="1">
        <v>2016</v>
      </c>
      <c r="E251" s="1">
        <v>1.37</v>
      </c>
      <c r="F251" s="1"/>
      <c r="G251" s="1">
        <v>496</v>
      </c>
      <c r="T251" s="51" t="s">
        <v>1979</v>
      </c>
      <c r="U251" s="30" t="s">
        <v>213</v>
      </c>
      <c r="V251" s="51" t="s">
        <v>1979</v>
      </c>
      <c r="W251" s="51" t="s">
        <v>1980</v>
      </c>
      <c r="X251" s="51" t="s">
        <v>1981</v>
      </c>
      <c r="Y251" s="51" t="s">
        <v>1981</v>
      </c>
      <c r="Z251" s="51" t="s">
        <v>2005</v>
      </c>
      <c r="AA251" s="58" t="s">
        <v>185</v>
      </c>
      <c r="AB251" s="1" t="s">
        <v>1986</v>
      </c>
      <c r="AC251" s="33" t="s">
        <v>1987</v>
      </c>
      <c r="AD251" s="51" t="s">
        <v>1984</v>
      </c>
      <c r="AE251" s="51" t="s">
        <v>1988</v>
      </c>
      <c r="AF251" s="73"/>
      <c r="AG251" s="73"/>
      <c r="AH251" s="73" t="s">
        <v>2047</v>
      </c>
      <c r="AI251" s="73"/>
      <c r="AJ251" s="1" t="s">
        <v>1989</v>
      </c>
      <c r="AK251" s="28" t="s">
        <v>1990</v>
      </c>
      <c r="AO251" s="51" t="s">
        <v>1249</v>
      </c>
      <c r="AP251" s="53">
        <v>42830</v>
      </c>
    </row>
    <row r="252" spans="1:42" x14ac:dyDescent="0.6">
      <c r="A252" s="78">
        <v>251</v>
      </c>
      <c r="B252" s="42" t="s">
        <v>1916</v>
      </c>
      <c r="C252" s="42"/>
      <c r="D252" s="1">
        <v>2012</v>
      </c>
      <c r="E252" s="1">
        <v>1.3</v>
      </c>
      <c r="F252" s="1"/>
      <c r="G252" s="1">
        <v>800</v>
      </c>
      <c r="T252" s="51" t="s">
        <v>1903</v>
      </c>
      <c r="U252" s="30" t="s">
        <v>1891</v>
      </c>
      <c r="V252" s="51" t="s">
        <v>1903</v>
      </c>
      <c r="W252" s="51" t="s">
        <v>1893</v>
      </c>
      <c r="X252" s="51" t="s">
        <v>1894</v>
      </c>
      <c r="Y252" s="51" t="s">
        <v>1894</v>
      </c>
      <c r="Z252" s="34" t="s">
        <v>2028</v>
      </c>
      <c r="AA252" s="1" t="s">
        <v>1178</v>
      </c>
      <c r="AB252" s="1" t="s">
        <v>1919</v>
      </c>
      <c r="AC252" s="33" t="s">
        <v>1920</v>
      </c>
      <c r="AD252" s="51" t="s">
        <v>1898</v>
      </c>
      <c r="AE252" s="51" t="s">
        <v>1897</v>
      </c>
      <c r="AF252" s="73"/>
      <c r="AG252" s="73"/>
      <c r="AH252" s="73" t="s">
        <v>2042</v>
      </c>
      <c r="AI252" s="73"/>
      <c r="AJ252" s="1" t="s">
        <v>1917</v>
      </c>
      <c r="AK252" s="1" t="s">
        <v>1918</v>
      </c>
      <c r="AO252" s="51" t="s">
        <v>1901</v>
      </c>
      <c r="AP252" s="53">
        <v>42824</v>
      </c>
    </row>
    <row r="253" spans="1:42" x14ac:dyDescent="0.6">
      <c r="A253" s="78">
        <v>252</v>
      </c>
      <c r="B253" s="42" t="s">
        <v>2015</v>
      </c>
      <c r="C253" s="42"/>
      <c r="D253" s="1">
        <v>2017</v>
      </c>
      <c r="E253" s="1">
        <v>1</v>
      </c>
      <c r="F253" s="1"/>
      <c r="G253" s="1">
        <v>873</v>
      </c>
      <c r="T253" s="51" t="s">
        <v>1892</v>
      </c>
      <c r="U253" s="30" t="s">
        <v>1891</v>
      </c>
      <c r="V253" s="51" t="s">
        <v>1892</v>
      </c>
      <c r="W253" s="51" t="s">
        <v>1893</v>
      </c>
      <c r="X253" s="51" t="s">
        <v>1894</v>
      </c>
      <c r="Y253" s="51" t="s">
        <v>1894</v>
      </c>
      <c r="Z253" s="51" t="s">
        <v>2005</v>
      </c>
      <c r="AA253" s="1" t="s">
        <v>874</v>
      </c>
      <c r="AB253" s="1" t="s">
        <v>1913</v>
      </c>
      <c r="AC253" s="33" t="s">
        <v>1914</v>
      </c>
      <c r="AD253" s="51" t="s">
        <v>1898</v>
      </c>
      <c r="AE253" s="51" t="s">
        <v>1897</v>
      </c>
      <c r="AF253" s="73"/>
      <c r="AG253" s="73"/>
      <c r="AH253" s="73" t="s">
        <v>2042</v>
      </c>
      <c r="AI253" s="73"/>
      <c r="AJ253" s="1" t="s">
        <v>1915</v>
      </c>
      <c r="AK253" s="1" t="s">
        <v>1883</v>
      </c>
      <c r="AO253" s="51" t="s">
        <v>1901</v>
      </c>
      <c r="AP253" s="53">
        <v>42824</v>
      </c>
    </row>
    <row r="254" spans="1:42" x14ac:dyDescent="0.6">
      <c r="A254" s="78">
        <v>253</v>
      </c>
      <c r="B254" s="42" t="s">
        <v>1909</v>
      </c>
      <c r="C254" s="42"/>
      <c r="D254" s="1">
        <v>2016</v>
      </c>
      <c r="E254" s="1">
        <v>1.1000000000000001</v>
      </c>
      <c r="F254" s="1"/>
      <c r="G254" s="1">
        <v>643</v>
      </c>
      <c r="T254" s="51" t="s">
        <v>1903</v>
      </c>
      <c r="U254" s="30" t="s">
        <v>1891</v>
      </c>
      <c r="V254" s="51" t="s">
        <v>1903</v>
      </c>
      <c r="W254" s="51" t="s">
        <v>1893</v>
      </c>
      <c r="X254" s="51" t="s">
        <v>1894</v>
      </c>
      <c r="Y254" s="51" t="s">
        <v>1894</v>
      </c>
      <c r="Z254" s="51" t="s">
        <v>2005</v>
      </c>
      <c r="AA254" s="1" t="s">
        <v>66</v>
      </c>
      <c r="AB254" s="1" t="s">
        <v>1910</v>
      </c>
      <c r="AC254" s="33" t="s">
        <v>1911</v>
      </c>
      <c r="AD254" s="51" t="s">
        <v>1898</v>
      </c>
      <c r="AE254" s="51" t="s">
        <v>1897</v>
      </c>
      <c r="AF254" s="73"/>
      <c r="AG254" s="73"/>
      <c r="AH254" s="73" t="s">
        <v>2037</v>
      </c>
      <c r="AI254" s="73"/>
      <c r="AJ254" s="1" t="s">
        <v>806</v>
      </c>
      <c r="AK254" s="1" t="s">
        <v>1912</v>
      </c>
      <c r="AO254" s="51" t="s">
        <v>1901</v>
      </c>
      <c r="AP254" s="53">
        <v>42824</v>
      </c>
    </row>
    <row r="255" spans="1:42" x14ac:dyDescent="0.6">
      <c r="A255" s="78">
        <v>254</v>
      </c>
      <c r="B255" s="42" t="s">
        <v>1902</v>
      </c>
      <c r="C255" s="42"/>
      <c r="D255" s="1">
        <v>2017</v>
      </c>
      <c r="E255" s="1">
        <v>1.65</v>
      </c>
      <c r="F255" s="1"/>
      <c r="G255" s="1">
        <v>725</v>
      </c>
      <c r="T255" s="51" t="s">
        <v>1903</v>
      </c>
      <c r="U255" s="30" t="s">
        <v>1891</v>
      </c>
      <c r="V255" s="51" t="s">
        <v>1903</v>
      </c>
      <c r="W255" s="51" t="s">
        <v>1893</v>
      </c>
      <c r="X255" s="51" t="s">
        <v>1894</v>
      </c>
      <c r="Y255" s="51" t="s">
        <v>1894</v>
      </c>
      <c r="Z255" s="51" t="s">
        <v>2006</v>
      </c>
      <c r="AA255" s="1" t="s">
        <v>1904</v>
      </c>
      <c r="AB255" s="1" t="s">
        <v>1905</v>
      </c>
      <c r="AC255" s="33" t="s">
        <v>1906</v>
      </c>
      <c r="AD255" s="51" t="s">
        <v>1898</v>
      </c>
      <c r="AE255" s="51" t="s">
        <v>1897</v>
      </c>
      <c r="AF255" s="73"/>
      <c r="AG255" s="73"/>
      <c r="AH255" s="73" t="s">
        <v>2042</v>
      </c>
      <c r="AI255" s="73"/>
      <c r="AJ255" s="1" t="s">
        <v>1907</v>
      </c>
      <c r="AK255" s="1" t="s">
        <v>1908</v>
      </c>
      <c r="AO255" s="51" t="s">
        <v>1901</v>
      </c>
      <c r="AP255" s="53">
        <v>42824</v>
      </c>
    </row>
    <row r="256" spans="1:42" x14ac:dyDescent="0.6">
      <c r="A256" s="78">
        <v>255</v>
      </c>
      <c r="B256" s="42" t="s">
        <v>1890</v>
      </c>
      <c r="C256" s="42"/>
      <c r="D256" s="1">
        <v>2017</v>
      </c>
      <c r="E256" s="1">
        <v>1.02</v>
      </c>
      <c r="F256" s="1"/>
      <c r="G256" s="1">
        <v>513</v>
      </c>
      <c r="T256" s="51" t="s">
        <v>1892</v>
      </c>
      <c r="U256" s="30" t="s">
        <v>1891</v>
      </c>
      <c r="V256" s="51" t="s">
        <v>1892</v>
      </c>
      <c r="W256" s="51" t="s">
        <v>1893</v>
      </c>
      <c r="X256" s="51" t="s">
        <v>1894</v>
      </c>
      <c r="Y256" s="51" t="s">
        <v>1894</v>
      </c>
      <c r="Z256" s="51" t="s">
        <v>2005</v>
      </c>
      <c r="AA256" s="1" t="s">
        <v>185</v>
      </c>
      <c r="AB256" s="1" t="s">
        <v>1899</v>
      </c>
      <c r="AC256" s="33" t="s">
        <v>1900</v>
      </c>
      <c r="AD256" s="51" t="s">
        <v>1898</v>
      </c>
      <c r="AE256" s="51" t="s">
        <v>1897</v>
      </c>
      <c r="AF256" s="73"/>
      <c r="AG256" s="73"/>
      <c r="AH256" s="73" t="s">
        <v>2039</v>
      </c>
      <c r="AI256" s="73"/>
      <c r="AJ256" s="1" t="s">
        <v>1895</v>
      </c>
      <c r="AK256" s="1" t="s">
        <v>1896</v>
      </c>
      <c r="AO256" s="51" t="s">
        <v>1901</v>
      </c>
      <c r="AP256" s="53">
        <v>42824</v>
      </c>
    </row>
    <row r="257" spans="1:42" x14ac:dyDescent="0.6">
      <c r="A257" s="78">
        <v>256</v>
      </c>
      <c r="B257" s="42" t="s">
        <v>1885</v>
      </c>
      <c r="C257" s="42"/>
      <c r="D257" s="1">
        <v>2016</v>
      </c>
      <c r="E257" s="1">
        <v>0.87</v>
      </c>
      <c r="F257" s="1"/>
      <c r="G257" s="1">
        <v>500</v>
      </c>
      <c r="T257" s="51" t="s">
        <v>1875</v>
      </c>
      <c r="U257" s="30" t="s">
        <v>1852</v>
      </c>
      <c r="V257" s="51" t="s">
        <v>1875</v>
      </c>
      <c r="W257" s="51" t="s">
        <v>1854</v>
      </c>
      <c r="X257" s="51" t="s">
        <v>1855</v>
      </c>
      <c r="Y257" s="51" t="s">
        <v>1855</v>
      </c>
      <c r="Z257" s="51" t="s">
        <v>2005</v>
      </c>
      <c r="AA257" s="1" t="s">
        <v>185</v>
      </c>
      <c r="AB257" s="1" t="s">
        <v>1886</v>
      </c>
      <c r="AC257" s="33" t="s">
        <v>1887</v>
      </c>
      <c r="AD257" s="51" t="s">
        <v>1857</v>
      </c>
      <c r="AE257" s="51" t="s">
        <v>1858</v>
      </c>
      <c r="AF257" s="73"/>
      <c r="AG257" s="73"/>
      <c r="AH257" s="73" t="s">
        <v>2039</v>
      </c>
      <c r="AI257" s="73"/>
      <c r="AJ257" s="1" t="s">
        <v>1889</v>
      </c>
      <c r="AK257" s="1" t="s">
        <v>1888</v>
      </c>
      <c r="AO257" s="51" t="s">
        <v>1863</v>
      </c>
      <c r="AP257" s="53">
        <v>42817</v>
      </c>
    </row>
    <row r="258" spans="1:42" x14ac:dyDescent="0.6">
      <c r="A258" s="78">
        <v>257</v>
      </c>
      <c r="B258" s="42" t="s">
        <v>1880</v>
      </c>
      <c r="C258" s="42"/>
      <c r="D258" s="1">
        <v>2016</v>
      </c>
      <c r="E258" s="1">
        <v>1</v>
      </c>
      <c r="F258" s="1"/>
      <c r="G258" s="1">
        <v>800</v>
      </c>
      <c r="T258" s="51" t="s">
        <v>1853</v>
      </c>
      <c r="U258" s="30" t="s">
        <v>1852</v>
      </c>
      <c r="V258" s="51" t="s">
        <v>1853</v>
      </c>
      <c r="W258" s="51" t="s">
        <v>1854</v>
      </c>
      <c r="X258" s="51" t="s">
        <v>1855</v>
      </c>
      <c r="Y258" s="51" t="s">
        <v>1855</v>
      </c>
      <c r="Z258" s="51" t="s">
        <v>2005</v>
      </c>
      <c r="AA258" s="58" t="s">
        <v>185</v>
      </c>
      <c r="AB258" s="1" t="s">
        <v>1881</v>
      </c>
      <c r="AC258" s="33" t="s">
        <v>1884</v>
      </c>
      <c r="AD258" s="51" t="s">
        <v>1857</v>
      </c>
      <c r="AE258" s="51" t="s">
        <v>1858</v>
      </c>
      <c r="AF258" s="73"/>
      <c r="AG258" s="73"/>
      <c r="AH258" s="73" t="s">
        <v>2056</v>
      </c>
      <c r="AI258" s="73"/>
      <c r="AJ258" s="1" t="s">
        <v>1882</v>
      </c>
      <c r="AK258" s="1" t="s">
        <v>1883</v>
      </c>
      <c r="AO258" s="51" t="s">
        <v>1863</v>
      </c>
      <c r="AP258" s="53">
        <v>42817</v>
      </c>
    </row>
    <row r="259" spans="1:42" x14ac:dyDescent="0.6">
      <c r="A259" s="78">
        <v>258</v>
      </c>
      <c r="B259" s="42" t="s">
        <v>1874</v>
      </c>
      <c r="C259" s="42"/>
      <c r="D259" s="1">
        <v>2017</v>
      </c>
      <c r="E259" s="1">
        <v>1</v>
      </c>
      <c r="F259" s="1"/>
      <c r="G259" s="1">
        <v>323</v>
      </c>
      <c r="T259" s="51" t="s">
        <v>1875</v>
      </c>
      <c r="U259" s="30" t="s">
        <v>1852</v>
      </c>
      <c r="V259" s="51" t="s">
        <v>1875</v>
      </c>
      <c r="W259" s="51" t="s">
        <v>1854</v>
      </c>
      <c r="X259" s="51" t="s">
        <v>1855</v>
      </c>
      <c r="Y259" s="51" t="s">
        <v>1855</v>
      </c>
      <c r="Z259" s="51" t="s">
        <v>2005</v>
      </c>
      <c r="AA259" s="1" t="s">
        <v>185</v>
      </c>
      <c r="AB259" s="1" t="s">
        <v>1876</v>
      </c>
      <c r="AC259" s="33" t="s">
        <v>1877</v>
      </c>
      <c r="AD259" s="51" t="s">
        <v>1857</v>
      </c>
      <c r="AE259" s="51" t="s">
        <v>1858</v>
      </c>
      <c r="AF259" s="73"/>
      <c r="AG259" s="73"/>
      <c r="AH259" s="73" t="s">
        <v>2039</v>
      </c>
      <c r="AI259" s="73"/>
      <c r="AJ259" s="1" t="s">
        <v>1878</v>
      </c>
      <c r="AK259" s="1" t="s">
        <v>1879</v>
      </c>
      <c r="AO259" s="51" t="s">
        <v>1863</v>
      </c>
      <c r="AP259" s="53">
        <v>42817</v>
      </c>
    </row>
    <row r="260" spans="1:42" x14ac:dyDescent="0.6">
      <c r="A260" s="78">
        <v>259</v>
      </c>
      <c r="B260" s="42" t="s">
        <v>1872</v>
      </c>
      <c r="C260" s="42"/>
      <c r="D260" s="1">
        <v>2016</v>
      </c>
      <c r="E260" s="1">
        <v>1.3</v>
      </c>
      <c r="F260" s="1"/>
      <c r="G260" s="1">
        <v>873</v>
      </c>
      <c r="T260" s="51" t="s">
        <v>1853</v>
      </c>
      <c r="U260" s="30" t="s">
        <v>1852</v>
      </c>
      <c r="V260" s="51" t="s">
        <v>1853</v>
      </c>
      <c r="W260" s="51" t="s">
        <v>1854</v>
      </c>
      <c r="X260" s="51" t="s">
        <v>1855</v>
      </c>
      <c r="Y260" s="51" t="s">
        <v>1855</v>
      </c>
      <c r="Z260" s="51" t="s">
        <v>2005</v>
      </c>
      <c r="AA260" s="1" t="s">
        <v>1868</v>
      </c>
      <c r="AB260" s="1" t="s">
        <v>1868</v>
      </c>
      <c r="AC260" s="1" t="s">
        <v>1869</v>
      </c>
      <c r="AD260" s="51" t="s">
        <v>1870</v>
      </c>
      <c r="AE260" s="51" t="s">
        <v>1870</v>
      </c>
      <c r="AF260" s="73"/>
      <c r="AG260" s="73"/>
      <c r="AH260" s="73"/>
      <c r="AI260" s="73"/>
      <c r="AJ260" s="1" t="s">
        <v>1870</v>
      </c>
      <c r="AK260" s="1" t="s">
        <v>1870</v>
      </c>
      <c r="AO260" s="51" t="s">
        <v>1863</v>
      </c>
      <c r="AP260" s="53">
        <v>42817</v>
      </c>
    </row>
    <row r="261" spans="1:42" x14ac:dyDescent="0.6">
      <c r="A261" s="78">
        <v>260</v>
      </c>
      <c r="B261" s="42" t="s">
        <v>1871</v>
      </c>
      <c r="C261" s="42"/>
      <c r="D261" s="1">
        <v>2016</v>
      </c>
      <c r="E261" s="1">
        <v>1.1000000000000001</v>
      </c>
      <c r="F261" s="1"/>
      <c r="G261" s="1">
        <v>323</v>
      </c>
      <c r="T261" s="51" t="s">
        <v>1853</v>
      </c>
      <c r="U261" s="30" t="s">
        <v>1852</v>
      </c>
      <c r="V261" s="51" t="s">
        <v>1853</v>
      </c>
      <c r="W261" s="51" t="s">
        <v>1854</v>
      </c>
      <c r="X261" s="51" t="s">
        <v>1855</v>
      </c>
      <c r="Y261" s="51" t="s">
        <v>1855</v>
      </c>
      <c r="Z261" s="51" t="s">
        <v>2005</v>
      </c>
      <c r="AA261" s="1" t="s">
        <v>185</v>
      </c>
      <c r="AB261" s="1" t="s">
        <v>1865</v>
      </c>
      <c r="AC261" s="33" t="s">
        <v>1864</v>
      </c>
      <c r="AD261" s="51" t="s">
        <v>1857</v>
      </c>
      <c r="AE261" s="51" t="s">
        <v>1858</v>
      </c>
      <c r="AF261" s="73"/>
      <c r="AG261" s="73"/>
      <c r="AH261" s="73" t="s">
        <v>2056</v>
      </c>
      <c r="AI261" s="73"/>
      <c r="AJ261" s="1" t="s">
        <v>1866</v>
      </c>
      <c r="AK261" s="1" t="s">
        <v>1867</v>
      </c>
      <c r="AO261" s="51" t="s">
        <v>1863</v>
      </c>
      <c r="AP261" s="53">
        <v>42817</v>
      </c>
    </row>
    <row r="262" spans="1:42" x14ac:dyDescent="0.6">
      <c r="A262" s="78">
        <v>261</v>
      </c>
      <c r="B262" s="42" t="s">
        <v>1873</v>
      </c>
      <c r="C262" s="42"/>
      <c r="D262" s="1">
        <v>2016</v>
      </c>
      <c r="E262" s="1">
        <v>0.75</v>
      </c>
      <c r="F262" s="1"/>
      <c r="G262" s="1">
        <v>300</v>
      </c>
      <c r="T262" s="51" t="s">
        <v>1853</v>
      </c>
      <c r="U262" s="30" t="s">
        <v>1852</v>
      </c>
      <c r="V262" s="51" t="s">
        <v>1853</v>
      </c>
      <c r="W262" s="51" t="s">
        <v>1854</v>
      </c>
      <c r="X262" s="51" t="s">
        <v>1855</v>
      </c>
      <c r="Y262" s="51" t="s">
        <v>1855</v>
      </c>
      <c r="Z262" s="51" t="s">
        <v>2005</v>
      </c>
      <c r="AA262" s="1" t="s">
        <v>185</v>
      </c>
      <c r="AB262" s="1" t="s">
        <v>1856</v>
      </c>
      <c r="AC262" s="33" t="s">
        <v>1862</v>
      </c>
      <c r="AD262" s="51" t="s">
        <v>1857</v>
      </c>
      <c r="AE262" s="51" t="s">
        <v>1858</v>
      </c>
      <c r="AF262" s="73"/>
      <c r="AG262" s="73"/>
      <c r="AH262" s="73" t="s">
        <v>2039</v>
      </c>
      <c r="AI262" s="73"/>
      <c r="AJ262" s="1" t="s">
        <v>1859</v>
      </c>
      <c r="AK262" s="1" t="s">
        <v>1860</v>
      </c>
      <c r="AL262" s="1">
        <v>0.156</v>
      </c>
      <c r="AM262" s="1" t="s">
        <v>1861</v>
      </c>
      <c r="AO262" s="51" t="s">
        <v>1863</v>
      </c>
      <c r="AP262" s="53">
        <v>42817</v>
      </c>
    </row>
    <row r="263" spans="1:42" x14ac:dyDescent="0.6">
      <c r="A263" s="78">
        <v>262</v>
      </c>
      <c r="B263" s="42" t="s">
        <v>1776</v>
      </c>
      <c r="C263" s="42"/>
      <c r="D263" s="1">
        <v>2005</v>
      </c>
      <c r="E263" s="1">
        <v>0.97</v>
      </c>
      <c r="F263" s="1"/>
      <c r="G263" s="1">
        <v>625</v>
      </c>
      <c r="T263" s="51" t="s">
        <v>1779</v>
      </c>
      <c r="U263" s="30" t="s">
        <v>1777</v>
      </c>
      <c r="V263" s="51" t="s">
        <v>1779</v>
      </c>
      <c r="W263" s="51" t="s">
        <v>1768</v>
      </c>
      <c r="X263" s="51" t="s">
        <v>1769</v>
      </c>
      <c r="Y263" s="51" t="s">
        <v>1769</v>
      </c>
      <c r="Z263" s="51" t="s">
        <v>2005</v>
      </c>
      <c r="AA263" s="1" t="s">
        <v>66</v>
      </c>
      <c r="AB263" s="1" t="s">
        <v>1780</v>
      </c>
      <c r="AC263" s="33" t="s">
        <v>1778</v>
      </c>
      <c r="AD263" s="51" t="s">
        <v>1772</v>
      </c>
      <c r="AE263" s="51" t="s">
        <v>1773</v>
      </c>
      <c r="AF263" s="73"/>
      <c r="AG263" s="73"/>
      <c r="AH263" s="73"/>
      <c r="AI263" s="73"/>
      <c r="AJ263" s="1" t="s">
        <v>1781</v>
      </c>
      <c r="AK263" s="1" t="s">
        <v>1782</v>
      </c>
      <c r="AO263" s="51" t="s">
        <v>1783</v>
      </c>
      <c r="AP263" s="53">
        <v>42814</v>
      </c>
    </row>
    <row r="264" spans="1:42" x14ac:dyDescent="0.6">
      <c r="A264" s="78">
        <v>263</v>
      </c>
      <c r="B264" s="42" t="s">
        <v>1765</v>
      </c>
      <c r="C264" s="42"/>
      <c r="D264" s="1">
        <v>2010</v>
      </c>
      <c r="E264" s="1">
        <v>1.1000000000000001</v>
      </c>
      <c r="F264" s="1"/>
      <c r="G264" s="1">
        <v>770</v>
      </c>
      <c r="T264" s="51"/>
      <c r="U264" s="30" t="s">
        <v>1767</v>
      </c>
      <c r="W264" s="51" t="s">
        <v>1768</v>
      </c>
      <c r="X264" s="51" t="s">
        <v>1769</v>
      </c>
      <c r="Y264" s="51" t="s">
        <v>1769</v>
      </c>
      <c r="Z264" s="34" t="s">
        <v>2029</v>
      </c>
      <c r="AA264" s="1" t="s">
        <v>1178</v>
      </c>
      <c r="AB264" s="1" t="s">
        <v>1770</v>
      </c>
      <c r="AC264" s="33" t="s">
        <v>1771</v>
      </c>
      <c r="AD264" s="51" t="s">
        <v>1772</v>
      </c>
      <c r="AE264" s="51" t="s">
        <v>1773</v>
      </c>
      <c r="AF264" s="73"/>
      <c r="AG264" s="73"/>
      <c r="AH264" s="73" t="s">
        <v>2052</v>
      </c>
      <c r="AI264" s="73"/>
      <c r="AJ264" s="1" t="s">
        <v>1774</v>
      </c>
      <c r="AK264" s="1" t="s">
        <v>1775</v>
      </c>
      <c r="AO264" s="51" t="s">
        <v>1766</v>
      </c>
      <c r="AP264" s="53">
        <v>42814</v>
      </c>
    </row>
    <row r="265" spans="1:42" x14ac:dyDescent="0.6">
      <c r="A265" s="78">
        <v>264</v>
      </c>
      <c r="B265" s="42" t="s">
        <v>2016</v>
      </c>
      <c r="C265" s="42"/>
      <c r="D265" s="1">
        <v>2007</v>
      </c>
      <c r="E265" s="1">
        <v>1.3</v>
      </c>
      <c r="F265" s="1"/>
      <c r="G265" s="1">
        <v>300</v>
      </c>
      <c r="T265" s="51" t="s">
        <v>1784</v>
      </c>
      <c r="U265" s="30" t="s">
        <v>1743</v>
      </c>
      <c r="V265" s="51" t="s">
        <v>1760</v>
      </c>
      <c r="W265" s="51" t="s">
        <v>1746</v>
      </c>
      <c r="X265" s="51" t="s">
        <v>1747</v>
      </c>
      <c r="Y265" s="51" t="s">
        <v>1747</v>
      </c>
      <c r="Z265" s="51" t="s">
        <v>2005</v>
      </c>
      <c r="AA265" s="1" t="s">
        <v>41</v>
      </c>
      <c r="AB265" s="1" t="s">
        <v>1763</v>
      </c>
      <c r="AC265" s="33" t="s">
        <v>1764</v>
      </c>
      <c r="AD265" s="51" t="s">
        <v>1749</v>
      </c>
      <c r="AE265" s="51" t="s">
        <v>1750</v>
      </c>
      <c r="AF265" s="73"/>
      <c r="AG265" s="73"/>
      <c r="AH265" s="73"/>
      <c r="AI265" s="73"/>
      <c r="AJ265" s="1" t="s">
        <v>1762</v>
      </c>
      <c r="AK265" s="1" t="s">
        <v>1761</v>
      </c>
      <c r="AO265" s="51" t="s">
        <v>1766</v>
      </c>
      <c r="AP265" s="53">
        <v>42814</v>
      </c>
    </row>
    <row r="266" spans="1:42" x14ac:dyDescent="0.6">
      <c r="A266" s="78">
        <v>265</v>
      </c>
      <c r="B266" s="42" t="s">
        <v>2017</v>
      </c>
      <c r="C266" s="42"/>
      <c r="D266" s="1">
        <v>1997</v>
      </c>
      <c r="E266" s="1">
        <v>0.72</v>
      </c>
      <c r="F266" s="1"/>
      <c r="G266" s="1">
        <v>573</v>
      </c>
      <c r="T266" s="51" t="s">
        <v>38</v>
      </c>
      <c r="U266" s="30" t="s">
        <v>213</v>
      </c>
      <c r="V266" s="51" t="s">
        <v>38</v>
      </c>
      <c r="W266" s="51" t="s">
        <v>111</v>
      </c>
      <c r="X266" s="51" t="s">
        <v>106</v>
      </c>
      <c r="Y266" s="51" t="s">
        <v>106</v>
      </c>
      <c r="Z266" s="51" t="s">
        <v>2005</v>
      </c>
      <c r="AA266" s="1" t="s">
        <v>28</v>
      </c>
      <c r="AB266" s="1" t="s">
        <v>1659</v>
      </c>
      <c r="AC266" s="33" t="s">
        <v>1660</v>
      </c>
      <c r="AD266" s="51" t="s">
        <v>122</v>
      </c>
      <c r="AE266" s="51" t="s">
        <v>131</v>
      </c>
      <c r="AF266" s="73"/>
      <c r="AG266" s="73"/>
      <c r="AH266" s="73" t="s">
        <v>2047</v>
      </c>
      <c r="AI266" s="73"/>
      <c r="AJ266" s="1" t="s">
        <v>1661</v>
      </c>
      <c r="AK266" s="1" t="s">
        <v>442</v>
      </c>
      <c r="AO266" s="51" t="s">
        <v>1662</v>
      </c>
      <c r="AP266" s="53">
        <v>42790</v>
      </c>
    </row>
    <row r="267" spans="1:42" x14ac:dyDescent="0.6">
      <c r="A267" s="78">
        <v>266</v>
      </c>
      <c r="B267" s="42" t="s">
        <v>2017</v>
      </c>
      <c r="C267" s="42"/>
      <c r="D267" s="1">
        <v>1997</v>
      </c>
      <c r="E267" s="1">
        <v>0.56999999999999995</v>
      </c>
      <c r="F267" s="1"/>
      <c r="G267" s="1">
        <v>573</v>
      </c>
      <c r="T267" s="51" t="s">
        <v>38</v>
      </c>
      <c r="U267" s="30" t="s">
        <v>213</v>
      </c>
      <c r="V267" s="51" t="s">
        <v>38</v>
      </c>
      <c r="W267" s="51" t="s">
        <v>111</v>
      </c>
      <c r="X267" s="51" t="s">
        <v>106</v>
      </c>
      <c r="Y267" s="51" t="s">
        <v>106</v>
      </c>
      <c r="Z267" s="51" t="s">
        <v>2005</v>
      </c>
      <c r="AA267" s="1" t="s">
        <v>28</v>
      </c>
      <c r="AB267" s="1" t="s">
        <v>1659</v>
      </c>
      <c r="AC267" s="33" t="s">
        <v>1663</v>
      </c>
      <c r="AD267" s="51" t="s">
        <v>122</v>
      </c>
      <c r="AE267" s="51" t="s">
        <v>131</v>
      </c>
      <c r="AF267" s="73"/>
      <c r="AG267" s="73"/>
      <c r="AH267" s="73" t="s">
        <v>2047</v>
      </c>
      <c r="AI267" s="73"/>
      <c r="AJ267" s="1" t="s">
        <v>1661</v>
      </c>
      <c r="AK267" s="1" t="s">
        <v>442</v>
      </c>
      <c r="AO267" s="51" t="s">
        <v>1662</v>
      </c>
      <c r="AP267" s="53">
        <v>42790</v>
      </c>
    </row>
    <row r="268" spans="1:42" x14ac:dyDescent="0.6">
      <c r="A268" s="78">
        <v>267</v>
      </c>
      <c r="B268" s="42" t="s">
        <v>1664</v>
      </c>
      <c r="C268" s="42"/>
      <c r="D268" s="1">
        <v>2003</v>
      </c>
      <c r="E268" s="1">
        <v>0.86</v>
      </c>
      <c r="F268" s="1"/>
      <c r="G268" s="1">
        <v>590</v>
      </c>
      <c r="T268" s="51" t="s">
        <v>5</v>
      </c>
      <c r="U268" s="30" t="s">
        <v>213</v>
      </c>
      <c r="V268" s="51" t="s">
        <v>5</v>
      </c>
      <c r="W268" s="51" t="s">
        <v>111</v>
      </c>
      <c r="X268" s="51" t="s">
        <v>106</v>
      </c>
      <c r="Y268" s="51" t="s">
        <v>106</v>
      </c>
      <c r="Z268" s="51" t="s">
        <v>2005</v>
      </c>
      <c r="AA268" s="39" t="s">
        <v>1665</v>
      </c>
      <c r="AB268" s="1" t="s">
        <v>1666</v>
      </c>
      <c r="AC268" s="1" t="s">
        <v>1665</v>
      </c>
      <c r="AD268" s="51" t="s">
        <v>122</v>
      </c>
      <c r="AE268" s="51" t="s">
        <v>131</v>
      </c>
      <c r="AF268" s="73"/>
      <c r="AG268" s="73"/>
      <c r="AH268" s="73" t="s">
        <v>2047</v>
      </c>
      <c r="AI268" s="73"/>
      <c r="AJ268" s="1" t="s">
        <v>1667</v>
      </c>
      <c r="AK268" s="1" t="s">
        <v>1079</v>
      </c>
      <c r="AO268" s="51" t="s">
        <v>1662</v>
      </c>
      <c r="AP268" s="53">
        <v>42790</v>
      </c>
    </row>
    <row r="269" spans="1:42" x14ac:dyDescent="0.6">
      <c r="A269" s="78">
        <v>268</v>
      </c>
      <c r="B269" s="42" t="s">
        <v>1668</v>
      </c>
      <c r="C269" s="42"/>
      <c r="D269" s="1">
        <v>2008</v>
      </c>
      <c r="E269" s="1">
        <v>1.53</v>
      </c>
      <c r="F269" s="1"/>
      <c r="G269" s="1">
        <v>720</v>
      </c>
      <c r="T269" s="51" t="s">
        <v>5</v>
      </c>
      <c r="U269" s="30" t="s">
        <v>213</v>
      </c>
      <c r="V269" s="51" t="s">
        <v>5</v>
      </c>
      <c r="W269" s="51" t="s">
        <v>111</v>
      </c>
      <c r="X269" s="51" t="s">
        <v>106</v>
      </c>
      <c r="Y269" s="51" t="s">
        <v>106</v>
      </c>
      <c r="Z269" s="51" t="s">
        <v>2005</v>
      </c>
      <c r="AA269" s="1" t="s">
        <v>28</v>
      </c>
      <c r="AB269" s="1" t="s">
        <v>1669</v>
      </c>
      <c r="AC269" s="33" t="s">
        <v>1670</v>
      </c>
      <c r="AD269" s="51" t="s">
        <v>122</v>
      </c>
      <c r="AE269" s="51" t="s">
        <v>131</v>
      </c>
      <c r="AF269" s="73"/>
      <c r="AG269" s="73"/>
      <c r="AH269" s="73" t="s">
        <v>2040</v>
      </c>
      <c r="AI269" s="73"/>
      <c r="AJ269" s="1" t="s">
        <v>1667</v>
      </c>
      <c r="AK269" s="1" t="s">
        <v>1671</v>
      </c>
      <c r="AO269" s="51" t="s">
        <v>1662</v>
      </c>
      <c r="AP269" s="53">
        <v>42790</v>
      </c>
    </row>
    <row r="270" spans="1:42" x14ac:dyDescent="0.6">
      <c r="A270" s="78">
        <v>269</v>
      </c>
      <c r="B270" s="42" t="s">
        <v>1672</v>
      </c>
      <c r="C270" s="42"/>
      <c r="D270" s="1">
        <v>2010</v>
      </c>
      <c r="E270" s="1">
        <v>1.51</v>
      </c>
      <c r="F270" s="1"/>
      <c r="G270" s="1">
        <v>730</v>
      </c>
      <c r="T270" s="51" t="s">
        <v>5</v>
      </c>
      <c r="U270" s="30" t="s">
        <v>213</v>
      </c>
      <c r="V270" s="51" t="s">
        <v>5</v>
      </c>
      <c r="W270" s="51" t="s">
        <v>111</v>
      </c>
      <c r="X270" s="51" t="s">
        <v>106</v>
      </c>
      <c r="Y270" s="51" t="s">
        <v>106</v>
      </c>
      <c r="Z270" s="51" t="s">
        <v>2005</v>
      </c>
      <c r="AA270" s="1" t="s">
        <v>28</v>
      </c>
      <c r="AB270" s="1" t="s">
        <v>1669</v>
      </c>
      <c r="AC270" s="33" t="s">
        <v>1673</v>
      </c>
      <c r="AD270" s="51" t="s">
        <v>122</v>
      </c>
      <c r="AE270" s="51" t="s">
        <v>131</v>
      </c>
      <c r="AF270" s="73"/>
      <c r="AG270" s="73"/>
      <c r="AH270" s="73" t="s">
        <v>2052</v>
      </c>
      <c r="AI270" s="73"/>
      <c r="AJ270" s="1" t="s">
        <v>1667</v>
      </c>
      <c r="AK270" s="1" t="s">
        <v>1674</v>
      </c>
      <c r="AO270" s="51" t="s">
        <v>1662</v>
      </c>
      <c r="AP270" s="53">
        <v>42790</v>
      </c>
    </row>
    <row r="271" spans="1:42" x14ac:dyDescent="0.6">
      <c r="A271" s="78">
        <v>270</v>
      </c>
      <c r="B271" s="42" t="s">
        <v>1675</v>
      </c>
      <c r="C271" s="42"/>
      <c r="D271" s="1">
        <v>2009</v>
      </c>
      <c r="E271" s="1">
        <v>0.3</v>
      </c>
      <c r="F271" s="1"/>
      <c r="G271" s="1">
        <v>310</v>
      </c>
      <c r="T271" s="51" t="s">
        <v>5</v>
      </c>
      <c r="U271" s="30" t="s">
        <v>213</v>
      </c>
      <c r="V271" s="51" t="s">
        <v>5</v>
      </c>
      <c r="W271" s="51" t="s">
        <v>111</v>
      </c>
      <c r="X271" s="51" t="s">
        <v>106</v>
      </c>
      <c r="Y271" s="51" t="s">
        <v>106</v>
      </c>
      <c r="Z271" s="51" t="s">
        <v>2005</v>
      </c>
      <c r="AA271" s="1" t="s">
        <v>28</v>
      </c>
      <c r="AB271" s="1" t="s">
        <v>1669</v>
      </c>
      <c r="AC271" s="33" t="s">
        <v>1676</v>
      </c>
      <c r="AD271" s="51" t="s">
        <v>122</v>
      </c>
      <c r="AE271" s="51" t="s">
        <v>131</v>
      </c>
      <c r="AF271" s="73"/>
      <c r="AG271" s="73"/>
      <c r="AH271" s="73" t="s">
        <v>2042</v>
      </c>
      <c r="AI271" s="73"/>
      <c r="AJ271" s="1" t="s">
        <v>1677</v>
      </c>
      <c r="AK271" s="1" t="s">
        <v>1678</v>
      </c>
      <c r="AO271" s="51" t="s">
        <v>1662</v>
      </c>
      <c r="AP271" s="53">
        <v>42790</v>
      </c>
    </row>
    <row r="272" spans="1:42" x14ac:dyDescent="0.6">
      <c r="A272" s="78">
        <v>271</v>
      </c>
      <c r="B272" s="42" t="s">
        <v>1679</v>
      </c>
      <c r="C272" s="42"/>
      <c r="D272" s="1">
        <v>2008</v>
      </c>
      <c r="E272" s="1">
        <v>1.5</v>
      </c>
      <c r="F272" s="1"/>
      <c r="G272" s="1">
        <v>700</v>
      </c>
      <c r="T272" s="51" t="s">
        <v>5</v>
      </c>
      <c r="U272" s="30" t="s">
        <v>213</v>
      </c>
      <c r="V272" s="51" t="s">
        <v>38</v>
      </c>
      <c r="W272" s="51" t="s">
        <v>111</v>
      </c>
      <c r="X272" s="51" t="s">
        <v>106</v>
      </c>
      <c r="Y272" s="51" t="s">
        <v>106</v>
      </c>
      <c r="Z272" s="51" t="s">
        <v>2005</v>
      </c>
      <c r="AA272" s="57" t="s">
        <v>66</v>
      </c>
      <c r="AB272" s="1" t="s">
        <v>150</v>
      </c>
      <c r="AC272" s="33" t="s">
        <v>1680</v>
      </c>
      <c r="AD272" s="51" t="s">
        <v>122</v>
      </c>
      <c r="AE272" s="51" t="s">
        <v>131</v>
      </c>
      <c r="AF272" s="73"/>
      <c r="AG272" s="73"/>
      <c r="AH272" s="73" t="s">
        <v>2042</v>
      </c>
      <c r="AI272" s="73"/>
      <c r="AJ272" s="1" t="s">
        <v>1681</v>
      </c>
      <c r="AK272" s="1" t="s">
        <v>1682</v>
      </c>
      <c r="AO272" s="51" t="s">
        <v>1662</v>
      </c>
      <c r="AP272" s="53">
        <v>42790</v>
      </c>
    </row>
    <row r="273" spans="1:46" x14ac:dyDescent="0.6">
      <c r="A273" s="78">
        <v>272</v>
      </c>
      <c r="B273" s="42" t="s">
        <v>2018</v>
      </c>
      <c r="C273" s="42"/>
      <c r="D273" s="1">
        <v>2003</v>
      </c>
      <c r="E273" s="55">
        <v>0.6</v>
      </c>
      <c r="F273" s="55"/>
      <c r="G273" s="1">
        <v>338</v>
      </c>
      <c r="T273" s="51" t="s">
        <v>5</v>
      </c>
      <c r="U273" s="30" t="s">
        <v>213</v>
      </c>
      <c r="V273" s="51" t="s">
        <v>5</v>
      </c>
      <c r="W273" s="51" t="s">
        <v>111</v>
      </c>
      <c r="X273" s="51" t="s">
        <v>106</v>
      </c>
      <c r="Y273" s="51" t="s">
        <v>106</v>
      </c>
      <c r="Z273" s="51" t="s">
        <v>2005</v>
      </c>
      <c r="AA273" s="1" t="s">
        <v>28</v>
      </c>
      <c r="AB273" s="1" t="s">
        <v>1669</v>
      </c>
      <c r="AC273" s="33" t="s">
        <v>1683</v>
      </c>
      <c r="AD273" s="51" t="s">
        <v>122</v>
      </c>
      <c r="AE273" s="51" t="s">
        <v>131</v>
      </c>
      <c r="AF273" s="73"/>
      <c r="AG273" s="73"/>
      <c r="AH273" s="73" t="s">
        <v>2047</v>
      </c>
      <c r="AI273" s="73"/>
      <c r="AJ273" s="1" t="s">
        <v>1667</v>
      </c>
      <c r="AK273" s="1" t="s">
        <v>442</v>
      </c>
      <c r="AM273" s="1" t="s">
        <v>1684</v>
      </c>
      <c r="AO273" s="51" t="s">
        <v>1662</v>
      </c>
      <c r="AP273" s="53">
        <v>42790</v>
      </c>
    </row>
    <row r="274" spans="1:46" x14ac:dyDescent="0.6">
      <c r="A274" s="78">
        <v>273</v>
      </c>
      <c r="B274" s="42" t="s">
        <v>1685</v>
      </c>
      <c r="C274" s="42"/>
      <c r="D274" s="1">
        <v>2009</v>
      </c>
      <c r="E274" s="1">
        <v>1.36</v>
      </c>
      <c r="F274" s="1"/>
      <c r="G274" s="1">
        <v>700</v>
      </c>
      <c r="T274" s="51" t="s">
        <v>5</v>
      </c>
      <c r="U274" s="30" t="s">
        <v>213</v>
      </c>
      <c r="V274" s="51" t="s">
        <v>5</v>
      </c>
      <c r="W274" s="51" t="s">
        <v>111</v>
      </c>
      <c r="X274" s="51" t="s">
        <v>106</v>
      </c>
      <c r="Y274" s="51" t="s">
        <v>106</v>
      </c>
      <c r="Z274" s="51" t="s">
        <v>2005</v>
      </c>
      <c r="AA274" s="1" t="s">
        <v>28</v>
      </c>
      <c r="AB274" s="1" t="s">
        <v>1083</v>
      </c>
      <c r="AC274" s="33" t="s">
        <v>1686</v>
      </c>
      <c r="AD274" s="51" t="s">
        <v>122</v>
      </c>
      <c r="AE274" s="51" t="s">
        <v>131</v>
      </c>
      <c r="AF274" s="73"/>
      <c r="AG274" s="73"/>
      <c r="AH274" s="73" t="s">
        <v>2056</v>
      </c>
      <c r="AI274" s="73"/>
      <c r="AJ274" s="1" t="s">
        <v>1687</v>
      </c>
      <c r="AK274" s="1" t="s">
        <v>1688</v>
      </c>
      <c r="AO274" s="51" t="s">
        <v>1662</v>
      </c>
      <c r="AP274" s="53">
        <v>42789</v>
      </c>
    </row>
    <row r="275" spans="1:46" x14ac:dyDescent="0.6">
      <c r="A275" s="78">
        <v>274</v>
      </c>
      <c r="B275" s="42" t="s">
        <v>1689</v>
      </c>
      <c r="C275" s="42"/>
      <c r="D275" s="1">
        <v>2006</v>
      </c>
      <c r="E275" s="1">
        <v>1.2</v>
      </c>
      <c r="F275" s="1"/>
      <c r="G275" s="1">
        <v>650</v>
      </c>
      <c r="T275" s="51" t="s">
        <v>1709</v>
      </c>
      <c r="U275" s="30" t="s">
        <v>1690</v>
      </c>
      <c r="V275" s="51" t="s">
        <v>38</v>
      </c>
      <c r="W275" s="51" t="s">
        <v>111</v>
      </c>
      <c r="X275" s="51" t="s">
        <v>106</v>
      </c>
      <c r="Y275" s="51" t="s">
        <v>106</v>
      </c>
      <c r="Z275" s="51" t="s">
        <v>2005</v>
      </c>
      <c r="AA275" s="57" t="s">
        <v>66</v>
      </c>
      <c r="AB275" s="1" t="s">
        <v>1691</v>
      </c>
      <c r="AC275" s="33" t="s">
        <v>1692</v>
      </c>
      <c r="AD275" s="51" t="s">
        <v>122</v>
      </c>
      <c r="AE275" s="51" t="s">
        <v>131</v>
      </c>
      <c r="AF275" s="73"/>
      <c r="AG275" s="73"/>
      <c r="AH275" s="73"/>
      <c r="AI275" s="73"/>
      <c r="AJ275" s="1" t="s">
        <v>107</v>
      </c>
      <c r="AK275" s="1" t="s">
        <v>1693</v>
      </c>
      <c r="AO275" s="51" t="s">
        <v>1662</v>
      </c>
      <c r="AP275" s="53">
        <v>42789</v>
      </c>
    </row>
    <row r="276" spans="1:46" x14ac:dyDescent="0.6">
      <c r="A276" s="78">
        <v>275</v>
      </c>
      <c r="B276" s="42" t="s">
        <v>1694</v>
      </c>
      <c r="C276" s="42"/>
      <c r="D276" s="1">
        <v>2011</v>
      </c>
      <c r="E276" s="1">
        <v>1.5</v>
      </c>
      <c r="F276" s="1"/>
      <c r="G276" s="1">
        <v>700</v>
      </c>
      <c r="T276" s="51" t="s">
        <v>1710</v>
      </c>
      <c r="U276" s="30" t="s">
        <v>213</v>
      </c>
      <c r="V276" s="51" t="s">
        <v>5</v>
      </c>
      <c r="W276" s="51" t="s">
        <v>111</v>
      </c>
      <c r="X276" s="51" t="s">
        <v>106</v>
      </c>
      <c r="Y276" s="51" t="s">
        <v>106</v>
      </c>
      <c r="Z276" s="51" t="s">
        <v>2005</v>
      </c>
      <c r="AA276" s="58" t="s">
        <v>28</v>
      </c>
      <c r="AB276" s="1" t="s">
        <v>1695</v>
      </c>
      <c r="AC276" s="33" t="s">
        <v>1696</v>
      </c>
      <c r="AD276" s="51" t="s">
        <v>122</v>
      </c>
      <c r="AE276" s="51" t="s">
        <v>131</v>
      </c>
      <c r="AF276" s="73"/>
      <c r="AG276" s="73"/>
      <c r="AH276" s="73"/>
      <c r="AI276" s="73"/>
      <c r="AJ276" s="1" t="s">
        <v>107</v>
      </c>
      <c r="AK276" s="1" t="s">
        <v>1697</v>
      </c>
      <c r="AO276" s="51" t="s">
        <v>1662</v>
      </c>
      <c r="AP276" s="53">
        <v>42789</v>
      </c>
    </row>
    <row r="277" spans="1:46" x14ac:dyDescent="0.6">
      <c r="A277" s="78">
        <v>276</v>
      </c>
      <c r="B277" s="42" t="s">
        <v>1698</v>
      </c>
      <c r="C277" s="42"/>
      <c r="D277" s="1">
        <v>2004</v>
      </c>
      <c r="E277" s="1">
        <v>0.87</v>
      </c>
      <c r="F277" s="1"/>
      <c r="G277" s="1">
        <v>715</v>
      </c>
      <c r="T277" s="51" t="s">
        <v>1710</v>
      </c>
      <c r="U277" s="30" t="s">
        <v>213</v>
      </c>
      <c r="V277" s="51" t="s">
        <v>5</v>
      </c>
      <c r="W277" s="51" t="s">
        <v>111</v>
      </c>
      <c r="X277" s="51" t="s">
        <v>106</v>
      </c>
      <c r="Y277" s="51" t="s">
        <v>106</v>
      </c>
      <c r="Z277" s="51" t="s">
        <v>2005</v>
      </c>
      <c r="AA277" s="1" t="s">
        <v>2032</v>
      </c>
      <c r="AB277" s="1" t="s">
        <v>1700</v>
      </c>
      <c r="AC277" s="33" t="s">
        <v>1699</v>
      </c>
      <c r="AD277" s="51" t="s">
        <v>122</v>
      </c>
      <c r="AE277" s="51" t="s">
        <v>131</v>
      </c>
      <c r="AF277" s="73"/>
      <c r="AG277" s="73"/>
      <c r="AH277" s="73" t="s">
        <v>2041</v>
      </c>
      <c r="AI277" s="73"/>
      <c r="AJ277" s="1" t="s">
        <v>1701</v>
      </c>
      <c r="AK277" s="1" t="s">
        <v>1079</v>
      </c>
      <c r="AO277" s="51" t="s">
        <v>1662</v>
      </c>
      <c r="AP277" s="53">
        <v>42789</v>
      </c>
    </row>
    <row r="278" spans="1:46" x14ac:dyDescent="0.6">
      <c r="A278" s="78">
        <v>277</v>
      </c>
      <c r="B278" s="42" t="s">
        <v>1702</v>
      </c>
      <c r="C278" s="42"/>
      <c r="D278" s="1">
        <v>2007</v>
      </c>
      <c r="E278" s="1">
        <v>0.7</v>
      </c>
      <c r="F278" s="1"/>
      <c r="G278" s="1">
        <v>673</v>
      </c>
      <c r="T278" s="51" t="s">
        <v>1710</v>
      </c>
      <c r="U278" s="30" t="s">
        <v>213</v>
      </c>
      <c r="V278" s="51" t="s">
        <v>5</v>
      </c>
      <c r="W278" s="51" t="s">
        <v>111</v>
      </c>
      <c r="X278" s="51" t="s">
        <v>106</v>
      </c>
      <c r="Y278" s="51" t="s">
        <v>106</v>
      </c>
      <c r="Z278" s="51" t="s">
        <v>2005</v>
      </c>
      <c r="AA278" s="58" t="s">
        <v>66</v>
      </c>
      <c r="AB278" s="1" t="s">
        <v>997</v>
      </c>
      <c r="AC278" s="33" t="s">
        <v>1703</v>
      </c>
      <c r="AD278" s="51" t="s">
        <v>122</v>
      </c>
      <c r="AE278" s="51" t="s">
        <v>131</v>
      </c>
      <c r="AF278" s="73"/>
      <c r="AG278" s="73"/>
      <c r="AH278" s="73"/>
      <c r="AI278" s="73"/>
      <c r="AJ278" s="1" t="s">
        <v>1704</v>
      </c>
      <c r="AO278" s="51" t="s">
        <v>1662</v>
      </c>
      <c r="AP278" s="53">
        <v>42788</v>
      </c>
    </row>
    <row r="279" spans="1:46" s="47" customFormat="1" x14ac:dyDescent="0.6">
      <c r="A279" s="79">
        <v>278</v>
      </c>
      <c r="B279" s="64" t="s">
        <v>2019</v>
      </c>
      <c r="C279" s="64"/>
      <c r="D279" s="55">
        <v>2003</v>
      </c>
      <c r="E279" s="47">
        <v>5.5999999999999999E-3</v>
      </c>
      <c r="G279" s="47">
        <v>950</v>
      </c>
      <c r="T279" s="54" t="s">
        <v>38</v>
      </c>
      <c r="U279" s="54" t="s">
        <v>213</v>
      </c>
      <c r="V279" s="54" t="s">
        <v>38</v>
      </c>
      <c r="W279" s="54" t="s">
        <v>111</v>
      </c>
      <c r="X279" s="54" t="s">
        <v>106</v>
      </c>
      <c r="Y279" s="54" t="s">
        <v>106</v>
      </c>
      <c r="Z279" s="54" t="s">
        <v>2007</v>
      </c>
      <c r="AA279" s="47" t="s">
        <v>1705</v>
      </c>
      <c r="AB279" s="55" t="s">
        <v>1706</v>
      </c>
      <c r="AC279" s="47" t="s">
        <v>1707</v>
      </c>
      <c r="AD279" s="54" t="s">
        <v>122</v>
      </c>
      <c r="AE279" s="54" t="s">
        <v>131</v>
      </c>
      <c r="AF279" s="73"/>
      <c r="AG279" s="73"/>
      <c r="AH279" s="73"/>
      <c r="AI279" s="73"/>
      <c r="AJ279" s="55" t="s">
        <v>1708</v>
      </c>
      <c r="AK279" s="55" t="s">
        <v>1079</v>
      </c>
      <c r="AL279" s="55"/>
      <c r="AO279" s="54" t="s">
        <v>1662</v>
      </c>
      <c r="AP279" s="56">
        <v>42788</v>
      </c>
      <c r="AQ279" s="54"/>
      <c r="AR279" s="55"/>
      <c r="AS279" s="55"/>
      <c r="AT279" s="55"/>
    </row>
    <row r="280" spans="1:46" x14ac:dyDescent="0.6">
      <c r="A280" s="78">
        <v>279</v>
      </c>
      <c r="B280" s="42" t="s">
        <v>1472</v>
      </c>
      <c r="C280" s="42"/>
      <c r="D280" s="1">
        <v>2008</v>
      </c>
      <c r="E280" s="1">
        <v>1.04</v>
      </c>
      <c r="F280" s="1"/>
      <c r="G280" s="1">
        <v>423</v>
      </c>
      <c r="T280" s="51" t="s">
        <v>1428</v>
      </c>
      <c r="U280" s="30" t="s">
        <v>1427</v>
      </c>
      <c r="V280" s="51" t="s">
        <v>1428</v>
      </c>
      <c r="W280" s="51" t="s">
        <v>1429</v>
      </c>
      <c r="X280" s="51" t="s">
        <v>1430</v>
      </c>
      <c r="Y280" s="51" t="s">
        <v>1430</v>
      </c>
      <c r="Z280" s="51" t="s">
        <v>2005</v>
      </c>
      <c r="AA280" s="1" t="s">
        <v>1465</v>
      </c>
      <c r="AB280" s="1" t="s">
        <v>1473</v>
      </c>
      <c r="AC280" s="33" t="s">
        <v>1474</v>
      </c>
      <c r="AD280" s="51" t="s">
        <v>1433</v>
      </c>
      <c r="AE280" s="51" t="s">
        <v>1434</v>
      </c>
      <c r="AF280" s="73"/>
      <c r="AG280" s="73"/>
      <c r="AH280" s="73" t="s">
        <v>2037</v>
      </c>
      <c r="AI280" s="73"/>
      <c r="AJ280" s="1" t="s">
        <v>1475</v>
      </c>
      <c r="AK280" s="1" t="s">
        <v>1476</v>
      </c>
      <c r="AO280" s="51" t="s">
        <v>1437</v>
      </c>
      <c r="AP280" s="53">
        <v>42751</v>
      </c>
    </row>
    <row r="281" spans="1:46" x14ac:dyDescent="0.6">
      <c r="A281" s="78">
        <v>280</v>
      </c>
      <c r="B281" s="42" t="s">
        <v>1477</v>
      </c>
      <c r="C281" s="42"/>
      <c r="D281" s="1">
        <v>2006</v>
      </c>
      <c r="E281" s="1">
        <v>0.9</v>
      </c>
      <c r="F281" s="1"/>
      <c r="G281" s="1">
        <v>850</v>
      </c>
      <c r="T281" s="51" t="s">
        <v>1428</v>
      </c>
      <c r="U281" s="30" t="s">
        <v>1427</v>
      </c>
      <c r="V281" s="51" t="s">
        <v>1428</v>
      </c>
      <c r="W281" s="51" t="s">
        <v>1429</v>
      </c>
      <c r="X281" s="51" t="s">
        <v>1430</v>
      </c>
      <c r="Y281" s="51" t="s">
        <v>1430</v>
      </c>
      <c r="Z281" s="51" t="s">
        <v>2002</v>
      </c>
      <c r="AA281" s="58" t="s">
        <v>2002</v>
      </c>
      <c r="AB281" s="1" t="s">
        <v>1478</v>
      </c>
      <c r="AC281" s="33" t="s">
        <v>1479</v>
      </c>
      <c r="AD281" s="51" t="s">
        <v>1433</v>
      </c>
      <c r="AE281" s="51" t="s">
        <v>1434</v>
      </c>
      <c r="AF281" s="73"/>
      <c r="AG281" s="73"/>
      <c r="AH281" s="73" t="s">
        <v>2056</v>
      </c>
      <c r="AI281" s="73"/>
      <c r="AJ281" s="1" t="s">
        <v>1480</v>
      </c>
      <c r="AK281" s="1" t="s">
        <v>1481</v>
      </c>
      <c r="AO281" s="51" t="s">
        <v>1437</v>
      </c>
      <c r="AP281" s="53">
        <v>42751</v>
      </c>
    </row>
    <row r="282" spans="1:46" x14ac:dyDescent="0.6">
      <c r="A282" s="78">
        <v>281</v>
      </c>
      <c r="B282" s="42" t="s">
        <v>1482</v>
      </c>
      <c r="C282" s="42"/>
      <c r="D282" s="1">
        <v>2009</v>
      </c>
      <c r="E282" s="1">
        <v>1</v>
      </c>
      <c r="F282" s="1"/>
      <c r="G282" s="1">
        <v>1073</v>
      </c>
      <c r="T282" s="51" t="s">
        <v>1428</v>
      </c>
      <c r="U282" s="30" t="s">
        <v>1427</v>
      </c>
      <c r="V282" s="51" t="s">
        <v>1428</v>
      </c>
      <c r="W282" s="51" t="s">
        <v>1429</v>
      </c>
      <c r="X282" s="51" t="s">
        <v>1430</v>
      </c>
      <c r="Y282" s="51" t="s">
        <v>1430</v>
      </c>
      <c r="Z282" s="51" t="s">
        <v>2033</v>
      </c>
      <c r="AA282" s="42" t="s">
        <v>2021</v>
      </c>
      <c r="AB282" s="1" t="s">
        <v>1483</v>
      </c>
      <c r="AC282" s="33" t="s">
        <v>1484</v>
      </c>
      <c r="AD282" s="51" t="s">
        <v>1433</v>
      </c>
      <c r="AE282" s="51" t="s">
        <v>1434</v>
      </c>
      <c r="AF282" s="73"/>
      <c r="AG282" s="73"/>
      <c r="AH282" s="73" t="s">
        <v>2037</v>
      </c>
      <c r="AI282" s="73"/>
      <c r="AJ282" s="1" t="s">
        <v>1485</v>
      </c>
      <c r="AK282" s="1" t="s">
        <v>1486</v>
      </c>
      <c r="AO282" s="51" t="s">
        <v>1437</v>
      </c>
      <c r="AP282" s="53">
        <v>42751</v>
      </c>
    </row>
    <row r="283" spans="1:46" x14ac:dyDescent="0.6">
      <c r="A283" s="78">
        <v>282</v>
      </c>
      <c r="B283" s="42" t="s">
        <v>1487</v>
      </c>
      <c r="C283" s="42"/>
      <c r="D283" s="1">
        <v>2010</v>
      </c>
      <c r="E283" s="1">
        <v>1.45</v>
      </c>
      <c r="F283" s="1"/>
      <c r="G283" s="1">
        <v>850</v>
      </c>
      <c r="T283" s="51" t="s">
        <v>1428</v>
      </c>
      <c r="U283" s="30" t="s">
        <v>1427</v>
      </c>
      <c r="V283" s="51" t="s">
        <v>1428</v>
      </c>
      <c r="W283" s="51" t="s">
        <v>1429</v>
      </c>
      <c r="X283" s="51" t="s">
        <v>1430</v>
      </c>
      <c r="Y283" s="51" t="s">
        <v>1430</v>
      </c>
      <c r="Z283" s="51" t="s">
        <v>2002</v>
      </c>
      <c r="AA283" s="58" t="s">
        <v>2002</v>
      </c>
      <c r="AB283" s="1" t="s">
        <v>1488</v>
      </c>
      <c r="AC283" s="33" t="s">
        <v>1489</v>
      </c>
      <c r="AD283" s="51" t="s">
        <v>1433</v>
      </c>
      <c r="AE283" s="51" t="s">
        <v>1434</v>
      </c>
      <c r="AF283" s="73"/>
      <c r="AG283" s="73"/>
      <c r="AH283" s="73" t="s">
        <v>2037</v>
      </c>
      <c r="AI283" s="73"/>
      <c r="AJ283" s="1" t="s">
        <v>1490</v>
      </c>
      <c r="AK283" s="1" t="s">
        <v>1491</v>
      </c>
      <c r="AO283" s="51" t="s">
        <v>1437</v>
      </c>
      <c r="AP283" s="53">
        <v>42748</v>
      </c>
    </row>
    <row r="284" spans="1:46" x14ac:dyDescent="0.6">
      <c r="A284" s="78">
        <v>283</v>
      </c>
      <c r="B284" s="42" t="s">
        <v>1492</v>
      </c>
      <c r="C284" s="42"/>
      <c r="D284" s="1">
        <v>2008</v>
      </c>
      <c r="E284" s="1">
        <v>1.3</v>
      </c>
      <c r="F284" s="1"/>
      <c r="G284" s="1">
        <v>1173</v>
      </c>
      <c r="T284" s="51" t="s">
        <v>1428</v>
      </c>
      <c r="U284" s="30" t="s">
        <v>1427</v>
      </c>
      <c r="V284" s="51" t="s">
        <v>1428</v>
      </c>
      <c r="W284" s="51" t="s">
        <v>1429</v>
      </c>
      <c r="X284" s="51" t="s">
        <v>1430</v>
      </c>
      <c r="Y284" s="51" t="s">
        <v>1430</v>
      </c>
      <c r="Z284" s="51" t="s">
        <v>97</v>
      </c>
      <c r="AA284" s="1" t="s">
        <v>1493</v>
      </c>
      <c r="AB284" s="1" t="s">
        <v>1493</v>
      </c>
      <c r="AC284" s="33" t="s">
        <v>1494</v>
      </c>
      <c r="AD284" s="51" t="s">
        <v>1433</v>
      </c>
      <c r="AE284" s="51" t="s">
        <v>1434</v>
      </c>
      <c r="AF284" s="73"/>
      <c r="AG284" s="73"/>
      <c r="AH284" s="73" t="s">
        <v>2047</v>
      </c>
      <c r="AI284" s="73"/>
      <c r="AJ284" s="1" t="s">
        <v>1456</v>
      </c>
      <c r="AK284" s="1" t="s">
        <v>1495</v>
      </c>
      <c r="AO284" s="51" t="s">
        <v>1437</v>
      </c>
      <c r="AP284" s="53">
        <v>42747</v>
      </c>
    </row>
    <row r="285" spans="1:46" x14ac:dyDescent="0.6">
      <c r="A285" s="78">
        <v>284</v>
      </c>
      <c r="B285" s="42" t="s">
        <v>1496</v>
      </c>
      <c r="C285" s="42"/>
      <c r="D285" s="1">
        <v>2008</v>
      </c>
      <c r="E285" s="1">
        <v>1.3</v>
      </c>
      <c r="F285" s="1"/>
      <c r="G285" s="1">
        <v>1223</v>
      </c>
      <c r="T285" s="51" t="s">
        <v>1464</v>
      </c>
      <c r="U285" s="30" t="s">
        <v>1427</v>
      </c>
      <c r="V285" s="51" t="s">
        <v>1464</v>
      </c>
      <c r="W285" s="51" t="s">
        <v>1429</v>
      </c>
      <c r="X285" s="51" t="s">
        <v>1430</v>
      </c>
      <c r="Y285" s="51" t="s">
        <v>1430</v>
      </c>
      <c r="Z285" s="51" t="s">
        <v>2002</v>
      </c>
      <c r="AA285" s="58" t="s">
        <v>2002</v>
      </c>
      <c r="AB285" s="1" t="s">
        <v>1497</v>
      </c>
      <c r="AC285" s="33" t="s">
        <v>1498</v>
      </c>
      <c r="AD285" s="51" t="s">
        <v>1433</v>
      </c>
      <c r="AE285" s="51" t="s">
        <v>1434</v>
      </c>
      <c r="AF285" s="73"/>
      <c r="AG285" s="73"/>
      <c r="AH285" s="73" t="s">
        <v>2047</v>
      </c>
      <c r="AI285" s="73"/>
      <c r="AJ285" s="1" t="s">
        <v>1499</v>
      </c>
      <c r="AK285" s="1" t="s">
        <v>1500</v>
      </c>
      <c r="AO285" s="51" t="s">
        <v>1437</v>
      </c>
      <c r="AP285" s="53">
        <v>42747</v>
      </c>
    </row>
    <row r="286" spans="1:46" x14ac:dyDescent="0.6">
      <c r="A286" s="79">
        <v>285</v>
      </c>
      <c r="B286" s="64" t="s">
        <v>1501</v>
      </c>
      <c r="C286" s="64"/>
      <c r="D286" s="55">
        <v>2000</v>
      </c>
      <c r="E286" s="47">
        <v>0.8</v>
      </c>
      <c r="F286" s="47"/>
      <c r="G286" s="47">
        <v>225</v>
      </c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54" t="s">
        <v>1428</v>
      </c>
      <c r="U286" s="54" t="s">
        <v>1427</v>
      </c>
      <c r="V286" s="54" t="s">
        <v>1428</v>
      </c>
      <c r="W286" s="54" t="s">
        <v>1429</v>
      </c>
      <c r="X286" s="54" t="s">
        <v>1430</v>
      </c>
      <c r="Y286" s="54" t="s">
        <v>1430</v>
      </c>
      <c r="Z286" s="51" t="s">
        <v>2005</v>
      </c>
      <c r="AA286" s="47" t="s">
        <v>1502</v>
      </c>
      <c r="AB286" s="55" t="s">
        <v>1503</v>
      </c>
      <c r="AC286" s="47" t="s">
        <v>1504</v>
      </c>
      <c r="AD286" s="54" t="s">
        <v>1505</v>
      </c>
      <c r="AE286" s="54" t="s">
        <v>1505</v>
      </c>
      <c r="AF286" s="73"/>
      <c r="AG286" s="73"/>
      <c r="AH286" s="73"/>
      <c r="AI286" s="73"/>
      <c r="AJ286" s="55" t="s">
        <v>1505</v>
      </c>
      <c r="AK286" s="55" t="s">
        <v>1505</v>
      </c>
      <c r="AL286" s="55"/>
      <c r="AM286" s="47" t="s">
        <v>1506</v>
      </c>
      <c r="AO286" s="54" t="s">
        <v>1437</v>
      </c>
      <c r="AP286" s="56">
        <v>42746</v>
      </c>
    </row>
    <row r="287" spans="1:46" x14ac:dyDescent="0.6">
      <c r="A287" s="78">
        <v>286</v>
      </c>
      <c r="B287" s="42" t="s">
        <v>2012</v>
      </c>
      <c r="C287" s="42"/>
      <c r="D287" s="1">
        <v>2008</v>
      </c>
      <c r="E287" s="1">
        <v>1.1000000000000001</v>
      </c>
      <c r="F287" s="1"/>
      <c r="G287" s="1">
        <v>950</v>
      </c>
      <c r="T287" s="51" t="s">
        <v>1428</v>
      </c>
      <c r="U287" s="30" t="s">
        <v>1427</v>
      </c>
      <c r="V287" s="51" t="s">
        <v>1428</v>
      </c>
      <c r="W287" s="51" t="s">
        <v>1429</v>
      </c>
      <c r="X287" s="51" t="s">
        <v>1430</v>
      </c>
      <c r="Y287" s="51" t="s">
        <v>1430</v>
      </c>
      <c r="Z287" s="63" t="s">
        <v>2001</v>
      </c>
      <c r="AA287" s="63" t="s">
        <v>2001</v>
      </c>
      <c r="AB287" s="1" t="s">
        <v>1507</v>
      </c>
      <c r="AC287" s="47" t="s">
        <v>1508</v>
      </c>
      <c r="AD287" s="51" t="s">
        <v>1433</v>
      </c>
      <c r="AE287" s="51" t="s">
        <v>1434</v>
      </c>
      <c r="AF287" s="73"/>
      <c r="AG287" s="73"/>
      <c r="AH287" s="73" t="s">
        <v>2042</v>
      </c>
      <c r="AI287" s="73"/>
      <c r="AJ287" s="1" t="s">
        <v>1509</v>
      </c>
      <c r="AK287" s="1" t="s">
        <v>1510</v>
      </c>
      <c r="AO287" s="51" t="s">
        <v>1437</v>
      </c>
      <c r="AP287" s="53">
        <v>42746</v>
      </c>
    </row>
    <row r="288" spans="1:46" x14ac:dyDescent="0.6">
      <c r="A288" s="78">
        <v>287</v>
      </c>
      <c r="B288" s="42" t="s">
        <v>1511</v>
      </c>
      <c r="C288" s="42"/>
      <c r="D288" s="1">
        <v>2007</v>
      </c>
      <c r="E288" s="1">
        <v>0.71</v>
      </c>
      <c r="F288" s="1"/>
      <c r="G288" s="1">
        <v>700</v>
      </c>
      <c r="T288" s="51" t="s">
        <v>1428</v>
      </c>
      <c r="U288" s="30" t="s">
        <v>1427</v>
      </c>
      <c r="V288" s="51" t="s">
        <v>1428</v>
      </c>
      <c r="W288" s="51" t="s">
        <v>1429</v>
      </c>
      <c r="X288" s="51" t="s">
        <v>1430</v>
      </c>
      <c r="Y288" s="51" t="s">
        <v>1430</v>
      </c>
      <c r="Z288" s="34" t="s">
        <v>2002</v>
      </c>
      <c r="AA288" s="58" t="s">
        <v>2002</v>
      </c>
      <c r="AB288" s="1" t="s">
        <v>1512</v>
      </c>
      <c r="AC288" s="33" t="s">
        <v>1513</v>
      </c>
      <c r="AD288" s="51" t="s">
        <v>1433</v>
      </c>
      <c r="AE288" s="51" t="s">
        <v>1434</v>
      </c>
      <c r="AF288" s="73"/>
      <c r="AG288" s="73"/>
      <c r="AH288" s="73" t="s">
        <v>2040</v>
      </c>
      <c r="AI288" s="73"/>
      <c r="AJ288" s="1" t="s">
        <v>1514</v>
      </c>
      <c r="AK288" s="1" t="s">
        <v>1500</v>
      </c>
      <c r="AO288" s="51" t="s">
        <v>1437</v>
      </c>
      <c r="AP288" s="53">
        <v>42746</v>
      </c>
    </row>
    <row r="289" spans="1:43" x14ac:dyDescent="0.6">
      <c r="A289" s="78">
        <v>288</v>
      </c>
      <c r="B289" s="42" t="s">
        <v>1515</v>
      </c>
      <c r="C289" s="42"/>
      <c r="D289" s="1">
        <v>2008</v>
      </c>
      <c r="E289" s="1">
        <v>1.1000000000000001</v>
      </c>
      <c r="F289" s="1"/>
      <c r="G289" s="1">
        <v>823</v>
      </c>
      <c r="T289" s="51" t="s">
        <v>1428</v>
      </c>
      <c r="U289" s="30" t="s">
        <v>1427</v>
      </c>
      <c r="V289" s="51" t="s">
        <v>1428</v>
      </c>
      <c r="W289" s="51" t="s">
        <v>1429</v>
      </c>
      <c r="X289" s="51" t="s">
        <v>1430</v>
      </c>
      <c r="Y289" s="51" t="s">
        <v>1430</v>
      </c>
      <c r="Z289" s="34" t="s">
        <v>2002</v>
      </c>
      <c r="AA289" s="58" t="s">
        <v>2002</v>
      </c>
      <c r="AB289" s="1" t="s">
        <v>1516</v>
      </c>
      <c r="AC289" s="33" t="s">
        <v>1517</v>
      </c>
      <c r="AD289" s="51" t="s">
        <v>1433</v>
      </c>
      <c r="AE289" s="51" t="s">
        <v>1434</v>
      </c>
      <c r="AF289" s="73"/>
      <c r="AG289" s="73"/>
      <c r="AH289" s="73" t="s">
        <v>2056</v>
      </c>
      <c r="AI289" s="73"/>
      <c r="AJ289" s="1" t="s">
        <v>1518</v>
      </c>
      <c r="AK289" s="1" t="s">
        <v>1519</v>
      </c>
      <c r="AO289" s="51" t="s">
        <v>1437</v>
      </c>
      <c r="AP289" s="53">
        <v>42730</v>
      </c>
    </row>
    <row r="290" spans="1:43" x14ac:dyDescent="0.6">
      <c r="A290" s="78">
        <v>289</v>
      </c>
      <c r="B290" s="42" t="s">
        <v>1520</v>
      </c>
      <c r="C290" s="42"/>
      <c r="D290" s="1">
        <v>2008</v>
      </c>
      <c r="E290" s="1">
        <v>1.26</v>
      </c>
      <c r="F290" s="1"/>
      <c r="G290" s="1">
        <v>800</v>
      </c>
      <c r="T290" s="51" t="s">
        <v>1428</v>
      </c>
      <c r="U290" s="30" t="s">
        <v>1427</v>
      </c>
      <c r="V290" s="51" t="s">
        <v>1428</v>
      </c>
      <c r="W290" s="51" t="s">
        <v>1429</v>
      </c>
      <c r="X290" s="51" t="s">
        <v>1430</v>
      </c>
      <c r="Y290" s="51" t="s">
        <v>1430</v>
      </c>
      <c r="Z290" s="34" t="s">
        <v>2002</v>
      </c>
      <c r="AA290" s="58" t="s">
        <v>2002</v>
      </c>
      <c r="AB290" s="1" t="s">
        <v>1521</v>
      </c>
      <c r="AC290" s="33" t="s">
        <v>1522</v>
      </c>
      <c r="AD290" s="51" t="s">
        <v>1433</v>
      </c>
      <c r="AE290" s="51" t="s">
        <v>1434</v>
      </c>
      <c r="AF290" s="73"/>
      <c r="AG290" s="73"/>
      <c r="AH290" s="73" t="s">
        <v>2039</v>
      </c>
      <c r="AI290" s="73"/>
      <c r="AJ290" s="1" t="s">
        <v>1523</v>
      </c>
      <c r="AK290" s="1" t="s">
        <v>1524</v>
      </c>
      <c r="AO290" s="51" t="s">
        <v>1437</v>
      </c>
      <c r="AP290" s="53">
        <v>42730</v>
      </c>
    </row>
    <row r="291" spans="1:43" x14ac:dyDescent="0.6">
      <c r="A291" s="78">
        <v>290</v>
      </c>
      <c r="B291" s="42" t="s">
        <v>1525</v>
      </c>
      <c r="C291" s="42"/>
      <c r="D291" s="1">
        <v>2008</v>
      </c>
      <c r="E291" s="1">
        <v>1.36</v>
      </c>
      <c r="F291" s="1"/>
      <c r="G291" s="1">
        <v>675</v>
      </c>
      <c r="T291" s="51" t="s">
        <v>1428</v>
      </c>
      <c r="U291" s="30" t="s">
        <v>1526</v>
      </c>
      <c r="V291" s="51" t="s">
        <v>1428</v>
      </c>
      <c r="W291" s="51" t="s">
        <v>1429</v>
      </c>
      <c r="X291" s="51" t="s">
        <v>1430</v>
      </c>
      <c r="Y291" s="51" t="s">
        <v>1430</v>
      </c>
      <c r="Z291" s="51" t="s">
        <v>2005</v>
      </c>
      <c r="AA291" s="1" t="s">
        <v>1527</v>
      </c>
      <c r="AB291" s="1" t="s">
        <v>1528</v>
      </c>
      <c r="AC291" s="33" t="s">
        <v>1529</v>
      </c>
      <c r="AD291" s="51" t="s">
        <v>1433</v>
      </c>
      <c r="AE291" s="51" t="s">
        <v>1434</v>
      </c>
      <c r="AF291" s="73"/>
      <c r="AG291" s="73"/>
      <c r="AH291" s="73"/>
      <c r="AI291" s="73"/>
      <c r="AJ291" s="1" t="s">
        <v>1530</v>
      </c>
      <c r="AO291" s="51" t="s">
        <v>1437</v>
      </c>
      <c r="AP291" s="53">
        <v>42730</v>
      </c>
    </row>
    <row r="292" spans="1:43" x14ac:dyDescent="0.6">
      <c r="A292" s="78">
        <v>291</v>
      </c>
      <c r="B292" s="42" t="s">
        <v>2008</v>
      </c>
      <c r="C292" s="42"/>
      <c r="D292" s="1">
        <v>2006</v>
      </c>
      <c r="E292" s="1">
        <v>0.75</v>
      </c>
      <c r="F292" s="1"/>
      <c r="G292" s="1">
        <v>800</v>
      </c>
      <c r="T292" s="51" t="s">
        <v>1428</v>
      </c>
      <c r="U292" s="30" t="s">
        <v>1427</v>
      </c>
      <c r="V292" s="51" t="s">
        <v>1428</v>
      </c>
      <c r="W292" s="51" t="s">
        <v>1429</v>
      </c>
      <c r="X292" s="51" t="s">
        <v>1430</v>
      </c>
      <c r="Y292" s="51" t="s">
        <v>1430</v>
      </c>
      <c r="Z292" s="51" t="s">
        <v>2033</v>
      </c>
      <c r="AA292" s="1" t="s">
        <v>1531</v>
      </c>
      <c r="AB292" s="33" t="s">
        <v>1532</v>
      </c>
      <c r="AC292" s="33" t="s">
        <v>1533</v>
      </c>
      <c r="AD292" s="51" t="s">
        <v>1433</v>
      </c>
      <c r="AE292" s="51" t="s">
        <v>1434</v>
      </c>
      <c r="AF292" s="73"/>
      <c r="AG292" s="73"/>
      <c r="AH292" s="73" t="s">
        <v>2037</v>
      </c>
      <c r="AI292" s="73"/>
      <c r="AJ292" s="1" t="s">
        <v>1534</v>
      </c>
      <c r="AK292" s="1" t="s">
        <v>1535</v>
      </c>
      <c r="AO292" s="51" t="s">
        <v>1437</v>
      </c>
      <c r="AP292" s="53">
        <v>42727</v>
      </c>
    </row>
    <row r="293" spans="1:43" x14ac:dyDescent="0.6">
      <c r="A293" s="78">
        <v>292</v>
      </c>
      <c r="B293" s="42" t="s">
        <v>1536</v>
      </c>
      <c r="C293" s="42"/>
      <c r="D293" s="1">
        <v>2014</v>
      </c>
      <c r="E293" s="1">
        <v>2.62</v>
      </c>
      <c r="F293" s="1"/>
      <c r="G293" s="1">
        <v>1029</v>
      </c>
      <c r="T293" s="51" t="s">
        <v>1464</v>
      </c>
      <c r="U293" s="30" t="s">
        <v>1427</v>
      </c>
      <c r="V293" s="51" t="s">
        <v>1464</v>
      </c>
      <c r="W293" s="51" t="s">
        <v>1429</v>
      </c>
      <c r="X293" s="51" t="s">
        <v>1430</v>
      </c>
      <c r="Y293" s="51" t="s">
        <v>1430</v>
      </c>
      <c r="Z293" s="51" t="s">
        <v>2005</v>
      </c>
      <c r="AA293" s="1" t="s">
        <v>2031</v>
      </c>
      <c r="AB293" s="1" t="s">
        <v>1538</v>
      </c>
      <c r="AC293" s="33" t="s">
        <v>1539</v>
      </c>
      <c r="AD293" s="51" t="s">
        <v>1433</v>
      </c>
      <c r="AE293" s="51" t="s">
        <v>1434</v>
      </c>
      <c r="AF293" s="73"/>
      <c r="AG293" s="73"/>
      <c r="AH293" s="73" t="s">
        <v>2047</v>
      </c>
      <c r="AI293" s="73"/>
      <c r="AJ293" s="1" t="s">
        <v>1540</v>
      </c>
      <c r="AK293" s="1" t="s">
        <v>1541</v>
      </c>
      <c r="AO293" s="51" t="s">
        <v>1542</v>
      </c>
      <c r="AP293" s="53">
        <v>42726</v>
      </c>
    </row>
    <row r="294" spans="1:43" x14ac:dyDescent="0.6">
      <c r="A294" s="78">
        <v>293</v>
      </c>
      <c r="B294" s="42" t="s">
        <v>1543</v>
      </c>
      <c r="C294" s="42"/>
      <c r="D294" s="1">
        <v>2012</v>
      </c>
      <c r="E294" s="1">
        <v>1.6</v>
      </c>
      <c r="F294" s="1"/>
      <c r="G294" s="1">
        <v>973</v>
      </c>
      <c r="T294" s="51" t="s">
        <v>1464</v>
      </c>
      <c r="U294" s="30" t="s">
        <v>1427</v>
      </c>
      <c r="V294" s="51" t="s">
        <v>1464</v>
      </c>
      <c r="W294" s="51" t="s">
        <v>1429</v>
      </c>
      <c r="X294" s="51" t="s">
        <v>1430</v>
      </c>
      <c r="Y294" s="51" t="s">
        <v>1430</v>
      </c>
      <c r="Z294" s="51" t="s">
        <v>2005</v>
      </c>
      <c r="AA294" s="1" t="s">
        <v>2031</v>
      </c>
      <c r="AB294" s="1" t="s">
        <v>1544</v>
      </c>
      <c r="AC294" s="33" t="s">
        <v>1545</v>
      </c>
      <c r="AD294" s="51" t="s">
        <v>1433</v>
      </c>
      <c r="AE294" s="51" t="s">
        <v>1434</v>
      </c>
      <c r="AF294" s="73"/>
      <c r="AG294" s="73"/>
      <c r="AH294" s="73" t="s">
        <v>2052</v>
      </c>
      <c r="AI294" s="73"/>
      <c r="AJ294" s="1" t="s">
        <v>1546</v>
      </c>
      <c r="AK294" s="1" t="s">
        <v>1547</v>
      </c>
      <c r="AO294" s="51" t="s">
        <v>1437</v>
      </c>
      <c r="AP294" s="53">
        <v>42726</v>
      </c>
    </row>
    <row r="295" spans="1:43" x14ac:dyDescent="0.6">
      <c r="A295" s="78">
        <v>294</v>
      </c>
      <c r="B295" s="42" t="s">
        <v>1548</v>
      </c>
      <c r="C295" s="42"/>
      <c r="D295" s="1">
        <v>2013</v>
      </c>
      <c r="E295" s="1">
        <v>1.5</v>
      </c>
      <c r="F295" s="1"/>
      <c r="G295" s="1">
        <v>1000</v>
      </c>
      <c r="T295" s="51" t="s">
        <v>1464</v>
      </c>
      <c r="U295" s="30" t="s">
        <v>1427</v>
      </c>
      <c r="V295" s="51" t="s">
        <v>1464</v>
      </c>
      <c r="W295" s="51" t="s">
        <v>1429</v>
      </c>
      <c r="X295" s="51" t="s">
        <v>1430</v>
      </c>
      <c r="Y295" s="51" t="s">
        <v>1430</v>
      </c>
      <c r="Z295" s="51" t="s">
        <v>2005</v>
      </c>
      <c r="AA295" s="1" t="s">
        <v>2031</v>
      </c>
      <c r="AB295" s="1" t="s">
        <v>1549</v>
      </c>
      <c r="AC295" s="33" t="s">
        <v>1550</v>
      </c>
      <c r="AD295" s="51" t="s">
        <v>1433</v>
      </c>
      <c r="AE295" s="51" t="s">
        <v>1434</v>
      </c>
      <c r="AF295" s="73"/>
      <c r="AG295" s="73"/>
      <c r="AH295" s="73" t="s">
        <v>2056</v>
      </c>
      <c r="AI295" s="73"/>
      <c r="AJ295" s="1" t="s">
        <v>1551</v>
      </c>
      <c r="AK295" s="1" t="s">
        <v>1495</v>
      </c>
      <c r="AO295" s="51" t="s">
        <v>1437</v>
      </c>
      <c r="AP295" s="53">
        <v>42726</v>
      </c>
    </row>
    <row r="296" spans="1:43" x14ac:dyDescent="0.6">
      <c r="A296" s="78">
        <v>295</v>
      </c>
      <c r="B296" s="42" t="s">
        <v>1552</v>
      </c>
      <c r="C296" s="42"/>
      <c r="D296" s="1">
        <v>2012</v>
      </c>
      <c r="E296" s="1">
        <v>2.2999999999999998</v>
      </c>
      <c r="F296" s="1"/>
      <c r="G296" s="1">
        <v>400</v>
      </c>
      <c r="T296" s="51" t="s">
        <v>1464</v>
      </c>
      <c r="U296" s="30" t="s">
        <v>1427</v>
      </c>
      <c r="V296" s="51" t="s">
        <v>1464</v>
      </c>
      <c r="W296" s="51" t="s">
        <v>1429</v>
      </c>
      <c r="X296" s="51" t="s">
        <v>1430</v>
      </c>
      <c r="Y296" s="51" t="s">
        <v>1430</v>
      </c>
      <c r="Z296" s="51" t="s">
        <v>2005</v>
      </c>
      <c r="AA296" s="1" t="s">
        <v>2031</v>
      </c>
      <c r="AB296" s="1" t="s">
        <v>1544</v>
      </c>
      <c r="AC296" s="33" t="s">
        <v>1537</v>
      </c>
      <c r="AD296" s="51" t="s">
        <v>1433</v>
      </c>
      <c r="AE296" s="51" t="s">
        <v>1434</v>
      </c>
      <c r="AF296" s="73"/>
      <c r="AG296" s="73"/>
      <c r="AH296" s="73" t="s">
        <v>2039</v>
      </c>
      <c r="AI296" s="73"/>
      <c r="AJ296" s="1" t="s">
        <v>1553</v>
      </c>
      <c r="AK296" s="1" t="s">
        <v>1554</v>
      </c>
      <c r="AO296" s="51" t="s">
        <v>1437</v>
      </c>
      <c r="AP296" s="53">
        <v>42726</v>
      </c>
    </row>
    <row r="297" spans="1:43" x14ac:dyDescent="0.6">
      <c r="A297" s="78">
        <v>296</v>
      </c>
      <c r="B297" s="42" t="s">
        <v>1555</v>
      </c>
      <c r="C297" s="42"/>
      <c r="D297" s="1">
        <v>2015</v>
      </c>
      <c r="E297" s="1">
        <v>1.1000000000000001</v>
      </c>
      <c r="F297" s="1"/>
      <c r="G297" s="1">
        <v>1000</v>
      </c>
      <c r="T297" s="51" t="s">
        <v>1464</v>
      </c>
      <c r="U297" s="30" t="s">
        <v>1427</v>
      </c>
      <c r="V297" s="51" t="s">
        <v>1464</v>
      </c>
      <c r="W297" s="51" t="s">
        <v>1429</v>
      </c>
      <c r="X297" s="51" t="s">
        <v>1430</v>
      </c>
      <c r="Y297" s="51" t="s">
        <v>1430</v>
      </c>
      <c r="Z297" s="51" t="s">
        <v>2005</v>
      </c>
      <c r="AA297" s="1" t="s">
        <v>2031</v>
      </c>
      <c r="AB297" s="1" t="s">
        <v>1557</v>
      </c>
      <c r="AC297" s="1" t="s">
        <v>1556</v>
      </c>
      <c r="AD297" s="51" t="s">
        <v>1433</v>
      </c>
      <c r="AE297" s="51" t="s">
        <v>1434</v>
      </c>
      <c r="AF297" s="73"/>
      <c r="AG297" s="73"/>
      <c r="AH297" s="73" t="s">
        <v>2037</v>
      </c>
      <c r="AI297" s="73"/>
      <c r="AJ297" s="1" t="s">
        <v>1558</v>
      </c>
      <c r="AK297" s="1" t="s">
        <v>1495</v>
      </c>
      <c r="AO297" s="51" t="s">
        <v>1437</v>
      </c>
      <c r="AP297" s="53">
        <v>42726</v>
      </c>
    </row>
    <row r="298" spans="1:43" x14ac:dyDescent="0.6">
      <c r="A298" s="78">
        <v>297</v>
      </c>
      <c r="B298" s="42" t="s">
        <v>1559</v>
      </c>
      <c r="C298" s="42"/>
      <c r="D298" s="1">
        <v>2015</v>
      </c>
      <c r="E298" s="1">
        <v>2.1</v>
      </c>
      <c r="F298" s="1"/>
      <c r="G298" s="1">
        <v>973</v>
      </c>
      <c r="T298" s="51" t="s">
        <v>1464</v>
      </c>
      <c r="U298" s="30" t="s">
        <v>1427</v>
      </c>
      <c r="V298" s="51" t="s">
        <v>1464</v>
      </c>
      <c r="W298" s="51" t="s">
        <v>1429</v>
      </c>
      <c r="X298" s="51" t="s">
        <v>1430</v>
      </c>
      <c r="Y298" s="51" t="s">
        <v>1430</v>
      </c>
      <c r="Z298" s="51" t="s">
        <v>2005</v>
      </c>
      <c r="AA298" s="1" t="s">
        <v>2031</v>
      </c>
      <c r="AB298" s="1" t="s">
        <v>1544</v>
      </c>
      <c r="AC298" s="1" t="s">
        <v>1560</v>
      </c>
      <c r="AD298" s="51" t="s">
        <v>1433</v>
      </c>
      <c r="AE298" s="51" t="s">
        <v>1434</v>
      </c>
      <c r="AF298" s="73"/>
      <c r="AG298" s="73"/>
      <c r="AH298" s="73" t="s">
        <v>2056</v>
      </c>
      <c r="AI298" s="73"/>
      <c r="AJ298" s="1" t="s">
        <v>1561</v>
      </c>
      <c r="AK298" s="1" t="s">
        <v>1562</v>
      </c>
      <c r="AO298" s="51" t="s">
        <v>1437</v>
      </c>
      <c r="AP298" s="53">
        <v>42720</v>
      </c>
    </row>
    <row r="299" spans="1:43" x14ac:dyDescent="0.6">
      <c r="A299" s="78">
        <v>298</v>
      </c>
      <c r="B299" s="42" t="s">
        <v>1563</v>
      </c>
      <c r="C299" s="42"/>
      <c r="D299" s="1">
        <v>2014</v>
      </c>
      <c r="E299" s="1">
        <v>1</v>
      </c>
      <c r="F299" s="1"/>
      <c r="G299" s="1">
        <v>870</v>
      </c>
      <c r="T299" s="51" t="s">
        <v>1464</v>
      </c>
      <c r="U299" s="30" t="s">
        <v>1427</v>
      </c>
      <c r="V299" s="51" t="s">
        <v>1464</v>
      </c>
      <c r="W299" s="51" t="s">
        <v>1429</v>
      </c>
      <c r="X299" s="51" t="s">
        <v>1430</v>
      </c>
      <c r="Y299" s="51" t="s">
        <v>1430</v>
      </c>
      <c r="Z299" s="51" t="s">
        <v>2005</v>
      </c>
      <c r="AA299" s="1" t="s">
        <v>2031</v>
      </c>
      <c r="AB299" s="1" t="s">
        <v>1564</v>
      </c>
      <c r="AC299" s="33" t="s">
        <v>1565</v>
      </c>
      <c r="AD299" s="51" t="s">
        <v>1433</v>
      </c>
      <c r="AE299" s="51" t="s">
        <v>1434</v>
      </c>
      <c r="AF299" s="73"/>
      <c r="AG299" s="73"/>
      <c r="AH299" s="73" t="s">
        <v>2052</v>
      </c>
      <c r="AI299" s="73"/>
      <c r="AJ299" s="1" t="s">
        <v>1566</v>
      </c>
      <c r="AK299" s="1" t="s">
        <v>1567</v>
      </c>
      <c r="AO299" s="51" t="s">
        <v>1437</v>
      </c>
      <c r="AP299" s="53">
        <v>42720</v>
      </c>
    </row>
    <row r="300" spans="1:43" x14ac:dyDescent="0.6">
      <c r="A300" s="78">
        <v>299</v>
      </c>
      <c r="B300" s="42" t="s">
        <v>1568</v>
      </c>
      <c r="C300" s="42"/>
      <c r="D300" s="1">
        <v>2013</v>
      </c>
      <c r="E300" s="1">
        <v>1.2</v>
      </c>
      <c r="F300" s="1"/>
      <c r="G300" s="1">
        <v>900</v>
      </c>
      <c r="T300" s="51" t="s">
        <v>1464</v>
      </c>
      <c r="U300" s="30" t="s">
        <v>1427</v>
      </c>
      <c r="V300" s="51" t="s">
        <v>1464</v>
      </c>
      <c r="W300" s="51" t="s">
        <v>1429</v>
      </c>
      <c r="X300" s="51" t="s">
        <v>1430</v>
      </c>
      <c r="Y300" s="51" t="s">
        <v>1430</v>
      </c>
      <c r="Z300" s="51" t="s">
        <v>2005</v>
      </c>
      <c r="AA300" s="1" t="s">
        <v>2031</v>
      </c>
      <c r="AB300" s="1" t="s">
        <v>1544</v>
      </c>
      <c r="AC300" s="33" t="s">
        <v>1537</v>
      </c>
      <c r="AD300" s="51" t="s">
        <v>1569</v>
      </c>
      <c r="AE300" s="51" t="s">
        <v>1434</v>
      </c>
      <c r="AF300" s="73"/>
      <c r="AG300" s="73"/>
      <c r="AH300" s="73" t="s">
        <v>2056</v>
      </c>
      <c r="AI300" s="73"/>
      <c r="AJ300" s="1" t="s">
        <v>1570</v>
      </c>
      <c r="AK300" s="1" t="s">
        <v>1571</v>
      </c>
      <c r="AO300" s="51" t="s">
        <v>1437</v>
      </c>
      <c r="AP300" s="53">
        <v>42720</v>
      </c>
    </row>
    <row r="301" spans="1:43" x14ac:dyDescent="0.6">
      <c r="A301" s="78">
        <v>300</v>
      </c>
      <c r="B301" s="42" t="s">
        <v>2111</v>
      </c>
      <c r="C301" s="42"/>
      <c r="D301" s="1">
        <v>2016</v>
      </c>
      <c r="E301" s="1">
        <v>1</v>
      </c>
      <c r="F301" s="1"/>
      <c r="G301" s="1">
        <v>823</v>
      </c>
      <c r="T301" s="51" t="s">
        <v>1464</v>
      </c>
      <c r="U301" s="30" t="s">
        <v>1427</v>
      </c>
      <c r="V301" s="51" t="s">
        <v>1464</v>
      </c>
      <c r="W301" s="51" t="s">
        <v>1429</v>
      </c>
      <c r="X301" s="51" t="s">
        <v>1430</v>
      </c>
      <c r="Y301" s="51" t="s">
        <v>1430</v>
      </c>
      <c r="Z301" s="51" t="s">
        <v>2005</v>
      </c>
      <c r="AA301" s="1" t="s">
        <v>2031</v>
      </c>
      <c r="AB301" s="1" t="s">
        <v>1572</v>
      </c>
      <c r="AC301" s="33" t="s">
        <v>1574</v>
      </c>
      <c r="AD301" s="51" t="s">
        <v>1433</v>
      </c>
      <c r="AE301" s="51" t="s">
        <v>1434</v>
      </c>
      <c r="AF301" s="73"/>
      <c r="AG301" s="73"/>
      <c r="AH301" s="73" t="s">
        <v>2056</v>
      </c>
      <c r="AI301" s="73"/>
      <c r="AJ301" s="1" t="s">
        <v>1573</v>
      </c>
      <c r="AK301" s="1" t="s">
        <v>1994</v>
      </c>
      <c r="AO301" s="51" t="s">
        <v>1437</v>
      </c>
      <c r="AP301" s="53">
        <v>42720</v>
      </c>
    </row>
    <row r="302" spans="1:43" x14ac:dyDescent="0.6">
      <c r="A302" s="78">
        <v>301</v>
      </c>
      <c r="B302" s="42" t="s">
        <v>1938</v>
      </c>
      <c r="C302" s="42"/>
      <c r="D302" s="1">
        <v>2017</v>
      </c>
      <c r="E302" s="1">
        <v>1.29</v>
      </c>
      <c r="F302" s="1"/>
      <c r="G302" s="1">
        <v>898</v>
      </c>
      <c r="T302" s="51" t="s">
        <v>1464</v>
      </c>
      <c r="U302" s="30" t="s">
        <v>213</v>
      </c>
      <c r="V302" s="51" t="s">
        <v>1979</v>
      </c>
      <c r="W302" s="51" t="s">
        <v>1980</v>
      </c>
      <c r="X302" s="51" t="s">
        <v>1981</v>
      </c>
      <c r="Y302" s="51" t="s">
        <v>1981</v>
      </c>
      <c r="Z302" s="51" t="s">
        <v>2005</v>
      </c>
      <c r="AA302" s="1" t="s">
        <v>66</v>
      </c>
      <c r="AB302" s="1" t="s">
        <v>1992</v>
      </c>
      <c r="AC302" s="33" t="s">
        <v>1991</v>
      </c>
      <c r="AD302" s="51" t="s">
        <v>1984</v>
      </c>
      <c r="AE302" s="51" t="s">
        <v>110</v>
      </c>
      <c r="AF302" s="73"/>
      <c r="AG302" s="73"/>
      <c r="AH302" s="73" t="s">
        <v>2052</v>
      </c>
      <c r="AI302" s="73"/>
      <c r="AJ302" s="1" t="s">
        <v>1993</v>
      </c>
      <c r="AK302" s="1" t="s">
        <v>1995</v>
      </c>
      <c r="AO302" s="51" t="s">
        <v>1996</v>
      </c>
      <c r="AP302" s="53">
        <v>42831</v>
      </c>
    </row>
    <row r="303" spans="1:43" x14ac:dyDescent="0.6">
      <c r="A303" s="78">
        <v>302</v>
      </c>
      <c r="B303" s="42" t="s">
        <v>1939</v>
      </c>
      <c r="C303" s="42"/>
      <c r="D303" s="1">
        <v>2017</v>
      </c>
      <c r="E303" s="1">
        <v>0.61</v>
      </c>
      <c r="F303" s="1"/>
      <c r="G303" s="1">
        <v>673</v>
      </c>
      <c r="T303" s="51" t="s">
        <v>1464</v>
      </c>
      <c r="U303" s="30" t="s">
        <v>213</v>
      </c>
      <c r="V303" s="51" t="s">
        <v>1979</v>
      </c>
      <c r="W303" s="51" t="s">
        <v>1980</v>
      </c>
      <c r="X303" s="51" t="s">
        <v>1981</v>
      </c>
      <c r="Y303" s="51" t="s">
        <v>1981</v>
      </c>
      <c r="Z303" s="51" t="s">
        <v>2005</v>
      </c>
      <c r="AA303" s="1" t="s">
        <v>2031</v>
      </c>
      <c r="AB303" s="1" t="s">
        <v>1998</v>
      </c>
      <c r="AC303" s="1" t="s">
        <v>1997</v>
      </c>
      <c r="AD303" s="51" t="s">
        <v>1984</v>
      </c>
      <c r="AE303" s="51" t="s">
        <v>110</v>
      </c>
      <c r="AF303" s="73"/>
      <c r="AG303" s="73"/>
      <c r="AH303" s="73" t="s">
        <v>2037</v>
      </c>
      <c r="AI303" s="73"/>
      <c r="AJ303" s="1" t="s">
        <v>1999</v>
      </c>
      <c r="AK303" s="1" t="s">
        <v>2000</v>
      </c>
      <c r="AO303" s="51" t="s">
        <v>1996</v>
      </c>
      <c r="AP303" s="53">
        <v>42831</v>
      </c>
    </row>
    <row r="304" spans="1:43" s="80" customFormat="1" x14ac:dyDescent="0.6">
      <c r="A304" s="80">
        <v>303</v>
      </c>
      <c r="B304" s="80" t="s">
        <v>2096</v>
      </c>
      <c r="D304" s="80">
        <v>2019</v>
      </c>
      <c r="E304" s="85">
        <v>1.6</v>
      </c>
      <c r="F304" s="85"/>
      <c r="G304" s="80">
        <v>873</v>
      </c>
      <c r="T304" s="80" t="s">
        <v>2102</v>
      </c>
      <c r="U304" s="81" t="s">
        <v>213</v>
      </c>
      <c r="V304" s="82" t="s">
        <v>2097</v>
      </c>
      <c r="W304" s="82" t="s">
        <v>105</v>
      </c>
      <c r="X304" s="82" t="s">
        <v>2098</v>
      </c>
      <c r="Y304" s="82"/>
      <c r="Z304" s="82" t="s">
        <v>2005</v>
      </c>
      <c r="AA304" s="80" t="s">
        <v>2099</v>
      </c>
      <c r="AB304" s="80" t="s">
        <v>2100</v>
      </c>
      <c r="AC304" s="83" t="s">
        <v>2101</v>
      </c>
      <c r="AD304" s="82" t="s">
        <v>122</v>
      </c>
      <c r="AE304" s="82"/>
      <c r="AF304" s="84"/>
      <c r="AG304" s="84"/>
      <c r="AH304" s="84"/>
      <c r="AI304" s="84"/>
      <c r="AO304" s="82" t="s">
        <v>2103</v>
      </c>
      <c r="AQ304" s="82"/>
    </row>
    <row r="305" spans="1:35" x14ac:dyDescent="0.6">
      <c r="A305" s="1">
        <v>304</v>
      </c>
      <c r="B305" s="1" t="s">
        <v>2104</v>
      </c>
      <c r="D305" s="1">
        <v>2019</v>
      </c>
      <c r="E305" s="52">
        <v>1.4</v>
      </c>
      <c r="G305" s="1">
        <v>423</v>
      </c>
      <c r="T305" s="1" t="s">
        <v>2097</v>
      </c>
      <c r="U305" s="30" t="s">
        <v>2105</v>
      </c>
      <c r="V305" s="51" t="s">
        <v>2106</v>
      </c>
      <c r="W305" s="51" t="s">
        <v>2107</v>
      </c>
      <c r="AA305" s="1" t="s">
        <v>2108</v>
      </c>
      <c r="AB305" s="1" t="s">
        <v>2108</v>
      </c>
      <c r="AC305" s="1" t="s">
        <v>2109</v>
      </c>
      <c r="AF305" s="73"/>
      <c r="AG305" s="73"/>
      <c r="AH305" s="73"/>
      <c r="AI305" s="73"/>
    </row>
    <row r="306" spans="1:35" x14ac:dyDescent="0.6">
      <c r="A306" s="1">
        <v>305</v>
      </c>
      <c r="B306" s="1" t="s">
        <v>2110</v>
      </c>
      <c r="D306" s="1">
        <v>2018</v>
      </c>
      <c r="AF306" s="73"/>
      <c r="AG306" s="73"/>
      <c r="AH306" s="73"/>
      <c r="AI306" s="73"/>
    </row>
    <row r="307" spans="1:35" x14ac:dyDescent="0.6">
      <c r="A307" s="1">
        <v>306</v>
      </c>
      <c r="B307" s="1" t="s">
        <v>2169</v>
      </c>
      <c r="C307" s="110"/>
      <c r="D307" s="1">
        <v>2021</v>
      </c>
      <c r="E307" s="52">
        <v>1.4</v>
      </c>
      <c r="G307" s="1">
        <v>375</v>
      </c>
      <c r="T307" s="1" t="s">
        <v>2170</v>
      </c>
      <c r="U307" s="30" t="s">
        <v>2177</v>
      </c>
      <c r="V307" s="51" t="s">
        <v>2171</v>
      </c>
      <c r="W307" s="51" t="s">
        <v>2173</v>
      </c>
      <c r="X307" s="51" t="s">
        <v>2173</v>
      </c>
      <c r="Y307" s="51" t="s">
        <v>2174</v>
      </c>
      <c r="Z307" s="51" t="s">
        <v>2175</v>
      </c>
      <c r="AA307" s="1" t="s">
        <v>2176</v>
      </c>
      <c r="AB307" s="1" t="s">
        <v>2172</v>
      </c>
      <c r="AF307" s="73"/>
      <c r="AG307" s="73"/>
      <c r="AH307" s="73"/>
      <c r="AI307" s="73"/>
    </row>
    <row r="308" spans="1:35" x14ac:dyDescent="0.6">
      <c r="A308" s="1">
        <v>307</v>
      </c>
      <c r="B308" s="1" t="s">
        <v>2181</v>
      </c>
      <c r="C308" s="110"/>
      <c r="D308" s="1">
        <v>2019</v>
      </c>
      <c r="E308" s="52">
        <v>1.5</v>
      </c>
      <c r="G308" s="1">
        <v>873</v>
      </c>
      <c r="U308" s="30" t="s">
        <v>2177</v>
      </c>
      <c r="W308" s="51" t="s">
        <v>2182</v>
      </c>
      <c r="Z308" s="51" t="s">
        <v>2183</v>
      </c>
      <c r="AA308" s="1" t="s">
        <v>2183</v>
      </c>
      <c r="AB308" s="1" t="s">
        <v>2184</v>
      </c>
      <c r="AC308" s="33" t="s">
        <v>2185</v>
      </c>
      <c r="AD308" s="51" t="s">
        <v>2186</v>
      </c>
      <c r="AF308" s="73"/>
      <c r="AG308" s="73"/>
      <c r="AH308" s="73"/>
      <c r="AI308" s="73"/>
    </row>
    <row r="309" spans="1:35" x14ac:dyDescent="0.6">
      <c r="A309" s="1">
        <v>308</v>
      </c>
      <c r="B309" s="1" t="s">
        <v>2194</v>
      </c>
      <c r="C309" s="110"/>
      <c r="D309" s="1">
        <v>2021</v>
      </c>
      <c r="E309" s="52" t="s">
        <v>2195</v>
      </c>
      <c r="G309" s="1">
        <v>773</v>
      </c>
      <c r="U309" s="30" t="s">
        <v>2196</v>
      </c>
      <c r="W309" s="51" t="s">
        <v>2197</v>
      </c>
      <c r="X309" s="51" t="s">
        <v>2177</v>
      </c>
      <c r="Y309" s="51" t="s">
        <v>2177</v>
      </c>
      <c r="Z309" s="51" t="s">
        <v>2005</v>
      </c>
      <c r="AA309" s="1" t="s">
        <v>2198</v>
      </c>
      <c r="AB309" s="1" t="s">
        <v>2199</v>
      </c>
      <c r="AC309" s="33" t="s">
        <v>2200</v>
      </c>
      <c r="AD309" s="51" t="s">
        <v>2186</v>
      </c>
      <c r="AF309" s="73"/>
      <c r="AG309" s="73"/>
      <c r="AH309" s="73"/>
      <c r="AI309" s="73"/>
    </row>
    <row r="310" spans="1:35" x14ac:dyDescent="0.6">
      <c r="A310" s="1">
        <v>309</v>
      </c>
      <c r="B310" s="1" t="s">
        <v>2208</v>
      </c>
      <c r="C310" s="110"/>
      <c r="D310" s="1">
        <v>2021</v>
      </c>
      <c r="E310" s="52" t="s">
        <v>2209</v>
      </c>
      <c r="U310" s="30" t="s">
        <v>231</v>
      </c>
      <c r="W310" s="51" t="s">
        <v>2210</v>
      </c>
      <c r="X310" s="51" t="s">
        <v>231</v>
      </c>
      <c r="Y310" s="51" t="s">
        <v>2211</v>
      </c>
      <c r="Z310" s="51" t="s">
        <v>2005</v>
      </c>
      <c r="AA310" s="1" t="s">
        <v>2212</v>
      </c>
      <c r="AB310" s="1" t="s">
        <v>2213</v>
      </c>
      <c r="AD310" s="51" t="s">
        <v>244</v>
      </c>
      <c r="AF310" s="73"/>
      <c r="AG310" s="73"/>
      <c r="AH310" s="73"/>
      <c r="AI310" s="73"/>
    </row>
    <row r="311" spans="1:35" x14ac:dyDescent="0.6">
      <c r="A311" s="1">
        <v>310</v>
      </c>
      <c r="B311" s="1" t="s">
        <v>2214</v>
      </c>
      <c r="C311" s="110"/>
      <c r="D311" s="1">
        <v>2021</v>
      </c>
      <c r="E311" s="52">
        <v>2.5</v>
      </c>
      <c r="G311" s="1">
        <v>700</v>
      </c>
      <c r="U311" s="30" t="s">
        <v>2211</v>
      </c>
      <c r="W311" s="51" t="s">
        <v>2210</v>
      </c>
      <c r="X311" s="51" t="s">
        <v>2211</v>
      </c>
      <c r="Y311" s="51" t="s">
        <v>231</v>
      </c>
      <c r="Z311" s="51" t="s">
        <v>2005</v>
      </c>
      <c r="AA311" s="1" t="s">
        <v>28</v>
      </c>
      <c r="AB311" s="1" t="s">
        <v>2216</v>
      </c>
      <c r="AC311" s="33" t="s">
        <v>2217</v>
      </c>
      <c r="AD311" s="51" t="s">
        <v>244</v>
      </c>
      <c r="AF311" s="73"/>
      <c r="AG311" s="73"/>
      <c r="AH311" s="73"/>
      <c r="AI311" s="73"/>
    </row>
    <row r="312" spans="1:35" x14ac:dyDescent="0.6">
      <c r="A312" s="1">
        <v>311</v>
      </c>
      <c r="B312" s="1" t="s">
        <v>2218</v>
      </c>
      <c r="C312" s="110"/>
      <c r="D312" s="1">
        <v>2021</v>
      </c>
      <c r="E312" s="52" t="s">
        <v>2219</v>
      </c>
      <c r="T312" s="1" t="s">
        <v>2220</v>
      </c>
      <c r="U312" s="30" t="s">
        <v>2211</v>
      </c>
      <c r="V312" s="51" t="s">
        <v>2220</v>
      </c>
      <c r="W312" s="51" t="s">
        <v>230</v>
      </c>
      <c r="X312" s="51" t="s">
        <v>230</v>
      </c>
      <c r="Y312" s="51" t="s">
        <v>2211</v>
      </c>
      <c r="Z312" s="51" t="s">
        <v>2005</v>
      </c>
      <c r="AA312" s="1" t="s">
        <v>4</v>
      </c>
      <c r="AD312" s="51" t="s">
        <v>244</v>
      </c>
      <c r="AE312" s="51" t="s">
        <v>2222</v>
      </c>
      <c r="AF312" s="73"/>
      <c r="AG312" s="73"/>
      <c r="AH312" s="73"/>
      <c r="AI312" s="73"/>
    </row>
    <row r="313" spans="1:35" x14ac:dyDescent="0.6">
      <c r="A313" s="1">
        <v>312</v>
      </c>
      <c r="AF313" s="73"/>
      <c r="AG313" s="73"/>
      <c r="AH313" s="73"/>
      <c r="AI313" s="73"/>
    </row>
    <row r="314" spans="1:35" x14ac:dyDescent="0.6">
      <c r="A314" s="1">
        <v>313</v>
      </c>
      <c r="AF314" s="73"/>
      <c r="AG314" s="73"/>
      <c r="AH314" s="73"/>
      <c r="AI314" s="73"/>
    </row>
    <row r="315" spans="1:35" x14ac:dyDescent="0.6">
      <c r="A315" s="1">
        <v>314</v>
      </c>
      <c r="AF315" s="73"/>
      <c r="AG315" s="73"/>
      <c r="AH315" s="73"/>
      <c r="AI315" s="73"/>
    </row>
    <row r="316" spans="1:35" x14ac:dyDescent="0.6">
      <c r="A316" s="1">
        <v>315</v>
      </c>
      <c r="AF316" s="73"/>
      <c r="AG316" s="73"/>
      <c r="AH316" s="73"/>
      <c r="AI316" s="73"/>
    </row>
    <row r="317" spans="1:35" x14ac:dyDescent="0.6">
      <c r="A317" s="1">
        <v>316</v>
      </c>
      <c r="AF317" s="73"/>
      <c r="AG317" s="73"/>
      <c r="AH317" s="73"/>
      <c r="AI317" s="73"/>
    </row>
    <row r="318" spans="1:35" x14ac:dyDescent="0.6">
      <c r="A318" s="1">
        <v>317</v>
      </c>
      <c r="AF318" s="73"/>
      <c r="AG318" s="73"/>
      <c r="AH318" s="73"/>
      <c r="AI318" s="73"/>
    </row>
    <row r="319" spans="1:35" x14ac:dyDescent="0.6">
      <c r="A319" s="1">
        <v>318</v>
      </c>
      <c r="AF319" s="73"/>
      <c r="AG319" s="73"/>
      <c r="AH319" s="73"/>
      <c r="AI319" s="73"/>
    </row>
    <row r="320" spans="1:35" x14ac:dyDescent="0.6">
      <c r="A320" s="1">
        <v>319</v>
      </c>
      <c r="AF320" s="73"/>
      <c r="AG320" s="73"/>
      <c r="AH320" s="73"/>
      <c r="AI320" s="73"/>
    </row>
    <row r="321" spans="1:43" x14ac:dyDescent="0.6">
      <c r="A321" s="1">
        <v>320</v>
      </c>
      <c r="AF321" s="73"/>
      <c r="AG321" s="73"/>
      <c r="AH321" s="73"/>
      <c r="AI321" s="73"/>
    </row>
    <row r="322" spans="1:43" x14ac:dyDescent="0.6">
      <c r="A322" s="1">
        <v>321</v>
      </c>
      <c r="AF322" s="73"/>
      <c r="AG322" s="73"/>
      <c r="AH322" s="73"/>
      <c r="AI322" s="73"/>
    </row>
    <row r="323" spans="1:43" x14ac:dyDescent="0.6">
      <c r="A323" s="1">
        <v>322</v>
      </c>
      <c r="AF323" s="73"/>
      <c r="AG323" s="73"/>
      <c r="AH323" s="73"/>
      <c r="AI323" s="73"/>
    </row>
    <row r="324" spans="1:43" x14ac:dyDescent="0.6">
      <c r="A324" s="1">
        <v>323</v>
      </c>
      <c r="AF324" s="73"/>
      <c r="AG324" s="73"/>
      <c r="AH324" s="73"/>
      <c r="AI324" s="73"/>
    </row>
    <row r="325" spans="1:43" x14ac:dyDescent="0.6">
      <c r="A325" s="1">
        <v>324</v>
      </c>
      <c r="AF325" s="73"/>
      <c r="AG325" s="73"/>
      <c r="AH325" s="73"/>
      <c r="AI325" s="73"/>
    </row>
    <row r="326" spans="1:43" x14ac:dyDescent="0.6">
      <c r="A326" s="1">
        <v>325</v>
      </c>
      <c r="AF326" s="73"/>
      <c r="AG326" s="73"/>
      <c r="AH326" s="73"/>
      <c r="AI326" s="73"/>
    </row>
    <row r="327" spans="1:43" x14ac:dyDescent="0.6">
      <c r="A327" s="1">
        <v>326</v>
      </c>
      <c r="AF327" s="73"/>
      <c r="AG327" s="73"/>
      <c r="AH327" s="73"/>
      <c r="AI327" s="73"/>
    </row>
    <row r="328" spans="1:43" x14ac:dyDescent="0.6">
      <c r="A328" s="1">
        <v>327</v>
      </c>
      <c r="AF328" s="73"/>
      <c r="AG328" s="73"/>
      <c r="AH328" s="73"/>
      <c r="AI328" s="73"/>
    </row>
    <row r="329" spans="1:43" x14ac:dyDescent="0.6">
      <c r="A329" s="1">
        <v>328</v>
      </c>
      <c r="AF329" s="73"/>
      <c r="AG329" s="73"/>
      <c r="AH329" s="73"/>
      <c r="AI329" s="73"/>
    </row>
    <row r="330" spans="1:43" x14ac:dyDescent="0.6">
      <c r="A330" s="1">
        <v>329</v>
      </c>
      <c r="AF330" s="73"/>
      <c r="AG330" s="73"/>
      <c r="AH330" s="73"/>
      <c r="AI330" s="73"/>
    </row>
    <row r="331" spans="1:43" s="58" customFormat="1" x14ac:dyDescent="0.6">
      <c r="A331" s="58">
        <v>330</v>
      </c>
      <c r="B331" s="63" t="s">
        <v>2534</v>
      </c>
      <c r="C331" s="63" t="s">
        <v>2535</v>
      </c>
      <c r="D331" s="63">
        <v>2021</v>
      </c>
      <c r="E331" s="113">
        <v>3.1</v>
      </c>
      <c r="F331" s="113"/>
      <c r="G331" s="63">
        <v>783</v>
      </c>
      <c r="H331" s="63">
        <v>2</v>
      </c>
      <c r="I331" s="63"/>
      <c r="J331" s="63">
        <v>400</v>
      </c>
      <c r="K331" s="63">
        <v>783</v>
      </c>
      <c r="L331" s="63">
        <v>383</v>
      </c>
      <c r="M331" s="63"/>
      <c r="N331" s="63"/>
      <c r="O331" s="63"/>
      <c r="P331" s="63"/>
      <c r="Q331" s="63"/>
      <c r="R331" s="63"/>
      <c r="S331" s="63"/>
      <c r="T331" s="63"/>
      <c r="U331" s="114" t="s">
        <v>213</v>
      </c>
      <c r="V331" s="115" t="s">
        <v>2536</v>
      </c>
      <c r="W331" s="114" t="s">
        <v>105</v>
      </c>
      <c r="X331" s="114" t="s">
        <v>106</v>
      </c>
      <c r="Y331" s="114" t="s">
        <v>106</v>
      </c>
      <c r="Z331" s="114" t="s">
        <v>2005</v>
      </c>
      <c r="AA331" s="63" t="s">
        <v>2537</v>
      </c>
      <c r="AB331" s="58" t="s">
        <v>2538</v>
      </c>
      <c r="AC331" s="57" t="s">
        <v>2539</v>
      </c>
      <c r="AD331" s="50"/>
      <c r="AE331" s="50" t="s">
        <v>1434</v>
      </c>
      <c r="AF331" s="116"/>
      <c r="AG331" s="116"/>
      <c r="AH331" s="116"/>
      <c r="AI331" s="116"/>
      <c r="AO331" s="50"/>
      <c r="AQ331" s="50"/>
    </row>
    <row r="332" spans="1:43" x14ac:dyDescent="0.6">
      <c r="A332" s="1">
        <v>331</v>
      </c>
      <c r="B332" s="1" t="s">
        <v>2560</v>
      </c>
      <c r="C332" s="1" t="s">
        <v>2540</v>
      </c>
      <c r="D332" s="1">
        <v>2018</v>
      </c>
      <c r="E332" s="52">
        <v>2.8</v>
      </c>
      <c r="F332" s="117">
        <v>2.81</v>
      </c>
      <c r="G332" s="1">
        <v>773</v>
      </c>
      <c r="U332" s="30" t="s">
        <v>2542</v>
      </c>
      <c r="V332" s="51" t="s">
        <v>2543</v>
      </c>
      <c r="W332" s="51" t="s">
        <v>2544</v>
      </c>
      <c r="X332" s="51" t="s">
        <v>2545</v>
      </c>
      <c r="Y332" s="51" t="s">
        <v>2546</v>
      </c>
      <c r="Z332" s="51" t="s">
        <v>2547</v>
      </c>
      <c r="AA332" s="1" t="s">
        <v>2548</v>
      </c>
      <c r="AB332" s="1" t="s">
        <v>2549</v>
      </c>
      <c r="AC332" s="33" t="s">
        <v>2550</v>
      </c>
      <c r="AE332" s="51" t="s">
        <v>2551</v>
      </c>
      <c r="AF332" s="73"/>
      <c r="AG332" s="73"/>
      <c r="AH332" s="73"/>
      <c r="AI332" s="73"/>
    </row>
    <row r="333" spans="1:43" x14ac:dyDescent="0.6">
      <c r="A333" s="1">
        <v>332</v>
      </c>
      <c r="B333" s="1" t="s">
        <v>2559</v>
      </c>
      <c r="C333" s="1" t="s">
        <v>2541</v>
      </c>
      <c r="D333" s="1">
        <v>2019</v>
      </c>
      <c r="E333" s="52">
        <v>2.5</v>
      </c>
      <c r="F333" s="117"/>
      <c r="G333" s="1">
        <v>773</v>
      </c>
      <c r="U333" s="30" t="s">
        <v>2542</v>
      </c>
      <c r="V333" s="51" t="s">
        <v>2552</v>
      </c>
      <c r="W333" s="51" t="s">
        <v>2553</v>
      </c>
      <c r="X333" s="51" t="s">
        <v>2545</v>
      </c>
      <c r="Y333" s="51" t="s">
        <v>2554</v>
      </c>
      <c r="Z333" s="51" t="s">
        <v>2547</v>
      </c>
      <c r="AA333" s="1" t="s">
        <v>2555</v>
      </c>
      <c r="AB333" s="1" t="s">
        <v>2556</v>
      </c>
      <c r="AC333" s="33" t="s">
        <v>2557</v>
      </c>
      <c r="AE333" s="51" t="s">
        <v>2558</v>
      </c>
      <c r="AF333" s="73"/>
      <c r="AG333" s="73"/>
      <c r="AH333" s="73"/>
      <c r="AI333" s="73"/>
    </row>
    <row r="334" spans="1:43" x14ac:dyDescent="0.6">
      <c r="A334" s="1">
        <v>333</v>
      </c>
      <c r="AF334" s="73"/>
      <c r="AG334" s="73"/>
      <c r="AH334" s="73"/>
      <c r="AI334" s="73"/>
    </row>
    <row r="335" spans="1:43" x14ac:dyDescent="0.6">
      <c r="A335" s="1">
        <v>334</v>
      </c>
      <c r="AF335" s="73"/>
      <c r="AG335" s="73"/>
      <c r="AH335" s="73"/>
      <c r="AI335" s="73"/>
    </row>
    <row r="336" spans="1:43" x14ac:dyDescent="0.6">
      <c r="A336" s="1">
        <v>335</v>
      </c>
      <c r="AF336" s="73"/>
      <c r="AG336" s="73"/>
      <c r="AH336" s="73"/>
      <c r="AI336" s="73"/>
    </row>
    <row r="337" spans="1:46" x14ac:dyDescent="0.6">
      <c r="A337" s="1">
        <v>336</v>
      </c>
      <c r="AF337" s="73"/>
      <c r="AG337" s="73"/>
      <c r="AH337" s="73"/>
      <c r="AI337" s="73"/>
    </row>
    <row r="338" spans="1:46" x14ac:dyDescent="0.6">
      <c r="A338" s="1">
        <v>337</v>
      </c>
      <c r="AF338" s="73"/>
      <c r="AG338" s="73"/>
      <c r="AH338" s="73"/>
      <c r="AI338" s="73"/>
    </row>
    <row r="339" spans="1:46" x14ac:dyDescent="0.6">
      <c r="A339" s="1">
        <v>338</v>
      </c>
      <c r="AF339" s="73"/>
      <c r="AG339" s="73"/>
      <c r="AH339" s="73"/>
      <c r="AI339" s="73"/>
    </row>
    <row r="340" spans="1:46" x14ac:dyDescent="0.6">
      <c r="A340" s="1">
        <v>339</v>
      </c>
      <c r="AF340" s="73"/>
      <c r="AG340" s="73"/>
      <c r="AH340" s="73"/>
      <c r="AI340" s="73"/>
    </row>
    <row r="341" spans="1:46" x14ac:dyDescent="0.6">
      <c r="A341" s="1">
        <v>340</v>
      </c>
      <c r="AF341" s="73"/>
      <c r="AG341" s="73"/>
      <c r="AH341" s="73"/>
      <c r="AI341" s="73"/>
    </row>
    <row r="342" spans="1:46" x14ac:dyDescent="0.6">
      <c r="A342" s="1">
        <v>341</v>
      </c>
      <c r="AF342" s="73"/>
      <c r="AG342" s="73"/>
      <c r="AH342" s="73"/>
      <c r="AI342" s="73"/>
    </row>
    <row r="343" spans="1:46" x14ac:dyDescent="0.6">
      <c r="A343" s="1">
        <v>342</v>
      </c>
      <c r="AF343" s="73"/>
      <c r="AG343" s="73"/>
      <c r="AH343" s="73"/>
      <c r="AI343" s="73"/>
    </row>
    <row r="344" spans="1:46" x14ac:dyDescent="0.6">
      <c r="A344" s="1">
        <v>343</v>
      </c>
      <c r="AF344" s="73"/>
      <c r="AG344" s="73"/>
      <c r="AH344" s="73"/>
      <c r="AI344" s="73"/>
    </row>
    <row r="345" spans="1:46" x14ac:dyDescent="0.6">
      <c r="A345" s="1">
        <v>344</v>
      </c>
      <c r="AF345" s="73"/>
      <c r="AG345" s="73"/>
      <c r="AH345" s="73"/>
      <c r="AI345" s="73"/>
    </row>
    <row r="346" spans="1:46" x14ac:dyDescent="0.6">
      <c r="A346" s="1">
        <v>345</v>
      </c>
      <c r="AF346" s="73"/>
      <c r="AG346" s="73"/>
      <c r="AH346" s="73"/>
      <c r="AI346" s="73"/>
    </row>
    <row r="347" spans="1:46" x14ac:dyDescent="0.6">
      <c r="A347" s="1">
        <v>346</v>
      </c>
      <c r="AF347" s="73"/>
      <c r="AG347" s="73"/>
      <c r="AH347" s="73"/>
      <c r="AI347" s="73"/>
    </row>
    <row r="348" spans="1:46" x14ac:dyDescent="0.6">
      <c r="A348" s="1">
        <v>347</v>
      </c>
      <c r="AF348" s="73"/>
      <c r="AG348" s="73"/>
      <c r="AH348" s="73"/>
      <c r="AI348" s="73"/>
    </row>
    <row r="349" spans="1:46" x14ac:dyDescent="0.6">
      <c r="A349" s="1">
        <v>348</v>
      </c>
      <c r="AF349" s="73"/>
      <c r="AG349" s="73"/>
      <c r="AH349" s="73"/>
      <c r="AI349" s="73"/>
    </row>
    <row r="350" spans="1:46" x14ac:dyDescent="0.6">
      <c r="A350" s="1">
        <v>349</v>
      </c>
      <c r="AF350" s="73"/>
      <c r="AG350" s="73"/>
      <c r="AH350" s="73"/>
      <c r="AI350" s="73"/>
    </row>
    <row r="351" spans="1:46" x14ac:dyDescent="0.6">
      <c r="A351" s="1">
        <v>350</v>
      </c>
      <c r="AF351" s="73"/>
      <c r="AG351" s="73"/>
      <c r="AH351" s="73"/>
      <c r="AI351" s="73"/>
    </row>
    <row r="352" spans="1:46" x14ac:dyDescent="0.6">
      <c r="A352" s="47">
        <v>351</v>
      </c>
      <c r="B352" s="47" t="s">
        <v>2129</v>
      </c>
      <c r="C352" s="47" t="s">
        <v>2245</v>
      </c>
      <c r="D352" s="47">
        <v>2019</v>
      </c>
      <c r="E352" s="96">
        <v>1.52</v>
      </c>
      <c r="F352" s="96">
        <v>1.52</v>
      </c>
      <c r="G352" s="47">
        <v>973</v>
      </c>
      <c r="H352" s="97">
        <v>0.93</v>
      </c>
      <c r="I352" s="97"/>
      <c r="J352" s="47">
        <v>300</v>
      </c>
      <c r="K352" s="47">
        <v>973</v>
      </c>
      <c r="L352" s="47">
        <f t="shared" ref="L352:L415" si="1">K352-J352</f>
        <v>673</v>
      </c>
      <c r="M352" s="97">
        <v>11.4</v>
      </c>
      <c r="N352" s="47" t="s">
        <v>2561</v>
      </c>
      <c r="O352" s="47">
        <v>317</v>
      </c>
      <c r="P352" s="47">
        <v>973</v>
      </c>
      <c r="Q352" s="47">
        <f>P352-O352</f>
        <v>656</v>
      </c>
      <c r="R352" s="47" t="s">
        <v>2268</v>
      </c>
      <c r="S352" s="47"/>
      <c r="U352" s="54" t="s">
        <v>2237</v>
      </c>
      <c r="V352" s="54" t="s">
        <v>2236</v>
      </c>
      <c r="W352" s="54" t="s">
        <v>2210</v>
      </c>
      <c r="X352" s="54" t="s">
        <v>2243</v>
      </c>
      <c r="Y352" s="54" t="s">
        <v>2211</v>
      </c>
      <c r="Z352" s="54" t="s">
        <v>2240</v>
      </c>
      <c r="AA352" s="47" t="s">
        <v>2239</v>
      </c>
      <c r="AB352" s="47" t="s">
        <v>2242</v>
      </c>
      <c r="AC352" s="47" t="s">
        <v>2241</v>
      </c>
      <c r="AD352" s="30"/>
      <c r="AE352" s="30"/>
      <c r="AF352" s="73"/>
      <c r="AG352" s="73"/>
      <c r="AH352" s="73"/>
      <c r="AI352" s="73"/>
      <c r="AJ352" s="33"/>
      <c r="AK352" s="33"/>
      <c r="AL352" s="33"/>
      <c r="AM352" s="33"/>
      <c r="AN352" s="33"/>
      <c r="AO352" s="30" t="s">
        <v>2511</v>
      </c>
      <c r="AP352" s="88">
        <v>44386</v>
      </c>
      <c r="AQ352" s="30"/>
      <c r="AR352" s="33"/>
      <c r="AS352" s="33"/>
      <c r="AT352" s="33"/>
    </row>
    <row r="353" spans="1:46" x14ac:dyDescent="0.6">
      <c r="A353" s="47">
        <v>352</v>
      </c>
      <c r="B353" s="47" t="s">
        <v>2130</v>
      </c>
      <c r="C353" s="47" t="s">
        <v>2245</v>
      </c>
      <c r="D353" s="47">
        <v>2021</v>
      </c>
      <c r="E353" s="96">
        <v>1.2</v>
      </c>
      <c r="F353" s="96">
        <v>1.1599999999999999</v>
      </c>
      <c r="G353" s="47">
        <v>548</v>
      </c>
      <c r="H353" s="98" t="s">
        <v>2251</v>
      </c>
      <c r="I353" s="98"/>
      <c r="J353" s="47">
        <v>300</v>
      </c>
      <c r="K353" s="47">
        <v>548</v>
      </c>
      <c r="L353" s="47">
        <f t="shared" si="1"/>
        <v>248</v>
      </c>
      <c r="M353" s="97">
        <v>6.5</v>
      </c>
      <c r="N353" s="47" t="s">
        <v>2561</v>
      </c>
      <c r="O353" s="47">
        <v>323</v>
      </c>
      <c r="P353" s="47">
        <v>523</v>
      </c>
      <c r="Q353" s="47">
        <f>P353-O353</f>
        <v>200</v>
      </c>
      <c r="R353" s="47" t="s">
        <v>2563</v>
      </c>
      <c r="S353" s="47"/>
      <c r="U353" s="54" t="s">
        <v>2237</v>
      </c>
      <c r="V353" s="54" t="s">
        <v>2246</v>
      </c>
      <c r="W353" s="54" t="s">
        <v>2210</v>
      </c>
      <c r="X353" s="54" t="s">
        <v>2210</v>
      </c>
      <c r="Y353" s="54" t="s">
        <v>231</v>
      </c>
      <c r="Z353" s="54" t="s">
        <v>2475</v>
      </c>
      <c r="AA353" s="47" t="s">
        <v>2250</v>
      </c>
      <c r="AB353" s="47" t="s">
        <v>2248</v>
      </c>
      <c r="AC353" s="47" t="s">
        <v>2514</v>
      </c>
      <c r="AD353" s="30"/>
      <c r="AE353" s="30"/>
      <c r="AF353" s="73"/>
      <c r="AG353" s="73"/>
      <c r="AH353" s="73"/>
      <c r="AI353" s="73"/>
      <c r="AJ353" s="33"/>
      <c r="AK353" s="33"/>
      <c r="AL353" s="33"/>
      <c r="AM353" s="33"/>
      <c r="AN353" s="33"/>
      <c r="AO353" s="30" t="s">
        <v>2511</v>
      </c>
      <c r="AP353" s="88">
        <v>44386</v>
      </c>
      <c r="AQ353" s="30"/>
      <c r="AR353" s="33"/>
      <c r="AS353" s="33"/>
      <c r="AT353" s="33"/>
    </row>
    <row r="354" spans="1:46" x14ac:dyDescent="0.6">
      <c r="A354" s="47">
        <v>352</v>
      </c>
      <c r="B354" s="47" t="s">
        <v>2130</v>
      </c>
      <c r="C354" s="47" t="s">
        <v>2245</v>
      </c>
      <c r="D354" s="47">
        <f>D353</f>
        <v>2021</v>
      </c>
      <c r="E354" s="96">
        <v>1</v>
      </c>
      <c r="F354" s="96">
        <v>1.01</v>
      </c>
      <c r="G354" s="47">
        <v>423</v>
      </c>
      <c r="H354" s="97">
        <v>0.9</v>
      </c>
      <c r="I354" s="97"/>
      <c r="J354" s="47">
        <v>300</v>
      </c>
      <c r="K354" s="47">
        <v>548</v>
      </c>
      <c r="L354" s="47">
        <f t="shared" si="1"/>
        <v>248</v>
      </c>
      <c r="M354" s="97"/>
      <c r="N354" s="47"/>
      <c r="O354" s="47"/>
      <c r="P354" s="47"/>
      <c r="Q354" s="47"/>
      <c r="R354" s="47"/>
      <c r="S354" s="47"/>
      <c r="U354" s="54" t="str">
        <f>U353</f>
        <v>TEP</v>
      </c>
      <c r="V354" s="54" t="s">
        <v>2247</v>
      </c>
      <c r="W354" s="54" t="s">
        <v>230</v>
      </c>
      <c r="X354" s="54" t="s">
        <v>2210</v>
      </c>
      <c r="Y354" s="54" t="s">
        <v>231</v>
      </c>
      <c r="Z354" s="54" t="s">
        <v>2449</v>
      </c>
      <c r="AA354" s="47" t="s">
        <v>2108</v>
      </c>
      <c r="AB354" s="47" t="s">
        <v>2108</v>
      </c>
      <c r="AC354" s="47" t="s">
        <v>2249</v>
      </c>
      <c r="AD354" s="30"/>
      <c r="AE354" s="30"/>
      <c r="AF354" s="73"/>
      <c r="AG354" s="73"/>
      <c r="AH354" s="73"/>
      <c r="AI354" s="73"/>
      <c r="AJ354" s="33"/>
      <c r="AK354" s="33"/>
      <c r="AL354" s="33"/>
      <c r="AM354" s="33"/>
      <c r="AN354" s="33"/>
      <c r="AO354" s="30" t="s">
        <v>2512</v>
      </c>
      <c r="AP354" s="88">
        <v>44386</v>
      </c>
      <c r="AQ354" s="30"/>
      <c r="AR354" s="33"/>
      <c r="AS354" s="33"/>
      <c r="AT354" s="33"/>
    </row>
    <row r="355" spans="1:46" x14ac:dyDescent="0.6">
      <c r="A355" s="47">
        <v>353</v>
      </c>
      <c r="B355" s="47" t="s">
        <v>2131</v>
      </c>
      <c r="C355" s="47" t="s">
        <v>2245</v>
      </c>
      <c r="D355" s="47">
        <v>2018</v>
      </c>
      <c r="E355" s="96">
        <v>1.42</v>
      </c>
      <c r="F355" s="96">
        <v>1.42</v>
      </c>
      <c r="G355" s="47">
        <v>973</v>
      </c>
      <c r="H355" s="97">
        <v>0.81</v>
      </c>
      <c r="I355" s="97"/>
      <c r="J355" s="47">
        <v>300</v>
      </c>
      <c r="K355" s="47">
        <v>973</v>
      </c>
      <c r="L355" s="47">
        <f t="shared" si="1"/>
        <v>673</v>
      </c>
      <c r="M355" s="97">
        <v>9</v>
      </c>
      <c r="N355" s="47" t="s">
        <v>2561</v>
      </c>
      <c r="O355" s="47">
        <v>323</v>
      </c>
      <c r="P355" s="47">
        <v>823</v>
      </c>
      <c r="Q355" s="47">
        <f>P355-O355</f>
        <v>500</v>
      </c>
      <c r="R355" s="47" t="s">
        <v>2564</v>
      </c>
      <c r="S355" s="47"/>
      <c r="U355" s="54" t="s">
        <v>678</v>
      </c>
      <c r="V355" s="54" t="s">
        <v>5</v>
      </c>
      <c r="W355" s="54" t="s">
        <v>2210</v>
      </c>
      <c r="X355" s="54" t="s">
        <v>2210</v>
      </c>
      <c r="Y355" s="54" t="s">
        <v>2211</v>
      </c>
      <c r="Z355" s="54" t="s">
        <v>2252</v>
      </c>
      <c r="AA355" s="47" t="s">
        <v>2253</v>
      </c>
      <c r="AB355" s="47" t="s">
        <v>2254</v>
      </c>
      <c r="AC355" s="47" t="s">
        <v>2255</v>
      </c>
      <c r="AD355" s="30"/>
      <c r="AE355" s="30"/>
      <c r="AF355" s="73"/>
      <c r="AG355" s="73"/>
      <c r="AH355" s="73"/>
      <c r="AI355" s="73"/>
      <c r="AJ355" s="33"/>
      <c r="AK355" s="33"/>
      <c r="AL355" s="33"/>
      <c r="AM355" s="33"/>
      <c r="AN355" s="33"/>
      <c r="AO355" s="30" t="s">
        <v>2300</v>
      </c>
      <c r="AP355" s="88">
        <v>44386</v>
      </c>
      <c r="AQ355" s="30"/>
      <c r="AR355" s="33"/>
      <c r="AS355" s="33"/>
      <c r="AT355" s="33"/>
    </row>
    <row r="356" spans="1:46" x14ac:dyDescent="0.6">
      <c r="A356" s="47">
        <v>354</v>
      </c>
      <c r="B356" s="47" t="s">
        <v>2132</v>
      </c>
      <c r="C356" s="47" t="s">
        <v>2256</v>
      </c>
      <c r="D356" s="47">
        <v>2016</v>
      </c>
      <c r="E356" s="96">
        <v>1.64</v>
      </c>
      <c r="F356" s="96">
        <v>1.63</v>
      </c>
      <c r="G356" s="47">
        <v>850</v>
      </c>
      <c r="H356" s="97" t="s">
        <v>2261</v>
      </c>
      <c r="I356" s="97"/>
      <c r="J356" s="47">
        <v>675</v>
      </c>
      <c r="K356" s="47">
        <v>850</v>
      </c>
      <c r="L356" s="47">
        <f t="shared" si="1"/>
        <v>175</v>
      </c>
      <c r="M356" s="97"/>
      <c r="N356" s="47"/>
      <c r="O356" s="47"/>
      <c r="P356" s="47"/>
      <c r="Q356" s="47"/>
      <c r="R356" s="47"/>
      <c r="S356" s="47"/>
      <c r="U356" s="54" t="s">
        <v>678</v>
      </c>
      <c r="V356" s="54" t="s">
        <v>2246</v>
      </c>
      <c r="W356" s="54" t="s">
        <v>2210</v>
      </c>
      <c r="X356" s="54" t="s">
        <v>231</v>
      </c>
      <c r="Y356" s="54" t="s">
        <v>2211</v>
      </c>
      <c r="Z356" s="54" t="s">
        <v>2257</v>
      </c>
      <c r="AA356" s="47" t="s">
        <v>2258</v>
      </c>
      <c r="AB356" s="47" t="s">
        <v>2260</v>
      </c>
      <c r="AC356" s="47" t="s">
        <v>2259</v>
      </c>
      <c r="AD356" s="30"/>
      <c r="AE356" s="30"/>
      <c r="AF356" s="73"/>
      <c r="AG356" s="73"/>
      <c r="AH356" s="73"/>
      <c r="AI356" s="73"/>
      <c r="AJ356" s="33"/>
      <c r="AK356" s="33"/>
      <c r="AL356" s="33"/>
      <c r="AM356" s="33"/>
      <c r="AN356" s="33"/>
      <c r="AO356" s="30" t="s">
        <v>2300</v>
      </c>
      <c r="AP356" s="88">
        <v>44386</v>
      </c>
      <c r="AQ356" s="30"/>
      <c r="AR356" s="33"/>
      <c r="AS356" s="33"/>
      <c r="AT356" s="33"/>
    </row>
    <row r="357" spans="1:46" x14ac:dyDescent="0.6">
      <c r="A357" s="47">
        <v>355</v>
      </c>
      <c r="B357" s="47" t="s">
        <v>2133</v>
      </c>
      <c r="C357" s="47" t="s">
        <v>2245</v>
      </c>
      <c r="D357" s="47">
        <v>2016</v>
      </c>
      <c r="E357" s="96">
        <v>2.5</v>
      </c>
      <c r="F357" s="96">
        <v>2.4300000000000002</v>
      </c>
      <c r="G357" s="47">
        <v>923</v>
      </c>
      <c r="H357" s="97">
        <v>1.67</v>
      </c>
      <c r="I357" s="97"/>
      <c r="J357" s="47">
        <v>300</v>
      </c>
      <c r="K357" s="47">
        <v>900</v>
      </c>
      <c r="L357" s="47">
        <f t="shared" si="1"/>
        <v>600</v>
      </c>
      <c r="M357" s="97"/>
      <c r="N357" s="47"/>
      <c r="O357" s="47"/>
      <c r="P357" s="47"/>
      <c r="Q357" s="47"/>
      <c r="R357" s="47"/>
      <c r="S357" s="47"/>
      <c r="U357" s="54" t="s">
        <v>2237</v>
      </c>
      <c r="V357" s="54" t="s">
        <v>2236</v>
      </c>
      <c r="W357" s="54" t="s">
        <v>230</v>
      </c>
      <c r="X357" s="54" t="s">
        <v>231</v>
      </c>
      <c r="Y357" s="54" t="s">
        <v>2211</v>
      </c>
      <c r="Z357" s="54" t="s">
        <v>2283</v>
      </c>
      <c r="AA357" s="47" t="s">
        <v>2221</v>
      </c>
      <c r="AB357" s="47" t="s">
        <v>2262</v>
      </c>
      <c r="AC357" s="47" t="s">
        <v>2263</v>
      </c>
      <c r="AD357" s="30"/>
      <c r="AE357" s="30"/>
      <c r="AF357" s="73"/>
      <c r="AG357" s="73"/>
      <c r="AH357" s="73"/>
      <c r="AI357" s="73"/>
      <c r="AJ357" s="33"/>
      <c r="AK357" s="33"/>
      <c r="AL357" s="33"/>
      <c r="AM357" s="33"/>
      <c r="AN357" s="33"/>
      <c r="AO357" s="30" t="s">
        <v>2300</v>
      </c>
      <c r="AP357" s="88">
        <v>44386</v>
      </c>
      <c r="AQ357" s="30"/>
      <c r="AR357" s="33"/>
      <c r="AS357" s="33"/>
      <c r="AT357" s="33"/>
    </row>
    <row r="358" spans="1:46" x14ac:dyDescent="0.6">
      <c r="A358" s="47">
        <v>356</v>
      </c>
      <c r="B358" s="47" t="s">
        <v>2134</v>
      </c>
      <c r="C358" s="47" t="s">
        <v>2245</v>
      </c>
      <c r="D358" s="47">
        <v>2019</v>
      </c>
      <c r="E358" s="96">
        <v>1.3</v>
      </c>
      <c r="F358" s="96">
        <v>1.29</v>
      </c>
      <c r="G358" s="47">
        <v>873</v>
      </c>
      <c r="H358" s="97">
        <v>0.9</v>
      </c>
      <c r="I358" s="97"/>
      <c r="J358" s="47">
        <v>500</v>
      </c>
      <c r="K358" s="47">
        <v>873</v>
      </c>
      <c r="L358" s="47">
        <f t="shared" si="1"/>
        <v>373</v>
      </c>
      <c r="M358" s="97"/>
      <c r="N358" s="47"/>
      <c r="O358" s="47"/>
      <c r="P358" s="47"/>
      <c r="Q358" s="47"/>
      <c r="R358" s="47"/>
      <c r="S358" s="47"/>
      <c r="U358" s="54" t="s">
        <v>2237</v>
      </c>
      <c r="V358" s="54" t="s">
        <v>2236</v>
      </c>
      <c r="W358" s="54" t="s">
        <v>2210</v>
      </c>
      <c r="X358" s="54" t="s">
        <v>2211</v>
      </c>
      <c r="Y358" s="54" t="s">
        <v>2211</v>
      </c>
      <c r="Z358" s="54"/>
      <c r="AA358" s="47" t="s">
        <v>2264</v>
      </c>
      <c r="AB358" s="47" t="s">
        <v>2265</v>
      </c>
      <c r="AC358" s="47" t="s">
        <v>2266</v>
      </c>
      <c r="AD358" s="30"/>
      <c r="AE358" s="30"/>
      <c r="AF358" s="73"/>
      <c r="AG358" s="73"/>
      <c r="AH358" s="73"/>
      <c r="AI358" s="73"/>
      <c r="AJ358" s="33"/>
      <c r="AK358" s="33"/>
      <c r="AL358" s="33"/>
      <c r="AM358" s="33"/>
      <c r="AN358" s="33"/>
      <c r="AO358" s="30" t="s">
        <v>2300</v>
      </c>
      <c r="AP358" s="88">
        <v>44386</v>
      </c>
      <c r="AQ358" s="30"/>
      <c r="AR358" s="33"/>
      <c r="AS358" s="33"/>
      <c r="AT358" s="33"/>
    </row>
    <row r="359" spans="1:46" x14ac:dyDescent="0.6">
      <c r="A359" s="47">
        <v>357</v>
      </c>
      <c r="B359" s="47" t="s">
        <v>2135</v>
      </c>
      <c r="C359" s="47" t="s">
        <v>2267</v>
      </c>
      <c r="D359" s="47">
        <v>2021</v>
      </c>
      <c r="E359" s="96" t="s">
        <v>2272</v>
      </c>
      <c r="F359" s="96">
        <v>2.65</v>
      </c>
      <c r="G359" s="47">
        <v>650</v>
      </c>
      <c r="H359" s="97">
        <v>1.8</v>
      </c>
      <c r="I359" s="97"/>
      <c r="J359" s="47">
        <v>300</v>
      </c>
      <c r="K359" s="47">
        <v>800</v>
      </c>
      <c r="L359" s="47">
        <f t="shared" si="1"/>
        <v>500</v>
      </c>
      <c r="M359" s="97">
        <v>14</v>
      </c>
      <c r="N359" s="47" t="s">
        <v>2561</v>
      </c>
      <c r="O359" s="47">
        <v>300</v>
      </c>
      <c r="P359" s="47">
        <v>740</v>
      </c>
      <c r="Q359" s="47">
        <f>P359-O359</f>
        <v>440</v>
      </c>
      <c r="R359" s="47" t="s">
        <v>2564</v>
      </c>
      <c r="S359" s="47"/>
      <c r="U359" s="54" t="s">
        <v>2237</v>
      </c>
      <c r="V359" s="54" t="s">
        <v>5</v>
      </c>
      <c r="W359" s="54" t="s">
        <v>2269</v>
      </c>
      <c r="X359" s="54" t="s">
        <v>2210</v>
      </c>
      <c r="Y359" s="54" t="s">
        <v>2211</v>
      </c>
      <c r="Z359" s="54" t="s">
        <v>2215</v>
      </c>
      <c r="AA359" s="47"/>
      <c r="AB359" s="47" t="s">
        <v>2270</v>
      </c>
      <c r="AC359" s="47" t="s">
        <v>2515</v>
      </c>
      <c r="AD359" s="30"/>
      <c r="AE359" s="30"/>
      <c r="AF359" s="73"/>
      <c r="AG359" s="73"/>
      <c r="AH359" s="73"/>
      <c r="AI359" s="73"/>
      <c r="AJ359" s="33"/>
      <c r="AK359" s="33"/>
      <c r="AL359" s="33"/>
      <c r="AM359" s="33"/>
      <c r="AN359" s="33"/>
      <c r="AO359" s="30" t="s">
        <v>2511</v>
      </c>
      <c r="AP359" s="88">
        <v>44386</v>
      </c>
      <c r="AQ359" s="30"/>
      <c r="AR359" s="33"/>
      <c r="AS359" s="33"/>
      <c r="AT359" s="33"/>
    </row>
    <row r="360" spans="1:46" x14ac:dyDescent="0.6">
      <c r="A360" s="47">
        <v>358</v>
      </c>
      <c r="B360" s="47" t="s">
        <v>2273</v>
      </c>
      <c r="C360" s="47" t="s">
        <v>2271</v>
      </c>
      <c r="D360" s="47">
        <v>2021</v>
      </c>
      <c r="E360" s="96">
        <v>2.6</v>
      </c>
      <c r="F360" s="96">
        <v>2.5499999999999998</v>
      </c>
      <c r="G360" s="47">
        <v>573</v>
      </c>
      <c r="H360" s="97">
        <v>1.8</v>
      </c>
      <c r="I360" s="97"/>
      <c r="J360" s="47">
        <v>315</v>
      </c>
      <c r="K360" s="47">
        <v>573</v>
      </c>
      <c r="L360" s="47">
        <f t="shared" si="1"/>
        <v>258</v>
      </c>
      <c r="M360" s="97">
        <v>9.8000000000000007</v>
      </c>
      <c r="N360" s="47" t="s">
        <v>2561</v>
      </c>
      <c r="O360" s="47">
        <v>300</v>
      </c>
      <c r="P360" s="47">
        <v>573</v>
      </c>
      <c r="Q360" s="47">
        <f>P360-O360</f>
        <v>273</v>
      </c>
      <c r="R360" s="47" t="s">
        <v>2564</v>
      </c>
      <c r="S360" s="47"/>
      <c r="U360" s="54" t="s">
        <v>2237</v>
      </c>
      <c r="V360" s="54" t="s">
        <v>2236</v>
      </c>
      <c r="W360" s="54" t="s">
        <v>230</v>
      </c>
      <c r="X360" s="54" t="s">
        <v>2210</v>
      </c>
      <c r="Y360" s="54" t="s">
        <v>2211</v>
      </c>
      <c r="Z360" s="54" t="s">
        <v>2005</v>
      </c>
      <c r="AA360" s="47" t="s">
        <v>2274</v>
      </c>
      <c r="AB360" s="47" t="s">
        <v>2275</v>
      </c>
      <c r="AC360" s="47" t="s">
        <v>2276</v>
      </c>
      <c r="AD360" s="30"/>
      <c r="AE360" s="30"/>
      <c r="AF360" s="73"/>
      <c r="AG360" s="73"/>
      <c r="AH360" s="73"/>
      <c r="AI360" s="73"/>
      <c r="AJ360" s="33"/>
      <c r="AK360" s="33"/>
      <c r="AL360" s="33"/>
      <c r="AM360" s="33"/>
      <c r="AN360" s="33"/>
      <c r="AO360" s="30" t="s">
        <v>2300</v>
      </c>
      <c r="AP360" s="88">
        <v>44386</v>
      </c>
      <c r="AQ360" s="30"/>
      <c r="AR360" s="33"/>
      <c r="AS360" s="33"/>
      <c r="AT360" s="33"/>
    </row>
    <row r="361" spans="1:46" s="111" customFormat="1" x14ac:dyDescent="0.6">
      <c r="A361" s="99">
        <v>359</v>
      </c>
      <c r="B361" s="99" t="s">
        <v>2136</v>
      </c>
      <c r="C361" s="99" t="s">
        <v>2271</v>
      </c>
      <c r="D361" s="99">
        <v>2019</v>
      </c>
      <c r="E361" s="100">
        <v>1.6</v>
      </c>
      <c r="F361" s="100">
        <v>1.64</v>
      </c>
      <c r="G361" s="99">
        <v>873</v>
      </c>
      <c r="H361" s="101">
        <v>1.25</v>
      </c>
      <c r="I361" s="101"/>
      <c r="J361" s="99">
        <v>300</v>
      </c>
      <c r="K361" s="99">
        <v>873</v>
      </c>
      <c r="L361" s="99">
        <f t="shared" si="1"/>
        <v>573</v>
      </c>
      <c r="M361" s="101">
        <v>2.9</v>
      </c>
      <c r="N361" s="99" t="s">
        <v>2561</v>
      </c>
      <c r="O361" s="99">
        <v>300</v>
      </c>
      <c r="P361" s="99">
        <v>560</v>
      </c>
      <c r="Q361" s="99">
        <f>P361-O361</f>
        <v>260</v>
      </c>
      <c r="R361" s="99" t="s">
        <v>2564</v>
      </c>
      <c r="S361" s="99"/>
      <c r="U361" s="102" t="s">
        <v>2237</v>
      </c>
      <c r="V361" s="102" t="s">
        <v>2236</v>
      </c>
      <c r="W361" s="102" t="s">
        <v>230</v>
      </c>
      <c r="X361" s="102" t="s">
        <v>2281</v>
      </c>
      <c r="Y361" s="102" t="s">
        <v>2211</v>
      </c>
      <c r="Z361" s="102" t="s">
        <v>2005</v>
      </c>
      <c r="AA361" s="99" t="s">
        <v>2277</v>
      </c>
      <c r="AB361" s="99" t="s">
        <v>2278</v>
      </c>
      <c r="AC361" s="99" t="s">
        <v>2279</v>
      </c>
      <c r="AD361" s="90"/>
      <c r="AE361" s="90"/>
      <c r="AF361" s="91"/>
      <c r="AG361" s="91"/>
      <c r="AH361" s="91"/>
      <c r="AI361" s="91"/>
      <c r="AJ361" s="89"/>
      <c r="AK361" s="89"/>
      <c r="AL361" s="89"/>
      <c r="AM361" s="89"/>
      <c r="AN361" s="89"/>
      <c r="AO361" s="90" t="s">
        <v>2300</v>
      </c>
      <c r="AP361" s="88">
        <v>44386</v>
      </c>
      <c r="AQ361" s="90"/>
      <c r="AR361" s="89"/>
      <c r="AS361" s="89"/>
      <c r="AT361" s="89" t="s">
        <v>2280</v>
      </c>
    </row>
    <row r="362" spans="1:46" x14ac:dyDescent="0.6">
      <c r="A362" s="47">
        <v>360</v>
      </c>
      <c r="B362" s="47" t="s">
        <v>2137</v>
      </c>
      <c r="C362" s="47" t="s">
        <v>2282</v>
      </c>
      <c r="D362" s="47">
        <v>2021</v>
      </c>
      <c r="E362" s="96">
        <v>1.8</v>
      </c>
      <c r="F362" s="96">
        <v>1.77</v>
      </c>
      <c r="G362" s="47">
        <v>900</v>
      </c>
      <c r="H362" s="97">
        <v>1.02</v>
      </c>
      <c r="I362" s="97"/>
      <c r="J362" s="47">
        <v>293</v>
      </c>
      <c r="K362" s="47">
        <v>900</v>
      </c>
      <c r="L362" s="47">
        <f t="shared" si="1"/>
        <v>607</v>
      </c>
      <c r="M362" s="97">
        <v>12.3</v>
      </c>
      <c r="N362" s="47" t="s">
        <v>2561</v>
      </c>
      <c r="O362" s="47">
        <v>293</v>
      </c>
      <c r="P362" s="47">
        <v>800</v>
      </c>
      <c r="Q362" s="47">
        <f>P362-O362</f>
        <v>507</v>
      </c>
      <c r="R362" s="47" t="s">
        <v>2565</v>
      </c>
      <c r="S362" s="47"/>
      <c r="U362" s="54" t="s">
        <v>678</v>
      </c>
      <c r="V362" s="54" t="s">
        <v>2246</v>
      </c>
      <c r="W362" s="54" t="s">
        <v>2210</v>
      </c>
      <c r="X362" s="54" t="s">
        <v>2210</v>
      </c>
      <c r="Y362" s="54" t="s">
        <v>2211</v>
      </c>
      <c r="Z362" s="54" t="s">
        <v>2215</v>
      </c>
      <c r="AA362" s="47" t="s">
        <v>2284</v>
      </c>
      <c r="AB362" s="47" t="s">
        <v>2285</v>
      </c>
      <c r="AC362" s="47" t="s">
        <v>2516</v>
      </c>
      <c r="AD362" s="30"/>
      <c r="AE362" s="30"/>
      <c r="AF362" s="73"/>
      <c r="AG362" s="73"/>
      <c r="AH362" s="73"/>
      <c r="AI362" s="73"/>
      <c r="AJ362" s="33"/>
      <c r="AK362" s="33"/>
      <c r="AL362" s="33"/>
      <c r="AM362" s="33"/>
      <c r="AN362" s="33"/>
      <c r="AO362" s="30" t="s">
        <v>2300</v>
      </c>
      <c r="AP362" s="88">
        <v>44386</v>
      </c>
      <c r="AQ362" s="30"/>
      <c r="AR362" s="33"/>
      <c r="AS362" s="33"/>
      <c r="AT362" s="33"/>
    </row>
    <row r="363" spans="1:46" x14ac:dyDescent="0.6">
      <c r="A363" s="47">
        <v>361</v>
      </c>
      <c r="B363" s="47" t="s">
        <v>2138</v>
      </c>
      <c r="C363" s="47" t="s">
        <v>2287</v>
      </c>
      <c r="D363" s="47">
        <v>2019</v>
      </c>
      <c r="E363" s="96">
        <v>0.9</v>
      </c>
      <c r="F363" s="96">
        <v>0.94</v>
      </c>
      <c r="G363" s="47">
        <v>350</v>
      </c>
      <c r="H363" s="97">
        <v>0.6</v>
      </c>
      <c r="I363" s="97"/>
      <c r="J363" s="47">
        <v>200</v>
      </c>
      <c r="K363" s="47">
        <v>350</v>
      </c>
      <c r="L363" s="47">
        <f t="shared" si="1"/>
        <v>150</v>
      </c>
      <c r="M363" s="97"/>
      <c r="N363" s="47"/>
      <c r="O363" s="47"/>
      <c r="P363" s="47"/>
      <c r="Q363" s="47"/>
      <c r="R363" s="47"/>
      <c r="S363" s="47"/>
      <c r="U363" s="54" t="s">
        <v>2288</v>
      </c>
      <c r="V363" s="54" t="s">
        <v>2289</v>
      </c>
      <c r="W363" s="54" t="s">
        <v>2290</v>
      </c>
      <c r="X363" s="54" t="s">
        <v>2291</v>
      </c>
      <c r="Y363" s="54" t="s">
        <v>2292</v>
      </c>
      <c r="Z363" s="54" t="s">
        <v>2475</v>
      </c>
      <c r="AA363" s="47" t="s">
        <v>2286</v>
      </c>
      <c r="AB363" s="47" t="s">
        <v>2293</v>
      </c>
      <c r="AC363" s="47" t="s">
        <v>2294</v>
      </c>
      <c r="AD363" s="30"/>
      <c r="AE363" s="30"/>
      <c r="AF363" s="73"/>
      <c r="AG363" s="73"/>
      <c r="AH363" s="73"/>
      <c r="AI363" s="73"/>
      <c r="AJ363" s="33"/>
      <c r="AK363" s="33"/>
      <c r="AL363" s="33"/>
      <c r="AM363" s="33"/>
      <c r="AN363" s="33"/>
      <c r="AO363" s="30" t="s">
        <v>2300</v>
      </c>
      <c r="AP363" s="88">
        <v>44386</v>
      </c>
      <c r="AQ363" s="30"/>
      <c r="AR363" s="33"/>
      <c r="AS363" s="33"/>
      <c r="AT363" s="33"/>
    </row>
    <row r="364" spans="1:46" x14ac:dyDescent="0.6">
      <c r="A364" s="47">
        <v>362</v>
      </c>
      <c r="B364" s="47" t="s">
        <v>2139</v>
      </c>
      <c r="C364" s="47" t="s">
        <v>2295</v>
      </c>
      <c r="D364" s="47">
        <v>2020</v>
      </c>
      <c r="E364" s="96">
        <v>1.4</v>
      </c>
      <c r="F364" s="96">
        <v>1.37</v>
      </c>
      <c r="G364" s="47">
        <v>773</v>
      </c>
      <c r="H364" s="97">
        <v>0.83</v>
      </c>
      <c r="I364" s="97"/>
      <c r="J364" s="47">
        <v>323</v>
      </c>
      <c r="K364" s="47">
        <v>773</v>
      </c>
      <c r="L364" s="47">
        <f t="shared" si="1"/>
        <v>450</v>
      </c>
      <c r="M364" s="97"/>
      <c r="N364" s="47"/>
      <c r="O364" s="47"/>
      <c r="P364" s="47"/>
      <c r="Q364" s="47"/>
      <c r="R364" s="47"/>
      <c r="S364" s="47"/>
      <c r="U364" s="54" t="s">
        <v>2296</v>
      </c>
      <c r="V364" s="54" t="s">
        <v>2301</v>
      </c>
      <c r="W364" s="54" t="s">
        <v>2290</v>
      </c>
      <c r="X364" s="54" t="s">
        <v>2291</v>
      </c>
      <c r="Y364" s="54" t="s">
        <v>2291</v>
      </c>
      <c r="Z364" s="54" t="s">
        <v>2297</v>
      </c>
      <c r="AA364" s="47" t="s">
        <v>2298</v>
      </c>
      <c r="AB364" s="47" t="s">
        <v>2299</v>
      </c>
      <c r="AC364" s="47" t="s">
        <v>2519</v>
      </c>
      <c r="AD364" s="30"/>
      <c r="AE364" s="30"/>
      <c r="AF364" s="73"/>
      <c r="AG364" s="73"/>
      <c r="AH364" s="73"/>
      <c r="AI364" s="73"/>
      <c r="AJ364" s="33"/>
      <c r="AK364" s="33"/>
      <c r="AL364" s="33"/>
      <c r="AM364" s="33"/>
      <c r="AN364" s="33"/>
      <c r="AO364" s="30" t="s">
        <v>2300</v>
      </c>
      <c r="AP364" s="88">
        <v>44386</v>
      </c>
      <c r="AQ364" s="30"/>
      <c r="AR364" s="33"/>
      <c r="AS364" s="33"/>
      <c r="AT364" s="33"/>
    </row>
    <row r="365" spans="1:46" x14ac:dyDescent="0.6">
      <c r="A365" s="47">
        <v>363</v>
      </c>
      <c r="B365" s="47" t="s">
        <v>2140</v>
      </c>
      <c r="C365" s="47" t="s">
        <v>2295</v>
      </c>
      <c r="D365" s="47">
        <v>2021</v>
      </c>
      <c r="E365" s="96">
        <v>1.4</v>
      </c>
      <c r="F365" s="96">
        <v>1.41</v>
      </c>
      <c r="G365" s="47">
        <v>723</v>
      </c>
      <c r="H365" s="97">
        <v>0.94</v>
      </c>
      <c r="I365" s="97"/>
      <c r="J365" s="47">
        <v>300</v>
      </c>
      <c r="K365" s="47">
        <v>723</v>
      </c>
      <c r="L365" s="47">
        <f t="shared" si="1"/>
        <v>423</v>
      </c>
      <c r="M365" s="97"/>
      <c r="N365" s="47"/>
      <c r="O365" s="47"/>
      <c r="P365" s="47"/>
      <c r="Q365" s="47"/>
      <c r="R365" s="47"/>
      <c r="S365" s="47"/>
      <c r="U365" s="54" t="s">
        <v>2296</v>
      </c>
      <c r="V365" s="54" t="s">
        <v>2289</v>
      </c>
      <c r="W365" s="54" t="s">
        <v>2290</v>
      </c>
      <c r="X365" s="54" t="s">
        <v>2291</v>
      </c>
      <c r="Y365" s="54" t="s">
        <v>2291</v>
      </c>
      <c r="Z365" s="54" t="s">
        <v>2297</v>
      </c>
      <c r="AA365" s="47" t="s">
        <v>2302</v>
      </c>
      <c r="AB365" s="47" t="s">
        <v>2303</v>
      </c>
      <c r="AC365" s="47" t="s">
        <v>2517</v>
      </c>
      <c r="AD365" s="30"/>
      <c r="AE365" s="30"/>
      <c r="AF365" s="73"/>
      <c r="AG365" s="73"/>
      <c r="AH365" s="73"/>
      <c r="AI365" s="73"/>
      <c r="AJ365" s="33"/>
      <c r="AK365" s="33"/>
      <c r="AL365" s="33"/>
      <c r="AM365" s="33"/>
      <c r="AN365" s="33"/>
      <c r="AO365" s="30" t="s">
        <v>2300</v>
      </c>
      <c r="AP365" s="88">
        <v>44386</v>
      </c>
      <c r="AQ365" s="30"/>
      <c r="AR365" s="33"/>
      <c r="AS365" s="33"/>
      <c r="AT365" s="33"/>
    </row>
    <row r="366" spans="1:46" x14ac:dyDescent="0.6">
      <c r="A366" s="47">
        <v>364</v>
      </c>
      <c r="B366" s="47" t="s">
        <v>2141</v>
      </c>
      <c r="C366" s="47" t="s">
        <v>2295</v>
      </c>
      <c r="D366" s="47">
        <v>2021</v>
      </c>
      <c r="E366" s="96">
        <v>2</v>
      </c>
      <c r="F366" s="96">
        <v>2.02</v>
      </c>
      <c r="G366" s="47">
        <v>700</v>
      </c>
      <c r="H366" s="97">
        <v>1.2</v>
      </c>
      <c r="I366" s="97"/>
      <c r="J366" s="47">
        <v>300</v>
      </c>
      <c r="K366" s="47">
        <v>800</v>
      </c>
      <c r="L366" s="47">
        <f t="shared" si="1"/>
        <v>500</v>
      </c>
      <c r="M366" s="97">
        <v>7.8</v>
      </c>
      <c r="N366" s="47" t="s">
        <v>2561</v>
      </c>
      <c r="O366" s="47">
        <v>300</v>
      </c>
      <c r="P366" s="47">
        <v>800</v>
      </c>
      <c r="Q366" s="47">
        <f>P366-O366</f>
        <v>500</v>
      </c>
      <c r="R366" s="47" t="s">
        <v>2566</v>
      </c>
      <c r="S366" s="47"/>
      <c r="U366" s="54" t="s">
        <v>2296</v>
      </c>
      <c r="V366" s="54" t="s">
        <v>2301</v>
      </c>
      <c r="W366" s="54" t="s">
        <v>2304</v>
      </c>
      <c r="X366" s="54" t="s">
        <v>2290</v>
      </c>
      <c r="Y366" s="54" t="s">
        <v>2292</v>
      </c>
      <c r="Z366" s="54" t="s">
        <v>2297</v>
      </c>
      <c r="AA366" s="47" t="s">
        <v>2305</v>
      </c>
      <c r="AB366" s="47" t="s">
        <v>2306</v>
      </c>
      <c r="AC366" s="47" t="s">
        <v>2307</v>
      </c>
      <c r="AD366" s="30"/>
      <c r="AE366" s="30"/>
      <c r="AF366" s="73"/>
      <c r="AG366" s="73"/>
      <c r="AH366" s="73"/>
      <c r="AI366" s="73"/>
      <c r="AJ366" s="33"/>
      <c r="AK366" s="33"/>
      <c r="AL366" s="33"/>
      <c r="AM366" s="33"/>
      <c r="AN366" s="33"/>
      <c r="AO366" s="30" t="s">
        <v>2512</v>
      </c>
      <c r="AP366" s="88">
        <v>44386</v>
      </c>
      <c r="AQ366" s="30"/>
      <c r="AR366" s="33"/>
      <c r="AS366" s="33"/>
      <c r="AT366" s="33"/>
    </row>
    <row r="367" spans="1:46" x14ac:dyDescent="0.6">
      <c r="A367" s="47">
        <v>365</v>
      </c>
      <c r="B367" s="47" t="s">
        <v>2142</v>
      </c>
      <c r="C367" s="47" t="s">
        <v>2295</v>
      </c>
      <c r="D367" s="47">
        <v>2016</v>
      </c>
      <c r="E367" s="96">
        <v>1.4</v>
      </c>
      <c r="F367" s="96">
        <v>1.39</v>
      </c>
      <c r="G367" s="47">
        <v>425</v>
      </c>
      <c r="H367" s="97">
        <v>1.3</v>
      </c>
      <c r="I367" s="97"/>
      <c r="J367" s="47">
        <v>300</v>
      </c>
      <c r="K367" s="47">
        <v>575</v>
      </c>
      <c r="L367" s="47">
        <f t="shared" si="1"/>
        <v>275</v>
      </c>
      <c r="M367" s="97">
        <v>6.6</v>
      </c>
      <c r="N367" s="47" t="s">
        <v>2561</v>
      </c>
      <c r="O367" s="47"/>
      <c r="P367" s="47"/>
      <c r="Q367" s="47">
        <v>235</v>
      </c>
      <c r="R367" s="47" t="s">
        <v>2566</v>
      </c>
      <c r="S367" s="47"/>
      <c r="U367" s="54" t="s">
        <v>2288</v>
      </c>
      <c r="V367" s="54" t="s">
        <v>2289</v>
      </c>
      <c r="W367" s="54" t="s">
        <v>2290</v>
      </c>
      <c r="X367" s="54" t="s">
        <v>2290</v>
      </c>
      <c r="Y367" s="54" t="s">
        <v>2291</v>
      </c>
      <c r="Z367" s="54" t="s">
        <v>2297</v>
      </c>
      <c r="AA367" s="47" t="s">
        <v>2308</v>
      </c>
      <c r="AB367" s="47" t="s">
        <v>2309</v>
      </c>
      <c r="AC367" s="47" t="s">
        <v>2310</v>
      </c>
      <c r="AD367" s="30"/>
      <c r="AE367" s="30"/>
      <c r="AF367" s="73"/>
      <c r="AG367" s="73"/>
      <c r="AH367" s="73"/>
      <c r="AI367" s="73"/>
      <c r="AJ367" s="33"/>
      <c r="AK367" s="33"/>
      <c r="AL367" s="33"/>
      <c r="AM367" s="33"/>
      <c r="AN367" s="33"/>
      <c r="AO367" s="30" t="s">
        <v>2300</v>
      </c>
      <c r="AP367" s="88">
        <v>44386</v>
      </c>
      <c r="AQ367" s="30"/>
      <c r="AR367" s="33"/>
      <c r="AS367" s="33"/>
      <c r="AT367" s="33"/>
    </row>
    <row r="368" spans="1:46" x14ac:dyDescent="0.6">
      <c r="A368" s="47">
        <v>366</v>
      </c>
      <c r="B368" s="47" t="s">
        <v>2143</v>
      </c>
      <c r="C368" s="47" t="s">
        <v>2295</v>
      </c>
      <c r="D368" s="47">
        <v>2019</v>
      </c>
      <c r="E368" s="96">
        <v>1.3</v>
      </c>
      <c r="F368" s="96">
        <v>1.32</v>
      </c>
      <c r="G368" s="47">
        <v>773</v>
      </c>
      <c r="H368" s="97">
        <v>1</v>
      </c>
      <c r="I368" s="97"/>
      <c r="J368" s="47">
        <v>315</v>
      </c>
      <c r="K368" s="47">
        <v>773</v>
      </c>
      <c r="L368" s="47">
        <f t="shared" si="1"/>
        <v>458</v>
      </c>
      <c r="M368" s="97">
        <v>12</v>
      </c>
      <c r="N368" s="47" t="s">
        <v>2562</v>
      </c>
      <c r="O368" s="47">
        <v>350</v>
      </c>
      <c r="P368" s="47">
        <v>750</v>
      </c>
      <c r="Q368" s="47">
        <f>P368-O368</f>
        <v>400</v>
      </c>
      <c r="R368" s="47"/>
      <c r="S368" s="47"/>
      <c r="U368" s="54" t="s">
        <v>2288</v>
      </c>
      <c r="V368" s="54" t="s">
        <v>2289</v>
      </c>
      <c r="W368" s="54" t="s">
        <v>2290</v>
      </c>
      <c r="X368" s="54" t="s">
        <v>2291</v>
      </c>
      <c r="Y368" s="54" t="s">
        <v>2291</v>
      </c>
      <c r="Z368" s="54" t="s">
        <v>2005</v>
      </c>
      <c r="AA368" s="47" t="s">
        <v>2302</v>
      </c>
      <c r="AB368" s="47" t="s">
        <v>2311</v>
      </c>
      <c r="AC368" s="47" t="s">
        <v>2312</v>
      </c>
      <c r="AD368" s="30"/>
      <c r="AE368" s="30"/>
      <c r="AF368" s="73"/>
      <c r="AG368" s="73"/>
      <c r="AH368" s="73"/>
      <c r="AI368" s="73"/>
      <c r="AJ368" s="33"/>
      <c r="AK368" s="33"/>
      <c r="AL368" s="33"/>
      <c r="AM368" s="33"/>
      <c r="AN368" s="33"/>
      <c r="AO368" s="30" t="s">
        <v>2300</v>
      </c>
      <c r="AP368" s="88">
        <v>44386</v>
      </c>
      <c r="AQ368" s="30"/>
      <c r="AR368" s="33"/>
      <c r="AS368" s="33"/>
      <c r="AT368" s="33"/>
    </row>
    <row r="369" spans="1:46" x14ac:dyDescent="0.6">
      <c r="A369" s="47">
        <v>367</v>
      </c>
      <c r="B369" s="47" t="s">
        <v>2144</v>
      </c>
      <c r="C369" s="47" t="s">
        <v>2295</v>
      </c>
      <c r="D369" s="47">
        <v>2020</v>
      </c>
      <c r="E369" s="96">
        <v>1.4</v>
      </c>
      <c r="F369" s="96">
        <v>1.37</v>
      </c>
      <c r="G369" s="47">
        <v>923</v>
      </c>
      <c r="H369" s="97">
        <v>0.83</v>
      </c>
      <c r="I369" s="97"/>
      <c r="J369" s="47">
        <v>400</v>
      </c>
      <c r="K369" s="47">
        <v>923</v>
      </c>
      <c r="L369" s="47">
        <f t="shared" si="1"/>
        <v>523</v>
      </c>
      <c r="M369" s="97"/>
      <c r="N369" s="47"/>
      <c r="O369" s="47"/>
      <c r="P369" s="47"/>
      <c r="Q369" s="47"/>
      <c r="R369" s="47"/>
      <c r="S369" s="47"/>
      <c r="U369" s="54" t="s">
        <v>2288</v>
      </c>
      <c r="V369" s="54" t="s">
        <v>2313</v>
      </c>
      <c r="W369" s="54" t="s">
        <v>2290</v>
      </c>
      <c r="X369" s="54" t="s">
        <v>2291</v>
      </c>
      <c r="Y369" s="54" t="s">
        <v>2291</v>
      </c>
      <c r="Z369" s="54" t="s">
        <v>2314</v>
      </c>
      <c r="AA369" s="47" t="s">
        <v>2315</v>
      </c>
      <c r="AB369" s="47" t="s">
        <v>2316</v>
      </c>
      <c r="AC369" s="47" t="s">
        <v>2513</v>
      </c>
      <c r="AD369" s="30"/>
      <c r="AE369" s="30"/>
      <c r="AF369" s="73"/>
      <c r="AG369" s="73"/>
      <c r="AH369" s="73"/>
      <c r="AI369" s="73"/>
      <c r="AJ369" s="33"/>
      <c r="AK369" s="33"/>
      <c r="AL369" s="33"/>
      <c r="AM369" s="33"/>
      <c r="AN369" s="33"/>
      <c r="AO369" s="30" t="s">
        <v>2300</v>
      </c>
      <c r="AP369" s="88">
        <v>44386</v>
      </c>
      <c r="AQ369" s="30"/>
      <c r="AR369" s="33"/>
      <c r="AS369" s="33"/>
      <c r="AT369" s="33"/>
    </row>
    <row r="370" spans="1:46" x14ac:dyDescent="0.6">
      <c r="A370" s="47">
        <v>368</v>
      </c>
      <c r="B370" s="47" t="s">
        <v>2145</v>
      </c>
      <c r="C370" s="47" t="s">
        <v>2295</v>
      </c>
      <c r="D370" s="47">
        <v>2020</v>
      </c>
      <c r="E370" s="96">
        <v>1.85</v>
      </c>
      <c r="F370" s="96">
        <v>1.84</v>
      </c>
      <c r="G370" s="47">
        <v>723</v>
      </c>
      <c r="H370" s="97">
        <v>1.07</v>
      </c>
      <c r="I370" s="97"/>
      <c r="J370" s="47">
        <v>300</v>
      </c>
      <c r="K370" s="47">
        <v>813</v>
      </c>
      <c r="L370" s="47">
        <f t="shared" si="1"/>
        <v>513</v>
      </c>
      <c r="M370" s="97"/>
      <c r="N370" s="47"/>
      <c r="O370" s="47"/>
      <c r="P370" s="47"/>
      <c r="Q370" s="47"/>
      <c r="R370" s="47"/>
      <c r="S370" s="47"/>
      <c r="U370" s="54" t="s">
        <v>2288</v>
      </c>
      <c r="V370" s="54" t="s">
        <v>2289</v>
      </c>
      <c r="W370" s="54" t="s">
        <v>2304</v>
      </c>
      <c r="X370" s="54" t="s">
        <v>2291</v>
      </c>
      <c r="Y370" s="54" t="s">
        <v>2291</v>
      </c>
      <c r="Z370" s="54" t="s">
        <v>2005</v>
      </c>
      <c r="AA370" s="47" t="s">
        <v>2317</v>
      </c>
      <c r="AB370" s="47" t="s">
        <v>2318</v>
      </c>
      <c r="AC370" s="47" t="s">
        <v>2319</v>
      </c>
      <c r="AD370" s="30"/>
      <c r="AE370" s="30"/>
      <c r="AF370" s="73"/>
      <c r="AG370" s="73"/>
      <c r="AH370" s="73"/>
      <c r="AI370" s="73"/>
      <c r="AJ370" s="33"/>
      <c r="AK370" s="33"/>
      <c r="AL370" s="33"/>
      <c r="AM370" s="33"/>
      <c r="AN370" s="33"/>
      <c r="AO370" s="30" t="s">
        <v>2300</v>
      </c>
      <c r="AP370" s="88">
        <v>44386</v>
      </c>
      <c r="AQ370" s="30"/>
      <c r="AR370" s="33"/>
      <c r="AS370" s="33"/>
      <c r="AT370" s="33"/>
    </row>
    <row r="371" spans="1:46" x14ac:dyDescent="0.6">
      <c r="A371" s="47">
        <v>369</v>
      </c>
      <c r="B371" s="47" t="s">
        <v>2146</v>
      </c>
      <c r="C371" s="47" t="s">
        <v>2295</v>
      </c>
      <c r="D371" s="47">
        <v>2019</v>
      </c>
      <c r="E371" s="96">
        <v>1.4</v>
      </c>
      <c r="F371" s="96">
        <v>1.4</v>
      </c>
      <c r="G371" s="47">
        <v>873</v>
      </c>
      <c r="H371" s="97">
        <v>0.7</v>
      </c>
      <c r="I371" s="97"/>
      <c r="J371" s="47">
        <v>300</v>
      </c>
      <c r="K371" s="47">
        <v>873</v>
      </c>
      <c r="L371" s="47">
        <f t="shared" si="1"/>
        <v>573</v>
      </c>
      <c r="M371" s="97">
        <v>10.5</v>
      </c>
      <c r="N371" s="47" t="s">
        <v>2562</v>
      </c>
      <c r="O371" s="47">
        <v>300</v>
      </c>
      <c r="P371" s="47">
        <v>873</v>
      </c>
      <c r="Q371" s="47">
        <f>P371-O371</f>
        <v>573</v>
      </c>
      <c r="R371" s="47"/>
      <c r="S371" s="47"/>
      <c r="U371" s="54" t="s">
        <v>2288</v>
      </c>
      <c r="V371" s="54" t="s">
        <v>2289</v>
      </c>
      <c r="W371" s="54" t="s">
        <v>2290</v>
      </c>
      <c r="X371" s="54" t="s">
        <v>2291</v>
      </c>
      <c r="Y371" s="54" t="s">
        <v>2320</v>
      </c>
      <c r="Z371" s="54" t="s">
        <v>2005</v>
      </c>
      <c r="AA371" s="47" t="s">
        <v>2315</v>
      </c>
      <c r="AB371" s="47" t="s">
        <v>2321</v>
      </c>
      <c r="AC371" s="47" t="s">
        <v>2322</v>
      </c>
      <c r="AD371" s="30"/>
      <c r="AE371" s="30"/>
      <c r="AF371" s="73"/>
      <c r="AG371" s="73"/>
      <c r="AH371" s="73"/>
      <c r="AI371" s="73"/>
      <c r="AJ371" s="33"/>
      <c r="AK371" s="33"/>
      <c r="AL371" s="33"/>
      <c r="AM371" s="33"/>
      <c r="AN371" s="33"/>
      <c r="AO371" s="30" t="s">
        <v>2300</v>
      </c>
      <c r="AP371" s="88">
        <v>44386</v>
      </c>
      <c r="AQ371" s="30"/>
      <c r="AR371" s="33"/>
      <c r="AS371" s="33"/>
      <c r="AT371" s="33"/>
    </row>
    <row r="372" spans="1:46" x14ac:dyDescent="0.6">
      <c r="A372" s="47">
        <v>370</v>
      </c>
      <c r="B372" s="47" t="s">
        <v>2147</v>
      </c>
      <c r="C372" s="47" t="s">
        <v>2295</v>
      </c>
      <c r="D372" s="47">
        <v>2019</v>
      </c>
      <c r="E372" s="96">
        <v>1.1000000000000001</v>
      </c>
      <c r="F372" s="96">
        <v>1.07</v>
      </c>
      <c r="G372" s="47">
        <v>316</v>
      </c>
      <c r="H372" s="97">
        <v>0.7</v>
      </c>
      <c r="I372" s="97"/>
      <c r="J372" s="47">
        <v>300</v>
      </c>
      <c r="K372" s="47">
        <v>525</v>
      </c>
      <c r="L372" s="47">
        <f t="shared" si="1"/>
        <v>225</v>
      </c>
      <c r="M372" s="97"/>
      <c r="N372" s="47"/>
      <c r="O372" s="47"/>
      <c r="P372" s="47"/>
      <c r="Q372" s="47"/>
      <c r="R372" s="47"/>
      <c r="S372" s="47"/>
      <c r="U372" s="54" t="s">
        <v>2288</v>
      </c>
      <c r="V372" s="54" t="s">
        <v>2301</v>
      </c>
      <c r="W372" s="54" t="s">
        <v>2290</v>
      </c>
      <c r="X372" s="54" t="s">
        <v>2291</v>
      </c>
      <c r="Y372" s="54" t="s">
        <v>2291</v>
      </c>
      <c r="Z372" s="54" t="s">
        <v>2314</v>
      </c>
      <c r="AA372" s="47" t="s">
        <v>2308</v>
      </c>
      <c r="AB372" s="47" t="s">
        <v>2323</v>
      </c>
      <c r="AC372" s="47" t="s">
        <v>2324</v>
      </c>
      <c r="AD372" s="30"/>
      <c r="AE372" s="30"/>
      <c r="AF372" s="73"/>
      <c r="AG372" s="73"/>
      <c r="AH372" s="73"/>
      <c r="AI372" s="73"/>
      <c r="AJ372" s="33"/>
      <c r="AK372" s="33"/>
      <c r="AL372" s="33"/>
      <c r="AM372" s="33"/>
      <c r="AN372" s="33"/>
      <c r="AO372" s="30" t="s">
        <v>2300</v>
      </c>
      <c r="AP372" s="88">
        <v>44386</v>
      </c>
      <c r="AQ372" s="30"/>
      <c r="AR372" s="33"/>
      <c r="AS372" s="33"/>
      <c r="AT372" s="33"/>
    </row>
    <row r="373" spans="1:46" s="112" customFormat="1" x14ac:dyDescent="0.6">
      <c r="A373" s="103">
        <v>371</v>
      </c>
      <c r="B373" s="103" t="s">
        <v>2148</v>
      </c>
      <c r="C373" s="103" t="s">
        <v>2295</v>
      </c>
      <c r="D373" s="103">
        <v>2016</v>
      </c>
      <c r="E373" s="104">
        <v>1.5</v>
      </c>
      <c r="F373" s="104">
        <v>1.47</v>
      </c>
      <c r="G373" s="103">
        <v>850</v>
      </c>
      <c r="H373" s="105">
        <v>1.3</v>
      </c>
      <c r="I373" s="105"/>
      <c r="J373" s="103">
        <v>550</v>
      </c>
      <c r="K373" s="103">
        <v>850</v>
      </c>
      <c r="L373" s="103">
        <f t="shared" si="1"/>
        <v>300</v>
      </c>
      <c r="M373" s="105"/>
      <c r="N373" s="103"/>
      <c r="O373" s="103"/>
      <c r="P373" s="103"/>
      <c r="Q373" s="103"/>
      <c r="R373" s="103"/>
      <c r="S373" s="103"/>
      <c r="U373" s="106" t="s">
        <v>2288</v>
      </c>
      <c r="V373" s="106" t="s">
        <v>2289</v>
      </c>
      <c r="W373" s="106" t="s">
        <v>2328</v>
      </c>
      <c r="X373" s="106" t="s">
        <v>2292</v>
      </c>
      <c r="Y373" s="106" t="s">
        <v>2291</v>
      </c>
      <c r="Z373" s="106" t="s">
        <v>2002</v>
      </c>
      <c r="AA373" s="103" t="s">
        <v>2325</v>
      </c>
      <c r="AB373" s="103" t="s">
        <v>2327</v>
      </c>
      <c r="AC373" s="103" t="s">
        <v>2326</v>
      </c>
      <c r="AD373" s="94"/>
      <c r="AE373" s="94"/>
      <c r="AF373" s="95"/>
      <c r="AG373" s="95"/>
      <c r="AH373" s="95"/>
      <c r="AI373" s="95"/>
      <c r="AJ373" s="93"/>
      <c r="AK373" s="93"/>
      <c r="AL373" s="93"/>
      <c r="AM373" s="93"/>
      <c r="AN373" s="93"/>
      <c r="AO373" s="94" t="s">
        <v>2300</v>
      </c>
      <c r="AP373" s="88">
        <v>44386</v>
      </c>
      <c r="AQ373" s="94"/>
      <c r="AR373" s="93"/>
      <c r="AS373" s="93"/>
      <c r="AT373" s="93"/>
    </row>
    <row r="374" spans="1:46" x14ac:dyDescent="0.6">
      <c r="A374" s="47">
        <v>372</v>
      </c>
      <c r="B374" s="47" t="s">
        <v>2149</v>
      </c>
      <c r="C374" s="47" t="s">
        <v>2295</v>
      </c>
      <c r="D374" s="47">
        <v>2016</v>
      </c>
      <c r="E374" s="96">
        <v>1.4</v>
      </c>
      <c r="F374" s="96">
        <v>1.37</v>
      </c>
      <c r="G374" s="47">
        <v>420</v>
      </c>
      <c r="H374" s="97">
        <v>1.2</v>
      </c>
      <c r="I374" s="97"/>
      <c r="J374" s="47">
        <v>373</v>
      </c>
      <c r="K374" s="47">
        <v>573</v>
      </c>
      <c r="L374" s="47">
        <f t="shared" si="1"/>
        <v>200</v>
      </c>
      <c r="M374" s="97">
        <v>6</v>
      </c>
      <c r="N374" s="47" t="s">
        <v>2561</v>
      </c>
      <c r="O374" s="47">
        <v>295</v>
      </c>
      <c r="P374" s="47">
        <v>512</v>
      </c>
      <c r="Q374" s="47">
        <f>P374-O374</f>
        <v>217</v>
      </c>
      <c r="R374" s="47" t="s">
        <v>2566</v>
      </c>
      <c r="S374" s="47"/>
      <c r="U374" s="54" t="s">
        <v>2296</v>
      </c>
      <c r="V374" s="54" t="s">
        <v>2301</v>
      </c>
      <c r="W374" s="54" t="s">
        <v>2290</v>
      </c>
      <c r="X374" s="54" t="s">
        <v>2304</v>
      </c>
      <c r="Y374" s="54" t="s">
        <v>2291</v>
      </c>
      <c r="Z374" s="54" t="s">
        <v>2005</v>
      </c>
      <c r="AA374" s="47" t="s">
        <v>2329</v>
      </c>
      <c r="AB374" s="47" t="s">
        <v>2520</v>
      </c>
      <c r="AC374" s="47" t="s">
        <v>2521</v>
      </c>
      <c r="AD374" s="30"/>
      <c r="AE374" s="30"/>
      <c r="AF374" s="73"/>
      <c r="AG374" s="73"/>
      <c r="AH374" s="73"/>
      <c r="AI374" s="73"/>
      <c r="AJ374" s="33"/>
      <c r="AK374" s="33"/>
      <c r="AL374" s="33"/>
      <c r="AM374" s="33"/>
      <c r="AN374" s="33"/>
      <c r="AO374" s="30" t="s">
        <v>2300</v>
      </c>
      <c r="AP374" s="88">
        <v>44386</v>
      </c>
      <c r="AQ374" s="30"/>
      <c r="AR374" s="33"/>
      <c r="AS374" s="33"/>
      <c r="AT374" s="33"/>
    </row>
    <row r="375" spans="1:46" x14ac:dyDescent="0.6">
      <c r="A375" s="47">
        <v>373</v>
      </c>
      <c r="B375" s="47" t="s">
        <v>2150</v>
      </c>
      <c r="C375" s="47" t="s">
        <v>2295</v>
      </c>
      <c r="D375" s="47">
        <v>2017</v>
      </c>
      <c r="E375" s="96">
        <v>1.6</v>
      </c>
      <c r="F375" s="96">
        <v>1.56</v>
      </c>
      <c r="G375" s="47">
        <v>723</v>
      </c>
      <c r="H375" s="97">
        <v>1.17</v>
      </c>
      <c r="I375" s="97"/>
      <c r="J375" s="47">
        <v>298</v>
      </c>
      <c r="K375" s="47">
        <v>773</v>
      </c>
      <c r="L375" s="47">
        <f t="shared" si="1"/>
        <v>475</v>
      </c>
      <c r="M375" s="97">
        <v>14.6</v>
      </c>
      <c r="N375" s="47" t="s">
        <v>2561</v>
      </c>
      <c r="O375" s="64">
        <v>298</v>
      </c>
      <c r="P375" s="64">
        <v>773</v>
      </c>
      <c r="Q375" s="47">
        <f>P375-O375</f>
        <v>475</v>
      </c>
      <c r="R375" s="47" t="s">
        <v>2564</v>
      </c>
      <c r="S375" s="47"/>
      <c r="U375" s="54" t="s">
        <v>2296</v>
      </c>
      <c r="V375" s="54" t="s">
        <v>2332</v>
      </c>
      <c r="W375" s="54" t="s">
        <v>2290</v>
      </c>
      <c r="X375" s="54" t="s">
        <v>2290</v>
      </c>
      <c r="Y375" s="54" t="s">
        <v>2291</v>
      </c>
      <c r="Z375" s="54" t="s">
        <v>2474</v>
      </c>
      <c r="AA375" s="47" t="s">
        <v>2330</v>
      </c>
      <c r="AB375" s="47" t="s">
        <v>2331</v>
      </c>
      <c r="AC375" s="47" t="s">
        <v>2333</v>
      </c>
      <c r="AD375" s="30"/>
      <c r="AE375" s="30"/>
      <c r="AF375" s="73"/>
      <c r="AG375" s="73"/>
      <c r="AH375" s="73"/>
      <c r="AI375" s="73"/>
      <c r="AJ375" s="33"/>
      <c r="AK375" s="33"/>
      <c r="AL375" s="33"/>
      <c r="AM375" s="33"/>
      <c r="AN375" s="33"/>
      <c r="AO375" s="30" t="s">
        <v>2511</v>
      </c>
      <c r="AP375" s="88">
        <v>44386</v>
      </c>
      <c r="AQ375" s="30"/>
      <c r="AR375" s="33"/>
      <c r="AS375" s="33"/>
      <c r="AT375" s="33"/>
    </row>
    <row r="376" spans="1:46" x14ac:dyDescent="0.6">
      <c r="A376" s="47">
        <v>374</v>
      </c>
      <c r="B376" s="47" t="s">
        <v>2151</v>
      </c>
      <c r="C376" s="47" t="s">
        <v>2295</v>
      </c>
      <c r="D376" s="47">
        <v>2017</v>
      </c>
      <c r="E376" s="96">
        <v>2.6</v>
      </c>
      <c r="F376" s="96">
        <v>2.61</v>
      </c>
      <c r="G376" s="47">
        <v>850</v>
      </c>
      <c r="H376" s="97">
        <v>1.5</v>
      </c>
      <c r="I376" s="97"/>
      <c r="J376" s="47">
        <v>450</v>
      </c>
      <c r="K376" s="47">
        <v>850</v>
      </c>
      <c r="L376" s="47">
        <f t="shared" si="1"/>
        <v>400</v>
      </c>
      <c r="M376" s="97"/>
      <c r="N376" s="47"/>
      <c r="O376" s="47"/>
      <c r="P376" s="47"/>
      <c r="Q376" s="47"/>
      <c r="R376" s="47"/>
      <c r="S376" s="47"/>
      <c r="U376" s="54" t="s">
        <v>2296</v>
      </c>
      <c r="V376" s="54" t="s">
        <v>2301</v>
      </c>
      <c r="W376" s="54" t="s">
        <v>2290</v>
      </c>
      <c r="X376" s="54" t="s">
        <v>2291</v>
      </c>
      <c r="Y376" s="54" t="s">
        <v>2292</v>
      </c>
      <c r="Z376" s="54" t="s">
        <v>2005</v>
      </c>
      <c r="AA376" s="47" t="s">
        <v>2334</v>
      </c>
      <c r="AB376" s="47" t="s">
        <v>2335</v>
      </c>
      <c r="AC376" s="47" t="s">
        <v>2336</v>
      </c>
      <c r="AD376" s="30"/>
      <c r="AE376" s="30"/>
      <c r="AF376" s="73"/>
      <c r="AG376" s="73"/>
      <c r="AH376" s="73"/>
      <c r="AI376" s="73"/>
      <c r="AJ376" s="33"/>
      <c r="AK376" s="33"/>
      <c r="AL376" s="33"/>
      <c r="AM376" s="33"/>
      <c r="AN376" s="33"/>
      <c r="AO376" s="30" t="s">
        <v>2300</v>
      </c>
      <c r="AP376" s="88">
        <v>44386</v>
      </c>
      <c r="AQ376" s="30"/>
      <c r="AR376" s="33"/>
      <c r="AS376" s="33"/>
      <c r="AT376" s="33"/>
    </row>
    <row r="377" spans="1:46" x14ac:dyDescent="0.6">
      <c r="A377" s="47">
        <v>375</v>
      </c>
      <c r="B377" s="47" t="s">
        <v>2152</v>
      </c>
      <c r="C377" s="47" t="s">
        <v>2295</v>
      </c>
      <c r="D377" s="47">
        <v>2017</v>
      </c>
      <c r="E377" s="96">
        <v>1.8</v>
      </c>
      <c r="F377" s="96">
        <v>1.77</v>
      </c>
      <c r="G377" s="47">
        <v>773</v>
      </c>
      <c r="H377" s="97">
        <v>1.04</v>
      </c>
      <c r="I377" s="97"/>
      <c r="J377" s="47">
        <v>298</v>
      </c>
      <c r="K377" s="47">
        <v>773</v>
      </c>
      <c r="L377" s="47">
        <f t="shared" si="1"/>
        <v>475</v>
      </c>
      <c r="M377" s="97"/>
      <c r="N377" s="47"/>
      <c r="O377" s="47"/>
      <c r="P377" s="47"/>
      <c r="Q377" s="47"/>
      <c r="R377" s="47"/>
      <c r="S377" s="47"/>
      <c r="U377" s="54" t="s">
        <v>2296</v>
      </c>
      <c r="V377" s="54" t="s">
        <v>2289</v>
      </c>
      <c r="W377" s="54" t="s">
        <v>2290</v>
      </c>
      <c r="X377" s="54" t="s">
        <v>2291</v>
      </c>
      <c r="Y377" s="54" t="s">
        <v>2291</v>
      </c>
      <c r="Z377" s="54" t="s">
        <v>2005</v>
      </c>
      <c r="AA377" s="47" t="s">
        <v>2337</v>
      </c>
      <c r="AB377" s="47" t="s">
        <v>2338</v>
      </c>
      <c r="AC377" s="47" t="s">
        <v>2339</v>
      </c>
      <c r="AD377" s="30"/>
      <c r="AE377" s="30"/>
      <c r="AF377" s="73"/>
      <c r="AG377" s="73"/>
      <c r="AH377" s="73"/>
      <c r="AI377" s="73"/>
      <c r="AJ377" s="33"/>
      <c r="AK377" s="33"/>
      <c r="AL377" s="33"/>
      <c r="AM377" s="33"/>
      <c r="AN377" s="33"/>
      <c r="AO377" s="30" t="s">
        <v>2300</v>
      </c>
      <c r="AP377" s="88">
        <v>44386</v>
      </c>
      <c r="AQ377" s="30"/>
      <c r="AR377" s="33"/>
      <c r="AS377" s="33"/>
      <c r="AT377" s="33"/>
    </row>
    <row r="378" spans="1:46" x14ac:dyDescent="0.6">
      <c r="A378" s="47">
        <v>376</v>
      </c>
      <c r="B378" s="47" t="s">
        <v>2153</v>
      </c>
      <c r="C378" s="47" t="s">
        <v>2295</v>
      </c>
      <c r="D378" s="47">
        <v>2017</v>
      </c>
      <c r="E378" s="96">
        <v>1.1000000000000001</v>
      </c>
      <c r="F378" s="96">
        <v>1.1100000000000001</v>
      </c>
      <c r="G378" s="47">
        <v>900</v>
      </c>
      <c r="H378" s="97">
        <v>0.52</v>
      </c>
      <c r="I378" s="97"/>
      <c r="J378" s="47">
        <v>300</v>
      </c>
      <c r="K378" s="47">
        <v>900</v>
      </c>
      <c r="L378" s="47">
        <f t="shared" si="1"/>
        <v>600</v>
      </c>
      <c r="M378" s="97">
        <v>10</v>
      </c>
      <c r="N378" s="47" t="s">
        <v>2562</v>
      </c>
      <c r="O378" s="47">
        <v>300</v>
      </c>
      <c r="P378" s="47">
        <v>900</v>
      </c>
      <c r="Q378" s="47">
        <f>P378-O378</f>
        <v>600</v>
      </c>
      <c r="R378" s="47"/>
      <c r="S378" s="47"/>
      <c r="U378" s="54" t="s">
        <v>2296</v>
      </c>
      <c r="V378" s="54" t="s">
        <v>2301</v>
      </c>
      <c r="W378" s="54" t="s">
        <v>2290</v>
      </c>
      <c r="X378" s="54" t="s">
        <v>2291</v>
      </c>
      <c r="Y378" s="54" t="s">
        <v>2320</v>
      </c>
      <c r="Z378" s="54" t="s">
        <v>2314</v>
      </c>
      <c r="AA378" s="47" t="s">
        <v>2347</v>
      </c>
      <c r="AB378" s="47" t="s">
        <v>2348</v>
      </c>
      <c r="AC378" s="47" t="s">
        <v>2349</v>
      </c>
      <c r="AD378" s="30"/>
      <c r="AE378" s="30"/>
      <c r="AF378" s="73"/>
      <c r="AG378" s="73"/>
      <c r="AH378" s="73"/>
      <c r="AI378" s="73"/>
      <c r="AJ378" s="33"/>
      <c r="AK378" s="33"/>
      <c r="AL378" s="33"/>
      <c r="AM378" s="33"/>
      <c r="AN378" s="33"/>
      <c r="AO378" s="30" t="s">
        <v>2300</v>
      </c>
      <c r="AP378" s="88">
        <v>44386</v>
      </c>
      <c r="AQ378" s="30"/>
      <c r="AR378" s="33"/>
      <c r="AS378" s="33"/>
      <c r="AT378" s="33"/>
    </row>
    <row r="379" spans="1:46" x14ac:dyDescent="0.6">
      <c r="A379" s="47">
        <v>377</v>
      </c>
      <c r="B379" s="47" t="s">
        <v>2154</v>
      </c>
      <c r="C379" s="47" t="s">
        <v>2295</v>
      </c>
      <c r="D379" s="47">
        <v>2017</v>
      </c>
      <c r="E379" s="96">
        <v>1.1499999999999999</v>
      </c>
      <c r="F379" s="96">
        <v>1.1499999999999999</v>
      </c>
      <c r="G379" s="47">
        <v>373</v>
      </c>
      <c r="H379" s="97">
        <v>1.02</v>
      </c>
      <c r="I379" s="97"/>
      <c r="J379" s="47">
        <v>298</v>
      </c>
      <c r="K379" s="47">
        <v>523</v>
      </c>
      <c r="L379" s="47">
        <f t="shared" si="1"/>
        <v>225</v>
      </c>
      <c r="M379" s="97">
        <v>5.2</v>
      </c>
      <c r="N379" s="47" t="s">
        <v>2561</v>
      </c>
      <c r="O379" s="47">
        <f>273+34.6</f>
        <v>307.60000000000002</v>
      </c>
      <c r="P379" s="47">
        <f>273+285.2</f>
        <v>558.20000000000005</v>
      </c>
      <c r="Q379" s="47">
        <f t="shared" ref="Q379:Q423" si="2">P379-O379</f>
        <v>250.60000000000002</v>
      </c>
      <c r="R379" s="47" t="s">
        <v>2566</v>
      </c>
      <c r="S379" s="47"/>
      <c r="U379" s="54" t="s">
        <v>2288</v>
      </c>
      <c r="V379" s="54" t="s">
        <v>2313</v>
      </c>
      <c r="W379" s="54" t="s">
        <v>2290</v>
      </c>
      <c r="X379" s="54" t="s">
        <v>2290</v>
      </c>
      <c r="Y379" s="54" t="s">
        <v>2291</v>
      </c>
      <c r="Z379" s="54" t="s">
        <v>2005</v>
      </c>
      <c r="AA379" s="47" t="s">
        <v>2350</v>
      </c>
      <c r="AB379" s="47" t="s">
        <v>2351</v>
      </c>
      <c r="AC379" s="47" t="s">
        <v>2352</v>
      </c>
      <c r="AD379" s="30"/>
      <c r="AE379" s="30"/>
      <c r="AF379" s="73"/>
      <c r="AG379" s="73"/>
      <c r="AH379" s="73"/>
      <c r="AI379" s="73"/>
      <c r="AJ379" s="33"/>
      <c r="AK379" s="33"/>
      <c r="AL379" s="33"/>
      <c r="AM379" s="33"/>
      <c r="AN379" s="33"/>
      <c r="AO379" s="30" t="s">
        <v>2300</v>
      </c>
      <c r="AP379" s="88">
        <v>44386</v>
      </c>
      <c r="AQ379" s="30"/>
      <c r="AR379" s="33"/>
      <c r="AS379" s="33"/>
      <c r="AT379" s="33"/>
    </row>
    <row r="380" spans="1:46" x14ac:dyDescent="0.6">
      <c r="A380" s="47">
        <v>378</v>
      </c>
      <c r="B380" s="47" t="s">
        <v>2155</v>
      </c>
      <c r="C380" s="47" t="s">
        <v>2295</v>
      </c>
      <c r="D380" s="47">
        <v>2018</v>
      </c>
      <c r="E380" s="96">
        <v>1.4</v>
      </c>
      <c r="F380" s="96">
        <v>1.41</v>
      </c>
      <c r="G380" s="47">
        <v>773</v>
      </c>
      <c r="H380" s="97">
        <v>1.04</v>
      </c>
      <c r="I380" s="97"/>
      <c r="J380" s="47">
        <v>300</v>
      </c>
      <c r="K380" s="47">
        <v>773</v>
      </c>
      <c r="L380" s="47">
        <f t="shared" si="1"/>
        <v>473</v>
      </c>
      <c r="M380" s="97"/>
      <c r="N380" s="47"/>
      <c r="O380" s="47"/>
      <c r="P380" s="47"/>
      <c r="Q380" s="47"/>
      <c r="R380" s="47"/>
      <c r="S380" s="47"/>
      <c r="U380" s="54" t="s">
        <v>2362</v>
      </c>
      <c r="V380" s="54" t="s">
        <v>2359</v>
      </c>
      <c r="W380" s="54" t="s">
        <v>2360</v>
      </c>
      <c r="X380" s="54" t="s">
        <v>2363</v>
      </c>
      <c r="Y380" s="54" t="s">
        <v>2364</v>
      </c>
      <c r="Z380" s="54" t="s">
        <v>2365</v>
      </c>
      <c r="AA380" s="47" t="s">
        <v>2357</v>
      </c>
      <c r="AB380" s="47" t="s">
        <v>2366</v>
      </c>
      <c r="AC380" s="47" t="s">
        <v>2367</v>
      </c>
      <c r="AD380" s="30"/>
      <c r="AE380" s="30"/>
      <c r="AF380" s="73"/>
      <c r="AG380" s="73"/>
      <c r="AH380" s="73"/>
      <c r="AI380" s="73"/>
      <c r="AJ380" s="33"/>
      <c r="AK380" s="33"/>
      <c r="AL380" s="33"/>
      <c r="AM380" s="33"/>
      <c r="AN380" s="33"/>
      <c r="AO380" s="30" t="s">
        <v>2300</v>
      </c>
      <c r="AP380" s="88">
        <v>44386</v>
      </c>
      <c r="AQ380" s="30"/>
      <c r="AR380" s="33"/>
      <c r="AS380" s="33"/>
      <c r="AT380" s="33"/>
    </row>
    <row r="381" spans="1:46" x14ac:dyDescent="0.6">
      <c r="A381" s="47">
        <v>379</v>
      </c>
      <c r="B381" s="47" t="s">
        <v>2156</v>
      </c>
      <c r="C381" s="47" t="s">
        <v>2295</v>
      </c>
      <c r="D381" s="47">
        <v>2018</v>
      </c>
      <c r="E381" s="96">
        <v>1.4</v>
      </c>
      <c r="F381" s="96">
        <v>1.37</v>
      </c>
      <c r="G381" s="47">
        <v>373</v>
      </c>
      <c r="H381" s="97">
        <v>1.2</v>
      </c>
      <c r="I381" s="97"/>
      <c r="J381" s="47">
        <v>300</v>
      </c>
      <c r="K381" s="47">
        <v>500</v>
      </c>
      <c r="L381" s="47">
        <f t="shared" ref="L381" si="3">K381-J381</f>
        <v>200</v>
      </c>
      <c r="M381" s="97">
        <v>5</v>
      </c>
      <c r="N381" s="47" t="s">
        <v>2561</v>
      </c>
      <c r="O381" s="47">
        <v>306</v>
      </c>
      <c r="P381" s="47">
        <f>273+283</f>
        <v>556</v>
      </c>
      <c r="Q381" s="47">
        <f>P381-O381</f>
        <v>250</v>
      </c>
      <c r="R381" s="47" t="s">
        <v>2566</v>
      </c>
      <c r="S381" s="47"/>
      <c r="U381" s="54" t="s">
        <v>213</v>
      </c>
      <c r="V381" s="54" t="s">
        <v>5</v>
      </c>
      <c r="W381" s="54" t="s">
        <v>105</v>
      </c>
      <c r="X381" s="54" t="s">
        <v>105</v>
      </c>
      <c r="Y381" s="54" t="s">
        <v>106</v>
      </c>
      <c r="Z381" s="54" t="s">
        <v>2005</v>
      </c>
      <c r="AA381" s="47" t="s">
        <v>2298</v>
      </c>
      <c r="AB381" s="47" t="s">
        <v>2355</v>
      </c>
      <c r="AC381" s="47" t="s">
        <v>2356</v>
      </c>
      <c r="AD381" s="30"/>
      <c r="AE381" s="30"/>
      <c r="AF381" s="73"/>
      <c r="AG381" s="73"/>
      <c r="AH381" s="73"/>
      <c r="AI381" s="73"/>
      <c r="AJ381" s="33"/>
      <c r="AK381" s="33"/>
      <c r="AL381" s="33"/>
      <c r="AM381" s="33"/>
      <c r="AN381" s="33"/>
      <c r="AO381" s="30" t="s">
        <v>2300</v>
      </c>
      <c r="AP381" s="88">
        <v>44386</v>
      </c>
      <c r="AQ381" s="30"/>
      <c r="AR381" s="33"/>
      <c r="AS381" s="33"/>
      <c r="AT381" s="33"/>
    </row>
    <row r="382" spans="1:46" x14ac:dyDescent="0.6">
      <c r="A382" s="47">
        <v>380</v>
      </c>
      <c r="B382" s="47" t="s">
        <v>2157</v>
      </c>
      <c r="C382" s="47" t="s">
        <v>2295</v>
      </c>
      <c r="D382" s="47">
        <v>2018</v>
      </c>
      <c r="E382" s="96">
        <v>1.6</v>
      </c>
      <c r="F382" s="96">
        <v>1.54</v>
      </c>
      <c r="G382" s="47">
        <v>773</v>
      </c>
      <c r="H382" s="97">
        <v>1.05</v>
      </c>
      <c r="I382" s="97"/>
      <c r="J382" s="47">
        <v>300</v>
      </c>
      <c r="K382" s="47">
        <v>873</v>
      </c>
      <c r="L382" s="47">
        <f t="shared" ref="L382" si="4">K382-J382</f>
        <v>573</v>
      </c>
      <c r="M382" s="97">
        <v>14.1</v>
      </c>
      <c r="N382" s="47" t="s">
        <v>2562</v>
      </c>
      <c r="O382" s="47">
        <v>300</v>
      </c>
      <c r="P382" s="47">
        <v>873</v>
      </c>
      <c r="Q382" s="47">
        <f>P382-O382</f>
        <v>573</v>
      </c>
      <c r="R382" s="47"/>
      <c r="S382" s="47"/>
      <c r="U382" s="54" t="s">
        <v>213</v>
      </c>
      <c r="V382" s="54" t="s">
        <v>38</v>
      </c>
      <c r="W382" s="54" t="s">
        <v>105</v>
      </c>
      <c r="X382" s="54" t="s">
        <v>106</v>
      </c>
      <c r="Y382" s="54" t="s">
        <v>106</v>
      </c>
      <c r="Z382" s="54" t="s">
        <v>2005</v>
      </c>
      <c r="AA382" s="47" t="s">
        <v>4</v>
      </c>
      <c r="AB382" s="47" t="s">
        <v>2353</v>
      </c>
      <c r="AC382" s="47" t="s">
        <v>2354</v>
      </c>
      <c r="AD382" s="30"/>
      <c r="AE382" s="30"/>
      <c r="AF382" s="73"/>
      <c r="AG382" s="73"/>
      <c r="AH382" s="73"/>
      <c r="AI382" s="73"/>
      <c r="AJ382" s="33"/>
      <c r="AK382" s="33"/>
      <c r="AL382" s="33"/>
      <c r="AM382" s="33"/>
      <c r="AN382" s="33"/>
      <c r="AO382" s="30" t="s">
        <v>2300</v>
      </c>
      <c r="AP382" s="88">
        <v>44386</v>
      </c>
      <c r="AQ382" s="30"/>
      <c r="AR382" s="33"/>
      <c r="AS382" s="33"/>
      <c r="AT382" s="33"/>
    </row>
    <row r="383" spans="1:46" x14ac:dyDescent="0.6">
      <c r="A383" s="47">
        <v>381</v>
      </c>
      <c r="B383" s="47" t="s">
        <v>2158</v>
      </c>
      <c r="C383" s="47" t="s">
        <v>2295</v>
      </c>
      <c r="D383" s="47">
        <v>2018</v>
      </c>
      <c r="E383" s="96">
        <v>1.54</v>
      </c>
      <c r="F383" s="96">
        <v>1.54</v>
      </c>
      <c r="G383" s="47">
        <v>773</v>
      </c>
      <c r="H383" s="97">
        <v>1.06</v>
      </c>
      <c r="I383" s="97"/>
      <c r="J383" s="47">
        <v>400</v>
      </c>
      <c r="K383" s="47">
        <v>800</v>
      </c>
      <c r="L383" s="47">
        <f t="shared" si="1"/>
        <v>400</v>
      </c>
      <c r="M383" s="97"/>
      <c r="N383" s="47"/>
      <c r="O383" s="47"/>
      <c r="P383" s="47"/>
      <c r="Q383" s="47"/>
      <c r="R383" s="47"/>
      <c r="S383" s="47"/>
      <c r="U383" s="54" t="s">
        <v>2362</v>
      </c>
      <c r="V383" s="54" t="s">
        <v>2359</v>
      </c>
      <c r="W383" s="54" t="s">
        <v>2360</v>
      </c>
      <c r="X383" s="54" t="s">
        <v>2364</v>
      </c>
      <c r="Y383" s="54" t="s">
        <v>2364</v>
      </c>
      <c r="Z383" s="54" t="s">
        <v>2005</v>
      </c>
      <c r="AA383" s="47" t="s">
        <v>2369</v>
      </c>
      <c r="AB383" s="47" t="s">
        <v>2368</v>
      </c>
      <c r="AC383" s="47" t="s">
        <v>2370</v>
      </c>
      <c r="AD383" s="30"/>
      <c r="AE383" s="30"/>
      <c r="AF383" s="73"/>
      <c r="AG383" s="73"/>
      <c r="AH383" s="73"/>
      <c r="AI383" s="73"/>
      <c r="AJ383" s="33"/>
      <c r="AK383" s="33"/>
      <c r="AL383" s="33"/>
      <c r="AM383" s="33"/>
      <c r="AN383" s="33"/>
      <c r="AO383" s="30" t="s">
        <v>2300</v>
      </c>
      <c r="AP383" s="88">
        <v>44386</v>
      </c>
      <c r="AQ383" s="30"/>
      <c r="AR383" s="33"/>
      <c r="AS383" s="33"/>
      <c r="AT383" s="33"/>
    </row>
    <row r="384" spans="1:46" x14ac:dyDescent="0.6">
      <c r="A384" s="47">
        <v>382</v>
      </c>
      <c r="B384" s="47" t="s">
        <v>2159</v>
      </c>
      <c r="C384" s="47" t="s">
        <v>2295</v>
      </c>
      <c r="D384" s="47">
        <v>2019</v>
      </c>
      <c r="E384" s="96">
        <v>1.6</v>
      </c>
      <c r="F384" s="96">
        <v>1.52</v>
      </c>
      <c r="G384" s="47">
        <v>721</v>
      </c>
      <c r="H384" s="97">
        <v>0.9</v>
      </c>
      <c r="I384" s="97"/>
      <c r="J384" s="47">
        <v>300</v>
      </c>
      <c r="K384" s="47">
        <v>720</v>
      </c>
      <c r="L384" s="47">
        <f t="shared" si="1"/>
        <v>420</v>
      </c>
      <c r="M384" s="97"/>
      <c r="N384" s="47"/>
      <c r="O384" s="47"/>
      <c r="P384" s="47"/>
      <c r="Q384" s="47"/>
      <c r="R384" s="47"/>
      <c r="S384" s="47"/>
      <c r="U384" s="54" t="s">
        <v>2358</v>
      </c>
      <c r="V384" s="54" t="s">
        <v>2375</v>
      </c>
      <c r="W384" s="54" t="s">
        <v>2374</v>
      </c>
      <c r="X384" s="54" t="s">
        <v>2361</v>
      </c>
      <c r="Y384" s="54" t="s">
        <v>2376</v>
      </c>
      <c r="Z384" s="54" t="s">
        <v>2005</v>
      </c>
      <c r="AA384" s="47" t="s">
        <v>2371</v>
      </c>
      <c r="AB384" s="47" t="s">
        <v>2373</v>
      </c>
      <c r="AC384" s="47" t="s">
        <v>2372</v>
      </c>
      <c r="AD384" s="30"/>
      <c r="AE384" s="30"/>
      <c r="AF384" s="73"/>
      <c r="AG384" s="73"/>
      <c r="AH384" s="73"/>
      <c r="AI384" s="73"/>
      <c r="AJ384" s="33"/>
      <c r="AK384" s="33"/>
      <c r="AL384" s="33"/>
      <c r="AM384" s="33"/>
      <c r="AN384" s="33"/>
      <c r="AO384" s="30" t="s">
        <v>2300</v>
      </c>
      <c r="AP384" s="88">
        <v>44386</v>
      </c>
      <c r="AQ384" s="30"/>
      <c r="AR384" s="33"/>
      <c r="AS384" s="33"/>
      <c r="AT384" s="33"/>
    </row>
    <row r="385" spans="1:46" x14ac:dyDescent="0.6">
      <c r="A385" s="47">
        <v>383</v>
      </c>
      <c r="B385" s="47" t="s">
        <v>2160</v>
      </c>
      <c r="C385" s="47" t="s">
        <v>2295</v>
      </c>
      <c r="D385" s="47">
        <v>2019</v>
      </c>
      <c r="E385" s="96">
        <v>2</v>
      </c>
      <c r="F385" s="96">
        <v>1.99</v>
      </c>
      <c r="G385" s="47">
        <v>650</v>
      </c>
      <c r="H385" s="97">
        <v>1.22</v>
      </c>
      <c r="I385" s="97"/>
      <c r="J385" s="47">
        <v>300</v>
      </c>
      <c r="K385" s="47">
        <v>723</v>
      </c>
      <c r="L385" s="47">
        <f t="shared" si="1"/>
        <v>423</v>
      </c>
      <c r="M385" s="97"/>
      <c r="N385" s="47"/>
      <c r="O385" s="47"/>
      <c r="P385" s="47"/>
      <c r="Q385" s="47"/>
      <c r="R385" s="47"/>
      <c r="S385" s="47"/>
      <c r="U385" s="54" t="s">
        <v>2358</v>
      </c>
      <c r="V385" s="54" t="s">
        <v>2380</v>
      </c>
      <c r="W385" s="54" t="s">
        <v>2360</v>
      </c>
      <c r="X385" s="54" t="s">
        <v>2361</v>
      </c>
      <c r="Y385" s="54" t="s">
        <v>2364</v>
      </c>
      <c r="Z385" s="54" t="s">
        <v>2005</v>
      </c>
      <c r="AA385" s="47" t="s">
        <v>2377</v>
      </c>
      <c r="AB385" s="47" t="s">
        <v>2378</v>
      </c>
      <c r="AC385" s="47" t="s">
        <v>2379</v>
      </c>
      <c r="AD385" s="30"/>
      <c r="AE385" s="30"/>
      <c r="AF385" s="73"/>
      <c r="AG385" s="73"/>
      <c r="AH385" s="73"/>
      <c r="AI385" s="73"/>
      <c r="AJ385" s="33"/>
      <c r="AK385" s="33"/>
      <c r="AL385" s="33"/>
      <c r="AM385" s="33"/>
      <c r="AN385" s="33"/>
      <c r="AO385" s="30" t="s">
        <v>2300</v>
      </c>
      <c r="AP385" s="88">
        <v>44386</v>
      </c>
      <c r="AQ385" s="30"/>
      <c r="AR385" s="33"/>
      <c r="AS385" s="33"/>
      <c r="AT385" s="33"/>
    </row>
    <row r="386" spans="1:46" x14ac:dyDescent="0.6">
      <c r="A386" s="47">
        <v>384</v>
      </c>
      <c r="B386" s="47" t="s">
        <v>2161</v>
      </c>
      <c r="C386" s="47" t="s">
        <v>2295</v>
      </c>
      <c r="D386" s="47">
        <v>2016</v>
      </c>
      <c r="E386" s="96">
        <v>2</v>
      </c>
      <c r="F386" s="96">
        <v>1.98</v>
      </c>
      <c r="G386" s="47">
        <v>800</v>
      </c>
      <c r="H386" s="97">
        <v>1.17</v>
      </c>
      <c r="I386" s="97"/>
      <c r="J386" s="47">
        <v>300</v>
      </c>
      <c r="K386" s="47">
        <v>800</v>
      </c>
      <c r="L386" s="47">
        <f t="shared" si="1"/>
        <v>500</v>
      </c>
      <c r="M386" s="97"/>
      <c r="N386" s="47"/>
      <c r="O386" s="47"/>
      <c r="P386" s="47"/>
      <c r="Q386" s="47"/>
      <c r="R386" s="47"/>
      <c r="S386" s="47"/>
      <c r="U386" s="54" t="s">
        <v>2358</v>
      </c>
      <c r="V386" s="54" t="s">
        <v>2375</v>
      </c>
      <c r="W386" s="54" t="s">
        <v>2381</v>
      </c>
      <c r="X386" s="54" t="s">
        <v>2361</v>
      </c>
      <c r="Y386" s="54" t="s">
        <v>2361</v>
      </c>
      <c r="Z386" s="54" t="s">
        <v>2005</v>
      </c>
      <c r="AA386" s="47" t="s">
        <v>2382</v>
      </c>
      <c r="AB386" s="47" t="s">
        <v>2383</v>
      </c>
      <c r="AC386" s="47" t="s">
        <v>2384</v>
      </c>
      <c r="AD386" s="30"/>
      <c r="AE386" s="30"/>
      <c r="AF386" s="73"/>
      <c r="AG386" s="73"/>
      <c r="AH386" s="73"/>
      <c r="AI386" s="73"/>
      <c r="AJ386" s="33"/>
      <c r="AK386" s="33"/>
      <c r="AL386" s="33"/>
      <c r="AM386" s="33"/>
      <c r="AN386" s="33"/>
      <c r="AO386" s="30" t="s">
        <v>2511</v>
      </c>
      <c r="AP386" s="88">
        <v>44386</v>
      </c>
      <c r="AQ386" s="30"/>
      <c r="AR386" s="33"/>
      <c r="AS386" s="33"/>
      <c r="AT386" s="33"/>
    </row>
    <row r="387" spans="1:46" x14ac:dyDescent="0.6">
      <c r="A387" s="47">
        <v>385</v>
      </c>
      <c r="B387" s="47" t="s">
        <v>2162</v>
      </c>
      <c r="C387" s="47" t="s">
        <v>2295</v>
      </c>
      <c r="D387" s="47">
        <v>2016</v>
      </c>
      <c r="E387" s="96">
        <v>1.4</v>
      </c>
      <c r="F387" s="96">
        <v>1.35</v>
      </c>
      <c r="G387" s="47">
        <f>273+450</f>
        <v>723</v>
      </c>
      <c r="H387" s="97">
        <v>0.9</v>
      </c>
      <c r="I387" s="97"/>
      <c r="J387" s="47">
        <f>273+25</f>
        <v>298</v>
      </c>
      <c r="K387" s="47">
        <f>273+450</f>
        <v>723</v>
      </c>
      <c r="L387" s="47">
        <f t="shared" si="1"/>
        <v>425</v>
      </c>
      <c r="M387" s="97"/>
      <c r="N387" s="47"/>
      <c r="O387" s="47"/>
      <c r="P387" s="47"/>
      <c r="Q387" s="47"/>
      <c r="R387" s="47"/>
      <c r="S387" s="47"/>
      <c r="U387" s="54" t="s">
        <v>2362</v>
      </c>
      <c r="V387" s="54" t="s">
        <v>2387</v>
      </c>
      <c r="W387" s="54" t="s">
        <v>2374</v>
      </c>
      <c r="X387" s="54" t="s">
        <v>2361</v>
      </c>
      <c r="Y387" s="54" t="s">
        <v>2364</v>
      </c>
      <c r="Z387" s="54" t="s">
        <v>2028</v>
      </c>
      <c r="AA387" s="47" t="s">
        <v>2385</v>
      </c>
      <c r="AB387" s="47" t="s">
        <v>2386</v>
      </c>
      <c r="AC387" s="47" t="s">
        <v>2522</v>
      </c>
      <c r="AD387" s="30"/>
      <c r="AE387" s="30"/>
      <c r="AF387" s="73"/>
      <c r="AG387" s="73"/>
      <c r="AH387" s="73"/>
      <c r="AI387" s="73"/>
      <c r="AJ387" s="33"/>
      <c r="AK387" s="33"/>
      <c r="AL387" s="33"/>
      <c r="AM387" s="33"/>
      <c r="AN387" s="33"/>
      <c r="AO387" s="30" t="s">
        <v>2300</v>
      </c>
      <c r="AP387" s="88">
        <v>44386</v>
      </c>
      <c r="AQ387" s="30"/>
      <c r="AR387" s="33"/>
      <c r="AS387" s="33"/>
      <c r="AT387" s="33"/>
    </row>
    <row r="388" spans="1:46" x14ac:dyDescent="0.6">
      <c r="A388" s="47">
        <v>386</v>
      </c>
      <c r="B388" s="47" t="s">
        <v>2163</v>
      </c>
      <c r="C388" s="47" t="s">
        <v>2295</v>
      </c>
      <c r="D388" s="47">
        <v>2015</v>
      </c>
      <c r="E388" s="96">
        <v>1.3</v>
      </c>
      <c r="F388" s="96">
        <v>1.29</v>
      </c>
      <c r="G388" s="47">
        <v>900</v>
      </c>
      <c r="H388" s="97">
        <v>0.5</v>
      </c>
      <c r="I388" s="97"/>
      <c r="J388" s="47">
        <v>300</v>
      </c>
      <c r="K388" s="47">
        <v>900</v>
      </c>
      <c r="L388" s="47">
        <f t="shared" si="1"/>
        <v>600</v>
      </c>
      <c r="M388" s="97"/>
      <c r="N388" s="47"/>
      <c r="O388" s="47"/>
      <c r="P388" s="47"/>
      <c r="Q388" s="47"/>
      <c r="R388" s="47"/>
      <c r="S388" s="47"/>
      <c r="U388" s="54" t="s">
        <v>2388</v>
      </c>
      <c r="V388" s="54" t="s">
        <v>2389</v>
      </c>
      <c r="W388" s="54" t="s">
        <v>2390</v>
      </c>
      <c r="X388" s="54" t="s">
        <v>2392</v>
      </c>
      <c r="Y388" s="54" t="s">
        <v>2392</v>
      </c>
      <c r="Z388" s="54" t="s">
        <v>2005</v>
      </c>
      <c r="AA388" s="47" t="s">
        <v>2391</v>
      </c>
      <c r="AB388" s="47" t="s">
        <v>2393</v>
      </c>
      <c r="AC388" s="47" t="s">
        <v>2394</v>
      </c>
      <c r="AD388" s="30"/>
      <c r="AE388" s="30"/>
      <c r="AF388" s="73"/>
      <c r="AG388" s="73"/>
      <c r="AH388" s="73"/>
      <c r="AI388" s="73"/>
      <c r="AJ388" s="33"/>
      <c r="AK388" s="33"/>
      <c r="AL388" s="33"/>
      <c r="AM388" s="33"/>
      <c r="AN388" s="33"/>
      <c r="AO388" s="30" t="s">
        <v>2300</v>
      </c>
      <c r="AP388" s="88">
        <v>44386</v>
      </c>
      <c r="AQ388" s="30"/>
      <c r="AR388" s="33"/>
      <c r="AS388" s="33"/>
      <c r="AT388" s="33"/>
    </row>
    <row r="389" spans="1:46" x14ac:dyDescent="0.6">
      <c r="A389" s="47">
        <v>387</v>
      </c>
      <c r="B389" s="47" t="s">
        <v>2164</v>
      </c>
      <c r="C389" s="47" t="s">
        <v>2295</v>
      </c>
      <c r="D389" s="47">
        <v>2015</v>
      </c>
      <c r="E389" s="96">
        <v>1.35</v>
      </c>
      <c r="F389" s="96">
        <v>1.34</v>
      </c>
      <c r="G389" s="47">
        <v>910</v>
      </c>
      <c r="H389" s="97">
        <v>1.01</v>
      </c>
      <c r="I389" s="97"/>
      <c r="J389" s="47">
        <v>500</v>
      </c>
      <c r="K389" s="47">
        <v>900</v>
      </c>
      <c r="L389" s="47">
        <f t="shared" si="1"/>
        <v>400</v>
      </c>
      <c r="M389" s="97"/>
      <c r="N389" s="47"/>
      <c r="O389" s="47"/>
      <c r="P389" s="47"/>
      <c r="Q389" s="47"/>
      <c r="R389" s="47"/>
      <c r="S389" s="47"/>
      <c r="U389" s="54" t="s">
        <v>2388</v>
      </c>
      <c r="V389" s="54" t="s">
        <v>2389</v>
      </c>
      <c r="W389" s="54" t="s">
        <v>2399</v>
      </c>
      <c r="X389" s="54" t="s">
        <v>2398</v>
      </c>
      <c r="Y389" s="54" t="s">
        <v>2398</v>
      </c>
      <c r="Z389" s="54" t="s">
        <v>2005</v>
      </c>
      <c r="AA389" s="47" t="s">
        <v>2395</v>
      </c>
      <c r="AB389" s="47" t="s">
        <v>2396</v>
      </c>
      <c r="AC389" s="47" t="s">
        <v>2397</v>
      </c>
      <c r="AD389" s="30"/>
      <c r="AE389" s="30"/>
      <c r="AF389" s="73"/>
      <c r="AG389" s="73"/>
      <c r="AH389" s="73"/>
      <c r="AI389" s="73"/>
      <c r="AJ389" s="33"/>
      <c r="AK389" s="33"/>
      <c r="AL389" s="33"/>
      <c r="AM389" s="33"/>
      <c r="AN389" s="33"/>
      <c r="AO389" s="30" t="s">
        <v>2511</v>
      </c>
      <c r="AP389" s="88">
        <v>44386</v>
      </c>
      <c r="AQ389" s="30"/>
      <c r="AR389" s="33"/>
      <c r="AS389" s="33"/>
      <c r="AT389" s="33"/>
    </row>
    <row r="390" spans="1:46" x14ac:dyDescent="0.6">
      <c r="A390" s="47">
        <v>388</v>
      </c>
      <c r="B390" s="47" t="s">
        <v>2165</v>
      </c>
      <c r="C390" s="47" t="s">
        <v>2295</v>
      </c>
      <c r="D390" s="47">
        <v>2013</v>
      </c>
      <c r="E390" s="96">
        <v>1.1499999999999999</v>
      </c>
      <c r="F390" s="96">
        <v>1.1399999999999999</v>
      </c>
      <c r="G390" s="47">
        <v>680</v>
      </c>
      <c r="H390" s="97">
        <v>0.75</v>
      </c>
      <c r="I390" s="97"/>
      <c r="J390" s="47">
        <v>350</v>
      </c>
      <c r="K390" s="47">
        <v>690</v>
      </c>
      <c r="L390" s="47">
        <f t="shared" si="1"/>
        <v>340</v>
      </c>
      <c r="M390" s="97"/>
      <c r="N390" s="47"/>
      <c r="O390" s="47"/>
      <c r="P390" s="47"/>
      <c r="Q390" s="47"/>
      <c r="R390" s="47"/>
      <c r="S390" s="47"/>
      <c r="U390" s="54" t="s">
        <v>2400</v>
      </c>
      <c r="V390" s="54" t="s">
        <v>2389</v>
      </c>
      <c r="W390" s="54" t="s">
        <v>2399</v>
      </c>
      <c r="X390" s="54" t="s">
        <v>2398</v>
      </c>
      <c r="Y390" s="54" t="s">
        <v>2392</v>
      </c>
      <c r="Z390" s="54" t="s">
        <v>2426</v>
      </c>
      <c r="AA390" s="47" t="s">
        <v>2401</v>
      </c>
      <c r="AB390" s="47" t="s">
        <v>2402</v>
      </c>
      <c r="AC390" s="47" t="s">
        <v>2403</v>
      </c>
      <c r="AD390" s="30"/>
      <c r="AE390" s="30"/>
      <c r="AF390" s="73"/>
      <c r="AG390" s="73"/>
      <c r="AH390" s="73"/>
      <c r="AI390" s="73"/>
      <c r="AJ390" s="33"/>
      <c r="AK390" s="33"/>
      <c r="AL390" s="33"/>
      <c r="AM390" s="33"/>
      <c r="AN390" s="33"/>
      <c r="AO390" s="30" t="s">
        <v>2300</v>
      </c>
      <c r="AP390" s="88">
        <v>44386</v>
      </c>
      <c r="AQ390" s="30"/>
      <c r="AR390" s="33"/>
      <c r="AS390" s="33"/>
      <c r="AT390" s="33"/>
    </row>
    <row r="391" spans="1:46" x14ac:dyDescent="0.6">
      <c r="A391" s="47">
        <v>389</v>
      </c>
      <c r="B391" s="47" t="s">
        <v>2166</v>
      </c>
      <c r="C391" s="47" t="s">
        <v>2340</v>
      </c>
      <c r="D391" s="47">
        <v>2020</v>
      </c>
      <c r="E391" s="96">
        <v>1.65</v>
      </c>
      <c r="F391" s="96">
        <v>1.65</v>
      </c>
      <c r="G391" s="47">
        <v>823</v>
      </c>
      <c r="H391" s="97">
        <v>0.98</v>
      </c>
      <c r="I391" s="97"/>
      <c r="J391" s="47">
        <v>400</v>
      </c>
      <c r="K391" s="47">
        <v>823</v>
      </c>
      <c r="L391" s="47">
        <f t="shared" si="1"/>
        <v>423</v>
      </c>
      <c r="M391" s="97"/>
      <c r="N391" s="47"/>
      <c r="O391" s="47"/>
      <c r="P391" s="47"/>
      <c r="Q391" s="47"/>
      <c r="R391" s="47"/>
      <c r="S391" s="47"/>
      <c r="U391" s="54" t="s">
        <v>2404</v>
      </c>
      <c r="V391" s="54" t="s">
        <v>2405</v>
      </c>
      <c r="W391" s="54" t="s">
        <v>2390</v>
      </c>
      <c r="X391" s="54" t="s">
        <v>2398</v>
      </c>
      <c r="Y391" s="54" t="s">
        <v>2398</v>
      </c>
      <c r="Z391" s="54" t="s">
        <v>2005</v>
      </c>
      <c r="AA391" s="47" t="s">
        <v>2406</v>
      </c>
      <c r="AB391" s="47" t="s">
        <v>2407</v>
      </c>
      <c r="AC391" s="47" t="s">
        <v>2408</v>
      </c>
      <c r="AD391" s="30"/>
      <c r="AE391" s="30"/>
      <c r="AF391" s="73"/>
      <c r="AG391" s="73"/>
      <c r="AH391" s="73"/>
      <c r="AI391" s="73"/>
      <c r="AJ391" s="33"/>
      <c r="AK391" s="33"/>
      <c r="AL391" s="33"/>
      <c r="AM391" s="33"/>
      <c r="AN391" s="33"/>
      <c r="AO391" s="30" t="s">
        <v>2300</v>
      </c>
      <c r="AP391" s="88">
        <v>44386</v>
      </c>
      <c r="AQ391" s="30"/>
      <c r="AR391" s="33"/>
      <c r="AS391" s="33"/>
      <c r="AT391" s="33"/>
    </row>
    <row r="392" spans="1:46" x14ac:dyDescent="0.6">
      <c r="A392" s="47">
        <v>390</v>
      </c>
      <c r="B392" s="47" t="s">
        <v>2167</v>
      </c>
      <c r="C392" s="47" t="s">
        <v>2341</v>
      </c>
      <c r="D392" s="47">
        <v>2019</v>
      </c>
      <c r="E392" s="96">
        <v>1.7</v>
      </c>
      <c r="F392" s="96">
        <v>1.7</v>
      </c>
      <c r="G392" s="47">
        <v>623</v>
      </c>
      <c r="H392" s="97">
        <v>1.18</v>
      </c>
      <c r="I392" s="97"/>
      <c r="J392" s="47">
        <v>323</v>
      </c>
      <c r="K392" s="47">
        <v>523</v>
      </c>
      <c r="L392" s="47">
        <f t="shared" si="1"/>
        <v>200</v>
      </c>
      <c r="M392" s="97"/>
      <c r="N392" s="47"/>
      <c r="O392" s="47"/>
      <c r="P392" s="47"/>
      <c r="Q392" s="47"/>
      <c r="R392" s="47"/>
      <c r="S392" s="47"/>
      <c r="U392" s="54" t="s">
        <v>2400</v>
      </c>
      <c r="V392" s="54" t="s">
        <v>2412</v>
      </c>
      <c r="W392" s="54" t="s">
        <v>2399</v>
      </c>
      <c r="X392" s="54" t="s">
        <v>2392</v>
      </c>
      <c r="Y392" s="54" t="s">
        <v>2398</v>
      </c>
      <c r="Z392" s="54" t="s">
        <v>2474</v>
      </c>
      <c r="AA392" s="47" t="s">
        <v>2411</v>
      </c>
      <c r="AB392" s="47" t="s">
        <v>2410</v>
      </c>
      <c r="AC392" s="47" t="s">
        <v>2409</v>
      </c>
      <c r="AD392" s="30"/>
      <c r="AE392" s="30"/>
      <c r="AF392" s="73"/>
      <c r="AG392" s="73"/>
      <c r="AH392" s="73"/>
      <c r="AI392" s="73"/>
      <c r="AJ392" s="33"/>
      <c r="AK392" s="33"/>
      <c r="AL392" s="33"/>
      <c r="AM392" s="33"/>
      <c r="AN392" s="33"/>
      <c r="AO392" s="30" t="s">
        <v>2300</v>
      </c>
      <c r="AP392" s="88">
        <v>44386</v>
      </c>
      <c r="AQ392" s="30"/>
      <c r="AR392" s="33"/>
      <c r="AS392" s="33"/>
      <c r="AT392" s="33"/>
    </row>
    <row r="393" spans="1:46" x14ac:dyDescent="0.6">
      <c r="A393" s="47">
        <v>391</v>
      </c>
      <c r="B393" s="47" t="s">
        <v>2168</v>
      </c>
      <c r="C393" s="47" t="s">
        <v>2342</v>
      </c>
      <c r="D393" s="47">
        <v>2018</v>
      </c>
      <c r="E393" s="96">
        <v>1.34</v>
      </c>
      <c r="F393" s="96">
        <v>1.33</v>
      </c>
      <c r="G393" s="47">
        <v>766</v>
      </c>
      <c r="H393" s="97">
        <v>1.1200000000000001</v>
      </c>
      <c r="I393" s="97"/>
      <c r="J393" s="47">
        <v>420</v>
      </c>
      <c r="K393" s="47">
        <v>865</v>
      </c>
      <c r="L393" s="47">
        <f t="shared" si="1"/>
        <v>445</v>
      </c>
      <c r="M393" s="97"/>
      <c r="N393" s="47"/>
      <c r="O393" s="47"/>
      <c r="P393" s="47"/>
      <c r="Q393" s="47"/>
      <c r="R393" s="47"/>
      <c r="S393" s="47"/>
      <c r="U393" s="54" t="s">
        <v>2388</v>
      </c>
      <c r="V393" s="54" t="s">
        <v>2416</v>
      </c>
      <c r="W393" s="54" t="s">
        <v>2390</v>
      </c>
      <c r="X393" s="54" t="s">
        <v>2392</v>
      </c>
      <c r="Y393" s="54" t="s">
        <v>2392</v>
      </c>
      <c r="Z393" s="54" t="s">
        <v>2005</v>
      </c>
      <c r="AA393" s="47" t="s">
        <v>2415</v>
      </c>
      <c r="AB393" s="47" t="s">
        <v>2414</v>
      </c>
      <c r="AC393" s="47" t="s">
        <v>2413</v>
      </c>
      <c r="AD393" s="30"/>
      <c r="AE393" s="30"/>
      <c r="AF393" s="73"/>
      <c r="AG393" s="73"/>
      <c r="AH393" s="73"/>
      <c r="AI393" s="73"/>
      <c r="AJ393" s="33"/>
      <c r="AK393" s="33"/>
      <c r="AL393" s="33"/>
      <c r="AM393" s="33"/>
      <c r="AN393" s="33"/>
      <c r="AO393" s="30" t="s">
        <v>2300</v>
      </c>
      <c r="AP393" s="88">
        <v>44386</v>
      </c>
      <c r="AQ393" s="30"/>
      <c r="AR393" s="33"/>
      <c r="AS393" s="33"/>
      <c r="AT393" s="33"/>
    </row>
    <row r="394" spans="1:46" x14ac:dyDescent="0.6">
      <c r="A394" s="47">
        <v>392</v>
      </c>
      <c r="B394" s="47" t="s">
        <v>2178</v>
      </c>
      <c r="C394" s="47" t="s">
        <v>2341</v>
      </c>
      <c r="D394" s="47">
        <v>2020</v>
      </c>
      <c r="E394" s="96">
        <v>1.61</v>
      </c>
      <c r="F394" s="96">
        <v>1.61</v>
      </c>
      <c r="G394" s="47">
        <v>390</v>
      </c>
      <c r="H394" s="97">
        <v>1.47</v>
      </c>
      <c r="I394" s="97"/>
      <c r="J394" s="47">
        <v>300</v>
      </c>
      <c r="K394" s="47">
        <v>500</v>
      </c>
      <c r="L394" s="47">
        <f t="shared" si="1"/>
        <v>200</v>
      </c>
      <c r="M394" s="97"/>
      <c r="N394" s="47"/>
      <c r="O394" s="47"/>
      <c r="P394" s="47"/>
      <c r="Q394" s="47"/>
      <c r="R394" s="47"/>
      <c r="S394" s="47"/>
      <c r="U394" s="54" t="s">
        <v>2400</v>
      </c>
      <c r="V394" s="54" t="s">
        <v>2405</v>
      </c>
      <c r="W394" s="54" t="s">
        <v>2390</v>
      </c>
      <c r="X394" s="54" t="s">
        <v>2398</v>
      </c>
      <c r="Y394" s="54" t="s">
        <v>2398</v>
      </c>
      <c r="Z394" s="54" t="s">
        <v>2005</v>
      </c>
      <c r="AA394" s="47" t="s">
        <v>2417</v>
      </c>
      <c r="AB394" s="47" t="s">
        <v>2418</v>
      </c>
      <c r="AC394" s="47" t="s">
        <v>2419</v>
      </c>
      <c r="AD394" s="30"/>
      <c r="AE394" s="30"/>
      <c r="AF394" s="73"/>
      <c r="AG394" s="73"/>
      <c r="AH394" s="73"/>
      <c r="AI394" s="73"/>
      <c r="AJ394" s="33"/>
      <c r="AK394" s="33"/>
      <c r="AL394" s="33"/>
      <c r="AM394" s="33"/>
      <c r="AN394" s="33"/>
      <c r="AO394" s="30" t="s">
        <v>2300</v>
      </c>
      <c r="AP394" s="88">
        <v>44386</v>
      </c>
      <c r="AQ394" s="30"/>
      <c r="AR394" s="33"/>
      <c r="AS394" s="33"/>
      <c r="AT394" s="33"/>
    </row>
    <row r="395" spans="1:46" x14ac:dyDescent="0.6">
      <c r="A395" s="47">
        <v>393</v>
      </c>
      <c r="B395" s="47" t="s">
        <v>2179</v>
      </c>
      <c r="C395" s="47" t="s">
        <v>2341</v>
      </c>
      <c r="D395" s="47">
        <v>2020</v>
      </c>
      <c r="E395" s="96">
        <v>1.92</v>
      </c>
      <c r="F395" s="96">
        <v>1.92</v>
      </c>
      <c r="G395" s="47">
        <v>637</v>
      </c>
      <c r="H395" s="97">
        <v>1.34</v>
      </c>
      <c r="I395" s="97"/>
      <c r="J395" s="47">
        <v>300</v>
      </c>
      <c r="K395" s="47">
        <v>773</v>
      </c>
      <c r="L395" s="47">
        <f t="shared" si="1"/>
        <v>473</v>
      </c>
      <c r="M395" s="97"/>
      <c r="N395" s="47"/>
      <c r="O395" s="47"/>
      <c r="P395" s="47"/>
      <c r="Q395" s="47"/>
      <c r="R395" s="47"/>
      <c r="S395" s="47"/>
      <c r="U395" s="54" t="s">
        <v>2400</v>
      </c>
      <c r="V395" s="54" t="s">
        <v>2389</v>
      </c>
      <c r="W395" s="54" t="s">
        <v>2390</v>
      </c>
      <c r="X395" s="54" t="s">
        <v>2392</v>
      </c>
      <c r="Y395" s="54" t="s">
        <v>2392</v>
      </c>
      <c r="Z395" s="54" t="s">
        <v>2005</v>
      </c>
      <c r="AA395" s="47" t="s">
        <v>2422</v>
      </c>
      <c r="AB395" s="47" t="s">
        <v>2421</v>
      </c>
      <c r="AC395" s="47" t="s">
        <v>2420</v>
      </c>
      <c r="AD395" s="30"/>
      <c r="AE395" s="30"/>
      <c r="AF395" s="73"/>
      <c r="AG395" s="73"/>
      <c r="AH395" s="73"/>
      <c r="AI395" s="73"/>
      <c r="AJ395" s="33"/>
      <c r="AK395" s="33"/>
      <c r="AL395" s="33"/>
      <c r="AM395" s="33"/>
      <c r="AN395" s="33"/>
      <c r="AO395" s="30" t="s">
        <v>2300</v>
      </c>
      <c r="AP395" s="88">
        <v>44386</v>
      </c>
      <c r="AQ395" s="30"/>
      <c r="AR395" s="33"/>
      <c r="AS395" s="33"/>
      <c r="AT395" s="33"/>
    </row>
    <row r="396" spans="1:46" x14ac:dyDescent="0.6">
      <c r="A396" s="47">
        <v>394</v>
      </c>
      <c r="B396" s="47" t="s">
        <v>2180</v>
      </c>
      <c r="C396" s="47" t="s">
        <v>2343</v>
      </c>
      <c r="D396" s="47">
        <v>2019</v>
      </c>
      <c r="E396" s="96">
        <v>1.64</v>
      </c>
      <c r="F396" s="96">
        <v>1.65</v>
      </c>
      <c r="G396" s="47">
        <v>873</v>
      </c>
      <c r="H396" s="97">
        <v>0.73</v>
      </c>
      <c r="I396" s="97"/>
      <c r="J396" s="47">
        <v>300</v>
      </c>
      <c r="K396" s="47">
        <v>873</v>
      </c>
      <c r="L396" s="47">
        <f t="shared" si="1"/>
        <v>573</v>
      </c>
      <c r="M396" s="97"/>
      <c r="N396" s="47"/>
      <c r="O396" s="47"/>
      <c r="P396" s="47"/>
      <c r="Q396" s="47"/>
      <c r="R396" s="47"/>
      <c r="S396" s="47"/>
      <c r="U396" s="54" t="s">
        <v>2400</v>
      </c>
      <c r="V396" s="54" t="s">
        <v>2389</v>
      </c>
      <c r="W396" s="54" t="s">
        <v>2399</v>
      </c>
      <c r="X396" s="54" t="s">
        <v>2392</v>
      </c>
      <c r="Y396" s="54" t="s">
        <v>2398</v>
      </c>
      <c r="Z396" s="54" t="s">
        <v>2426</v>
      </c>
      <c r="AA396" s="47" t="s">
        <v>2425</v>
      </c>
      <c r="AB396" s="47" t="s">
        <v>2424</v>
      </c>
      <c r="AC396" s="47" t="s">
        <v>2423</v>
      </c>
      <c r="AD396" s="30"/>
      <c r="AE396" s="30"/>
      <c r="AF396" s="73"/>
      <c r="AG396" s="73"/>
      <c r="AH396" s="73"/>
      <c r="AI396" s="73"/>
      <c r="AJ396" s="33"/>
      <c r="AK396" s="33"/>
      <c r="AL396" s="33"/>
      <c r="AM396" s="33"/>
      <c r="AN396" s="33"/>
      <c r="AO396" s="30" t="s">
        <v>2300</v>
      </c>
      <c r="AP396" s="88">
        <v>44386</v>
      </c>
      <c r="AQ396" s="30"/>
      <c r="AR396" s="33"/>
      <c r="AS396" s="33"/>
      <c r="AT396" s="33"/>
    </row>
    <row r="397" spans="1:46" x14ac:dyDescent="0.6">
      <c r="A397" s="47">
        <v>395</v>
      </c>
      <c r="B397" s="47" t="s">
        <v>2187</v>
      </c>
      <c r="C397" s="47" t="s">
        <v>2342</v>
      </c>
      <c r="D397" s="47">
        <v>2016</v>
      </c>
      <c r="E397" s="96">
        <v>1.3</v>
      </c>
      <c r="F397" s="96">
        <v>1.29</v>
      </c>
      <c r="G397" s="47">
        <v>525</v>
      </c>
      <c r="H397" s="97">
        <v>1.1000000000000001</v>
      </c>
      <c r="I397" s="97"/>
      <c r="J397" s="47">
        <v>300</v>
      </c>
      <c r="K397" s="47">
        <v>548</v>
      </c>
      <c r="L397" s="47">
        <f t="shared" si="1"/>
        <v>248</v>
      </c>
      <c r="M397" s="97">
        <v>9.1999999999999993</v>
      </c>
      <c r="N397" s="47" t="s">
        <v>2562</v>
      </c>
      <c r="O397" s="47">
        <v>323</v>
      </c>
      <c r="P397" s="47">
        <v>548</v>
      </c>
      <c r="Q397" s="47">
        <f t="shared" si="2"/>
        <v>225</v>
      </c>
      <c r="R397" s="47"/>
      <c r="S397" s="47"/>
      <c r="U397" s="54" t="s">
        <v>2400</v>
      </c>
      <c r="V397" s="54" t="s">
        <v>2389</v>
      </c>
      <c r="W397" s="54" t="s">
        <v>2399</v>
      </c>
      <c r="X397" s="54" t="s">
        <v>2392</v>
      </c>
      <c r="Y397" s="54" t="s">
        <v>2398</v>
      </c>
      <c r="Z397" s="54" t="s">
        <v>2431</v>
      </c>
      <c r="AA397" s="47" t="s">
        <v>2427</v>
      </c>
      <c r="AB397" s="47" t="s">
        <v>2428</v>
      </c>
      <c r="AC397" s="47" t="s">
        <v>2429</v>
      </c>
      <c r="AD397" s="30"/>
      <c r="AE397" s="30"/>
      <c r="AF397" s="73"/>
      <c r="AG397" s="73"/>
      <c r="AH397" s="73"/>
      <c r="AI397" s="73"/>
      <c r="AJ397" s="33"/>
      <c r="AK397" s="33"/>
      <c r="AL397" s="33"/>
      <c r="AM397" s="33"/>
      <c r="AN397" s="33"/>
      <c r="AO397" s="30" t="s">
        <v>2300</v>
      </c>
      <c r="AP397" s="88">
        <v>44386</v>
      </c>
      <c r="AQ397" s="30"/>
      <c r="AR397" s="33"/>
      <c r="AS397" s="33"/>
      <c r="AT397" s="33"/>
    </row>
    <row r="398" spans="1:46" x14ac:dyDescent="0.6">
      <c r="A398" s="47">
        <v>396</v>
      </c>
      <c r="B398" s="47" t="s">
        <v>2188</v>
      </c>
      <c r="C398" s="47" t="s">
        <v>2342</v>
      </c>
      <c r="D398" s="47">
        <v>2020</v>
      </c>
      <c r="E398" s="96">
        <v>0.8</v>
      </c>
      <c r="F398" s="96">
        <v>0.77</v>
      </c>
      <c r="G398" s="47">
        <v>800</v>
      </c>
      <c r="H398" s="97">
        <v>0.42</v>
      </c>
      <c r="I398" s="97"/>
      <c r="J398" s="47">
        <v>300</v>
      </c>
      <c r="K398" s="47">
        <v>800</v>
      </c>
      <c r="L398" s="47">
        <f t="shared" si="1"/>
        <v>500</v>
      </c>
      <c r="M398" s="97"/>
      <c r="N398" s="47"/>
      <c r="O398" s="47"/>
      <c r="P398" s="47"/>
      <c r="Q398" s="47"/>
      <c r="R398" s="47"/>
      <c r="S398" s="47"/>
      <c r="U398" s="54" t="s">
        <v>2400</v>
      </c>
      <c r="V398" s="54" t="s">
        <v>2416</v>
      </c>
      <c r="W398" s="54" t="s">
        <v>2390</v>
      </c>
      <c r="X398" s="54" t="s">
        <v>2432</v>
      </c>
      <c r="Y398" s="54" t="s">
        <v>2398</v>
      </c>
      <c r="Z398" s="54" t="s">
        <v>2433</v>
      </c>
      <c r="AA398" s="47" t="s">
        <v>2434</v>
      </c>
      <c r="AB398" s="47" t="s">
        <v>2435</v>
      </c>
      <c r="AC398" s="47" t="s">
        <v>2436</v>
      </c>
      <c r="AD398" s="30"/>
      <c r="AE398" s="30"/>
      <c r="AF398" s="73"/>
      <c r="AG398" s="73"/>
      <c r="AH398" s="73"/>
      <c r="AI398" s="73"/>
      <c r="AJ398" s="33"/>
      <c r="AK398" s="33"/>
      <c r="AL398" s="33"/>
      <c r="AM398" s="33"/>
      <c r="AN398" s="33"/>
      <c r="AO398" s="30" t="s">
        <v>2300</v>
      </c>
      <c r="AP398" s="88">
        <v>44386</v>
      </c>
      <c r="AQ398" s="30"/>
      <c r="AR398" s="33"/>
      <c r="AS398" s="33"/>
      <c r="AT398" s="33"/>
    </row>
    <row r="399" spans="1:46" x14ac:dyDescent="0.6">
      <c r="A399" s="47">
        <v>397</v>
      </c>
      <c r="B399" s="47" t="s">
        <v>2189</v>
      </c>
      <c r="C399" s="47" t="s">
        <v>2342</v>
      </c>
      <c r="D399" s="47">
        <v>2019</v>
      </c>
      <c r="E399" s="96">
        <v>0.36</v>
      </c>
      <c r="F399" s="96">
        <v>0.36</v>
      </c>
      <c r="G399" s="47">
        <v>773</v>
      </c>
      <c r="H399" s="97">
        <v>0.3</v>
      </c>
      <c r="I399" s="97"/>
      <c r="J399" s="47">
        <v>500</v>
      </c>
      <c r="K399" s="47">
        <v>823</v>
      </c>
      <c r="L399" s="47">
        <f t="shared" si="1"/>
        <v>323</v>
      </c>
      <c r="M399" s="97"/>
      <c r="N399" s="47"/>
      <c r="O399" s="47"/>
      <c r="P399" s="47"/>
      <c r="Q399" s="47"/>
      <c r="R399" s="47"/>
      <c r="S399" s="47"/>
      <c r="U399" s="54" t="s">
        <v>2400</v>
      </c>
      <c r="V399" s="54" t="s">
        <v>2416</v>
      </c>
      <c r="W399" s="54" t="s">
        <v>2399</v>
      </c>
      <c r="X399" s="54" t="s">
        <v>2398</v>
      </c>
      <c r="Y399" s="54" t="s">
        <v>2398</v>
      </c>
      <c r="Z399" s="54" t="s">
        <v>2504</v>
      </c>
      <c r="AA399" s="47" t="s">
        <v>2437</v>
      </c>
      <c r="AB399" s="47" t="s">
        <v>2438</v>
      </c>
      <c r="AC399" s="47" t="s">
        <v>2439</v>
      </c>
      <c r="AD399" s="30"/>
      <c r="AE399" s="30"/>
      <c r="AF399" s="73"/>
      <c r="AG399" s="73"/>
      <c r="AH399" s="73"/>
      <c r="AI399" s="73"/>
      <c r="AJ399" s="33"/>
      <c r="AK399" s="33"/>
      <c r="AL399" s="33"/>
      <c r="AM399" s="33"/>
      <c r="AN399" s="33"/>
      <c r="AO399" s="30" t="s">
        <v>2300</v>
      </c>
      <c r="AP399" s="88">
        <v>44386</v>
      </c>
      <c r="AQ399" s="30"/>
      <c r="AR399" s="33"/>
      <c r="AS399" s="33"/>
      <c r="AT399" s="33"/>
    </row>
    <row r="400" spans="1:46" x14ac:dyDescent="0.6">
      <c r="A400" s="47">
        <v>398</v>
      </c>
      <c r="B400" s="47" t="s">
        <v>2190</v>
      </c>
      <c r="C400" s="47" t="s">
        <v>2342</v>
      </c>
      <c r="D400" s="47">
        <v>2020</v>
      </c>
      <c r="E400" s="96">
        <v>1.9</v>
      </c>
      <c r="F400" s="96">
        <v>1.88</v>
      </c>
      <c r="G400" s="47">
        <v>570</v>
      </c>
      <c r="H400" s="97">
        <v>1.2</v>
      </c>
      <c r="I400" s="97"/>
      <c r="J400" s="47">
        <v>300</v>
      </c>
      <c r="K400" s="47">
        <v>723</v>
      </c>
      <c r="L400" s="47">
        <f t="shared" si="1"/>
        <v>423</v>
      </c>
      <c r="M400" s="97"/>
      <c r="N400" s="47"/>
      <c r="O400" s="47"/>
      <c r="P400" s="47"/>
      <c r="Q400" s="47"/>
      <c r="R400" s="47"/>
      <c r="S400" s="47"/>
      <c r="U400" s="54" t="s">
        <v>2400</v>
      </c>
      <c r="V400" s="54" t="s">
        <v>2389</v>
      </c>
      <c r="W400" s="54" t="s">
        <v>2399</v>
      </c>
      <c r="X400" s="54" t="s">
        <v>2442</v>
      </c>
      <c r="Y400" s="54" t="s">
        <v>2398</v>
      </c>
      <c r="Z400" s="54" t="s">
        <v>2426</v>
      </c>
      <c r="AA400" s="47" t="s">
        <v>2440</v>
      </c>
      <c r="AB400" s="47" t="s">
        <v>2441</v>
      </c>
      <c r="AC400" s="47" t="s">
        <v>2518</v>
      </c>
      <c r="AD400" s="30"/>
      <c r="AE400" s="30"/>
      <c r="AF400" s="73"/>
      <c r="AG400" s="73"/>
      <c r="AH400" s="73"/>
      <c r="AI400" s="73"/>
      <c r="AJ400" s="33"/>
      <c r="AK400" s="33"/>
      <c r="AL400" s="33"/>
      <c r="AM400" s="33"/>
      <c r="AN400" s="33"/>
      <c r="AO400" s="30" t="s">
        <v>2300</v>
      </c>
      <c r="AP400" s="88">
        <v>44386</v>
      </c>
      <c r="AQ400" s="30"/>
      <c r="AR400" s="33"/>
      <c r="AS400" s="33"/>
      <c r="AT400" s="33"/>
    </row>
    <row r="401" spans="1:46" x14ac:dyDescent="0.6">
      <c r="A401" s="47">
        <v>399</v>
      </c>
      <c r="B401" s="47" t="s">
        <v>2191</v>
      </c>
      <c r="C401" s="47" t="s">
        <v>2341</v>
      </c>
      <c r="D401" s="47">
        <v>2018</v>
      </c>
      <c r="E401" s="96">
        <v>1.38</v>
      </c>
      <c r="F401" s="96">
        <v>1.32</v>
      </c>
      <c r="G401" s="47">
        <v>623</v>
      </c>
      <c r="H401" s="97">
        <v>1.04</v>
      </c>
      <c r="I401" s="97"/>
      <c r="J401" s="47">
        <v>300</v>
      </c>
      <c r="K401" s="47">
        <v>773</v>
      </c>
      <c r="L401" s="47">
        <f t="shared" si="1"/>
        <v>473</v>
      </c>
      <c r="M401" s="97"/>
      <c r="N401" s="47"/>
      <c r="O401" s="47"/>
      <c r="P401" s="47"/>
      <c r="Q401" s="47"/>
      <c r="R401" s="47"/>
      <c r="S401" s="47"/>
      <c r="U401" s="54" t="s">
        <v>2400</v>
      </c>
      <c r="V401" s="54" t="s">
        <v>2416</v>
      </c>
      <c r="W401" s="54" t="s">
        <v>2399</v>
      </c>
      <c r="X401" s="54" t="s">
        <v>2398</v>
      </c>
      <c r="Y401" s="54" t="s">
        <v>2392</v>
      </c>
      <c r="Z401" s="54" t="s">
        <v>2005</v>
      </c>
      <c r="AA401" s="47" t="s">
        <v>2445</v>
      </c>
      <c r="AB401" s="47" t="s">
        <v>2444</v>
      </c>
      <c r="AC401" s="47" t="s">
        <v>2443</v>
      </c>
      <c r="AD401" s="30"/>
      <c r="AE401" s="30"/>
      <c r="AF401" s="73"/>
      <c r="AG401" s="73"/>
      <c r="AH401" s="73"/>
      <c r="AI401" s="73"/>
      <c r="AJ401" s="33"/>
      <c r="AK401" s="33"/>
      <c r="AL401" s="33"/>
      <c r="AM401" s="33"/>
      <c r="AN401" s="33"/>
      <c r="AO401" s="30" t="s">
        <v>2300</v>
      </c>
      <c r="AP401" s="88">
        <v>44386</v>
      </c>
      <c r="AQ401" s="30"/>
      <c r="AR401" s="33"/>
      <c r="AS401" s="33"/>
      <c r="AT401" s="33"/>
    </row>
    <row r="402" spans="1:46" x14ac:dyDescent="0.6">
      <c r="A402" s="47">
        <v>400</v>
      </c>
      <c r="B402" s="47" t="s">
        <v>2192</v>
      </c>
      <c r="C402" s="47" t="s">
        <v>2342</v>
      </c>
      <c r="D402" s="47">
        <v>2018</v>
      </c>
      <c r="E402" s="96">
        <v>1.33</v>
      </c>
      <c r="F402" s="96">
        <v>1.32</v>
      </c>
      <c r="G402" s="47">
        <v>773</v>
      </c>
      <c r="H402" s="97">
        <v>0.91</v>
      </c>
      <c r="I402" s="97"/>
      <c r="J402" s="47">
        <v>423</v>
      </c>
      <c r="K402" s="47">
        <v>823</v>
      </c>
      <c r="L402" s="47">
        <f t="shared" si="1"/>
        <v>400</v>
      </c>
      <c r="M402" s="97"/>
      <c r="N402" s="47"/>
      <c r="O402" s="47"/>
      <c r="P402" s="47"/>
      <c r="Q402" s="47"/>
      <c r="R402" s="47"/>
      <c r="S402" s="47"/>
      <c r="U402" s="54" t="s">
        <v>2388</v>
      </c>
      <c r="V402" s="54" t="s">
        <v>2389</v>
      </c>
      <c r="W402" s="54" t="s">
        <v>2399</v>
      </c>
      <c r="X402" s="54" t="s">
        <v>2392</v>
      </c>
      <c r="Y402" s="54" t="s">
        <v>2398</v>
      </c>
      <c r="Z402" s="54" t="s">
        <v>2503</v>
      </c>
      <c r="AA402" s="47" t="s">
        <v>2448</v>
      </c>
      <c r="AB402" s="47" t="s">
        <v>2447</v>
      </c>
      <c r="AC402" s="47" t="s">
        <v>2446</v>
      </c>
      <c r="AD402" s="30"/>
      <c r="AE402" s="30"/>
      <c r="AF402" s="73"/>
      <c r="AG402" s="73"/>
      <c r="AH402" s="73"/>
      <c r="AI402" s="73"/>
      <c r="AJ402" s="33"/>
      <c r="AK402" s="33"/>
      <c r="AL402" s="33"/>
      <c r="AM402" s="33"/>
      <c r="AN402" s="33"/>
      <c r="AO402" s="30" t="s">
        <v>2300</v>
      </c>
      <c r="AP402" s="88">
        <v>44386</v>
      </c>
      <c r="AQ402" s="30"/>
      <c r="AR402" s="33"/>
      <c r="AS402" s="33"/>
      <c r="AT402" s="33"/>
    </row>
    <row r="403" spans="1:46" x14ac:dyDescent="0.6">
      <c r="A403" s="47">
        <v>401</v>
      </c>
      <c r="B403" s="47" t="s">
        <v>2193</v>
      </c>
      <c r="C403" s="47" t="s">
        <v>2341</v>
      </c>
      <c r="D403" s="47">
        <v>2020</v>
      </c>
      <c r="E403" s="96">
        <v>1.6</v>
      </c>
      <c r="F403" s="96">
        <v>1.59</v>
      </c>
      <c r="G403" s="47">
        <v>823</v>
      </c>
      <c r="H403" s="97">
        <v>1</v>
      </c>
      <c r="I403" s="97"/>
      <c r="J403" s="47">
        <v>323</v>
      </c>
      <c r="K403" s="47">
        <v>823</v>
      </c>
      <c r="L403" s="47">
        <f t="shared" si="1"/>
        <v>500</v>
      </c>
      <c r="M403" s="97">
        <v>12</v>
      </c>
      <c r="N403" s="47" t="s">
        <v>2562</v>
      </c>
      <c r="O403" s="47">
        <v>300</v>
      </c>
      <c r="P403" s="47">
        <v>825</v>
      </c>
      <c r="Q403" s="47">
        <f>P403-O403</f>
        <v>525</v>
      </c>
      <c r="R403" s="47"/>
      <c r="S403" s="47"/>
      <c r="U403" s="54" t="s">
        <v>2400</v>
      </c>
      <c r="V403" s="54" t="s">
        <v>2416</v>
      </c>
      <c r="W403" s="54" t="s">
        <v>2390</v>
      </c>
      <c r="X403" s="54" t="s">
        <v>2398</v>
      </c>
      <c r="Y403" s="54" t="s">
        <v>2392</v>
      </c>
      <c r="Z403" s="54" t="s">
        <v>2005</v>
      </c>
      <c r="AA403" s="47" t="s">
        <v>2415</v>
      </c>
      <c r="AB403" s="47" t="s">
        <v>2451</v>
      </c>
      <c r="AC403" s="47" t="s">
        <v>2450</v>
      </c>
      <c r="AD403" s="30"/>
      <c r="AE403" s="30"/>
      <c r="AF403" s="73"/>
      <c r="AG403" s="73"/>
      <c r="AH403" s="73"/>
      <c r="AI403" s="73"/>
      <c r="AJ403" s="33"/>
      <c r="AK403" s="33"/>
      <c r="AL403" s="33"/>
      <c r="AM403" s="33"/>
      <c r="AN403" s="33"/>
      <c r="AO403" s="30" t="s">
        <v>2300</v>
      </c>
      <c r="AP403" s="88">
        <v>44386</v>
      </c>
      <c r="AQ403" s="30"/>
      <c r="AR403" s="33"/>
      <c r="AS403" s="33"/>
      <c r="AT403" s="33"/>
    </row>
    <row r="404" spans="1:46" x14ac:dyDescent="0.6">
      <c r="A404" s="47">
        <v>402</v>
      </c>
      <c r="B404" s="47" t="s">
        <v>2201</v>
      </c>
      <c r="C404" s="47" t="s">
        <v>2342</v>
      </c>
      <c r="D404" s="47">
        <v>2019</v>
      </c>
      <c r="E404" s="96">
        <v>1.3</v>
      </c>
      <c r="F404" s="96">
        <v>1.29</v>
      </c>
      <c r="G404" s="47">
        <v>400</v>
      </c>
      <c r="H404" s="97">
        <v>1.23</v>
      </c>
      <c r="I404" s="97"/>
      <c r="J404" s="47">
        <v>300</v>
      </c>
      <c r="K404" s="47">
        <v>475</v>
      </c>
      <c r="L404" s="47">
        <f t="shared" si="1"/>
        <v>175</v>
      </c>
      <c r="M404" s="97">
        <v>7.8</v>
      </c>
      <c r="N404" s="47" t="s">
        <v>2561</v>
      </c>
      <c r="O404" s="47">
        <v>228</v>
      </c>
      <c r="P404" s="118">
        <v>523</v>
      </c>
      <c r="Q404" s="47">
        <f t="shared" si="2"/>
        <v>295</v>
      </c>
      <c r="R404" s="47" t="s">
        <v>2566</v>
      </c>
      <c r="S404" s="47"/>
      <c r="U404" s="54" t="s">
        <v>2400</v>
      </c>
      <c r="V404" s="54" t="s">
        <v>2405</v>
      </c>
      <c r="W404" s="54" t="s">
        <v>2390</v>
      </c>
      <c r="X404" s="54" t="s">
        <v>2399</v>
      </c>
      <c r="Y404" s="54" t="s">
        <v>2398</v>
      </c>
      <c r="Z404" s="54" t="s">
        <v>2426</v>
      </c>
      <c r="AA404" s="47" t="s">
        <v>2417</v>
      </c>
      <c r="AB404" s="47" t="s">
        <v>2453</v>
      </c>
      <c r="AC404" s="47" t="s">
        <v>2452</v>
      </c>
      <c r="AD404" s="30"/>
      <c r="AE404" s="30"/>
      <c r="AF404" s="73"/>
      <c r="AG404" s="73"/>
      <c r="AH404" s="73"/>
      <c r="AI404" s="73"/>
      <c r="AJ404" s="33"/>
      <c r="AK404" s="33"/>
      <c r="AL404" s="33"/>
      <c r="AM404" s="33"/>
      <c r="AN404" s="33"/>
      <c r="AO404" s="30" t="s">
        <v>2300</v>
      </c>
      <c r="AP404" s="88">
        <v>44386</v>
      </c>
      <c r="AQ404" s="30"/>
      <c r="AR404" s="33"/>
      <c r="AS404" s="33"/>
      <c r="AT404" s="33"/>
    </row>
    <row r="405" spans="1:46" x14ac:dyDescent="0.6">
      <c r="A405" s="47">
        <v>403</v>
      </c>
      <c r="B405" s="47" t="s">
        <v>2202</v>
      </c>
      <c r="C405" s="47" t="s">
        <v>2341</v>
      </c>
      <c r="D405" s="47">
        <v>2020</v>
      </c>
      <c r="E405" s="96">
        <v>1.2</v>
      </c>
      <c r="F405" s="96">
        <v>1.29</v>
      </c>
      <c r="G405" s="47">
        <v>573</v>
      </c>
      <c r="H405" s="97">
        <v>1.01</v>
      </c>
      <c r="I405" s="97"/>
      <c r="J405" s="47">
        <v>300</v>
      </c>
      <c r="K405" s="47">
        <v>673</v>
      </c>
      <c r="L405" s="47">
        <f t="shared" si="1"/>
        <v>373</v>
      </c>
      <c r="M405" s="97"/>
      <c r="N405" s="47"/>
      <c r="O405" s="47"/>
      <c r="P405" s="47"/>
      <c r="Q405" s="47"/>
      <c r="R405" s="47"/>
      <c r="S405" s="47"/>
      <c r="U405" s="54" t="s">
        <v>2388</v>
      </c>
      <c r="V405" s="54" t="s">
        <v>2416</v>
      </c>
      <c r="W405" s="54" t="s">
        <v>2399</v>
      </c>
      <c r="X405" s="54" t="s">
        <v>2398</v>
      </c>
      <c r="Y405" s="54" t="s">
        <v>2392</v>
      </c>
      <c r="Z405" s="54" t="s">
        <v>2005</v>
      </c>
      <c r="AA405" s="47" t="s">
        <v>2445</v>
      </c>
      <c r="AB405" s="47" t="s">
        <v>2454</v>
      </c>
      <c r="AC405" s="47" t="s">
        <v>2455</v>
      </c>
      <c r="AD405" s="30"/>
      <c r="AE405" s="30"/>
      <c r="AF405" s="73"/>
      <c r="AG405" s="73"/>
      <c r="AH405" s="73"/>
      <c r="AI405" s="73"/>
      <c r="AJ405" s="33"/>
      <c r="AK405" s="33"/>
      <c r="AL405" s="33"/>
      <c r="AM405" s="33"/>
      <c r="AN405" s="33"/>
      <c r="AO405" s="30" t="s">
        <v>2512</v>
      </c>
      <c r="AP405" s="88">
        <v>44386</v>
      </c>
      <c r="AQ405" s="30"/>
      <c r="AR405" s="33"/>
      <c r="AS405" s="33"/>
      <c r="AT405" s="33"/>
    </row>
    <row r="406" spans="1:46" x14ac:dyDescent="0.6">
      <c r="A406" s="47">
        <v>404</v>
      </c>
      <c r="B406" s="47" t="s">
        <v>2203</v>
      </c>
      <c r="C406" s="47" t="s">
        <v>2343</v>
      </c>
      <c r="D406" s="47">
        <v>2020</v>
      </c>
      <c r="E406" s="96">
        <v>2.7</v>
      </c>
      <c r="F406" s="96">
        <v>2.67</v>
      </c>
      <c r="G406" s="47">
        <v>973</v>
      </c>
      <c r="H406" s="97">
        <v>1.5</v>
      </c>
      <c r="I406" s="97"/>
      <c r="J406" s="47">
        <v>400</v>
      </c>
      <c r="K406" s="47">
        <v>973</v>
      </c>
      <c r="L406" s="47">
        <f t="shared" si="1"/>
        <v>573</v>
      </c>
      <c r="M406" s="97"/>
      <c r="N406" s="47"/>
      <c r="O406" s="47"/>
      <c r="P406" s="47"/>
      <c r="Q406" s="47"/>
      <c r="R406" s="47"/>
      <c r="S406" s="47"/>
      <c r="U406" s="54" t="s">
        <v>2400</v>
      </c>
      <c r="V406" s="54" t="s">
        <v>2389</v>
      </c>
      <c r="W406" s="54" t="s">
        <v>2462</v>
      </c>
      <c r="X406" s="54" t="s">
        <v>2398</v>
      </c>
      <c r="Y406" s="54" t="s">
        <v>2398</v>
      </c>
      <c r="Z406" s="54" t="s">
        <v>2426</v>
      </c>
      <c r="AA406" s="47" t="s">
        <v>2461</v>
      </c>
      <c r="AB406" s="47" t="s">
        <v>2460</v>
      </c>
      <c r="AC406" s="47" t="s">
        <v>2459</v>
      </c>
      <c r="AD406" s="30"/>
      <c r="AE406" s="30"/>
      <c r="AF406" s="73"/>
      <c r="AG406" s="73"/>
      <c r="AH406" s="73"/>
      <c r="AI406" s="73"/>
      <c r="AJ406" s="33"/>
      <c r="AK406" s="33"/>
      <c r="AL406" s="33"/>
      <c r="AM406" s="33"/>
      <c r="AN406" s="33"/>
      <c r="AO406" s="30" t="s">
        <v>2300</v>
      </c>
      <c r="AP406" s="88">
        <v>44386</v>
      </c>
      <c r="AQ406" s="30"/>
      <c r="AR406" s="33"/>
      <c r="AS406" s="33"/>
      <c r="AT406" s="33"/>
    </row>
    <row r="407" spans="1:46" x14ac:dyDescent="0.6">
      <c r="A407" s="47">
        <v>405</v>
      </c>
      <c r="B407" s="47" t="s">
        <v>2204</v>
      </c>
      <c r="C407" s="47" t="s">
        <v>2342</v>
      </c>
      <c r="D407" s="47">
        <v>2018</v>
      </c>
      <c r="E407" s="96">
        <v>0.86</v>
      </c>
      <c r="F407" s="96">
        <v>0.86</v>
      </c>
      <c r="G407" s="47">
        <v>700</v>
      </c>
      <c r="H407" s="97">
        <v>0.48</v>
      </c>
      <c r="I407" s="97"/>
      <c r="J407" s="47">
        <v>300</v>
      </c>
      <c r="K407" s="47">
        <v>700</v>
      </c>
      <c r="L407" s="47">
        <f t="shared" si="1"/>
        <v>400</v>
      </c>
      <c r="M407" s="97"/>
      <c r="N407" s="47"/>
      <c r="O407" s="47"/>
      <c r="P407" s="47"/>
      <c r="Q407" s="47"/>
      <c r="R407" s="47"/>
      <c r="S407" s="47"/>
      <c r="U407" s="54" t="s">
        <v>2400</v>
      </c>
      <c r="V407" s="54" t="s">
        <v>2389</v>
      </c>
      <c r="W407" s="54" t="s">
        <v>2390</v>
      </c>
      <c r="X407" s="54" t="s">
        <v>2398</v>
      </c>
      <c r="Y407" s="54" t="s">
        <v>2392</v>
      </c>
      <c r="Z407" s="54" t="s">
        <v>2503</v>
      </c>
      <c r="AA407" s="47" t="s">
        <v>2457</v>
      </c>
      <c r="AB407" s="47" t="s">
        <v>2456</v>
      </c>
      <c r="AC407" s="47" t="s">
        <v>2458</v>
      </c>
      <c r="AD407" s="30"/>
      <c r="AE407" s="30"/>
      <c r="AF407" s="73"/>
      <c r="AG407" s="73"/>
      <c r="AH407" s="73"/>
      <c r="AI407" s="73"/>
      <c r="AJ407" s="33"/>
      <c r="AK407" s="33"/>
      <c r="AL407" s="33"/>
      <c r="AM407" s="33"/>
      <c r="AN407" s="33"/>
      <c r="AO407" s="30" t="s">
        <v>2300</v>
      </c>
      <c r="AP407" s="88">
        <v>44386</v>
      </c>
      <c r="AQ407" s="30"/>
      <c r="AR407" s="33"/>
      <c r="AS407" s="33"/>
      <c r="AT407" s="33"/>
    </row>
    <row r="408" spans="1:46" x14ac:dyDescent="0.6">
      <c r="A408" s="47">
        <v>406</v>
      </c>
      <c r="B408" s="47" t="s">
        <v>2205</v>
      </c>
      <c r="C408" s="47" t="s">
        <v>2341</v>
      </c>
      <c r="D408" s="47">
        <v>2018</v>
      </c>
      <c r="E408" s="96">
        <v>1.3</v>
      </c>
      <c r="F408" s="96">
        <v>1.28</v>
      </c>
      <c r="G408" s="47">
        <v>450</v>
      </c>
      <c r="H408" s="97">
        <v>1.2</v>
      </c>
      <c r="I408" s="97"/>
      <c r="J408" s="47">
        <v>300</v>
      </c>
      <c r="K408" s="47">
        <v>500</v>
      </c>
      <c r="L408" s="47">
        <f t="shared" si="1"/>
        <v>200</v>
      </c>
      <c r="M408" s="97"/>
      <c r="N408" s="47"/>
      <c r="O408" s="47"/>
      <c r="P408" s="47"/>
      <c r="Q408" s="47"/>
      <c r="R408" s="47"/>
      <c r="S408" s="47"/>
      <c r="U408" s="54" t="s">
        <v>2400</v>
      </c>
      <c r="V408" s="54" t="s">
        <v>2416</v>
      </c>
      <c r="W408" s="54" t="s">
        <v>2399</v>
      </c>
      <c r="X408" s="54" t="s">
        <v>2398</v>
      </c>
      <c r="Y408" s="54" t="s">
        <v>2392</v>
      </c>
      <c r="Z408" s="54" t="s">
        <v>2426</v>
      </c>
      <c r="AA408" s="47" t="s">
        <v>2465</v>
      </c>
      <c r="AB408" s="47" t="s">
        <v>2464</v>
      </c>
      <c r="AC408" s="47" t="s">
        <v>2463</v>
      </c>
      <c r="AD408" s="30"/>
      <c r="AE408" s="30"/>
      <c r="AF408" s="73"/>
      <c r="AG408" s="73"/>
      <c r="AH408" s="73"/>
      <c r="AI408" s="73"/>
      <c r="AJ408" s="33"/>
      <c r="AK408" s="33"/>
      <c r="AL408" s="33"/>
      <c r="AM408" s="33"/>
      <c r="AN408" s="33"/>
      <c r="AO408" s="30" t="s">
        <v>2300</v>
      </c>
      <c r="AP408" s="88">
        <v>44386</v>
      </c>
      <c r="AQ408" s="30"/>
      <c r="AR408" s="33"/>
      <c r="AS408" s="33"/>
      <c r="AT408" s="33"/>
    </row>
    <row r="409" spans="1:46" x14ac:dyDescent="0.6">
      <c r="A409" s="47">
        <v>407</v>
      </c>
      <c r="B409" s="47" t="s">
        <v>2206</v>
      </c>
      <c r="C409" s="47" t="s">
        <v>2344</v>
      </c>
      <c r="D409" s="47">
        <v>2017</v>
      </c>
      <c r="E409" s="96">
        <v>1.83</v>
      </c>
      <c r="F409" s="96">
        <v>1.83</v>
      </c>
      <c r="G409" s="47">
        <v>773</v>
      </c>
      <c r="H409" s="97">
        <v>0.8</v>
      </c>
      <c r="I409" s="97"/>
      <c r="J409" s="47">
        <v>300</v>
      </c>
      <c r="K409" s="47">
        <v>723</v>
      </c>
      <c r="L409" s="47">
        <f t="shared" si="1"/>
        <v>423</v>
      </c>
      <c r="M409" s="97">
        <v>12</v>
      </c>
      <c r="N409" s="47" t="s">
        <v>2562</v>
      </c>
      <c r="O409" s="47">
        <v>300</v>
      </c>
      <c r="P409" s="47">
        <v>723</v>
      </c>
      <c r="Q409" s="47">
        <f t="shared" si="2"/>
        <v>423</v>
      </c>
      <c r="R409" s="47"/>
      <c r="S409" s="47"/>
      <c r="U409" s="54" t="s">
        <v>2400</v>
      </c>
      <c r="V409" s="54" t="s">
        <v>2416</v>
      </c>
      <c r="W409" s="54" t="s">
        <v>2399</v>
      </c>
      <c r="X409" s="54" t="s">
        <v>2392</v>
      </c>
      <c r="Y409" s="54" t="s">
        <v>2432</v>
      </c>
      <c r="Z409" s="54" t="s">
        <v>2426</v>
      </c>
      <c r="AA409" s="47" t="s">
        <v>2445</v>
      </c>
      <c r="AB409" s="47" t="s">
        <v>2466</v>
      </c>
      <c r="AC409" s="47" t="s">
        <v>2467</v>
      </c>
      <c r="AD409" s="30"/>
      <c r="AE409" s="30"/>
      <c r="AF409" s="73"/>
      <c r="AG409" s="73"/>
      <c r="AH409" s="73"/>
      <c r="AI409" s="73"/>
      <c r="AJ409" s="33"/>
      <c r="AK409" s="33"/>
      <c r="AL409" s="33"/>
      <c r="AM409" s="33"/>
      <c r="AN409" s="33"/>
      <c r="AO409" s="30" t="s">
        <v>2512</v>
      </c>
      <c r="AP409" s="88">
        <v>44386</v>
      </c>
      <c r="AQ409" s="30"/>
      <c r="AR409" s="33"/>
      <c r="AS409" s="33"/>
      <c r="AT409" s="33"/>
    </row>
    <row r="410" spans="1:46" x14ac:dyDescent="0.6">
      <c r="A410" s="47">
        <v>408</v>
      </c>
      <c r="B410" s="47" t="s">
        <v>2207</v>
      </c>
      <c r="C410" s="47" t="s">
        <v>2345</v>
      </c>
      <c r="D410" s="47">
        <v>2017</v>
      </c>
      <c r="E410" s="96">
        <v>1.45</v>
      </c>
      <c r="F410" s="96">
        <v>1.45</v>
      </c>
      <c r="G410" s="47">
        <v>825</v>
      </c>
      <c r="H410" s="97">
        <v>1.08</v>
      </c>
      <c r="I410" s="97"/>
      <c r="J410" s="47">
        <v>300</v>
      </c>
      <c r="K410" s="47">
        <v>850</v>
      </c>
      <c r="L410" s="47">
        <f t="shared" si="1"/>
        <v>550</v>
      </c>
      <c r="M410" s="97"/>
      <c r="N410" s="47"/>
      <c r="O410" s="47"/>
      <c r="P410" s="47"/>
      <c r="Q410" s="47"/>
      <c r="R410" s="47"/>
      <c r="S410" s="47"/>
      <c r="U410" s="54" t="s">
        <v>2400</v>
      </c>
      <c r="V410" s="54" t="s">
        <v>2416</v>
      </c>
      <c r="W410" s="54" t="s">
        <v>2399</v>
      </c>
      <c r="X410" s="54" t="s">
        <v>2398</v>
      </c>
      <c r="Y410" s="54" t="s">
        <v>2398</v>
      </c>
      <c r="Z410" s="54" t="s">
        <v>2430</v>
      </c>
      <c r="AA410" s="47" t="s">
        <v>2468</v>
      </c>
      <c r="AB410" s="47" t="s">
        <v>2469</v>
      </c>
      <c r="AC410" s="47" t="s">
        <v>2523</v>
      </c>
      <c r="AD410" s="30"/>
      <c r="AE410" s="30"/>
      <c r="AF410" s="73"/>
      <c r="AG410" s="73"/>
      <c r="AH410" s="73"/>
      <c r="AI410" s="73"/>
      <c r="AJ410" s="33"/>
      <c r="AK410" s="33"/>
      <c r="AL410" s="33"/>
      <c r="AM410" s="33"/>
      <c r="AN410" s="33"/>
      <c r="AO410" s="30" t="s">
        <v>2300</v>
      </c>
      <c r="AP410" s="88">
        <v>44386</v>
      </c>
      <c r="AQ410" s="30"/>
      <c r="AR410" s="33"/>
      <c r="AS410" s="33"/>
      <c r="AT410" s="33"/>
    </row>
    <row r="411" spans="1:46" x14ac:dyDescent="0.6">
      <c r="A411" s="47">
        <v>409</v>
      </c>
      <c r="B411" s="47" t="s">
        <v>2223</v>
      </c>
      <c r="C411" s="47" t="s">
        <v>2344</v>
      </c>
      <c r="D411" s="47">
        <v>2020</v>
      </c>
      <c r="E411" s="96">
        <v>2.7</v>
      </c>
      <c r="F411" s="96">
        <v>2.7</v>
      </c>
      <c r="G411" s="47">
        <v>720</v>
      </c>
      <c r="H411" s="97">
        <v>1.2</v>
      </c>
      <c r="I411" s="97"/>
      <c r="J411" s="47">
        <v>300</v>
      </c>
      <c r="K411" s="47">
        <v>723</v>
      </c>
      <c r="L411" s="47">
        <f t="shared" si="1"/>
        <v>423</v>
      </c>
      <c r="M411" s="97"/>
      <c r="N411" s="47"/>
      <c r="O411" s="47"/>
      <c r="P411" s="47"/>
      <c r="Q411" s="47"/>
      <c r="R411" s="47"/>
      <c r="S411" s="47"/>
      <c r="U411" s="54" t="s">
        <v>2400</v>
      </c>
      <c r="V411" s="54" t="s">
        <v>2389</v>
      </c>
      <c r="W411" s="54" t="s">
        <v>2390</v>
      </c>
      <c r="X411" s="54" t="s">
        <v>2398</v>
      </c>
      <c r="Y411" s="54" t="s">
        <v>2392</v>
      </c>
      <c r="Z411" s="54" t="s">
        <v>2426</v>
      </c>
      <c r="AA411" s="47" t="s">
        <v>2422</v>
      </c>
      <c r="AB411" s="47" t="s">
        <v>2471</v>
      </c>
      <c r="AC411" s="47" t="s">
        <v>2470</v>
      </c>
      <c r="AD411" s="30"/>
      <c r="AE411" s="30"/>
      <c r="AF411" s="31"/>
      <c r="AG411" s="31"/>
      <c r="AH411" s="31"/>
      <c r="AI411" s="31"/>
      <c r="AJ411" s="33"/>
      <c r="AK411" s="33"/>
      <c r="AL411" s="33"/>
      <c r="AM411" s="33"/>
      <c r="AN411" s="33"/>
      <c r="AO411" s="30" t="s">
        <v>2300</v>
      </c>
      <c r="AP411" s="88">
        <v>44386</v>
      </c>
      <c r="AQ411" s="30"/>
      <c r="AR411" s="33"/>
      <c r="AS411" s="33"/>
      <c r="AT411" s="33"/>
    </row>
    <row r="412" spans="1:46" x14ac:dyDescent="0.6">
      <c r="A412" s="47">
        <v>410</v>
      </c>
      <c r="B412" s="47" t="s">
        <v>2224</v>
      </c>
      <c r="C412" s="47" t="s">
        <v>2346</v>
      </c>
      <c r="D412" s="47">
        <v>2019</v>
      </c>
      <c r="E412" s="96">
        <v>2.4</v>
      </c>
      <c r="F412" s="96">
        <v>2.34</v>
      </c>
      <c r="G412" s="47">
        <v>773</v>
      </c>
      <c r="H412" s="97">
        <v>1.28</v>
      </c>
      <c r="I412" s="97"/>
      <c r="J412" s="47">
        <v>323</v>
      </c>
      <c r="K412" s="47">
        <v>773</v>
      </c>
      <c r="L412" s="47">
        <f t="shared" si="1"/>
        <v>450</v>
      </c>
      <c r="M412" s="97"/>
      <c r="N412" s="47"/>
      <c r="O412" s="47"/>
      <c r="P412" s="47"/>
      <c r="Q412" s="47"/>
      <c r="R412" s="47"/>
      <c r="S412" s="47"/>
      <c r="U412" s="54" t="s">
        <v>2400</v>
      </c>
      <c r="V412" s="54" t="s">
        <v>2389</v>
      </c>
      <c r="W412" s="54" t="s">
        <v>2399</v>
      </c>
      <c r="X412" s="54" t="s">
        <v>2432</v>
      </c>
      <c r="Y412" s="54" t="s">
        <v>2392</v>
      </c>
      <c r="Z412" s="54" t="s">
        <v>2426</v>
      </c>
      <c r="AA412" s="47" t="s">
        <v>2440</v>
      </c>
      <c r="AB412" s="47" t="s">
        <v>2472</v>
      </c>
      <c r="AC412" s="47" t="s">
        <v>2473</v>
      </c>
      <c r="AD412" s="30"/>
      <c r="AE412" s="30"/>
      <c r="AF412" s="31"/>
      <c r="AG412" s="31"/>
      <c r="AH412" s="31"/>
      <c r="AI412" s="31"/>
      <c r="AJ412" s="33"/>
      <c r="AK412" s="33"/>
      <c r="AL412" s="33"/>
      <c r="AM412" s="33"/>
      <c r="AN412" s="33"/>
      <c r="AO412" s="30" t="s">
        <v>2300</v>
      </c>
      <c r="AP412" s="88">
        <v>44386</v>
      </c>
      <c r="AQ412" s="30"/>
      <c r="AR412" s="33"/>
      <c r="AS412" s="33"/>
      <c r="AT412" s="33"/>
    </row>
    <row r="413" spans="1:46" x14ac:dyDescent="0.6">
      <c r="A413" s="47">
        <v>411</v>
      </c>
      <c r="B413" s="47" t="s">
        <v>2225</v>
      </c>
      <c r="C413" s="47" t="s">
        <v>2346</v>
      </c>
      <c r="D413" s="47">
        <v>2018</v>
      </c>
      <c r="E413" s="96">
        <v>1.6</v>
      </c>
      <c r="F413" s="96">
        <v>1.59</v>
      </c>
      <c r="G413" s="47">
        <v>773</v>
      </c>
      <c r="H413" s="97">
        <v>1.05</v>
      </c>
      <c r="I413" s="97"/>
      <c r="J413" s="47">
        <f>273+50</f>
        <v>323</v>
      </c>
      <c r="K413" s="47">
        <f>273+250</f>
        <v>523</v>
      </c>
      <c r="L413" s="47">
        <f t="shared" si="1"/>
        <v>200</v>
      </c>
      <c r="M413" s="97"/>
      <c r="N413" s="47"/>
      <c r="O413" s="47"/>
      <c r="P413" s="47"/>
      <c r="Q413" s="47"/>
      <c r="R413" s="47"/>
      <c r="S413" s="47"/>
      <c r="U413" s="54" t="s">
        <v>2400</v>
      </c>
      <c r="V413" s="54" t="s">
        <v>2412</v>
      </c>
      <c r="W413" s="54" t="s">
        <v>2399</v>
      </c>
      <c r="X413" s="54" t="s">
        <v>2398</v>
      </c>
      <c r="Y413" s="54" t="s">
        <v>2398</v>
      </c>
      <c r="Z413" s="54" t="s">
        <v>2474</v>
      </c>
      <c r="AA413" s="47" t="s">
        <v>2411</v>
      </c>
      <c r="AB413" s="47" t="s">
        <v>2476</v>
      </c>
      <c r="AC413" s="47" t="s">
        <v>2477</v>
      </c>
      <c r="AD413" s="30"/>
      <c r="AE413" s="30"/>
      <c r="AF413" s="31"/>
      <c r="AG413" s="31"/>
      <c r="AH413" s="31"/>
      <c r="AI413" s="31"/>
      <c r="AJ413" s="33"/>
      <c r="AK413" s="33"/>
      <c r="AL413" s="33"/>
      <c r="AM413" s="33"/>
      <c r="AN413" s="33"/>
      <c r="AO413" s="30" t="s">
        <v>2300</v>
      </c>
      <c r="AP413" s="88">
        <v>44386</v>
      </c>
      <c r="AQ413" s="30"/>
      <c r="AR413" s="33"/>
      <c r="AS413" s="33"/>
      <c r="AT413" s="33"/>
    </row>
    <row r="414" spans="1:46" x14ac:dyDescent="0.6">
      <c r="A414" s="47">
        <v>412</v>
      </c>
      <c r="B414" s="47" t="s">
        <v>2226</v>
      </c>
      <c r="C414" s="47" t="s">
        <v>2346</v>
      </c>
      <c r="D414" s="47">
        <v>2019</v>
      </c>
      <c r="E414" s="96">
        <v>0.7</v>
      </c>
      <c r="F414" s="96">
        <v>0.67</v>
      </c>
      <c r="G414" s="47">
        <f>700+273</f>
        <v>973</v>
      </c>
      <c r="H414" s="97">
        <v>0.65</v>
      </c>
      <c r="I414" s="97"/>
      <c r="J414" s="47">
        <f>550+273</f>
        <v>823</v>
      </c>
      <c r="K414" s="47">
        <f>800+273</f>
        <v>1073</v>
      </c>
      <c r="L414" s="47">
        <f t="shared" si="1"/>
        <v>250</v>
      </c>
      <c r="M414" s="97"/>
      <c r="N414" s="47"/>
      <c r="O414" s="47"/>
      <c r="P414" s="47"/>
      <c r="Q414" s="47"/>
      <c r="R414" s="47"/>
      <c r="S414" s="47"/>
      <c r="U414" s="54" t="s">
        <v>2400</v>
      </c>
      <c r="V414" s="54" t="s">
        <v>2412</v>
      </c>
      <c r="W414" s="54" t="s">
        <v>2478</v>
      </c>
      <c r="X414" s="54" t="s">
        <v>2392</v>
      </c>
      <c r="Y414" s="54" t="s">
        <v>2398</v>
      </c>
      <c r="Z414" s="54" t="s">
        <v>2479</v>
      </c>
      <c r="AA414" s="47" t="s">
        <v>2480</v>
      </c>
      <c r="AB414" s="47" t="s">
        <v>2482</v>
      </c>
      <c r="AC414" s="47" t="s">
        <v>2481</v>
      </c>
      <c r="AD414" s="30"/>
      <c r="AE414" s="30"/>
      <c r="AF414" s="31"/>
      <c r="AG414" s="31"/>
      <c r="AH414" s="31"/>
      <c r="AI414" s="31"/>
      <c r="AJ414" s="33"/>
      <c r="AK414" s="33"/>
      <c r="AL414" s="33"/>
      <c r="AM414" s="33"/>
      <c r="AN414" s="33"/>
      <c r="AO414" s="30" t="s">
        <v>2300</v>
      </c>
      <c r="AP414" s="88">
        <v>44386</v>
      </c>
      <c r="AQ414" s="30"/>
      <c r="AR414" s="33"/>
      <c r="AS414" s="33"/>
      <c r="AT414" s="33"/>
    </row>
    <row r="415" spans="1:46" x14ac:dyDescent="0.6">
      <c r="A415" s="47">
        <v>413</v>
      </c>
      <c r="B415" s="47" t="s">
        <v>2227</v>
      </c>
      <c r="C415" s="47" t="s">
        <v>2343</v>
      </c>
      <c r="D415" s="47">
        <v>2018</v>
      </c>
      <c r="E415" s="96">
        <v>2.2999999999999998</v>
      </c>
      <c r="F415" s="96">
        <v>2.2999999999999998</v>
      </c>
      <c r="G415" s="47">
        <v>740</v>
      </c>
      <c r="H415" s="97">
        <v>1.6</v>
      </c>
      <c r="I415" s="97"/>
      <c r="J415" s="47">
        <v>300</v>
      </c>
      <c r="K415" s="47">
        <v>780</v>
      </c>
      <c r="L415" s="47">
        <f t="shared" si="1"/>
        <v>480</v>
      </c>
      <c r="M415" s="97"/>
      <c r="N415" s="47"/>
      <c r="O415" s="47"/>
      <c r="P415" s="47"/>
      <c r="Q415" s="47"/>
      <c r="R415" s="47"/>
      <c r="S415" s="47"/>
      <c r="U415" s="54" t="s">
        <v>2388</v>
      </c>
      <c r="V415" s="54" t="s">
        <v>2389</v>
      </c>
      <c r="W415" s="54" t="s">
        <v>2399</v>
      </c>
      <c r="X415" s="54" t="s">
        <v>2398</v>
      </c>
      <c r="Y415" s="54" t="s">
        <v>2398</v>
      </c>
      <c r="Z415" s="54" t="s">
        <v>2426</v>
      </c>
      <c r="AA415" s="47" t="s">
        <v>2440</v>
      </c>
      <c r="AB415" s="47" t="s">
        <v>2483</v>
      </c>
      <c r="AC415" s="47" t="s">
        <v>2484</v>
      </c>
      <c r="AD415" s="30"/>
      <c r="AE415" s="30"/>
      <c r="AF415" s="31"/>
      <c r="AG415" s="31"/>
      <c r="AH415" s="31"/>
      <c r="AI415" s="31"/>
      <c r="AJ415" s="33"/>
      <c r="AK415" s="33"/>
      <c r="AL415" s="33"/>
      <c r="AM415" s="33"/>
      <c r="AN415" s="33"/>
      <c r="AO415" s="30" t="s">
        <v>2300</v>
      </c>
      <c r="AP415" s="88">
        <v>44386</v>
      </c>
      <c r="AQ415" s="30"/>
      <c r="AR415" s="33"/>
      <c r="AS415" s="33"/>
      <c r="AT415" s="33"/>
    </row>
    <row r="416" spans="1:46" x14ac:dyDescent="0.6">
      <c r="A416" s="47">
        <v>414</v>
      </c>
      <c r="B416" s="47" t="s">
        <v>2228</v>
      </c>
      <c r="C416" s="47" t="s">
        <v>2343</v>
      </c>
      <c r="D416" s="47">
        <v>2019</v>
      </c>
      <c r="E416" s="96"/>
      <c r="F416" s="96">
        <v>1.8</v>
      </c>
      <c r="G416" s="47">
        <v>700</v>
      </c>
      <c r="H416" s="97">
        <v>1.35</v>
      </c>
      <c r="I416" s="97"/>
      <c r="J416" s="47">
        <v>300</v>
      </c>
      <c r="K416" s="47">
        <v>750</v>
      </c>
      <c r="L416" s="47">
        <f t="shared" ref="L416:L423" si="5">K416-J416</f>
        <v>450</v>
      </c>
      <c r="M416" s="97"/>
      <c r="N416" s="47"/>
      <c r="O416" s="47"/>
      <c r="P416" s="47"/>
      <c r="Q416" s="47"/>
      <c r="R416" s="47"/>
      <c r="S416" s="47"/>
      <c r="U416" s="54" t="s">
        <v>2388</v>
      </c>
      <c r="V416" s="54" t="s">
        <v>2485</v>
      </c>
      <c r="W416" s="54" t="s">
        <v>2478</v>
      </c>
      <c r="X416" s="54" t="s">
        <v>2398</v>
      </c>
      <c r="Y416" s="54" t="s">
        <v>2392</v>
      </c>
      <c r="Z416" s="54" t="s">
        <v>2475</v>
      </c>
      <c r="AA416" s="47" t="s">
        <v>2486</v>
      </c>
      <c r="AB416" s="47" t="s">
        <v>2488</v>
      </c>
      <c r="AC416" s="47" t="s">
        <v>2487</v>
      </c>
      <c r="AD416" s="30"/>
      <c r="AE416" s="30"/>
      <c r="AF416" s="31"/>
      <c r="AG416" s="31"/>
      <c r="AH416" s="31"/>
      <c r="AI416" s="31"/>
      <c r="AJ416" s="33"/>
      <c r="AK416" s="33"/>
      <c r="AL416" s="33"/>
      <c r="AM416" s="33"/>
      <c r="AN416" s="33"/>
      <c r="AO416" s="30" t="s">
        <v>2300</v>
      </c>
      <c r="AP416" s="88">
        <v>44386</v>
      </c>
      <c r="AQ416" s="30"/>
      <c r="AR416" s="33"/>
      <c r="AS416" s="33"/>
      <c r="AT416" s="33"/>
    </row>
    <row r="417" spans="1:46" x14ac:dyDescent="0.6">
      <c r="A417" s="47">
        <v>415</v>
      </c>
      <c r="B417" s="47" t="s">
        <v>2229</v>
      </c>
      <c r="C417" s="47" t="s">
        <v>2342</v>
      </c>
      <c r="D417" s="47">
        <v>2016</v>
      </c>
      <c r="E417" s="96">
        <v>2.2999999999999998</v>
      </c>
      <c r="F417" s="96">
        <v>2.2999999999999998</v>
      </c>
      <c r="G417" s="47">
        <v>873</v>
      </c>
      <c r="H417" s="97">
        <v>1.23</v>
      </c>
      <c r="I417" s="97"/>
      <c r="J417" s="47">
        <v>300</v>
      </c>
      <c r="K417" s="47">
        <v>873</v>
      </c>
      <c r="L417" s="47">
        <f t="shared" si="5"/>
        <v>573</v>
      </c>
      <c r="M417" s="97">
        <v>17.600000000000001</v>
      </c>
      <c r="N417" s="47" t="s">
        <v>2562</v>
      </c>
      <c r="O417" s="47">
        <v>300</v>
      </c>
      <c r="P417" s="47">
        <v>873</v>
      </c>
      <c r="Q417" s="47">
        <f t="shared" si="2"/>
        <v>573</v>
      </c>
      <c r="R417" s="47"/>
      <c r="S417" s="47"/>
      <c r="U417" s="54" t="s">
        <v>2400</v>
      </c>
      <c r="V417" s="54" t="s">
        <v>2389</v>
      </c>
      <c r="W417" s="54" t="s">
        <v>2390</v>
      </c>
      <c r="X417" s="54" t="s">
        <v>2392</v>
      </c>
      <c r="Y417" s="54" t="s">
        <v>2398</v>
      </c>
      <c r="Z417" s="54" t="s">
        <v>2426</v>
      </c>
      <c r="AA417" s="47" t="s">
        <v>2445</v>
      </c>
      <c r="AB417" s="47" t="s">
        <v>2490</v>
      </c>
      <c r="AC417" s="47" t="s">
        <v>2489</v>
      </c>
      <c r="AD417" s="30"/>
      <c r="AE417" s="30"/>
      <c r="AF417" s="31"/>
      <c r="AG417" s="31"/>
      <c r="AH417" s="31"/>
      <c r="AI417" s="31"/>
      <c r="AJ417" s="33"/>
      <c r="AK417" s="33"/>
      <c r="AL417" s="33"/>
      <c r="AM417" s="33"/>
      <c r="AN417" s="33"/>
      <c r="AO417" s="30" t="s">
        <v>2300</v>
      </c>
      <c r="AP417" s="88">
        <v>44386</v>
      </c>
      <c r="AQ417" s="30"/>
      <c r="AR417" s="33"/>
      <c r="AS417" s="33"/>
      <c r="AT417" s="33"/>
    </row>
    <row r="418" spans="1:46" x14ac:dyDescent="0.6">
      <c r="A418" s="47">
        <v>416</v>
      </c>
      <c r="B418" s="47" t="s">
        <v>2230</v>
      </c>
      <c r="C418" s="47" t="s">
        <v>2342</v>
      </c>
      <c r="D418" s="47">
        <v>2017</v>
      </c>
      <c r="E418" s="96">
        <v>0.92</v>
      </c>
      <c r="F418" s="96">
        <v>0.94</v>
      </c>
      <c r="G418" s="47">
        <v>873</v>
      </c>
      <c r="I418" s="97">
        <v>0.54</v>
      </c>
      <c r="J418" s="47">
        <v>323</v>
      </c>
      <c r="K418" s="47">
        <v>923</v>
      </c>
      <c r="L418" s="47">
        <f t="shared" si="5"/>
        <v>600</v>
      </c>
      <c r="M418" s="97">
        <v>10.5</v>
      </c>
      <c r="N418" s="47" t="s">
        <v>2562</v>
      </c>
      <c r="O418" s="47">
        <v>323</v>
      </c>
      <c r="P418" s="47">
        <v>923</v>
      </c>
      <c r="Q418" s="47">
        <f t="shared" si="2"/>
        <v>600</v>
      </c>
      <c r="R418" s="47"/>
      <c r="S418" s="47"/>
      <c r="U418" s="54" t="s">
        <v>2492</v>
      </c>
      <c r="V418" s="54" t="s">
        <v>2416</v>
      </c>
      <c r="W418" s="54" t="s">
        <v>2399</v>
      </c>
      <c r="X418" s="54" t="s">
        <v>2398</v>
      </c>
      <c r="Y418" s="54" t="s">
        <v>2398</v>
      </c>
      <c r="Z418" s="54" t="s">
        <v>2449</v>
      </c>
      <c r="AA418" s="47" t="s">
        <v>2495</v>
      </c>
      <c r="AB418" s="47" t="s">
        <v>2494</v>
      </c>
      <c r="AC418" s="47" t="s">
        <v>2491</v>
      </c>
      <c r="AD418" s="30"/>
      <c r="AE418" s="30"/>
      <c r="AF418" s="31"/>
      <c r="AG418" s="31"/>
      <c r="AH418" s="31"/>
      <c r="AI418" s="31"/>
      <c r="AJ418" s="33"/>
      <c r="AK418" s="33"/>
      <c r="AL418" s="33"/>
      <c r="AM418" s="33"/>
      <c r="AN418" s="33"/>
      <c r="AO418" s="30" t="s">
        <v>2511</v>
      </c>
      <c r="AP418" s="88">
        <v>44386</v>
      </c>
      <c r="AQ418" s="30"/>
      <c r="AR418" s="33"/>
      <c r="AS418" s="33"/>
      <c r="AT418" s="33"/>
    </row>
    <row r="419" spans="1:46" x14ac:dyDescent="0.6">
      <c r="A419" s="47">
        <v>417</v>
      </c>
      <c r="B419" s="47" t="s">
        <v>2231</v>
      </c>
      <c r="C419" s="47" t="s">
        <v>2342</v>
      </c>
      <c r="D419" s="47">
        <v>2018</v>
      </c>
      <c r="E419" s="96">
        <v>1.1000000000000001</v>
      </c>
      <c r="F419" s="96">
        <v>1.07</v>
      </c>
      <c r="G419" s="47">
        <v>870</v>
      </c>
      <c r="H419" s="97">
        <v>0.53</v>
      </c>
      <c r="I419" s="97"/>
      <c r="J419" s="47">
        <v>300</v>
      </c>
      <c r="K419" s="47">
        <v>900</v>
      </c>
      <c r="L419" s="47">
        <f t="shared" si="5"/>
        <v>600</v>
      </c>
      <c r="M419" s="97"/>
      <c r="N419" s="47"/>
      <c r="O419" s="47"/>
      <c r="P419" s="47"/>
      <c r="Q419" s="47"/>
      <c r="R419" s="47"/>
      <c r="S419" s="47"/>
      <c r="U419" s="54" t="s">
        <v>2388</v>
      </c>
      <c r="V419" s="54" t="s">
        <v>2389</v>
      </c>
      <c r="W419" s="54" t="s">
        <v>2493</v>
      </c>
      <c r="X419" s="54" t="s">
        <v>2398</v>
      </c>
      <c r="Y419" s="54" t="s">
        <v>2398</v>
      </c>
      <c r="Z419" s="54" t="s">
        <v>2503</v>
      </c>
      <c r="AA419" s="47" t="s">
        <v>2498</v>
      </c>
      <c r="AB419" s="47" t="s">
        <v>164</v>
      </c>
      <c r="AC419" s="47" t="s">
        <v>2497</v>
      </c>
      <c r="AD419" s="30"/>
      <c r="AE419" s="30"/>
      <c r="AF419" s="31"/>
      <c r="AG419" s="31"/>
      <c r="AH419" s="31"/>
      <c r="AI419" s="31"/>
      <c r="AJ419" s="33"/>
      <c r="AK419" s="33"/>
      <c r="AL419" s="33"/>
      <c r="AM419" s="33"/>
      <c r="AN419" s="33"/>
      <c r="AO419" s="30" t="s">
        <v>2512</v>
      </c>
      <c r="AP419" s="88">
        <v>44386</v>
      </c>
      <c r="AQ419" s="30"/>
      <c r="AR419" s="33"/>
      <c r="AS419" s="33"/>
      <c r="AT419" s="33"/>
    </row>
    <row r="420" spans="1:46" x14ac:dyDescent="0.6">
      <c r="A420" s="47">
        <v>418</v>
      </c>
      <c r="B420" s="47" t="s">
        <v>2232</v>
      </c>
      <c r="C420" s="47" t="s">
        <v>2342</v>
      </c>
      <c r="D420" s="47">
        <v>2018</v>
      </c>
      <c r="E420" s="96">
        <v>1.42</v>
      </c>
      <c r="F420" s="96">
        <v>1.42</v>
      </c>
      <c r="G420" s="47">
        <v>900</v>
      </c>
      <c r="H420" s="97">
        <v>0.87</v>
      </c>
      <c r="I420" s="97"/>
      <c r="J420" s="47">
        <v>500</v>
      </c>
      <c r="K420" s="47">
        <v>900</v>
      </c>
      <c r="L420" s="47">
        <f t="shared" si="5"/>
        <v>400</v>
      </c>
      <c r="M420" s="97"/>
      <c r="N420" s="47"/>
      <c r="O420" s="47"/>
      <c r="P420" s="47"/>
      <c r="Q420" s="47"/>
      <c r="R420" s="47"/>
      <c r="S420" s="47"/>
      <c r="U420" s="54" t="s">
        <v>2400</v>
      </c>
      <c r="V420" s="54" t="s">
        <v>2389</v>
      </c>
      <c r="W420" s="54" t="s">
        <v>2399</v>
      </c>
      <c r="X420" s="54" t="s">
        <v>2392</v>
      </c>
      <c r="Y420" s="54" t="s">
        <v>2432</v>
      </c>
      <c r="Z420" s="54" t="s">
        <v>2426</v>
      </c>
      <c r="AA420" s="47" t="s">
        <v>2391</v>
      </c>
      <c r="AB420" s="47" t="s">
        <v>2499</v>
      </c>
      <c r="AC420" s="47" t="s">
        <v>2500</v>
      </c>
      <c r="AD420" s="30"/>
      <c r="AE420" s="30"/>
      <c r="AF420" s="31"/>
      <c r="AG420" s="31"/>
      <c r="AH420" s="31"/>
      <c r="AI420" s="31"/>
      <c r="AJ420" s="33"/>
      <c r="AK420" s="33"/>
      <c r="AL420" s="33"/>
      <c r="AM420" s="33"/>
      <c r="AN420" s="33"/>
      <c r="AO420" s="30" t="s">
        <v>2300</v>
      </c>
      <c r="AP420" s="88">
        <v>44386</v>
      </c>
      <c r="AQ420" s="30"/>
      <c r="AR420" s="33"/>
      <c r="AS420" s="33"/>
      <c r="AT420" s="33"/>
    </row>
    <row r="421" spans="1:46" x14ac:dyDescent="0.6">
      <c r="A421" s="47">
        <v>419</v>
      </c>
      <c r="B421" s="47" t="s">
        <v>2233</v>
      </c>
      <c r="C421" s="47" t="s">
        <v>2342</v>
      </c>
      <c r="D421" s="47">
        <v>2019</v>
      </c>
      <c r="E421" s="96">
        <v>1.7</v>
      </c>
      <c r="F421" s="96">
        <v>1.68</v>
      </c>
      <c r="G421" s="47">
        <v>823</v>
      </c>
      <c r="H421" s="97">
        <v>0.84</v>
      </c>
      <c r="I421" s="97"/>
      <c r="J421" s="47">
        <v>300</v>
      </c>
      <c r="K421" s="47">
        <v>873</v>
      </c>
      <c r="L421" s="47">
        <f t="shared" si="5"/>
        <v>573</v>
      </c>
      <c r="M421" s="97"/>
      <c r="N421" s="47"/>
      <c r="O421" s="47"/>
      <c r="P421" s="47"/>
      <c r="Q421" s="47"/>
      <c r="R421" s="47"/>
      <c r="S421" s="47"/>
      <c r="U421" s="54" t="s">
        <v>2388</v>
      </c>
      <c r="V421" s="54" t="s">
        <v>2389</v>
      </c>
      <c r="W421" s="54" t="s">
        <v>2399</v>
      </c>
      <c r="X421" s="54" t="s">
        <v>2398</v>
      </c>
      <c r="Y421" s="54" t="s">
        <v>2398</v>
      </c>
      <c r="Z421" s="54" t="s">
        <v>2005</v>
      </c>
      <c r="AA421" s="47" t="s">
        <v>2448</v>
      </c>
      <c r="AB421" s="47" t="s">
        <v>2502</v>
      </c>
      <c r="AC421" s="47" t="s">
        <v>2501</v>
      </c>
      <c r="AD421" s="30"/>
      <c r="AE421" s="30"/>
      <c r="AF421" s="31"/>
      <c r="AG421" s="31"/>
      <c r="AH421" s="31"/>
      <c r="AI421" s="31"/>
      <c r="AJ421" s="33"/>
      <c r="AK421" s="33"/>
      <c r="AL421" s="33"/>
      <c r="AM421" s="33"/>
      <c r="AN421" s="33"/>
      <c r="AO421" s="30" t="s">
        <v>2300</v>
      </c>
      <c r="AP421" s="88">
        <v>44386</v>
      </c>
      <c r="AQ421" s="30"/>
      <c r="AR421" s="33"/>
      <c r="AS421" s="33"/>
      <c r="AT421" s="33"/>
    </row>
    <row r="422" spans="1:46" x14ac:dyDescent="0.6">
      <c r="A422" s="47">
        <v>420</v>
      </c>
      <c r="B422" s="47" t="s">
        <v>2234</v>
      </c>
      <c r="C422" s="47" t="s">
        <v>2342</v>
      </c>
      <c r="D422" s="47">
        <v>2019</v>
      </c>
      <c r="E422" s="96">
        <v>2.4</v>
      </c>
      <c r="F422" s="96">
        <v>2.41</v>
      </c>
      <c r="G422" s="47">
        <v>723</v>
      </c>
      <c r="H422" s="97">
        <v>1.34</v>
      </c>
      <c r="I422" s="97"/>
      <c r="J422" s="47">
        <v>300</v>
      </c>
      <c r="K422" s="47">
        <v>723</v>
      </c>
      <c r="L422" s="47">
        <f t="shared" si="5"/>
        <v>423</v>
      </c>
      <c r="M422" s="97">
        <v>16</v>
      </c>
      <c r="N422" s="47" t="s">
        <v>2562</v>
      </c>
      <c r="O422" s="47">
        <v>423</v>
      </c>
      <c r="P422" s="47">
        <v>723</v>
      </c>
      <c r="Q422" s="47">
        <f t="shared" si="2"/>
        <v>300</v>
      </c>
      <c r="R422" s="47"/>
      <c r="S422" s="47"/>
      <c r="U422" s="54" t="s">
        <v>2388</v>
      </c>
      <c r="V422" s="54" t="s">
        <v>2505</v>
      </c>
      <c r="W422" s="54" t="s">
        <v>2399</v>
      </c>
      <c r="X422" s="54" t="s">
        <v>2398</v>
      </c>
      <c r="Y422" s="54" t="s">
        <v>2398</v>
      </c>
      <c r="Z422" s="54" t="s">
        <v>2005</v>
      </c>
      <c r="AA422" s="47" t="s">
        <v>2448</v>
      </c>
      <c r="AB422" s="47" t="s">
        <v>2507</v>
      </c>
      <c r="AC422" s="47" t="s">
        <v>2506</v>
      </c>
      <c r="AD422" s="30"/>
      <c r="AE422" s="30"/>
      <c r="AF422" s="31"/>
      <c r="AG422" s="31"/>
      <c r="AH422" s="31"/>
      <c r="AI422" s="31"/>
      <c r="AJ422" s="33"/>
      <c r="AK422" s="33"/>
      <c r="AL422" s="33"/>
      <c r="AM422" s="33"/>
      <c r="AN422" s="33"/>
      <c r="AO422" s="30" t="s">
        <v>2300</v>
      </c>
      <c r="AP422" s="88">
        <v>44386</v>
      </c>
      <c r="AQ422" s="30"/>
      <c r="AR422" s="33"/>
      <c r="AS422" s="33"/>
      <c r="AT422" s="33"/>
    </row>
    <row r="423" spans="1:46" x14ac:dyDescent="0.6">
      <c r="A423" s="47">
        <v>421</v>
      </c>
      <c r="B423" s="47" t="s">
        <v>2235</v>
      </c>
      <c r="C423" s="47" t="s">
        <v>2342</v>
      </c>
      <c r="D423" s="47">
        <v>2020</v>
      </c>
      <c r="E423" s="107">
        <v>1.6</v>
      </c>
      <c r="F423" s="96">
        <v>1.66</v>
      </c>
      <c r="G423" s="47">
        <v>375</v>
      </c>
      <c r="H423" s="97">
        <v>1.2</v>
      </c>
      <c r="I423" s="97"/>
      <c r="J423" s="47">
        <v>300</v>
      </c>
      <c r="K423" s="47">
        <v>575</v>
      </c>
      <c r="L423" s="47">
        <f t="shared" si="5"/>
        <v>275</v>
      </c>
      <c r="M423" s="97">
        <v>11.3</v>
      </c>
      <c r="N423" s="47" t="s">
        <v>2562</v>
      </c>
      <c r="O423" s="47">
        <v>300</v>
      </c>
      <c r="P423" s="47">
        <v>575</v>
      </c>
      <c r="Q423" s="47">
        <f t="shared" si="2"/>
        <v>275</v>
      </c>
      <c r="R423" s="47"/>
      <c r="S423" s="47"/>
      <c r="U423" s="54" t="s">
        <v>2400</v>
      </c>
      <c r="V423" s="54" t="s">
        <v>2389</v>
      </c>
      <c r="W423" s="54" t="s">
        <v>2399</v>
      </c>
      <c r="X423" s="54" t="s">
        <v>2398</v>
      </c>
      <c r="Y423" s="54" t="s">
        <v>2398</v>
      </c>
      <c r="Z423" s="54" t="s">
        <v>2005</v>
      </c>
      <c r="AA423" s="47" t="s">
        <v>2508</v>
      </c>
      <c r="AB423" s="47" t="s">
        <v>2510</v>
      </c>
      <c r="AC423" s="47" t="s">
        <v>2509</v>
      </c>
      <c r="AO423" s="30" t="s">
        <v>2300</v>
      </c>
      <c r="AP423" s="88">
        <v>44386</v>
      </c>
    </row>
    <row r="424" spans="1:46" x14ac:dyDescent="0.6">
      <c r="A424" s="1">
        <v>422</v>
      </c>
    </row>
    <row r="425" spans="1:46" x14ac:dyDescent="0.6">
      <c r="A425" s="1">
        <v>423</v>
      </c>
    </row>
    <row r="426" spans="1:46" x14ac:dyDescent="0.6">
      <c r="A426" s="1">
        <v>424</v>
      </c>
    </row>
    <row r="427" spans="1:46" x14ac:dyDescent="0.6">
      <c r="A427" s="1">
        <v>425</v>
      </c>
    </row>
    <row r="428" spans="1:46" x14ac:dyDescent="0.6">
      <c r="A428" s="1">
        <v>426</v>
      </c>
    </row>
    <row r="429" spans="1:46" x14ac:dyDescent="0.6">
      <c r="A429" s="1">
        <v>427</v>
      </c>
    </row>
    <row r="430" spans="1:46" x14ac:dyDescent="0.6">
      <c r="A430" s="1">
        <v>428</v>
      </c>
    </row>
    <row r="431" spans="1:46" x14ac:dyDescent="0.6">
      <c r="A431" s="1">
        <v>429</v>
      </c>
    </row>
    <row r="432" spans="1:46" x14ac:dyDescent="0.6">
      <c r="A432" s="1">
        <v>430</v>
      </c>
    </row>
    <row r="433" spans="1:1" x14ac:dyDescent="0.6">
      <c r="A433" s="1">
        <v>431</v>
      </c>
    </row>
    <row r="434" spans="1:1" x14ac:dyDescent="0.6">
      <c r="A434" s="1">
        <v>432</v>
      </c>
    </row>
    <row r="435" spans="1:1" x14ac:dyDescent="0.6">
      <c r="A435" s="1">
        <v>433</v>
      </c>
    </row>
    <row r="436" spans="1:1" x14ac:dyDescent="0.6">
      <c r="A436" s="1">
        <v>434</v>
      </c>
    </row>
    <row r="437" spans="1:1" x14ac:dyDescent="0.6">
      <c r="A437" s="1">
        <v>435</v>
      </c>
    </row>
    <row r="438" spans="1:1" x14ac:dyDescent="0.6">
      <c r="A438" s="1">
        <v>436</v>
      </c>
    </row>
    <row r="439" spans="1:1" x14ac:dyDescent="0.6">
      <c r="A439" s="1">
        <v>437</v>
      </c>
    </row>
    <row r="440" spans="1:1" x14ac:dyDescent="0.6">
      <c r="A440" s="1">
        <v>438</v>
      </c>
    </row>
    <row r="441" spans="1:1" x14ac:dyDescent="0.6">
      <c r="A441" s="1">
        <v>439</v>
      </c>
    </row>
    <row r="442" spans="1:1" x14ac:dyDescent="0.6">
      <c r="A442" s="1">
        <v>440</v>
      </c>
    </row>
    <row r="443" spans="1:1" x14ac:dyDescent="0.6">
      <c r="A443" s="1">
        <v>441</v>
      </c>
    </row>
    <row r="444" spans="1:1" x14ac:dyDescent="0.6">
      <c r="A444" s="1">
        <v>442</v>
      </c>
    </row>
    <row r="445" spans="1:1" x14ac:dyDescent="0.6">
      <c r="A445" s="1">
        <v>443</v>
      </c>
    </row>
    <row r="446" spans="1:1" x14ac:dyDescent="0.6">
      <c r="A446" s="1">
        <v>444</v>
      </c>
    </row>
    <row r="447" spans="1:1" x14ac:dyDescent="0.6">
      <c r="A447" s="1">
        <v>445</v>
      </c>
    </row>
    <row r="448" spans="1:1" x14ac:dyDescent="0.6">
      <c r="A448" s="1">
        <v>446</v>
      </c>
    </row>
    <row r="449" spans="1:1" x14ac:dyDescent="0.6">
      <c r="A449" s="1">
        <v>447</v>
      </c>
    </row>
    <row r="450" spans="1:1" x14ac:dyDescent="0.6">
      <c r="A450" s="1">
        <v>448</v>
      </c>
    </row>
    <row r="451" spans="1:1" x14ac:dyDescent="0.6">
      <c r="A451" s="1">
        <v>449</v>
      </c>
    </row>
    <row r="452" spans="1:1" x14ac:dyDescent="0.6">
      <c r="A452" s="1">
        <v>450</v>
      </c>
    </row>
    <row r="453" spans="1:1" x14ac:dyDescent="0.6">
      <c r="A453" s="1">
        <v>451</v>
      </c>
    </row>
    <row r="454" spans="1:1" x14ac:dyDescent="0.6">
      <c r="A454" s="1">
        <v>452</v>
      </c>
    </row>
    <row r="455" spans="1:1" x14ac:dyDescent="0.6">
      <c r="A455" s="1">
        <v>453</v>
      </c>
    </row>
    <row r="456" spans="1:1" x14ac:dyDescent="0.6">
      <c r="A456" s="1">
        <v>454</v>
      </c>
    </row>
    <row r="457" spans="1:1" x14ac:dyDescent="0.6">
      <c r="A457" s="1">
        <v>455</v>
      </c>
    </row>
    <row r="458" spans="1:1" x14ac:dyDescent="0.6">
      <c r="A458" s="1">
        <v>456</v>
      </c>
    </row>
    <row r="459" spans="1:1" x14ac:dyDescent="0.6">
      <c r="A459" s="1">
        <v>457</v>
      </c>
    </row>
    <row r="460" spans="1:1" x14ac:dyDescent="0.6">
      <c r="A460" s="1">
        <v>458</v>
      </c>
    </row>
    <row r="461" spans="1:1" x14ac:dyDescent="0.6">
      <c r="A461" s="1">
        <v>459</v>
      </c>
    </row>
    <row r="462" spans="1:1" x14ac:dyDescent="0.6">
      <c r="A462" s="1">
        <v>460</v>
      </c>
    </row>
    <row r="463" spans="1:1" x14ac:dyDescent="0.6">
      <c r="A463" s="1">
        <v>461</v>
      </c>
    </row>
    <row r="464" spans="1:1" x14ac:dyDescent="0.6">
      <c r="A464" s="1">
        <v>462</v>
      </c>
    </row>
    <row r="465" spans="1:1" x14ac:dyDescent="0.6">
      <c r="A465" s="1">
        <v>463</v>
      </c>
    </row>
    <row r="466" spans="1:1" x14ac:dyDescent="0.6">
      <c r="A466" s="1">
        <v>464</v>
      </c>
    </row>
    <row r="467" spans="1:1" x14ac:dyDescent="0.6">
      <c r="A467" s="1">
        <v>465</v>
      </c>
    </row>
    <row r="468" spans="1:1" x14ac:dyDescent="0.6">
      <c r="A468" s="1">
        <v>466</v>
      </c>
    </row>
    <row r="469" spans="1:1" x14ac:dyDescent="0.6">
      <c r="A469" s="1">
        <v>467</v>
      </c>
    </row>
    <row r="470" spans="1:1" x14ac:dyDescent="0.6">
      <c r="A470" s="1">
        <v>468</v>
      </c>
    </row>
    <row r="471" spans="1:1" x14ac:dyDescent="0.6">
      <c r="A471" s="1">
        <v>469</v>
      </c>
    </row>
    <row r="472" spans="1:1" x14ac:dyDescent="0.6">
      <c r="A472" s="1">
        <v>470</v>
      </c>
    </row>
    <row r="473" spans="1:1" x14ac:dyDescent="0.6">
      <c r="A473" s="1">
        <v>471</v>
      </c>
    </row>
    <row r="474" spans="1:1" x14ac:dyDescent="0.6">
      <c r="A474" s="1">
        <v>472</v>
      </c>
    </row>
    <row r="475" spans="1:1" x14ac:dyDescent="0.6">
      <c r="A475" s="1">
        <v>473</v>
      </c>
    </row>
    <row r="476" spans="1:1" x14ac:dyDescent="0.6">
      <c r="A476" s="1">
        <v>474</v>
      </c>
    </row>
    <row r="477" spans="1:1" x14ac:dyDescent="0.6">
      <c r="A477" s="1">
        <v>475</v>
      </c>
    </row>
    <row r="478" spans="1:1" x14ac:dyDescent="0.6">
      <c r="A478" s="1">
        <v>476</v>
      </c>
    </row>
    <row r="479" spans="1:1" x14ac:dyDescent="0.6">
      <c r="A479" s="1">
        <v>477</v>
      </c>
    </row>
    <row r="480" spans="1:1" x14ac:dyDescent="0.6">
      <c r="A480" s="1">
        <v>478</v>
      </c>
    </row>
    <row r="481" spans="1:1" x14ac:dyDescent="0.6">
      <c r="A481" s="1">
        <v>479</v>
      </c>
    </row>
    <row r="482" spans="1:1" x14ac:dyDescent="0.6">
      <c r="A482" s="1">
        <v>480</v>
      </c>
    </row>
    <row r="483" spans="1:1" x14ac:dyDescent="0.6">
      <c r="A483" s="1">
        <v>481</v>
      </c>
    </row>
    <row r="484" spans="1:1" x14ac:dyDescent="0.6">
      <c r="A484" s="1">
        <v>482</v>
      </c>
    </row>
    <row r="485" spans="1:1" x14ac:dyDescent="0.6">
      <c r="A485" s="1">
        <v>483</v>
      </c>
    </row>
    <row r="486" spans="1:1" x14ac:dyDescent="0.6">
      <c r="A486" s="1">
        <v>484</v>
      </c>
    </row>
    <row r="487" spans="1:1" x14ac:dyDescent="0.6">
      <c r="A487" s="1">
        <v>485</v>
      </c>
    </row>
    <row r="488" spans="1:1" x14ac:dyDescent="0.6">
      <c r="A488" s="1">
        <v>486</v>
      </c>
    </row>
    <row r="489" spans="1:1" x14ac:dyDescent="0.6">
      <c r="A489" s="1">
        <v>487</v>
      </c>
    </row>
    <row r="490" spans="1:1" x14ac:dyDescent="0.6">
      <c r="A490" s="1">
        <v>488</v>
      </c>
    </row>
    <row r="491" spans="1:1" x14ac:dyDescent="0.6">
      <c r="A491" s="1">
        <v>489</v>
      </c>
    </row>
    <row r="492" spans="1:1" x14ac:dyDescent="0.6">
      <c r="A492" s="1">
        <v>490</v>
      </c>
    </row>
    <row r="493" spans="1:1" x14ac:dyDescent="0.6">
      <c r="A493" s="1">
        <v>491</v>
      </c>
    </row>
    <row r="494" spans="1:1" x14ac:dyDescent="0.6">
      <c r="A494" s="1">
        <v>492</v>
      </c>
    </row>
    <row r="495" spans="1:1" x14ac:dyDescent="0.6">
      <c r="A495" s="1">
        <v>493</v>
      </c>
    </row>
    <row r="496" spans="1:1" x14ac:dyDescent="0.6">
      <c r="A496" s="1">
        <v>494</v>
      </c>
    </row>
    <row r="497" spans="1:1" x14ac:dyDescent="0.6">
      <c r="A497" s="1">
        <v>495</v>
      </c>
    </row>
    <row r="498" spans="1:1" x14ac:dyDescent="0.6">
      <c r="A498" s="1">
        <v>496</v>
      </c>
    </row>
    <row r="499" spans="1:1" x14ac:dyDescent="0.6">
      <c r="A499" s="1">
        <v>497</v>
      </c>
    </row>
    <row r="500" spans="1:1" x14ac:dyDescent="0.6">
      <c r="A500" s="1">
        <v>498</v>
      </c>
    </row>
    <row r="501" spans="1:1" x14ac:dyDescent="0.6">
      <c r="A501" s="1">
        <v>499</v>
      </c>
    </row>
    <row r="502" spans="1:1" x14ac:dyDescent="0.6">
      <c r="A502" s="1">
        <v>500</v>
      </c>
    </row>
    <row r="503" spans="1:1" x14ac:dyDescent="0.6">
      <c r="A503" s="1">
        <v>501</v>
      </c>
    </row>
    <row r="504" spans="1:1" x14ac:dyDescent="0.6">
      <c r="A504" s="1">
        <v>502</v>
      </c>
    </row>
    <row r="505" spans="1:1" x14ac:dyDescent="0.6">
      <c r="A505" s="1">
        <v>503</v>
      </c>
    </row>
    <row r="506" spans="1:1" x14ac:dyDescent="0.6">
      <c r="A506" s="1">
        <v>504</v>
      </c>
    </row>
    <row r="507" spans="1:1" x14ac:dyDescent="0.6">
      <c r="A507" s="1">
        <v>505</v>
      </c>
    </row>
    <row r="508" spans="1:1" x14ac:dyDescent="0.6">
      <c r="A508" s="1">
        <v>506</v>
      </c>
    </row>
    <row r="509" spans="1:1" x14ac:dyDescent="0.6">
      <c r="A509" s="1">
        <v>507</v>
      </c>
    </row>
    <row r="510" spans="1:1" x14ac:dyDescent="0.6">
      <c r="A510" s="1">
        <v>508</v>
      </c>
    </row>
    <row r="511" spans="1:1" x14ac:dyDescent="0.6">
      <c r="A511" s="1">
        <v>509</v>
      </c>
    </row>
    <row r="512" spans="1:1" x14ac:dyDescent="0.6">
      <c r="A512" s="1">
        <v>510</v>
      </c>
    </row>
    <row r="513" spans="1:1" x14ac:dyDescent="0.6">
      <c r="A513" s="1">
        <v>511</v>
      </c>
    </row>
    <row r="514" spans="1:1" x14ac:dyDescent="0.6">
      <c r="A514" s="1">
        <v>512</v>
      </c>
    </row>
    <row r="515" spans="1:1" x14ac:dyDescent="0.6">
      <c r="A515" s="1">
        <v>513</v>
      </c>
    </row>
    <row r="516" spans="1:1" x14ac:dyDescent="0.6">
      <c r="A516" s="1">
        <v>514</v>
      </c>
    </row>
    <row r="517" spans="1:1" x14ac:dyDescent="0.6">
      <c r="A517" s="1">
        <v>515</v>
      </c>
    </row>
    <row r="518" spans="1:1" x14ac:dyDescent="0.6">
      <c r="A518" s="1">
        <v>516</v>
      </c>
    </row>
    <row r="519" spans="1:1" x14ac:dyDescent="0.6">
      <c r="A519" s="1">
        <v>517</v>
      </c>
    </row>
    <row r="520" spans="1:1" x14ac:dyDescent="0.6">
      <c r="A520" s="1">
        <v>518</v>
      </c>
    </row>
    <row r="521" spans="1:1" x14ac:dyDescent="0.6">
      <c r="A521" s="1">
        <v>519</v>
      </c>
    </row>
    <row r="522" spans="1:1" x14ac:dyDescent="0.6">
      <c r="A522" s="1">
        <v>520</v>
      </c>
    </row>
    <row r="523" spans="1:1" x14ac:dyDescent="0.6">
      <c r="A523" s="1">
        <v>521</v>
      </c>
    </row>
    <row r="524" spans="1:1" x14ac:dyDescent="0.6">
      <c r="A524" s="1">
        <v>522</v>
      </c>
    </row>
    <row r="525" spans="1:1" x14ac:dyDescent="0.6">
      <c r="A525" s="1">
        <v>523</v>
      </c>
    </row>
    <row r="526" spans="1:1" x14ac:dyDescent="0.6">
      <c r="A526" s="1">
        <v>524</v>
      </c>
    </row>
    <row r="527" spans="1:1" x14ac:dyDescent="0.6">
      <c r="A527" s="1">
        <v>525</v>
      </c>
    </row>
    <row r="528" spans="1:1" x14ac:dyDescent="0.6">
      <c r="A528" s="1">
        <v>526</v>
      </c>
    </row>
    <row r="529" spans="1:1" x14ac:dyDescent="0.6">
      <c r="A529" s="1">
        <v>527</v>
      </c>
    </row>
    <row r="530" spans="1:1" x14ac:dyDescent="0.6">
      <c r="A530" s="1">
        <v>528</v>
      </c>
    </row>
    <row r="531" spans="1:1" x14ac:dyDescent="0.6">
      <c r="A531" s="1">
        <v>529</v>
      </c>
    </row>
    <row r="532" spans="1:1" x14ac:dyDescent="0.6">
      <c r="A532" s="1">
        <v>530</v>
      </c>
    </row>
    <row r="533" spans="1:1" x14ac:dyDescent="0.6">
      <c r="A533" s="1">
        <v>531</v>
      </c>
    </row>
    <row r="534" spans="1:1" x14ac:dyDescent="0.6">
      <c r="A534" s="1">
        <v>532</v>
      </c>
    </row>
    <row r="535" spans="1:1" x14ac:dyDescent="0.6">
      <c r="A535" s="1">
        <v>533</v>
      </c>
    </row>
    <row r="536" spans="1:1" x14ac:dyDescent="0.6">
      <c r="A536" s="1">
        <v>534</v>
      </c>
    </row>
    <row r="537" spans="1:1" x14ac:dyDescent="0.6">
      <c r="A537" s="1">
        <v>535</v>
      </c>
    </row>
    <row r="538" spans="1:1" x14ac:dyDescent="0.6">
      <c r="A538" s="1">
        <v>536</v>
      </c>
    </row>
    <row r="539" spans="1:1" x14ac:dyDescent="0.6">
      <c r="A539" s="1">
        <v>537</v>
      </c>
    </row>
    <row r="540" spans="1:1" x14ac:dyDescent="0.6">
      <c r="A540" s="1">
        <v>538</v>
      </c>
    </row>
    <row r="541" spans="1:1" x14ac:dyDescent="0.6">
      <c r="A541" s="1">
        <v>539</v>
      </c>
    </row>
    <row r="542" spans="1:1" x14ac:dyDescent="0.6">
      <c r="A542" s="1">
        <v>540</v>
      </c>
    </row>
    <row r="543" spans="1:1" x14ac:dyDescent="0.6">
      <c r="A543" s="1">
        <v>541</v>
      </c>
    </row>
    <row r="544" spans="1:1" x14ac:dyDescent="0.6">
      <c r="A544" s="1">
        <v>542</v>
      </c>
    </row>
    <row r="545" spans="1:1" x14ac:dyDescent="0.6">
      <c r="A545" s="1">
        <v>543</v>
      </c>
    </row>
    <row r="546" spans="1:1" x14ac:dyDescent="0.6">
      <c r="A546" s="1">
        <v>544</v>
      </c>
    </row>
    <row r="547" spans="1:1" x14ac:dyDescent="0.6">
      <c r="A547" s="1">
        <v>545</v>
      </c>
    </row>
    <row r="548" spans="1:1" x14ac:dyDescent="0.6">
      <c r="A548" s="1">
        <v>546</v>
      </c>
    </row>
    <row r="549" spans="1:1" x14ac:dyDescent="0.6">
      <c r="A549" s="1">
        <v>547</v>
      </c>
    </row>
    <row r="550" spans="1:1" x14ac:dyDescent="0.6">
      <c r="A550" s="1">
        <v>548</v>
      </c>
    </row>
    <row r="551" spans="1:1" x14ac:dyDescent="0.6">
      <c r="A551" s="1">
        <v>549</v>
      </c>
    </row>
    <row r="552" spans="1:1" x14ac:dyDescent="0.6">
      <c r="A552" s="1">
        <v>550</v>
      </c>
    </row>
    <row r="553" spans="1:1" x14ac:dyDescent="0.6">
      <c r="A553" s="1">
        <v>551</v>
      </c>
    </row>
    <row r="554" spans="1:1" x14ac:dyDescent="0.6">
      <c r="A554" s="1">
        <v>552</v>
      </c>
    </row>
    <row r="555" spans="1:1" x14ac:dyDescent="0.6">
      <c r="A555" s="1">
        <v>553</v>
      </c>
    </row>
    <row r="556" spans="1:1" x14ac:dyDescent="0.6">
      <c r="A556" s="1">
        <v>554</v>
      </c>
    </row>
    <row r="557" spans="1:1" x14ac:dyDescent="0.6">
      <c r="A557" s="1">
        <v>555</v>
      </c>
    </row>
    <row r="558" spans="1:1" x14ac:dyDescent="0.6">
      <c r="A558" s="1">
        <v>556</v>
      </c>
    </row>
    <row r="559" spans="1:1" x14ac:dyDescent="0.6">
      <c r="A559" s="1">
        <v>557</v>
      </c>
    </row>
    <row r="560" spans="1:1" x14ac:dyDescent="0.6">
      <c r="A560" s="1">
        <v>558</v>
      </c>
    </row>
    <row r="561" spans="1:1" x14ac:dyDescent="0.6">
      <c r="A561" s="1">
        <v>559</v>
      </c>
    </row>
    <row r="562" spans="1:1" x14ac:dyDescent="0.6">
      <c r="A562" s="1">
        <v>560</v>
      </c>
    </row>
    <row r="563" spans="1:1" x14ac:dyDescent="0.6">
      <c r="A563" s="1">
        <v>561</v>
      </c>
    </row>
    <row r="564" spans="1:1" x14ac:dyDescent="0.6">
      <c r="A564" s="1">
        <v>562</v>
      </c>
    </row>
    <row r="565" spans="1:1" x14ac:dyDescent="0.6">
      <c r="A565" s="1">
        <v>563</v>
      </c>
    </row>
    <row r="566" spans="1:1" x14ac:dyDescent="0.6">
      <c r="A566" s="1">
        <v>564</v>
      </c>
    </row>
    <row r="567" spans="1:1" x14ac:dyDescent="0.6">
      <c r="A567" s="1">
        <v>565</v>
      </c>
    </row>
    <row r="568" spans="1:1" x14ac:dyDescent="0.6">
      <c r="A568" s="1">
        <v>566</v>
      </c>
    </row>
    <row r="569" spans="1:1" x14ac:dyDescent="0.6">
      <c r="A569" s="1">
        <v>567</v>
      </c>
    </row>
    <row r="570" spans="1:1" x14ac:dyDescent="0.6">
      <c r="A570" s="1">
        <v>568</v>
      </c>
    </row>
    <row r="571" spans="1:1" x14ac:dyDescent="0.6">
      <c r="A571" s="1">
        <v>569</v>
      </c>
    </row>
    <row r="572" spans="1:1" x14ac:dyDescent="0.6">
      <c r="A572" s="1">
        <v>570</v>
      </c>
    </row>
    <row r="573" spans="1:1" x14ac:dyDescent="0.6">
      <c r="A573" s="1">
        <v>571</v>
      </c>
    </row>
    <row r="574" spans="1:1" x14ac:dyDescent="0.6">
      <c r="A574" s="1">
        <v>572</v>
      </c>
    </row>
    <row r="575" spans="1:1" x14ac:dyDescent="0.6">
      <c r="A575" s="1">
        <v>573</v>
      </c>
    </row>
    <row r="576" spans="1:1" x14ac:dyDescent="0.6">
      <c r="A576" s="1">
        <v>574</v>
      </c>
    </row>
    <row r="577" spans="1:1" x14ac:dyDescent="0.6">
      <c r="A577" s="1">
        <v>575</v>
      </c>
    </row>
    <row r="578" spans="1:1" x14ac:dyDescent="0.6">
      <c r="A578" s="1">
        <v>576</v>
      </c>
    </row>
    <row r="579" spans="1:1" x14ac:dyDescent="0.6">
      <c r="A579" s="1">
        <v>577</v>
      </c>
    </row>
    <row r="580" spans="1:1" x14ac:dyDescent="0.6">
      <c r="A580" s="1">
        <v>578</v>
      </c>
    </row>
    <row r="581" spans="1:1" x14ac:dyDescent="0.6">
      <c r="A581" s="1">
        <v>579</v>
      </c>
    </row>
    <row r="582" spans="1:1" x14ac:dyDescent="0.6">
      <c r="A582" s="1">
        <v>580</v>
      </c>
    </row>
    <row r="583" spans="1:1" x14ac:dyDescent="0.6">
      <c r="A583" s="1">
        <v>581</v>
      </c>
    </row>
    <row r="584" spans="1:1" x14ac:dyDescent="0.6">
      <c r="A584" s="1">
        <v>582</v>
      </c>
    </row>
    <row r="585" spans="1:1" x14ac:dyDescent="0.6">
      <c r="A585" s="1">
        <v>583</v>
      </c>
    </row>
    <row r="586" spans="1:1" x14ac:dyDescent="0.6">
      <c r="A586" s="1">
        <v>584</v>
      </c>
    </row>
    <row r="587" spans="1:1" x14ac:dyDescent="0.6">
      <c r="A587" s="1">
        <v>585</v>
      </c>
    </row>
    <row r="588" spans="1:1" x14ac:dyDescent="0.6">
      <c r="A588" s="1">
        <v>586</v>
      </c>
    </row>
    <row r="589" spans="1:1" x14ac:dyDescent="0.6">
      <c r="A589" s="1">
        <v>587</v>
      </c>
    </row>
    <row r="590" spans="1:1" x14ac:dyDescent="0.6">
      <c r="A590" s="1">
        <v>588</v>
      </c>
    </row>
    <row r="591" spans="1:1" x14ac:dyDescent="0.6">
      <c r="A591" s="1">
        <v>589</v>
      </c>
    </row>
    <row r="592" spans="1:1" x14ac:dyDescent="0.6">
      <c r="A592" s="1">
        <v>590</v>
      </c>
    </row>
    <row r="593" spans="1:1" x14ac:dyDescent="0.6">
      <c r="A593" s="1">
        <v>591</v>
      </c>
    </row>
    <row r="594" spans="1:1" x14ac:dyDescent="0.6">
      <c r="A594" s="1">
        <v>592</v>
      </c>
    </row>
    <row r="595" spans="1:1" x14ac:dyDescent="0.6">
      <c r="A595" s="1">
        <v>593</v>
      </c>
    </row>
    <row r="596" spans="1:1" x14ac:dyDescent="0.6">
      <c r="A596" s="1">
        <v>594</v>
      </c>
    </row>
    <row r="597" spans="1:1" x14ac:dyDescent="0.6">
      <c r="A597" s="1">
        <v>595</v>
      </c>
    </row>
    <row r="598" spans="1:1" x14ac:dyDescent="0.6">
      <c r="A598" s="1">
        <v>596</v>
      </c>
    </row>
    <row r="599" spans="1:1" x14ac:dyDescent="0.6">
      <c r="A599" s="1">
        <v>597</v>
      </c>
    </row>
    <row r="600" spans="1:1" x14ac:dyDescent="0.6">
      <c r="A600" s="1">
        <v>598</v>
      </c>
    </row>
    <row r="601" spans="1:1" x14ac:dyDescent="0.6">
      <c r="A601" s="1">
        <v>599</v>
      </c>
    </row>
    <row r="602" spans="1:1" x14ac:dyDescent="0.6">
      <c r="A602" s="1">
        <v>600</v>
      </c>
    </row>
    <row r="603" spans="1:1" x14ac:dyDescent="0.6">
      <c r="A603" s="1">
        <v>601</v>
      </c>
    </row>
    <row r="604" spans="1:1" x14ac:dyDescent="0.6">
      <c r="A604" s="1">
        <v>602</v>
      </c>
    </row>
    <row r="605" spans="1:1" x14ac:dyDescent="0.6">
      <c r="A605" s="1">
        <v>603</v>
      </c>
    </row>
    <row r="606" spans="1:1" x14ac:dyDescent="0.6">
      <c r="A606" s="1">
        <v>604</v>
      </c>
    </row>
    <row r="607" spans="1:1" x14ac:dyDescent="0.6">
      <c r="A607" s="1">
        <v>605</v>
      </c>
    </row>
    <row r="608" spans="1:1" x14ac:dyDescent="0.6">
      <c r="A608" s="1">
        <v>606</v>
      </c>
    </row>
    <row r="609" spans="1:1" x14ac:dyDescent="0.6">
      <c r="A609" s="1">
        <v>607</v>
      </c>
    </row>
  </sheetData>
  <phoneticPr fontId="1" type="noConversion"/>
  <hyperlinks>
    <hyperlink ref="B265" r:id="rId1" display="https://doi.org/10.1109/ICT.2007.4569410" xr:uid="{00000000-0004-0000-0700-000000000000}"/>
    <hyperlink ref="B266" r:id="rId2" display="https://doi.org/10.1109/ICT.1997.667089" xr:uid="{00000000-0004-0000-0700-000001000000}"/>
    <hyperlink ref="B267" r:id="rId3" display="https://doi.org/10.1109/ICT.1997.667089" xr:uid="{00000000-0004-0000-07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6:G27"/>
  <sheetViews>
    <sheetView workbookViewId="0">
      <selection activeCell="F28" sqref="F28"/>
    </sheetView>
  </sheetViews>
  <sheetFormatPr defaultRowHeight="16.899999999999999" x14ac:dyDescent="0.6"/>
  <cols>
    <col min="6" max="6" width="31.3125" customWidth="1"/>
    <col min="7" max="7" width="16.5625" bestFit="1" customWidth="1"/>
  </cols>
  <sheetData>
    <row r="6" spans="5:7" x14ac:dyDescent="0.6">
      <c r="E6" t="s">
        <v>2112</v>
      </c>
    </row>
    <row r="8" spans="5:7" x14ac:dyDescent="0.6">
      <c r="F8" t="s">
        <v>2113</v>
      </c>
      <c r="G8" t="s">
        <v>2127</v>
      </c>
    </row>
    <row r="9" spans="5:7" x14ac:dyDescent="0.6">
      <c r="F9" t="s">
        <v>2114</v>
      </c>
    </row>
    <row r="10" spans="5:7" x14ac:dyDescent="0.6">
      <c r="F10" t="s">
        <v>2115</v>
      </c>
    </row>
    <row r="11" spans="5:7" x14ac:dyDescent="0.6">
      <c r="F11" t="s">
        <v>2116</v>
      </c>
    </row>
    <row r="12" spans="5:7" x14ac:dyDescent="0.6">
      <c r="F12" t="s">
        <v>2117</v>
      </c>
    </row>
    <row r="13" spans="5:7" x14ac:dyDescent="0.6">
      <c r="F13" t="s">
        <v>2120</v>
      </c>
    </row>
    <row r="15" spans="5:7" x14ac:dyDescent="0.6">
      <c r="F15" t="s">
        <v>2118</v>
      </c>
    </row>
    <row r="16" spans="5:7" x14ac:dyDescent="0.6">
      <c r="F16" t="s">
        <v>2119</v>
      </c>
    </row>
    <row r="18" spans="6:6" x14ac:dyDescent="0.6">
      <c r="F18" t="s">
        <v>2121</v>
      </c>
    </row>
    <row r="19" spans="6:6" x14ac:dyDescent="0.6">
      <c r="F19" t="s">
        <v>2122</v>
      </c>
    </row>
    <row r="21" spans="6:6" x14ac:dyDescent="0.6">
      <c r="F21" t="s">
        <v>2123</v>
      </c>
    </row>
    <row r="22" spans="6:6" x14ac:dyDescent="0.6">
      <c r="F22" t="s">
        <v>2124</v>
      </c>
    </row>
    <row r="23" spans="6:6" x14ac:dyDescent="0.6">
      <c r="F23" t="s">
        <v>2125</v>
      </c>
    </row>
    <row r="25" spans="6:6" x14ac:dyDescent="0.6">
      <c r="F25" t="s">
        <v>2126</v>
      </c>
    </row>
    <row r="27" spans="6:6" x14ac:dyDescent="0.6">
      <c r="F27" t="s">
        <v>2128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0"/>
  <sheetViews>
    <sheetView workbookViewId="0">
      <selection activeCell="N19" sqref="N19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13</v>
      </c>
      <c r="M5" s="13"/>
      <c r="N5" t="s">
        <v>16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12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10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10</v>
      </c>
    </row>
    <row r="8" spans="1:22" ht="17.25" thickBot="1" x14ac:dyDescent="0.65">
      <c r="B8" s="9" t="s">
        <v>6</v>
      </c>
      <c r="C8" s="10" t="s">
        <v>14</v>
      </c>
      <c r="D8" s="11" t="s">
        <v>6</v>
      </c>
      <c r="E8" s="10" t="s">
        <v>15</v>
      </c>
      <c r="F8" s="11" t="s">
        <v>6</v>
      </c>
      <c r="G8" s="10" t="s">
        <v>108</v>
      </c>
      <c r="H8" s="11" t="s">
        <v>6</v>
      </c>
      <c r="I8" s="10" t="s">
        <v>240</v>
      </c>
      <c r="J8" s="11" t="s">
        <v>6</v>
      </c>
      <c r="K8" s="12" t="s">
        <v>11</v>
      </c>
      <c r="N8" s="9" t="s">
        <v>6</v>
      </c>
      <c r="O8" s="20" t="s">
        <v>9</v>
      </c>
      <c r="P8" s="11" t="s">
        <v>6</v>
      </c>
      <c r="Q8" s="16" t="s">
        <v>109</v>
      </c>
      <c r="R8" s="11" t="s">
        <v>6</v>
      </c>
      <c r="S8" s="10" t="s">
        <v>240</v>
      </c>
      <c r="T8" s="11" t="s">
        <v>6</v>
      </c>
      <c r="U8" s="26" t="s">
        <v>11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/>
      <c r="K9" s="4"/>
      <c r="N9" s="3">
        <f>B9</f>
        <v>0</v>
      </c>
      <c r="O9" s="21">
        <f>C9*100</f>
        <v>0</v>
      </c>
      <c r="P9" s="3">
        <f>F9</f>
        <v>0</v>
      </c>
      <c r="Q9" s="17">
        <f>G9*0.000001</f>
        <v>0</v>
      </c>
      <c r="R9" s="3">
        <f>H9</f>
        <v>0</v>
      </c>
      <c r="S9" s="24">
        <f>I9</f>
        <v>0</v>
      </c>
      <c r="T9" s="3">
        <f>J9</f>
        <v>0</v>
      </c>
      <c r="U9" s="24">
        <f>K9</f>
        <v>0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/>
      <c r="K10" s="4"/>
      <c r="N10" s="3">
        <f t="shared" ref="N10:N30" si="0">B10</f>
        <v>0</v>
      </c>
      <c r="O10" s="21">
        <f t="shared" ref="O10:O30" si="1">C10*100</f>
        <v>0</v>
      </c>
      <c r="P10" s="3">
        <f t="shared" ref="P10:P30" si="2">F10</f>
        <v>0</v>
      </c>
      <c r="Q10" s="17">
        <f t="shared" ref="Q10:Q30" si="3">G10*0.000001</f>
        <v>0</v>
      </c>
      <c r="R10" s="3">
        <f t="shared" ref="R10:U27" si="4">H10</f>
        <v>0</v>
      </c>
      <c r="S10" s="24">
        <f t="shared" si="4"/>
        <v>0</v>
      </c>
      <c r="T10" s="3">
        <f t="shared" si="4"/>
        <v>0</v>
      </c>
      <c r="U10" s="24">
        <f t="shared" si="4"/>
        <v>0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>
        <f t="shared" si="0"/>
        <v>0</v>
      </c>
      <c r="O11" s="21">
        <f t="shared" si="1"/>
        <v>0</v>
      </c>
      <c r="P11" s="3">
        <f t="shared" si="2"/>
        <v>0</v>
      </c>
      <c r="Q11" s="17">
        <f t="shared" si="3"/>
        <v>0</v>
      </c>
      <c r="R11" s="3">
        <f t="shared" si="4"/>
        <v>0</v>
      </c>
      <c r="S11" s="24">
        <f t="shared" si="4"/>
        <v>0</v>
      </c>
      <c r="T11" s="3">
        <f t="shared" si="4"/>
        <v>0</v>
      </c>
      <c r="U11" s="24">
        <f t="shared" si="4"/>
        <v>0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/>
      <c r="K12" s="1"/>
      <c r="N12" s="3">
        <f t="shared" si="0"/>
        <v>0</v>
      </c>
      <c r="O12" s="21">
        <f t="shared" si="1"/>
        <v>0</v>
      </c>
      <c r="P12" s="3">
        <f t="shared" si="2"/>
        <v>0</v>
      </c>
      <c r="Q12" s="17">
        <f t="shared" si="3"/>
        <v>0</v>
      </c>
      <c r="R12" s="3">
        <f t="shared" si="4"/>
        <v>0</v>
      </c>
      <c r="S12" s="24">
        <f t="shared" si="4"/>
        <v>0</v>
      </c>
      <c r="T12" s="3">
        <f t="shared" si="4"/>
        <v>0</v>
      </c>
      <c r="U12" s="24">
        <f t="shared" si="4"/>
        <v>0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/>
      <c r="K13" s="1"/>
      <c r="N13" s="3">
        <f t="shared" si="0"/>
        <v>0</v>
      </c>
      <c r="O13" s="21">
        <f t="shared" si="1"/>
        <v>0</v>
      </c>
      <c r="P13" s="3">
        <f t="shared" si="2"/>
        <v>0</v>
      </c>
      <c r="Q13" s="17">
        <f t="shared" si="3"/>
        <v>0</v>
      </c>
      <c r="R13" s="3">
        <f t="shared" si="4"/>
        <v>0</v>
      </c>
      <c r="S13" s="24">
        <f t="shared" si="4"/>
        <v>0</v>
      </c>
      <c r="T13" s="3">
        <f t="shared" si="4"/>
        <v>0</v>
      </c>
      <c r="U13" s="24">
        <f t="shared" si="4"/>
        <v>0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/>
      <c r="K14" s="1"/>
      <c r="N14" s="3">
        <f t="shared" si="0"/>
        <v>0</v>
      </c>
      <c r="O14" s="21">
        <f t="shared" si="1"/>
        <v>0</v>
      </c>
      <c r="P14" s="3">
        <f t="shared" si="2"/>
        <v>0</v>
      </c>
      <c r="Q14" s="17">
        <f t="shared" si="3"/>
        <v>0</v>
      </c>
      <c r="R14" s="3">
        <f t="shared" si="4"/>
        <v>0</v>
      </c>
      <c r="S14" s="24">
        <f t="shared" si="4"/>
        <v>0</v>
      </c>
      <c r="T14" s="3">
        <f t="shared" si="4"/>
        <v>0</v>
      </c>
      <c r="U14" s="24">
        <f t="shared" si="4"/>
        <v>0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/>
      <c r="K15" s="1"/>
      <c r="N15" s="3">
        <f t="shared" si="0"/>
        <v>0</v>
      </c>
      <c r="O15" s="21">
        <f t="shared" si="1"/>
        <v>0</v>
      </c>
      <c r="P15" s="3">
        <f t="shared" si="2"/>
        <v>0</v>
      </c>
      <c r="Q15" s="17">
        <f t="shared" si="3"/>
        <v>0</v>
      </c>
      <c r="R15" s="3">
        <f t="shared" si="4"/>
        <v>0</v>
      </c>
      <c r="S15" s="24">
        <f t="shared" si="4"/>
        <v>0</v>
      </c>
      <c r="T15" s="3">
        <f t="shared" si="4"/>
        <v>0</v>
      </c>
      <c r="U15" s="24">
        <f t="shared" si="4"/>
        <v>0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/>
      <c r="K16" s="1"/>
      <c r="N16" s="3">
        <f t="shared" si="0"/>
        <v>0</v>
      </c>
      <c r="O16" s="21">
        <f t="shared" si="1"/>
        <v>0</v>
      </c>
      <c r="P16" s="3">
        <f t="shared" si="2"/>
        <v>0</v>
      </c>
      <c r="Q16" s="17">
        <f t="shared" si="3"/>
        <v>0</v>
      </c>
      <c r="R16" s="3">
        <f t="shared" si="4"/>
        <v>0</v>
      </c>
      <c r="S16" s="24">
        <f t="shared" si="4"/>
        <v>0</v>
      </c>
      <c r="T16" s="3">
        <f t="shared" si="4"/>
        <v>0</v>
      </c>
      <c r="U16" s="24">
        <f t="shared" si="4"/>
        <v>0</v>
      </c>
    </row>
    <row r="17" spans="2:21" customFormat="1" x14ac:dyDescent="0.6">
      <c r="B17" s="2"/>
      <c r="C17" s="1"/>
      <c r="D17" s="2"/>
      <c r="E17" s="1"/>
      <c r="F17" s="2"/>
      <c r="G17" s="1"/>
      <c r="H17" s="2"/>
      <c r="I17" s="1"/>
      <c r="J17" s="2"/>
      <c r="K17" s="1"/>
      <c r="N17" s="3">
        <f t="shared" si="0"/>
        <v>0</v>
      </c>
      <c r="O17" s="21">
        <f t="shared" si="1"/>
        <v>0</v>
      </c>
      <c r="P17" s="3">
        <f t="shared" si="2"/>
        <v>0</v>
      </c>
      <c r="Q17" s="17">
        <f t="shared" si="3"/>
        <v>0</v>
      </c>
      <c r="R17" s="3">
        <f t="shared" si="4"/>
        <v>0</v>
      </c>
      <c r="S17" s="24">
        <f t="shared" si="4"/>
        <v>0</v>
      </c>
      <c r="T17" s="3">
        <f t="shared" si="4"/>
        <v>0</v>
      </c>
      <c r="U17" s="24">
        <f t="shared" si="4"/>
        <v>0</v>
      </c>
    </row>
    <row r="18" spans="2:21" customFormat="1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>
        <f t="shared" si="0"/>
        <v>0</v>
      </c>
      <c r="O18" s="21">
        <f t="shared" si="1"/>
        <v>0</v>
      </c>
      <c r="P18" s="3">
        <f t="shared" si="2"/>
        <v>0</v>
      </c>
      <c r="Q18" s="17">
        <f t="shared" si="3"/>
        <v>0</v>
      </c>
      <c r="R18" s="3">
        <f t="shared" si="4"/>
        <v>0</v>
      </c>
      <c r="S18" s="24">
        <f t="shared" si="4"/>
        <v>0</v>
      </c>
      <c r="T18" s="3">
        <f t="shared" si="4"/>
        <v>0</v>
      </c>
      <c r="U18" s="24">
        <f t="shared" si="4"/>
        <v>0</v>
      </c>
    </row>
    <row r="19" spans="2:21" customFormat="1" x14ac:dyDescent="0.6">
      <c r="B19" s="2"/>
      <c r="C19" s="1"/>
      <c r="D19" s="2"/>
      <c r="E19" s="1"/>
      <c r="F19" s="2"/>
      <c r="G19" s="1"/>
      <c r="H19" s="2"/>
      <c r="I19" s="1"/>
      <c r="J19" s="2"/>
      <c r="K19" s="1"/>
      <c r="N19" s="3">
        <f t="shared" si="0"/>
        <v>0</v>
      </c>
      <c r="O19" s="21">
        <f t="shared" si="1"/>
        <v>0</v>
      </c>
      <c r="P19" s="3">
        <f t="shared" si="2"/>
        <v>0</v>
      </c>
      <c r="Q19" s="17">
        <f t="shared" si="3"/>
        <v>0</v>
      </c>
      <c r="R19" s="3">
        <f t="shared" si="4"/>
        <v>0</v>
      </c>
      <c r="S19" s="24">
        <f t="shared" si="4"/>
        <v>0</v>
      </c>
      <c r="T19" s="3">
        <f t="shared" si="4"/>
        <v>0</v>
      </c>
      <c r="U19" s="24">
        <f t="shared" si="4"/>
        <v>0</v>
      </c>
    </row>
    <row r="20" spans="2:21" customFormat="1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3">
        <f t="shared" si="0"/>
        <v>0</v>
      </c>
      <c r="O20" s="21">
        <f t="shared" si="1"/>
        <v>0</v>
      </c>
      <c r="P20" s="3">
        <f t="shared" si="2"/>
        <v>0</v>
      </c>
      <c r="Q20" s="17">
        <f t="shared" si="3"/>
        <v>0</v>
      </c>
      <c r="R20" s="3">
        <f t="shared" si="4"/>
        <v>0</v>
      </c>
      <c r="S20" s="24">
        <f t="shared" si="4"/>
        <v>0</v>
      </c>
      <c r="T20" s="3">
        <f t="shared" si="4"/>
        <v>0</v>
      </c>
      <c r="U20" s="24">
        <f t="shared" si="4"/>
        <v>0</v>
      </c>
    </row>
    <row r="21" spans="2:21" customFormat="1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3">
        <f t="shared" si="0"/>
        <v>0</v>
      </c>
      <c r="O21" s="21">
        <f t="shared" si="1"/>
        <v>0</v>
      </c>
      <c r="P21" s="3">
        <f t="shared" si="2"/>
        <v>0</v>
      </c>
      <c r="Q21" s="17">
        <f t="shared" si="3"/>
        <v>0</v>
      </c>
      <c r="R21" s="3">
        <f t="shared" si="4"/>
        <v>0</v>
      </c>
      <c r="S21" s="24">
        <f t="shared" si="4"/>
        <v>0</v>
      </c>
      <c r="T21" s="3">
        <f t="shared" si="4"/>
        <v>0</v>
      </c>
      <c r="U21" s="24">
        <f t="shared" si="4"/>
        <v>0</v>
      </c>
    </row>
    <row r="22" spans="2:21" customFormat="1" x14ac:dyDescent="0.6">
      <c r="B22" s="2"/>
      <c r="C22" s="1"/>
      <c r="D22" s="2"/>
      <c r="E22" s="1"/>
      <c r="F22" s="2"/>
      <c r="G22" s="1"/>
      <c r="H22" s="2"/>
      <c r="I22" s="1"/>
      <c r="J22" s="2"/>
      <c r="K22" s="1"/>
      <c r="N22" s="3">
        <f t="shared" si="0"/>
        <v>0</v>
      </c>
      <c r="O22" s="21">
        <f t="shared" si="1"/>
        <v>0</v>
      </c>
      <c r="P22" s="3">
        <f t="shared" si="2"/>
        <v>0</v>
      </c>
      <c r="Q22" s="17">
        <f t="shared" si="3"/>
        <v>0</v>
      </c>
      <c r="R22" s="3">
        <f t="shared" si="4"/>
        <v>0</v>
      </c>
      <c r="S22" s="24">
        <f t="shared" si="4"/>
        <v>0</v>
      </c>
      <c r="T22" s="3">
        <f t="shared" si="4"/>
        <v>0</v>
      </c>
      <c r="U22" s="24">
        <f t="shared" si="4"/>
        <v>0</v>
      </c>
    </row>
    <row r="23" spans="2:21" customFormat="1" x14ac:dyDescent="0.6">
      <c r="B23" s="2"/>
      <c r="C23" s="1"/>
      <c r="D23" s="2"/>
      <c r="E23" s="1"/>
      <c r="F23" s="2"/>
      <c r="G23" s="1"/>
      <c r="H23" s="2"/>
      <c r="I23" s="1"/>
      <c r="J23" s="2"/>
      <c r="K23" s="1"/>
      <c r="N23" s="3">
        <f t="shared" si="0"/>
        <v>0</v>
      </c>
      <c r="O23" s="21">
        <f t="shared" si="1"/>
        <v>0</v>
      </c>
      <c r="P23" s="3">
        <f t="shared" si="2"/>
        <v>0</v>
      </c>
      <c r="Q23" s="17">
        <f t="shared" si="3"/>
        <v>0</v>
      </c>
      <c r="R23" s="3">
        <f t="shared" si="4"/>
        <v>0</v>
      </c>
      <c r="S23" s="24">
        <f t="shared" si="4"/>
        <v>0</v>
      </c>
      <c r="T23" s="3">
        <f t="shared" si="4"/>
        <v>0</v>
      </c>
      <c r="U23" s="24">
        <f t="shared" si="4"/>
        <v>0</v>
      </c>
    </row>
    <row r="24" spans="2:21" customFormat="1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>
        <f t="shared" si="0"/>
        <v>0</v>
      </c>
      <c r="O24" s="21">
        <f t="shared" si="1"/>
        <v>0</v>
      </c>
      <c r="P24" s="3">
        <f t="shared" si="2"/>
        <v>0</v>
      </c>
      <c r="Q24" s="17">
        <f t="shared" si="3"/>
        <v>0</v>
      </c>
      <c r="R24" s="3">
        <f t="shared" si="4"/>
        <v>0</v>
      </c>
      <c r="S24" s="24">
        <f t="shared" si="4"/>
        <v>0</v>
      </c>
      <c r="T24" s="3">
        <f t="shared" si="4"/>
        <v>0</v>
      </c>
      <c r="U24" s="24">
        <f t="shared" si="4"/>
        <v>0</v>
      </c>
    </row>
    <row r="25" spans="2:21" customFormat="1" x14ac:dyDescent="0.6">
      <c r="B25" s="2"/>
      <c r="C25" s="1"/>
      <c r="D25" s="2"/>
      <c r="E25" s="1"/>
      <c r="F25" s="2"/>
      <c r="G25" s="1"/>
      <c r="H25" s="2"/>
      <c r="I25" s="1"/>
      <c r="J25" s="2"/>
      <c r="K25" s="1"/>
      <c r="N25" s="3">
        <f t="shared" si="0"/>
        <v>0</v>
      </c>
      <c r="O25" s="21">
        <f t="shared" si="1"/>
        <v>0</v>
      </c>
      <c r="P25" s="3">
        <f t="shared" si="2"/>
        <v>0</v>
      </c>
      <c r="Q25" s="17">
        <f t="shared" si="3"/>
        <v>0</v>
      </c>
      <c r="R25" s="3">
        <f t="shared" si="4"/>
        <v>0</v>
      </c>
      <c r="S25" s="24">
        <f t="shared" si="4"/>
        <v>0</v>
      </c>
      <c r="T25" s="3">
        <f t="shared" si="4"/>
        <v>0</v>
      </c>
      <c r="U25" s="24">
        <f t="shared" si="4"/>
        <v>0</v>
      </c>
    </row>
    <row r="26" spans="2:21" customFormat="1" x14ac:dyDescent="0.6">
      <c r="B26" s="2"/>
      <c r="C26" s="1"/>
      <c r="D26" s="2"/>
      <c r="E26" s="1"/>
      <c r="F26" s="2"/>
      <c r="G26" s="1"/>
      <c r="H26" s="2"/>
      <c r="I26" s="1"/>
      <c r="J26" s="2"/>
      <c r="K26" s="1"/>
      <c r="N26" s="3">
        <f t="shared" si="0"/>
        <v>0</v>
      </c>
      <c r="O26" s="21">
        <f t="shared" si="1"/>
        <v>0</v>
      </c>
      <c r="P26" s="3">
        <f t="shared" si="2"/>
        <v>0</v>
      </c>
      <c r="Q26" s="17">
        <f t="shared" si="3"/>
        <v>0</v>
      </c>
      <c r="R26" s="3">
        <f t="shared" si="4"/>
        <v>0</v>
      </c>
      <c r="S26" s="24">
        <f t="shared" si="4"/>
        <v>0</v>
      </c>
      <c r="T26" s="3">
        <f t="shared" si="4"/>
        <v>0</v>
      </c>
      <c r="U26" s="24">
        <f t="shared" si="4"/>
        <v>0</v>
      </c>
    </row>
    <row r="27" spans="2:21" customFormat="1" x14ac:dyDescent="0.6">
      <c r="B27" s="2"/>
      <c r="C27" s="1"/>
      <c r="D27" s="2"/>
      <c r="E27" s="1"/>
      <c r="F27" s="2"/>
      <c r="G27" s="1"/>
      <c r="H27" s="2"/>
      <c r="I27" s="1"/>
      <c r="J27" s="2"/>
      <c r="K27" s="1"/>
      <c r="N27" s="3">
        <f t="shared" si="0"/>
        <v>0</v>
      </c>
      <c r="O27" s="21">
        <f t="shared" si="1"/>
        <v>0</v>
      </c>
      <c r="P27" s="3">
        <f t="shared" si="2"/>
        <v>0</v>
      </c>
      <c r="Q27" s="17">
        <f t="shared" si="3"/>
        <v>0</v>
      </c>
      <c r="R27" s="3">
        <f t="shared" si="4"/>
        <v>0</v>
      </c>
      <c r="S27" s="24">
        <f t="shared" si="4"/>
        <v>0</v>
      </c>
      <c r="T27" s="3">
        <f t="shared" si="4"/>
        <v>0</v>
      </c>
      <c r="U27" s="24">
        <f t="shared" si="4"/>
        <v>0</v>
      </c>
    </row>
    <row r="28" spans="2:21" customFormat="1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>
        <f t="shared" si="0"/>
        <v>0</v>
      </c>
      <c r="O28" s="21">
        <f t="shared" si="1"/>
        <v>0</v>
      </c>
      <c r="P28" s="3">
        <f t="shared" si="2"/>
        <v>0</v>
      </c>
      <c r="Q28" s="17">
        <f t="shared" si="3"/>
        <v>0</v>
      </c>
      <c r="R28" s="3">
        <f t="shared" ref="R28:S30" si="5">H28</f>
        <v>0</v>
      </c>
      <c r="S28" s="24">
        <f t="shared" si="5"/>
        <v>0</v>
      </c>
      <c r="T28" s="3">
        <f t="shared" ref="T28:U30" si="6">J28</f>
        <v>0</v>
      </c>
      <c r="U28" s="24">
        <f t="shared" si="6"/>
        <v>0</v>
      </c>
    </row>
    <row r="29" spans="2:21" customFormat="1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>
        <f t="shared" si="0"/>
        <v>0</v>
      </c>
      <c r="O29" s="21">
        <f t="shared" si="1"/>
        <v>0</v>
      </c>
      <c r="P29" s="3">
        <f t="shared" si="2"/>
        <v>0</v>
      </c>
      <c r="Q29" s="17">
        <f t="shared" si="3"/>
        <v>0</v>
      </c>
      <c r="R29" s="3">
        <f t="shared" si="5"/>
        <v>0</v>
      </c>
      <c r="S29" s="24">
        <f t="shared" si="5"/>
        <v>0</v>
      </c>
      <c r="T29" s="3">
        <f t="shared" si="6"/>
        <v>0</v>
      </c>
      <c r="U29" s="24">
        <f t="shared" si="6"/>
        <v>0</v>
      </c>
    </row>
    <row r="30" spans="2:21" customFormat="1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>
        <f t="shared" si="0"/>
        <v>0</v>
      </c>
      <c r="O30" s="21">
        <f t="shared" si="1"/>
        <v>0</v>
      </c>
      <c r="P30" s="3">
        <f t="shared" si="2"/>
        <v>0</v>
      </c>
      <c r="Q30" s="17">
        <f t="shared" si="3"/>
        <v>0</v>
      </c>
      <c r="R30" s="3">
        <f t="shared" si="5"/>
        <v>0</v>
      </c>
      <c r="S30" s="24">
        <f t="shared" si="5"/>
        <v>0</v>
      </c>
      <c r="T30" s="3">
        <f t="shared" si="6"/>
        <v>0</v>
      </c>
      <c r="U30" s="24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H1:J423"/>
  <sheetViews>
    <sheetView workbookViewId="0">
      <selection activeCell="U15" sqref="U15"/>
    </sheetView>
  </sheetViews>
  <sheetFormatPr defaultRowHeight="16.899999999999999" x14ac:dyDescent="0.6"/>
  <sheetData>
    <row r="1" spans="8:10" x14ac:dyDescent="0.6">
      <c r="H1" t="s">
        <v>2941</v>
      </c>
      <c r="I1" t="s">
        <v>2942</v>
      </c>
      <c r="J1" t="s">
        <v>2947</v>
      </c>
    </row>
    <row r="2" spans="8:10" x14ac:dyDescent="0.6">
      <c r="H2">
        <v>2011</v>
      </c>
      <c r="I2">
        <v>1.7</v>
      </c>
      <c r="J2">
        <v>1.7014</v>
      </c>
    </row>
    <row r="3" spans="8:10" x14ac:dyDescent="0.6">
      <c r="H3">
        <v>2012</v>
      </c>
      <c r="I3">
        <v>2.2000000000000002</v>
      </c>
      <c r="J3">
        <v>2.2130000000000001</v>
      </c>
    </row>
    <row r="4" spans="8:10" x14ac:dyDescent="0.6">
      <c r="H4">
        <v>2008</v>
      </c>
      <c r="I4">
        <v>1</v>
      </c>
    </row>
    <row r="5" spans="8:10" x14ac:dyDescent="0.6">
      <c r="H5">
        <v>2015</v>
      </c>
      <c r="I5">
        <v>1.46</v>
      </c>
      <c r="J5">
        <v>1.45</v>
      </c>
    </row>
    <row r="6" spans="8:10" x14ac:dyDescent="0.6">
      <c r="H6">
        <v>2013</v>
      </c>
      <c r="I6">
        <v>2.2799999999999998</v>
      </c>
      <c r="J6">
        <v>2.29</v>
      </c>
    </row>
    <row r="7" spans="8:10" x14ac:dyDescent="0.6">
      <c r="H7">
        <v>2015</v>
      </c>
      <c r="I7">
        <v>2.1</v>
      </c>
      <c r="J7">
        <v>2.14</v>
      </c>
    </row>
    <row r="8" spans="8:10" x14ac:dyDescent="0.6">
      <c r="H8">
        <v>2008</v>
      </c>
      <c r="I8">
        <v>1.5</v>
      </c>
      <c r="J8">
        <v>1.47</v>
      </c>
    </row>
    <row r="9" spans="8:10" x14ac:dyDescent="0.6">
      <c r="H9">
        <v>2004</v>
      </c>
      <c r="I9">
        <v>2.2000000000000002</v>
      </c>
      <c r="J9">
        <v>2.1</v>
      </c>
    </row>
    <row r="10" spans="8:10" x14ac:dyDescent="0.6">
      <c r="H10">
        <v>2014</v>
      </c>
      <c r="I10">
        <v>1.3</v>
      </c>
      <c r="J10">
        <v>1.25</v>
      </c>
    </row>
    <row r="11" spans="8:10" x14ac:dyDescent="0.6">
      <c r="H11">
        <v>2016</v>
      </c>
      <c r="I11">
        <v>1.8</v>
      </c>
      <c r="J11">
        <v>1.75</v>
      </c>
    </row>
    <row r="12" spans="8:10" x14ac:dyDescent="0.6">
      <c r="H12">
        <v>2016</v>
      </c>
      <c r="I12">
        <v>1.4</v>
      </c>
      <c r="J12">
        <v>1.39</v>
      </c>
    </row>
    <row r="13" spans="8:10" x14ac:dyDescent="0.6">
      <c r="H13">
        <v>2015</v>
      </c>
      <c r="I13">
        <v>1.86</v>
      </c>
      <c r="J13">
        <v>1.86</v>
      </c>
    </row>
    <row r="14" spans="8:10" x14ac:dyDescent="0.6">
      <c r="H14">
        <v>2016</v>
      </c>
      <c r="I14">
        <v>1</v>
      </c>
      <c r="J14">
        <v>1</v>
      </c>
    </row>
    <row r="15" spans="8:10" x14ac:dyDescent="0.6">
      <c r="H15">
        <v>2011</v>
      </c>
      <c r="I15">
        <v>1.06</v>
      </c>
      <c r="J15">
        <v>0.98</v>
      </c>
    </row>
    <row r="16" spans="8:10" x14ac:dyDescent="0.6">
      <c r="H16">
        <v>2012</v>
      </c>
      <c r="I16">
        <v>1.3</v>
      </c>
      <c r="J16">
        <v>1.33</v>
      </c>
    </row>
    <row r="17" spans="8:10" x14ac:dyDescent="0.6">
      <c r="H17">
        <v>2016</v>
      </c>
      <c r="I17">
        <v>1.1000000000000001</v>
      </c>
      <c r="J17">
        <v>1.1000000000000001</v>
      </c>
    </row>
    <row r="18" spans="8:10" x14ac:dyDescent="0.6">
      <c r="H18">
        <v>2011</v>
      </c>
      <c r="I18">
        <v>1.8</v>
      </c>
      <c r="J18">
        <v>1.75</v>
      </c>
    </row>
    <row r="19" spans="8:10" x14ac:dyDescent="0.6">
      <c r="H19">
        <v>2011</v>
      </c>
      <c r="I19">
        <v>1.4</v>
      </c>
      <c r="J19">
        <v>1.55</v>
      </c>
    </row>
    <row r="20" spans="8:10" x14ac:dyDescent="0.6">
      <c r="H20">
        <v>2008</v>
      </c>
      <c r="I20">
        <v>1.4</v>
      </c>
      <c r="J20">
        <v>1.44</v>
      </c>
    </row>
    <row r="21" spans="8:10" x14ac:dyDescent="0.6">
      <c r="H21">
        <v>2009</v>
      </c>
      <c r="I21">
        <v>1.48</v>
      </c>
      <c r="J21">
        <v>1.4630000000000001</v>
      </c>
    </row>
    <row r="22" spans="8:10" x14ac:dyDescent="0.6">
      <c r="H22">
        <v>2004</v>
      </c>
    </row>
    <row r="23" spans="8:10" x14ac:dyDescent="0.6">
      <c r="H23">
        <v>2001</v>
      </c>
      <c r="I23">
        <v>2.4</v>
      </c>
    </row>
    <row r="24" spans="8:10" x14ac:dyDescent="0.6">
      <c r="H24">
        <v>2014</v>
      </c>
      <c r="I24">
        <v>2</v>
      </c>
      <c r="J24">
        <v>1.98</v>
      </c>
    </row>
    <row r="25" spans="8:10" x14ac:dyDescent="0.6">
      <c r="H25">
        <v>2016</v>
      </c>
    </row>
    <row r="26" spans="8:10" x14ac:dyDescent="0.6">
      <c r="H26">
        <v>2012</v>
      </c>
      <c r="I26">
        <v>1.3</v>
      </c>
      <c r="J26">
        <v>1.27</v>
      </c>
    </row>
    <row r="27" spans="8:10" x14ac:dyDescent="0.6">
      <c r="H27">
        <v>2012</v>
      </c>
      <c r="I27">
        <v>1.22</v>
      </c>
      <c r="J27">
        <v>1.04</v>
      </c>
    </row>
    <row r="28" spans="8:10" x14ac:dyDescent="0.6">
      <c r="H28">
        <v>2014</v>
      </c>
      <c r="I28">
        <v>2.6</v>
      </c>
      <c r="J28">
        <v>2.67</v>
      </c>
    </row>
    <row r="29" spans="8:10" x14ac:dyDescent="0.6">
      <c r="H29">
        <v>2015</v>
      </c>
      <c r="I29">
        <v>2</v>
      </c>
      <c r="J29">
        <v>2.0099999999999998</v>
      </c>
    </row>
    <row r="30" spans="8:10" x14ac:dyDescent="0.6">
      <c r="H30">
        <v>2013</v>
      </c>
      <c r="I30">
        <v>0.92</v>
      </c>
    </row>
    <row r="31" spans="8:10" x14ac:dyDescent="0.6">
      <c r="H31">
        <v>2013</v>
      </c>
      <c r="I31">
        <v>1.04</v>
      </c>
    </row>
    <row r="32" spans="8:10" x14ac:dyDescent="0.6">
      <c r="H32">
        <v>2007</v>
      </c>
      <c r="I32">
        <v>0.86</v>
      </c>
      <c r="J32">
        <v>0.85599999999999998</v>
      </c>
    </row>
    <row r="33" spans="8:10" x14ac:dyDescent="0.6">
      <c r="H33">
        <v>2008</v>
      </c>
      <c r="I33">
        <v>0.86</v>
      </c>
      <c r="J33">
        <v>0.85499999999999998</v>
      </c>
    </row>
    <row r="34" spans="8:10" x14ac:dyDescent="0.6">
      <c r="H34">
        <v>2015</v>
      </c>
      <c r="I34">
        <v>0.72</v>
      </c>
      <c r="J34">
        <v>0.74299999999999999</v>
      </c>
    </row>
    <row r="35" spans="8:10" x14ac:dyDescent="0.6">
      <c r="H35">
        <v>2010</v>
      </c>
      <c r="I35">
        <v>1.8</v>
      </c>
      <c r="J35">
        <v>1.79</v>
      </c>
    </row>
    <row r="36" spans="8:10" x14ac:dyDescent="0.6">
      <c r="H36">
        <v>2013</v>
      </c>
      <c r="I36">
        <v>0.48</v>
      </c>
      <c r="J36">
        <v>0.5</v>
      </c>
    </row>
    <row r="37" spans="8:10" x14ac:dyDescent="0.6">
      <c r="H37">
        <v>2014</v>
      </c>
      <c r="I37">
        <v>1.42</v>
      </c>
      <c r="J37">
        <v>1.41</v>
      </c>
    </row>
    <row r="38" spans="8:10" x14ac:dyDescent="0.6">
      <c r="H38">
        <v>2014</v>
      </c>
      <c r="I38">
        <v>1.22</v>
      </c>
      <c r="J38">
        <v>1.23</v>
      </c>
    </row>
    <row r="39" spans="8:10" x14ac:dyDescent="0.6">
      <c r="H39">
        <v>2015</v>
      </c>
      <c r="I39">
        <v>1.2</v>
      </c>
      <c r="J39">
        <v>1.19</v>
      </c>
    </row>
    <row r="40" spans="8:10" x14ac:dyDescent="0.6">
      <c r="H40">
        <v>2013</v>
      </c>
      <c r="I40">
        <v>1.4</v>
      </c>
      <c r="J40">
        <v>1.46</v>
      </c>
    </row>
    <row r="41" spans="8:10" x14ac:dyDescent="0.6">
      <c r="H41">
        <v>2013</v>
      </c>
      <c r="I41">
        <v>0.8</v>
      </c>
      <c r="J41">
        <v>0.8</v>
      </c>
    </row>
    <row r="42" spans="8:10" x14ac:dyDescent="0.6">
      <c r="H42">
        <v>2015</v>
      </c>
      <c r="I42">
        <v>0.77</v>
      </c>
      <c r="J42">
        <v>0.76</v>
      </c>
    </row>
    <row r="43" spans="8:10" x14ac:dyDescent="0.6">
      <c r="H43">
        <v>2005</v>
      </c>
      <c r="I43">
        <v>1</v>
      </c>
      <c r="J43">
        <v>1.01</v>
      </c>
    </row>
    <row r="44" spans="8:10" x14ac:dyDescent="0.6">
      <c r="H44">
        <v>2010</v>
      </c>
      <c r="I44">
        <v>1.2</v>
      </c>
      <c r="J44">
        <v>1.2</v>
      </c>
    </row>
    <row r="45" spans="8:10" x14ac:dyDescent="0.6">
      <c r="H45">
        <v>2012</v>
      </c>
      <c r="I45">
        <v>1.2</v>
      </c>
      <c r="J45">
        <v>1.23</v>
      </c>
    </row>
    <row r="46" spans="8:10" x14ac:dyDescent="0.6">
      <c r="H46">
        <v>2013</v>
      </c>
      <c r="I46">
        <v>0.24</v>
      </c>
      <c r="J46">
        <v>0.24</v>
      </c>
    </row>
    <row r="47" spans="8:10" x14ac:dyDescent="0.6">
      <c r="H47">
        <v>2010</v>
      </c>
      <c r="I47">
        <v>1.04</v>
      </c>
      <c r="J47">
        <v>1.04</v>
      </c>
    </row>
    <row r="48" spans="8:10" x14ac:dyDescent="0.6">
      <c r="H48">
        <v>2013</v>
      </c>
      <c r="I48">
        <v>0.9</v>
      </c>
      <c r="J48">
        <v>0.9</v>
      </c>
    </row>
    <row r="49" spans="8:10" x14ac:dyDescent="0.6">
      <c r="H49">
        <v>2014</v>
      </c>
      <c r="I49">
        <v>0.6</v>
      </c>
      <c r="J49">
        <v>0.6</v>
      </c>
    </row>
    <row r="50" spans="8:10" x14ac:dyDescent="0.6">
      <c r="H50">
        <v>2014</v>
      </c>
      <c r="I50">
        <v>1.1299999999999999</v>
      </c>
      <c r="J50">
        <v>1.18</v>
      </c>
    </row>
    <row r="51" spans="8:10" x14ac:dyDescent="0.6">
      <c r="H51">
        <v>2014</v>
      </c>
      <c r="I51">
        <v>1.1299999999999999</v>
      </c>
      <c r="J51">
        <v>1.17</v>
      </c>
    </row>
    <row r="52" spans="8:10" x14ac:dyDescent="0.6">
      <c r="H52">
        <v>2014</v>
      </c>
      <c r="I52">
        <v>0.9</v>
      </c>
      <c r="J52">
        <v>0.9</v>
      </c>
    </row>
    <row r="53" spans="8:10" x14ac:dyDescent="0.6">
      <c r="H53">
        <v>2011</v>
      </c>
      <c r="I53">
        <v>0.45</v>
      </c>
      <c r="J53">
        <v>0.45</v>
      </c>
    </row>
    <row r="54" spans="8:10" x14ac:dyDescent="0.6">
      <c r="H54">
        <v>2012</v>
      </c>
      <c r="I54">
        <v>0.87</v>
      </c>
      <c r="J54">
        <v>0.9</v>
      </c>
    </row>
    <row r="55" spans="8:10" x14ac:dyDescent="0.6">
      <c r="H55">
        <v>2013</v>
      </c>
      <c r="I55">
        <v>0.71</v>
      </c>
      <c r="J55">
        <v>0.7</v>
      </c>
    </row>
    <row r="56" spans="8:10" x14ac:dyDescent="0.6">
      <c r="H56">
        <v>2015</v>
      </c>
      <c r="I56">
        <v>1.0900000000000001</v>
      </c>
      <c r="J56">
        <v>1.0900000000000001</v>
      </c>
    </row>
    <row r="57" spans="8:10" x14ac:dyDescent="0.6">
      <c r="H57">
        <v>2015</v>
      </c>
      <c r="I57">
        <v>0.95</v>
      </c>
      <c r="J57">
        <v>0.96</v>
      </c>
    </row>
    <row r="58" spans="8:10" x14ac:dyDescent="0.6">
      <c r="H58">
        <v>2015</v>
      </c>
      <c r="I58">
        <v>1</v>
      </c>
      <c r="J58">
        <v>1.03</v>
      </c>
    </row>
    <row r="59" spans="8:10" x14ac:dyDescent="0.6">
      <c r="H59">
        <v>2015</v>
      </c>
      <c r="I59">
        <v>0.82</v>
      </c>
    </row>
    <row r="60" spans="8:10" x14ac:dyDescent="0.6">
      <c r="H60">
        <v>2013</v>
      </c>
      <c r="I60">
        <v>0.95</v>
      </c>
      <c r="J60">
        <v>0.84</v>
      </c>
    </row>
    <row r="61" spans="8:10" x14ac:dyDescent="0.6">
      <c r="H61">
        <v>2014</v>
      </c>
      <c r="I61">
        <v>0.31</v>
      </c>
      <c r="J61">
        <v>0.31</v>
      </c>
    </row>
    <row r="62" spans="8:10" x14ac:dyDescent="0.6">
      <c r="H62">
        <v>2003</v>
      </c>
      <c r="I62">
        <v>0.94</v>
      </c>
    </row>
    <row r="63" spans="8:10" x14ac:dyDescent="0.6">
      <c r="H63">
        <v>2012</v>
      </c>
      <c r="I63">
        <v>0.62</v>
      </c>
      <c r="J63">
        <v>0.64</v>
      </c>
    </row>
    <row r="64" spans="8:10" x14ac:dyDescent="0.6">
      <c r="H64">
        <v>2013</v>
      </c>
      <c r="I64">
        <v>1.1399999999999999</v>
      </c>
      <c r="J64">
        <v>1.1499999999999999</v>
      </c>
    </row>
    <row r="65" spans="8:10" x14ac:dyDescent="0.6">
      <c r="H65">
        <v>2012</v>
      </c>
      <c r="I65">
        <v>0.54</v>
      </c>
      <c r="J65">
        <v>0.43</v>
      </c>
    </row>
    <row r="66" spans="8:10" x14ac:dyDescent="0.6">
      <c r="H66">
        <v>2014</v>
      </c>
      <c r="I66">
        <v>1.27</v>
      </c>
      <c r="J66">
        <v>1.28</v>
      </c>
    </row>
    <row r="67" spans="8:10" x14ac:dyDescent="0.6">
      <c r="H67">
        <v>2007</v>
      </c>
      <c r="I67">
        <v>1.35</v>
      </c>
      <c r="J67">
        <v>1.37</v>
      </c>
    </row>
    <row r="68" spans="8:10" x14ac:dyDescent="0.6">
      <c r="H68">
        <v>2013</v>
      </c>
      <c r="I68">
        <v>1.1499999999999999</v>
      </c>
      <c r="J68">
        <v>1.1599999999999999</v>
      </c>
    </row>
    <row r="69" spans="8:10" x14ac:dyDescent="0.6">
      <c r="H69">
        <v>2013</v>
      </c>
      <c r="I69">
        <v>0.85</v>
      </c>
      <c r="J69">
        <v>0.85</v>
      </c>
    </row>
    <row r="70" spans="8:10" x14ac:dyDescent="0.6">
      <c r="H70">
        <v>2014</v>
      </c>
      <c r="I70">
        <v>0.46</v>
      </c>
      <c r="J70">
        <v>0.46</v>
      </c>
    </row>
    <row r="71" spans="8:10" x14ac:dyDescent="0.6">
      <c r="H71">
        <v>2012</v>
      </c>
      <c r="I71">
        <v>0.55000000000000004</v>
      </c>
      <c r="J71">
        <v>0.53</v>
      </c>
    </row>
    <row r="72" spans="8:10" x14ac:dyDescent="0.6">
      <c r="H72">
        <v>2012</v>
      </c>
      <c r="I72">
        <v>0.96</v>
      </c>
      <c r="J72">
        <v>0.96</v>
      </c>
    </row>
    <row r="73" spans="8:10" x14ac:dyDescent="0.6">
      <c r="H73">
        <v>2016</v>
      </c>
      <c r="I73">
        <v>0.3</v>
      </c>
      <c r="J73">
        <v>0.3</v>
      </c>
    </row>
    <row r="74" spans="8:10" x14ac:dyDescent="0.6">
      <c r="H74">
        <v>2012</v>
      </c>
      <c r="I74">
        <v>0.4</v>
      </c>
      <c r="J74">
        <v>0.38</v>
      </c>
    </row>
    <row r="75" spans="8:10" x14ac:dyDescent="0.6">
      <c r="H75">
        <v>2013</v>
      </c>
      <c r="I75">
        <v>0.47</v>
      </c>
      <c r="J75">
        <v>0.48</v>
      </c>
    </row>
    <row r="76" spans="8:10" x14ac:dyDescent="0.6">
      <c r="H76">
        <v>2014</v>
      </c>
      <c r="I76">
        <v>0.75</v>
      </c>
      <c r="J76">
        <v>0.76</v>
      </c>
    </row>
    <row r="77" spans="8:10" x14ac:dyDescent="0.6">
      <c r="H77">
        <v>2011</v>
      </c>
      <c r="I77">
        <v>0.36</v>
      </c>
      <c r="J77">
        <v>0.35</v>
      </c>
    </row>
    <row r="78" spans="8:10" x14ac:dyDescent="0.6">
      <c r="H78">
        <v>2009</v>
      </c>
      <c r="I78">
        <v>1.2</v>
      </c>
      <c r="J78">
        <v>1.32</v>
      </c>
    </row>
    <row r="79" spans="8:10" x14ac:dyDescent="0.6">
      <c r="H79">
        <v>2010</v>
      </c>
      <c r="I79">
        <v>1.2</v>
      </c>
      <c r="J79">
        <v>1.1100000000000001</v>
      </c>
    </row>
    <row r="80" spans="8:10" x14ac:dyDescent="0.6">
      <c r="H80">
        <v>2013</v>
      </c>
      <c r="I80">
        <v>1.64</v>
      </c>
      <c r="J80">
        <v>1.62</v>
      </c>
    </row>
    <row r="81" spans="8:10" x14ac:dyDescent="0.6">
      <c r="H81">
        <v>2010</v>
      </c>
      <c r="I81">
        <v>1.3</v>
      </c>
      <c r="J81">
        <v>1.3</v>
      </c>
    </row>
    <row r="82" spans="8:10" x14ac:dyDescent="0.6">
      <c r="H82">
        <v>2011</v>
      </c>
      <c r="I82">
        <v>0.9</v>
      </c>
      <c r="J82">
        <v>1.19</v>
      </c>
    </row>
    <row r="83" spans="8:10" x14ac:dyDescent="0.6">
      <c r="H83">
        <v>2013</v>
      </c>
      <c r="I83">
        <v>0.42</v>
      </c>
    </row>
    <row r="84" spans="8:10" x14ac:dyDescent="0.6">
      <c r="H84">
        <v>2013</v>
      </c>
      <c r="I84">
        <v>0.78</v>
      </c>
      <c r="J84">
        <v>0.8</v>
      </c>
    </row>
    <row r="85" spans="8:10" x14ac:dyDescent="0.6">
      <c r="H85">
        <v>2014</v>
      </c>
      <c r="I85">
        <v>0.66</v>
      </c>
      <c r="J85">
        <v>0.63</v>
      </c>
    </row>
    <row r="86" spans="8:10" x14ac:dyDescent="0.6">
      <c r="H86">
        <v>2015</v>
      </c>
      <c r="I86">
        <v>2.2999999999999998</v>
      </c>
      <c r="J86">
        <v>2.25</v>
      </c>
    </row>
    <row r="87" spans="8:10" x14ac:dyDescent="0.6">
      <c r="H87">
        <v>2009</v>
      </c>
      <c r="I87">
        <v>0.27</v>
      </c>
      <c r="J87">
        <v>0.26800000000000002</v>
      </c>
    </row>
    <row r="88" spans="8:10" x14ac:dyDescent="0.6">
      <c r="H88">
        <v>2010</v>
      </c>
      <c r="I88">
        <v>0.62</v>
      </c>
      <c r="J88">
        <v>0.61</v>
      </c>
    </row>
    <row r="89" spans="8:10" x14ac:dyDescent="0.6">
      <c r="H89">
        <v>2013</v>
      </c>
      <c r="I89">
        <v>1.1000000000000001</v>
      </c>
      <c r="J89">
        <v>1.01</v>
      </c>
    </row>
    <row r="90" spans="8:10" x14ac:dyDescent="0.6">
      <c r="H90">
        <v>2015</v>
      </c>
      <c r="I90">
        <v>1.03</v>
      </c>
      <c r="J90">
        <v>1.03</v>
      </c>
    </row>
    <row r="91" spans="8:10" x14ac:dyDescent="0.6">
      <c r="H91">
        <v>2013</v>
      </c>
      <c r="I91">
        <v>1.2</v>
      </c>
      <c r="J91">
        <v>1.2</v>
      </c>
    </row>
    <row r="92" spans="8:10" x14ac:dyDescent="0.6">
      <c r="H92">
        <v>2013</v>
      </c>
      <c r="I92">
        <v>1.55</v>
      </c>
      <c r="J92">
        <v>1.57</v>
      </c>
    </row>
    <row r="93" spans="8:10" x14ac:dyDescent="0.6">
      <c r="H93">
        <v>2015</v>
      </c>
      <c r="I93">
        <v>1.8</v>
      </c>
      <c r="J93">
        <v>1.55</v>
      </c>
    </row>
    <row r="94" spans="8:10" x14ac:dyDescent="0.6">
      <c r="H94">
        <v>2013</v>
      </c>
      <c r="I94">
        <v>1.1499999999999999</v>
      </c>
    </row>
    <row r="95" spans="8:10" x14ac:dyDescent="0.6">
      <c r="H95">
        <v>2016</v>
      </c>
      <c r="I95">
        <v>1.85</v>
      </c>
      <c r="J95">
        <v>1.9</v>
      </c>
    </row>
    <row r="96" spans="8:10" x14ac:dyDescent="0.6">
      <c r="H96">
        <v>2012</v>
      </c>
      <c r="I96">
        <v>1.33</v>
      </c>
      <c r="J96">
        <v>1.1000000000000001</v>
      </c>
    </row>
    <row r="97" spans="8:10" x14ac:dyDescent="0.6">
      <c r="H97">
        <v>2014</v>
      </c>
      <c r="I97">
        <v>1.5</v>
      </c>
      <c r="J97">
        <v>1.4</v>
      </c>
    </row>
    <row r="98" spans="8:10" x14ac:dyDescent="0.6">
      <c r="H98">
        <v>2013</v>
      </c>
      <c r="I98">
        <v>1.2</v>
      </c>
      <c r="J98">
        <v>1.17</v>
      </c>
    </row>
    <row r="99" spans="8:10" x14ac:dyDescent="0.6">
      <c r="H99">
        <v>2014</v>
      </c>
      <c r="I99">
        <v>1.54</v>
      </c>
      <c r="J99">
        <v>1.64</v>
      </c>
    </row>
    <row r="100" spans="8:10" x14ac:dyDescent="0.6">
      <c r="H100">
        <v>2013</v>
      </c>
      <c r="I100">
        <v>0.48</v>
      </c>
      <c r="J100">
        <v>0.48</v>
      </c>
    </row>
    <row r="101" spans="8:10" x14ac:dyDescent="0.6">
      <c r="H101">
        <v>2012</v>
      </c>
      <c r="I101">
        <v>1.3</v>
      </c>
      <c r="J101">
        <v>1.25</v>
      </c>
    </row>
    <row r="102" spans="8:10" x14ac:dyDescent="0.6">
      <c r="H102">
        <v>2013</v>
      </c>
      <c r="I102">
        <v>0.95</v>
      </c>
      <c r="J102">
        <v>0.94</v>
      </c>
    </row>
    <row r="103" spans="8:10" x14ac:dyDescent="0.6">
      <c r="H103">
        <v>2011</v>
      </c>
      <c r="I103">
        <v>1.5</v>
      </c>
      <c r="J103">
        <v>1.4</v>
      </c>
    </row>
    <row r="104" spans="8:10" x14ac:dyDescent="0.6">
      <c r="H104">
        <v>2011</v>
      </c>
      <c r="I104">
        <v>1.4</v>
      </c>
      <c r="J104">
        <v>1.48</v>
      </c>
    </row>
    <row r="105" spans="8:10" x14ac:dyDescent="0.6">
      <c r="H105">
        <v>2011</v>
      </c>
      <c r="I105">
        <v>1.5</v>
      </c>
      <c r="J105">
        <v>1.64</v>
      </c>
    </row>
    <row r="106" spans="8:10" x14ac:dyDescent="0.6">
      <c r="H106">
        <v>2011</v>
      </c>
      <c r="I106">
        <v>1.3</v>
      </c>
    </row>
    <row r="107" spans="8:10" x14ac:dyDescent="0.6">
      <c r="H107">
        <v>2011</v>
      </c>
      <c r="I107">
        <v>1.74</v>
      </c>
    </row>
    <row r="108" spans="8:10" x14ac:dyDescent="0.6">
      <c r="H108">
        <v>2012</v>
      </c>
      <c r="I108">
        <v>1.4</v>
      </c>
    </row>
    <row r="109" spans="8:10" x14ac:dyDescent="0.6">
      <c r="H109">
        <v>2012</v>
      </c>
      <c r="I109">
        <v>1.6</v>
      </c>
    </row>
    <row r="110" spans="8:10" x14ac:dyDescent="0.6">
      <c r="H110">
        <v>2014</v>
      </c>
      <c r="I110">
        <v>1.1000000000000001</v>
      </c>
    </row>
    <row r="111" spans="8:10" x14ac:dyDescent="0.6">
      <c r="H111">
        <v>2006</v>
      </c>
      <c r="I111">
        <v>1.7</v>
      </c>
    </row>
    <row r="112" spans="8:10" x14ac:dyDescent="0.6">
      <c r="H112">
        <v>2013</v>
      </c>
      <c r="I112">
        <v>1.5</v>
      </c>
    </row>
    <row r="113" spans="8:10" x14ac:dyDescent="0.6">
      <c r="H113">
        <v>2013</v>
      </c>
      <c r="I113">
        <v>1.74</v>
      </c>
      <c r="J113">
        <v>1.72</v>
      </c>
    </row>
    <row r="114" spans="8:10" x14ac:dyDescent="0.6">
      <c r="H114">
        <v>2014</v>
      </c>
      <c r="I114">
        <v>1.5</v>
      </c>
    </row>
    <row r="115" spans="8:10" x14ac:dyDescent="0.6">
      <c r="H115">
        <v>2015</v>
      </c>
      <c r="I115">
        <v>2</v>
      </c>
    </row>
    <row r="116" spans="8:10" x14ac:dyDescent="0.6">
      <c r="H116">
        <v>2014</v>
      </c>
      <c r="I116">
        <v>2.2000000000000002</v>
      </c>
      <c r="J116">
        <v>2.19</v>
      </c>
    </row>
    <row r="117" spans="8:10" x14ac:dyDescent="0.6">
      <c r="H117">
        <v>2014</v>
      </c>
      <c r="I117">
        <v>0.5</v>
      </c>
    </row>
    <row r="118" spans="8:10" x14ac:dyDescent="0.6">
      <c r="H118">
        <v>2015</v>
      </c>
      <c r="I118">
        <v>2</v>
      </c>
    </row>
    <row r="119" spans="8:10" x14ac:dyDescent="0.6">
      <c r="H119">
        <v>2015</v>
      </c>
      <c r="I119">
        <v>0.66</v>
      </c>
    </row>
    <row r="120" spans="8:10" x14ac:dyDescent="0.6">
      <c r="H120">
        <v>2011</v>
      </c>
      <c r="I120">
        <v>0.92</v>
      </c>
    </row>
    <row r="121" spans="8:10" x14ac:dyDescent="0.6">
      <c r="H121">
        <v>2011</v>
      </c>
      <c r="I121">
        <v>1.1399999999999999</v>
      </c>
    </row>
    <row r="122" spans="8:10" x14ac:dyDescent="0.6">
      <c r="H122">
        <v>2012</v>
      </c>
      <c r="I122">
        <v>1.3</v>
      </c>
    </row>
    <row r="123" spans="8:10" x14ac:dyDescent="0.6">
      <c r="H123">
        <v>2012</v>
      </c>
      <c r="I123">
        <v>1.7</v>
      </c>
    </row>
    <row r="124" spans="8:10" x14ac:dyDescent="0.6">
      <c r="H124">
        <v>2013</v>
      </c>
      <c r="I124">
        <v>1.2</v>
      </c>
    </row>
    <row r="125" spans="8:10" x14ac:dyDescent="0.6">
      <c r="H125">
        <v>2015</v>
      </c>
      <c r="I125">
        <v>1</v>
      </c>
    </row>
    <row r="126" spans="8:10" x14ac:dyDescent="0.6">
      <c r="H126">
        <v>2015</v>
      </c>
      <c r="I126">
        <v>1.35</v>
      </c>
    </row>
    <row r="127" spans="8:10" x14ac:dyDescent="0.6">
      <c r="H127">
        <v>2015</v>
      </c>
      <c r="I127">
        <v>1.2</v>
      </c>
    </row>
    <row r="128" spans="8:10" x14ac:dyDescent="0.6">
      <c r="H128">
        <v>2016</v>
      </c>
      <c r="I128">
        <v>1</v>
      </c>
    </row>
    <row r="129" spans="8:10" x14ac:dyDescent="0.6">
      <c r="H129">
        <v>2015</v>
      </c>
      <c r="I129">
        <v>1.05</v>
      </c>
    </row>
    <row r="130" spans="8:10" x14ac:dyDescent="0.6">
      <c r="H130">
        <v>2014</v>
      </c>
      <c r="I130">
        <v>0.6</v>
      </c>
    </row>
    <row r="131" spans="8:10" x14ac:dyDescent="0.6">
      <c r="H131">
        <v>2016</v>
      </c>
      <c r="I131">
        <v>1.1000000000000001</v>
      </c>
    </row>
    <row r="132" spans="8:10" x14ac:dyDescent="0.6">
      <c r="H132">
        <v>2016</v>
      </c>
      <c r="I132">
        <v>0.78</v>
      </c>
      <c r="J132">
        <v>0.74</v>
      </c>
    </row>
    <row r="133" spans="8:10" x14ac:dyDescent="0.6">
      <c r="H133">
        <v>2016</v>
      </c>
      <c r="I133">
        <v>1</v>
      </c>
      <c r="J133">
        <v>1.06</v>
      </c>
    </row>
    <row r="134" spans="8:10" x14ac:dyDescent="0.6">
      <c r="H134">
        <v>2014</v>
      </c>
      <c r="I134">
        <v>1.3</v>
      </c>
      <c r="J134">
        <v>1.28</v>
      </c>
    </row>
    <row r="135" spans="8:10" x14ac:dyDescent="0.6">
      <c r="H135">
        <v>2015</v>
      </c>
      <c r="I135">
        <v>1.4</v>
      </c>
      <c r="J135">
        <v>1.45</v>
      </c>
    </row>
    <row r="136" spans="8:10" x14ac:dyDescent="0.6">
      <c r="H136">
        <v>2015</v>
      </c>
      <c r="I136">
        <v>1.3</v>
      </c>
    </row>
    <row r="137" spans="8:10" x14ac:dyDescent="0.6">
      <c r="H137">
        <v>2016</v>
      </c>
      <c r="I137">
        <v>1.7</v>
      </c>
      <c r="J137">
        <v>1.65</v>
      </c>
    </row>
    <row r="138" spans="8:10" x14ac:dyDescent="0.6">
      <c r="H138">
        <v>2015</v>
      </c>
      <c r="I138">
        <v>0.63</v>
      </c>
      <c r="J138">
        <v>0.62</v>
      </c>
    </row>
    <row r="139" spans="8:10" x14ac:dyDescent="0.6">
      <c r="H139">
        <v>2013</v>
      </c>
      <c r="I139">
        <v>1.1000000000000001</v>
      </c>
      <c r="J139">
        <v>1.1399999999999999</v>
      </c>
    </row>
    <row r="140" spans="8:10" x14ac:dyDescent="0.6">
      <c r="H140">
        <v>2014</v>
      </c>
      <c r="I140">
        <v>0.6</v>
      </c>
    </row>
    <row r="141" spans="8:10" x14ac:dyDescent="0.6">
      <c r="H141">
        <v>2015</v>
      </c>
      <c r="I141">
        <v>1.87</v>
      </c>
    </row>
    <row r="142" spans="8:10" x14ac:dyDescent="0.6">
      <c r="H142">
        <v>2015</v>
      </c>
      <c r="I142">
        <v>1.75</v>
      </c>
    </row>
    <row r="143" spans="8:10" x14ac:dyDescent="0.6">
      <c r="H143">
        <v>2015</v>
      </c>
      <c r="I143">
        <v>1.9</v>
      </c>
    </row>
    <row r="144" spans="8:10" x14ac:dyDescent="0.6">
      <c r="H144">
        <v>2007</v>
      </c>
      <c r="I144">
        <v>0.5</v>
      </c>
      <c r="J144">
        <v>0.52</v>
      </c>
    </row>
    <row r="145" spans="8:10" x14ac:dyDescent="0.6">
      <c r="H145">
        <v>2007</v>
      </c>
      <c r="I145">
        <v>0.52</v>
      </c>
      <c r="J145">
        <v>0.48</v>
      </c>
    </row>
    <row r="146" spans="8:10" x14ac:dyDescent="0.6">
      <c r="H146">
        <v>2010</v>
      </c>
      <c r="I146">
        <v>0.78</v>
      </c>
      <c r="J146">
        <v>0.79</v>
      </c>
    </row>
    <row r="147" spans="8:10" x14ac:dyDescent="0.6">
      <c r="H147">
        <v>2015</v>
      </c>
      <c r="I147">
        <v>1.65</v>
      </c>
      <c r="J147">
        <v>1.61</v>
      </c>
    </row>
    <row r="148" spans="8:10" x14ac:dyDescent="0.6">
      <c r="H148">
        <v>2016</v>
      </c>
      <c r="I148">
        <v>1</v>
      </c>
      <c r="J148">
        <v>0.9</v>
      </c>
    </row>
    <row r="149" spans="8:10" x14ac:dyDescent="0.6">
      <c r="H149">
        <v>2014</v>
      </c>
      <c r="I149">
        <v>1.3</v>
      </c>
    </row>
    <row r="150" spans="8:10" x14ac:dyDescent="0.6">
      <c r="H150">
        <v>2014</v>
      </c>
      <c r="I150">
        <v>1.6</v>
      </c>
      <c r="J150">
        <v>1.75</v>
      </c>
    </row>
    <row r="151" spans="8:10" x14ac:dyDescent="0.6">
      <c r="H151">
        <v>2014</v>
      </c>
      <c r="I151">
        <v>0.75</v>
      </c>
      <c r="J151">
        <v>0.8</v>
      </c>
    </row>
    <row r="152" spans="8:10" x14ac:dyDescent="0.6">
      <c r="H152">
        <v>2015</v>
      </c>
      <c r="I152">
        <v>1.5</v>
      </c>
    </row>
    <row r="153" spans="8:10" x14ac:dyDescent="0.6">
      <c r="H153">
        <v>2014</v>
      </c>
      <c r="I153">
        <v>1.9</v>
      </c>
    </row>
    <row r="154" spans="8:10" x14ac:dyDescent="0.6">
      <c r="H154">
        <v>2010</v>
      </c>
      <c r="I154">
        <v>1</v>
      </c>
    </row>
    <row r="155" spans="8:10" x14ac:dyDescent="0.6">
      <c r="H155">
        <v>2012</v>
      </c>
      <c r="I155">
        <v>0.43</v>
      </c>
    </row>
    <row r="156" spans="8:10" x14ac:dyDescent="0.6">
      <c r="H156">
        <v>2009</v>
      </c>
      <c r="I156">
        <v>0.8</v>
      </c>
    </row>
    <row r="157" spans="8:10" x14ac:dyDescent="0.6">
      <c r="H157">
        <v>2013</v>
      </c>
      <c r="I157">
        <v>1</v>
      </c>
    </row>
    <row r="158" spans="8:10" x14ac:dyDescent="0.6">
      <c r="H158">
        <v>2014</v>
      </c>
      <c r="I158">
        <v>1.4</v>
      </c>
    </row>
    <row r="159" spans="8:10" x14ac:dyDescent="0.6">
      <c r="H159">
        <v>2005</v>
      </c>
      <c r="I159">
        <v>0.27</v>
      </c>
    </row>
    <row r="160" spans="8:10" x14ac:dyDescent="0.6">
      <c r="H160">
        <v>2015</v>
      </c>
      <c r="I160">
        <v>1</v>
      </c>
    </row>
    <row r="161" spans="8:9" x14ac:dyDescent="0.6">
      <c r="H161">
        <v>2012</v>
      </c>
      <c r="I161">
        <v>1</v>
      </c>
    </row>
    <row r="162" spans="8:9" x14ac:dyDescent="0.6">
      <c r="H162">
        <v>2012</v>
      </c>
      <c r="I162">
        <v>1.2</v>
      </c>
    </row>
    <row r="163" spans="8:9" x14ac:dyDescent="0.6">
      <c r="H163">
        <v>2014</v>
      </c>
      <c r="I163">
        <v>0.95</v>
      </c>
    </row>
    <row r="164" spans="8:9" x14ac:dyDescent="0.6">
      <c r="H164">
        <v>2016</v>
      </c>
      <c r="I164">
        <v>0.7</v>
      </c>
    </row>
    <row r="165" spans="8:9" x14ac:dyDescent="0.6">
      <c r="H165">
        <v>2014</v>
      </c>
      <c r="I165">
        <v>1.1000000000000001</v>
      </c>
    </row>
    <row r="166" spans="8:9" x14ac:dyDescent="0.6">
      <c r="H166">
        <v>2011</v>
      </c>
      <c r="I166">
        <v>1</v>
      </c>
    </row>
    <row r="167" spans="8:9" x14ac:dyDescent="0.6">
      <c r="H167">
        <v>2008</v>
      </c>
      <c r="I167">
        <v>1.59</v>
      </c>
    </row>
    <row r="168" spans="8:9" x14ac:dyDescent="0.6">
      <c r="H168">
        <v>2015</v>
      </c>
      <c r="I168">
        <v>1.4</v>
      </c>
    </row>
    <row r="169" spans="8:9" x14ac:dyDescent="0.6">
      <c r="H169">
        <v>2010</v>
      </c>
      <c r="I169">
        <v>1.53</v>
      </c>
    </row>
    <row r="170" spans="8:9" x14ac:dyDescent="0.6">
      <c r="H170">
        <v>2006</v>
      </c>
      <c r="I170">
        <v>0.13</v>
      </c>
    </row>
    <row r="171" spans="8:9" x14ac:dyDescent="0.6">
      <c r="H171">
        <v>2007</v>
      </c>
      <c r="I171">
        <v>0.67</v>
      </c>
    </row>
    <row r="172" spans="8:9" x14ac:dyDescent="0.6">
      <c r="H172">
        <v>2007</v>
      </c>
      <c r="I172">
        <v>0.17</v>
      </c>
    </row>
    <row r="173" spans="8:9" x14ac:dyDescent="0.6">
      <c r="H173">
        <v>2016</v>
      </c>
      <c r="I173">
        <v>1.6</v>
      </c>
    </row>
    <row r="174" spans="8:9" x14ac:dyDescent="0.6">
      <c r="H174">
        <v>2016</v>
      </c>
      <c r="I174">
        <v>0.16</v>
      </c>
    </row>
    <row r="175" spans="8:9" x14ac:dyDescent="0.6">
      <c r="H175">
        <v>2006</v>
      </c>
      <c r="I175">
        <v>0.87</v>
      </c>
    </row>
    <row r="176" spans="8:9" x14ac:dyDescent="0.6">
      <c r="H176">
        <v>1998</v>
      </c>
      <c r="I176">
        <v>0.67</v>
      </c>
    </row>
    <row r="177" spans="8:9" x14ac:dyDescent="0.6">
      <c r="H177">
        <v>2015</v>
      </c>
      <c r="I177">
        <v>1.4</v>
      </c>
    </row>
    <row r="178" spans="8:9" x14ac:dyDescent="0.6">
      <c r="H178">
        <v>2009</v>
      </c>
      <c r="I178">
        <v>0.1</v>
      </c>
    </row>
    <row r="179" spans="8:9" x14ac:dyDescent="0.6">
      <c r="H179">
        <v>2009</v>
      </c>
      <c r="I179">
        <v>1</v>
      </c>
    </row>
    <row r="180" spans="8:9" x14ac:dyDescent="0.6">
      <c r="H180">
        <v>2009</v>
      </c>
      <c r="I180">
        <v>0.26</v>
      </c>
    </row>
    <row r="181" spans="8:9" x14ac:dyDescent="0.6">
      <c r="H181">
        <v>2006</v>
      </c>
      <c r="I181">
        <v>0.49</v>
      </c>
    </row>
    <row r="182" spans="8:9" x14ac:dyDescent="0.6">
      <c r="H182">
        <v>1992</v>
      </c>
      <c r="I182">
        <v>1.07</v>
      </c>
    </row>
    <row r="183" spans="8:9" x14ac:dyDescent="0.6">
      <c r="H183">
        <v>2003</v>
      </c>
      <c r="I183">
        <v>0.97804482701000006</v>
      </c>
    </row>
    <row r="184" spans="8:9" x14ac:dyDescent="0.6">
      <c r="H184">
        <v>2005</v>
      </c>
      <c r="I184">
        <v>0.86</v>
      </c>
    </row>
    <row r="185" spans="8:9" x14ac:dyDescent="0.6">
      <c r="H185">
        <v>2007</v>
      </c>
      <c r="I185">
        <v>0.33</v>
      </c>
    </row>
    <row r="186" spans="8:9" x14ac:dyDescent="0.6">
      <c r="H186">
        <v>2007</v>
      </c>
      <c r="I186">
        <v>0.56000000000000005</v>
      </c>
    </row>
    <row r="187" spans="8:9" x14ac:dyDescent="0.6">
      <c r="H187">
        <v>2009</v>
      </c>
      <c r="I187">
        <v>0.8</v>
      </c>
    </row>
    <row r="188" spans="8:9" x14ac:dyDescent="0.6">
      <c r="H188">
        <v>2016</v>
      </c>
      <c r="I188">
        <v>1.45</v>
      </c>
    </row>
    <row r="189" spans="8:9" x14ac:dyDescent="0.6">
      <c r="H189">
        <v>2008</v>
      </c>
      <c r="I189">
        <v>1.1000000000000001</v>
      </c>
    </row>
    <row r="190" spans="8:9" x14ac:dyDescent="0.6">
      <c r="H190">
        <v>2008</v>
      </c>
      <c r="I190">
        <v>0.81</v>
      </c>
    </row>
    <row r="191" spans="8:9" x14ac:dyDescent="0.6">
      <c r="H191">
        <v>2015</v>
      </c>
      <c r="I191">
        <v>1.1000000000000001</v>
      </c>
    </row>
    <row r="192" spans="8:9" x14ac:dyDescent="0.6">
      <c r="H192">
        <v>2009</v>
      </c>
      <c r="I192">
        <v>1.47</v>
      </c>
    </row>
    <row r="193" spans="8:9" x14ac:dyDescent="0.6">
      <c r="H193">
        <v>1992</v>
      </c>
      <c r="I193">
        <v>0.08</v>
      </c>
    </row>
    <row r="194" spans="8:9" x14ac:dyDescent="0.6">
      <c r="H194">
        <v>1992</v>
      </c>
      <c r="I194">
        <v>1.68</v>
      </c>
    </row>
    <row r="195" spans="8:9" x14ac:dyDescent="0.6">
      <c r="H195">
        <v>2008</v>
      </c>
      <c r="I195">
        <v>0.99</v>
      </c>
    </row>
    <row r="196" spans="8:9" x14ac:dyDescent="0.6">
      <c r="H196">
        <v>2010</v>
      </c>
      <c r="I196">
        <v>0.4</v>
      </c>
    </row>
    <row r="197" spans="8:9" x14ac:dyDescent="0.6">
      <c r="H197">
        <v>2008</v>
      </c>
      <c r="I197">
        <v>1.3</v>
      </c>
    </row>
    <row r="198" spans="8:9" x14ac:dyDescent="0.6">
      <c r="H198">
        <v>2012</v>
      </c>
      <c r="I198">
        <v>1</v>
      </c>
    </row>
    <row r="199" spans="8:9" x14ac:dyDescent="0.6">
      <c r="H199">
        <v>2015</v>
      </c>
      <c r="I199">
        <v>0.93</v>
      </c>
    </row>
    <row r="200" spans="8:9" x14ac:dyDescent="0.6">
      <c r="H200">
        <v>2014</v>
      </c>
      <c r="I200">
        <v>0.08</v>
      </c>
    </row>
    <row r="201" spans="8:9" x14ac:dyDescent="0.6">
      <c r="H201">
        <v>2015</v>
      </c>
      <c r="I201">
        <v>1.1000000000000001</v>
      </c>
    </row>
    <row r="202" spans="8:9" x14ac:dyDescent="0.6">
      <c r="H202">
        <v>2015</v>
      </c>
      <c r="I202">
        <v>1.14608</v>
      </c>
    </row>
    <row r="203" spans="8:9" x14ac:dyDescent="0.6">
      <c r="H203">
        <v>2009</v>
      </c>
      <c r="I203">
        <v>1.48</v>
      </c>
    </row>
    <row r="204" spans="8:9" x14ac:dyDescent="0.6">
      <c r="H204">
        <v>2015</v>
      </c>
      <c r="I204">
        <v>0.67</v>
      </c>
    </row>
    <row r="205" spans="8:9" x14ac:dyDescent="0.6">
      <c r="H205">
        <v>2007</v>
      </c>
      <c r="I205">
        <v>5.1999999999999998E-2</v>
      </c>
    </row>
    <row r="206" spans="8:9" x14ac:dyDescent="0.6">
      <c r="H206">
        <v>2002</v>
      </c>
      <c r="I206">
        <v>1.2749999999999999E-2</v>
      </c>
    </row>
    <row r="207" spans="8:9" x14ac:dyDescent="0.6">
      <c r="H207">
        <v>2015</v>
      </c>
      <c r="I207">
        <v>0.27</v>
      </c>
    </row>
    <row r="208" spans="8:9" x14ac:dyDescent="0.6">
      <c r="H208">
        <v>2008</v>
      </c>
      <c r="I208">
        <v>1.36</v>
      </c>
    </row>
    <row r="209" spans="8:9" x14ac:dyDescent="0.6">
      <c r="H209">
        <v>2009</v>
      </c>
      <c r="I209">
        <v>1.26</v>
      </c>
    </row>
    <row r="210" spans="8:9" x14ac:dyDescent="0.6">
      <c r="H210">
        <v>2009</v>
      </c>
      <c r="I210">
        <v>0.39</v>
      </c>
    </row>
    <row r="211" spans="8:9" x14ac:dyDescent="0.6">
      <c r="H211">
        <v>2009</v>
      </c>
      <c r="I211">
        <v>1</v>
      </c>
    </row>
    <row r="212" spans="8:9" x14ac:dyDescent="0.6">
      <c r="H212">
        <v>2009</v>
      </c>
      <c r="I212">
        <v>0.17</v>
      </c>
    </row>
    <row r="213" spans="8:9" x14ac:dyDescent="0.6">
      <c r="H213">
        <v>2012</v>
      </c>
      <c r="I213">
        <v>0.95</v>
      </c>
    </row>
    <row r="214" spans="8:9" x14ac:dyDescent="0.6">
      <c r="H214">
        <v>2002</v>
      </c>
      <c r="I214">
        <v>1.2</v>
      </c>
    </row>
    <row r="215" spans="8:9" x14ac:dyDescent="0.6">
      <c r="H215">
        <v>2007</v>
      </c>
      <c r="I215">
        <v>0.113</v>
      </c>
    </row>
    <row r="216" spans="8:9" x14ac:dyDescent="0.6">
      <c r="H216">
        <v>2008</v>
      </c>
      <c r="I216">
        <v>0.68</v>
      </c>
    </row>
    <row r="217" spans="8:9" x14ac:dyDescent="0.6">
      <c r="H217">
        <v>2009</v>
      </c>
      <c r="I217">
        <v>0.1</v>
      </c>
    </row>
    <row r="218" spans="8:9" x14ac:dyDescent="0.6">
      <c r="H218">
        <v>2005</v>
      </c>
      <c r="I218">
        <v>0.72</v>
      </c>
    </row>
    <row r="219" spans="8:9" x14ac:dyDescent="0.6">
      <c r="H219">
        <v>2014</v>
      </c>
      <c r="I219">
        <v>0.98</v>
      </c>
    </row>
    <row r="220" spans="8:9" x14ac:dyDescent="0.6">
      <c r="H220">
        <v>2007</v>
      </c>
      <c r="I220">
        <v>0.93</v>
      </c>
    </row>
    <row r="221" spans="8:9" x14ac:dyDescent="0.6">
      <c r="H221">
        <v>2008</v>
      </c>
      <c r="I221">
        <v>0.79</v>
      </c>
    </row>
    <row r="222" spans="8:9" x14ac:dyDescent="0.6">
      <c r="H222">
        <v>2013</v>
      </c>
      <c r="I222">
        <v>1.3</v>
      </c>
    </row>
    <row r="223" spans="8:9" x14ac:dyDescent="0.6">
      <c r="H223">
        <v>2008</v>
      </c>
      <c r="I223">
        <v>0.95</v>
      </c>
    </row>
    <row r="224" spans="8:9" x14ac:dyDescent="0.6">
      <c r="H224">
        <v>2008</v>
      </c>
      <c r="I224">
        <v>0.9</v>
      </c>
    </row>
    <row r="225" spans="8:9" x14ac:dyDescent="0.6">
      <c r="H225">
        <v>2011</v>
      </c>
      <c r="I225">
        <v>0.87</v>
      </c>
    </row>
    <row r="226" spans="8:9" x14ac:dyDescent="0.6">
      <c r="H226">
        <v>2010</v>
      </c>
      <c r="I226">
        <v>1</v>
      </c>
    </row>
    <row r="227" spans="8:9" x14ac:dyDescent="0.6">
      <c r="H227">
        <v>2011</v>
      </c>
      <c r="I227">
        <v>1.22</v>
      </c>
    </row>
    <row r="228" spans="8:9" x14ac:dyDescent="0.6">
      <c r="H228">
        <v>2014</v>
      </c>
      <c r="I228">
        <v>1.9</v>
      </c>
    </row>
    <row r="229" spans="8:9" x14ac:dyDescent="0.6">
      <c r="H229">
        <v>2015</v>
      </c>
      <c r="I229">
        <v>1.45</v>
      </c>
    </row>
    <row r="230" spans="8:9" x14ac:dyDescent="0.6">
      <c r="H230">
        <v>1996</v>
      </c>
      <c r="I230">
        <v>0.88</v>
      </c>
    </row>
    <row r="231" spans="8:9" x14ac:dyDescent="0.6">
      <c r="H231">
        <v>2008</v>
      </c>
      <c r="I231">
        <v>1.36</v>
      </c>
    </row>
    <row r="232" spans="8:9" x14ac:dyDescent="0.6">
      <c r="H232">
        <v>2011</v>
      </c>
      <c r="I232">
        <v>1.7</v>
      </c>
    </row>
    <row r="233" spans="8:9" x14ac:dyDescent="0.6">
      <c r="H233">
        <v>2005</v>
      </c>
      <c r="I233">
        <v>0.65</v>
      </c>
    </row>
    <row r="234" spans="8:9" x14ac:dyDescent="0.6">
      <c r="H234">
        <v>2011</v>
      </c>
      <c r="I234">
        <v>1.1000000000000001</v>
      </c>
    </row>
    <row r="235" spans="8:9" x14ac:dyDescent="0.6">
      <c r="H235">
        <v>2001</v>
      </c>
      <c r="I235">
        <v>0.8</v>
      </c>
    </row>
    <row r="236" spans="8:9" x14ac:dyDescent="0.6">
      <c r="H236">
        <v>2005</v>
      </c>
      <c r="I236">
        <v>1.25</v>
      </c>
    </row>
    <row r="237" spans="8:9" x14ac:dyDescent="0.6">
      <c r="H237">
        <v>2014</v>
      </c>
      <c r="I237">
        <v>1.1200000000000001</v>
      </c>
    </row>
    <row r="238" spans="8:9" x14ac:dyDescent="0.6">
      <c r="H238">
        <v>2009</v>
      </c>
      <c r="I238">
        <v>0.32</v>
      </c>
    </row>
    <row r="239" spans="8:9" x14ac:dyDescent="0.6">
      <c r="H239">
        <v>2008</v>
      </c>
      <c r="I239">
        <v>0.6</v>
      </c>
    </row>
    <row r="240" spans="8:9" x14ac:dyDescent="0.6">
      <c r="H240">
        <v>2012</v>
      </c>
      <c r="I240">
        <v>1.3</v>
      </c>
    </row>
    <row r="241" spans="8:9" x14ac:dyDescent="0.6">
      <c r="H241">
        <v>2008</v>
      </c>
      <c r="I241">
        <v>1.05</v>
      </c>
    </row>
    <row r="242" spans="8:9" x14ac:dyDescent="0.6">
      <c r="H242">
        <v>2009</v>
      </c>
      <c r="I242">
        <v>1.34</v>
      </c>
    </row>
    <row r="243" spans="8:9" x14ac:dyDescent="0.6">
      <c r="H243">
        <v>2013</v>
      </c>
      <c r="I243">
        <v>0.99</v>
      </c>
    </row>
    <row r="244" spans="8:9" x14ac:dyDescent="0.6">
      <c r="H244">
        <v>2017</v>
      </c>
      <c r="I244">
        <v>2.73</v>
      </c>
    </row>
    <row r="245" spans="8:9" x14ac:dyDescent="0.6">
      <c r="H245">
        <v>2016</v>
      </c>
      <c r="I245">
        <v>1.1200000000000001</v>
      </c>
    </row>
    <row r="246" spans="8:9" x14ac:dyDescent="0.6">
      <c r="H246">
        <v>2017</v>
      </c>
      <c r="I246">
        <v>1.67</v>
      </c>
    </row>
    <row r="247" spans="8:9" x14ac:dyDescent="0.6">
      <c r="H247">
        <v>2016</v>
      </c>
      <c r="I247">
        <v>1.5</v>
      </c>
    </row>
    <row r="248" spans="8:9" x14ac:dyDescent="0.6">
      <c r="H248">
        <v>2016</v>
      </c>
      <c r="I248">
        <v>1.3</v>
      </c>
    </row>
    <row r="249" spans="8:9" x14ac:dyDescent="0.6">
      <c r="H249">
        <v>2016</v>
      </c>
      <c r="I249">
        <v>0.875</v>
      </c>
    </row>
    <row r="250" spans="8:9" x14ac:dyDescent="0.6">
      <c r="H250">
        <v>2016</v>
      </c>
      <c r="I250">
        <v>1.6</v>
      </c>
    </row>
    <row r="251" spans="8:9" x14ac:dyDescent="0.6">
      <c r="H251">
        <v>2016</v>
      </c>
      <c r="I251">
        <v>1.37</v>
      </c>
    </row>
    <row r="252" spans="8:9" x14ac:dyDescent="0.6">
      <c r="H252">
        <v>2012</v>
      </c>
      <c r="I252">
        <v>1.3</v>
      </c>
    </row>
    <row r="253" spans="8:9" x14ac:dyDescent="0.6">
      <c r="H253">
        <v>2017</v>
      </c>
      <c r="I253">
        <v>1</v>
      </c>
    </row>
    <row r="254" spans="8:9" x14ac:dyDescent="0.6">
      <c r="H254">
        <v>2016</v>
      </c>
      <c r="I254">
        <v>1.1000000000000001</v>
      </c>
    </row>
    <row r="255" spans="8:9" x14ac:dyDescent="0.6">
      <c r="H255">
        <v>2017</v>
      </c>
      <c r="I255">
        <v>1.65</v>
      </c>
    </row>
    <row r="256" spans="8:9" x14ac:dyDescent="0.6">
      <c r="H256">
        <v>2017</v>
      </c>
      <c r="I256">
        <v>1.02</v>
      </c>
    </row>
    <row r="257" spans="8:9" x14ac:dyDescent="0.6">
      <c r="H257">
        <v>2016</v>
      </c>
      <c r="I257">
        <v>0.87</v>
      </c>
    </row>
    <row r="258" spans="8:9" x14ac:dyDescent="0.6">
      <c r="H258">
        <v>2016</v>
      </c>
      <c r="I258">
        <v>1</v>
      </c>
    </row>
    <row r="259" spans="8:9" x14ac:dyDescent="0.6">
      <c r="H259">
        <v>2017</v>
      </c>
      <c r="I259">
        <v>1</v>
      </c>
    </row>
    <row r="260" spans="8:9" x14ac:dyDescent="0.6">
      <c r="H260">
        <v>2016</v>
      </c>
      <c r="I260">
        <v>1.3</v>
      </c>
    </row>
    <row r="261" spans="8:9" x14ac:dyDescent="0.6">
      <c r="H261">
        <v>2016</v>
      </c>
      <c r="I261">
        <v>1.1000000000000001</v>
      </c>
    </row>
    <row r="262" spans="8:9" x14ac:dyDescent="0.6">
      <c r="H262">
        <v>2016</v>
      </c>
      <c r="I262">
        <v>0.75</v>
      </c>
    </row>
    <row r="263" spans="8:9" x14ac:dyDescent="0.6">
      <c r="H263">
        <v>2005</v>
      </c>
      <c r="I263">
        <v>0.97</v>
      </c>
    </row>
    <row r="264" spans="8:9" x14ac:dyDescent="0.6">
      <c r="H264">
        <v>2010</v>
      </c>
      <c r="I264">
        <v>1.1000000000000001</v>
      </c>
    </row>
    <row r="265" spans="8:9" x14ac:dyDescent="0.6">
      <c r="H265">
        <v>2007</v>
      </c>
      <c r="I265">
        <v>1.3</v>
      </c>
    </row>
    <row r="266" spans="8:9" x14ac:dyDescent="0.6">
      <c r="H266">
        <v>1997</v>
      </c>
      <c r="I266">
        <v>0.72</v>
      </c>
    </row>
    <row r="267" spans="8:9" x14ac:dyDescent="0.6">
      <c r="H267">
        <v>1997</v>
      </c>
      <c r="I267">
        <v>0.56999999999999995</v>
      </c>
    </row>
    <row r="268" spans="8:9" x14ac:dyDescent="0.6">
      <c r="H268">
        <v>2003</v>
      </c>
      <c r="I268">
        <v>0.86</v>
      </c>
    </row>
    <row r="269" spans="8:9" x14ac:dyDescent="0.6">
      <c r="H269">
        <v>2008</v>
      </c>
      <c r="I269">
        <v>1.53</v>
      </c>
    </row>
    <row r="270" spans="8:9" x14ac:dyDescent="0.6">
      <c r="H270">
        <v>2010</v>
      </c>
      <c r="I270">
        <v>1.51</v>
      </c>
    </row>
    <row r="271" spans="8:9" x14ac:dyDescent="0.6">
      <c r="H271">
        <v>2009</v>
      </c>
      <c r="I271">
        <v>0.3</v>
      </c>
    </row>
    <row r="272" spans="8:9" x14ac:dyDescent="0.6">
      <c r="H272">
        <v>2008</v>
      </c>
      <c r="I272">
        <v>1.5</v>
      </c>
    </row>
    <row r="273" spans="8:10" x14ac:dyDescent="0.6">
      <c r="H273">
        <v>2003</v>
      </c>
      <c r="I273">
        <v>0.6</v>
      </c>
    </row>
    <row r="274" spans="8:10" x14ac:dyDescent="0.6">
      <c r="H274">
        <v>2009</v>
      </c>
      <c r="I274">
        <v>1.36</v>
      </c>
    </row>
    <row r="275" spans="8:10" x14ac:dyDescent="0.6">
      <c r="H275">
        <v>2006</v>
      </c>
      <c r="I275">
        <v>1.2</v>
      </c>
    </row>
    <row r="276" spans="8:10" x14ac:dyDescent="0.6">
      <c r="H276">
        <v>2011</v>
      </c>
      <c r="I276">
        <v>1.5</v>
      </c>
    </row>
    <row r="277" spans="8:10" x14ac:dyDescent="0.6">
      <c r="H277">
        <v>2004</v>
      </c>
      <c r="I277">
        <v>0.87</v>
      </c>
    </row>
    <row r="278" spans="8:10" x14ac:dyDescent="0.6">
      <c r="H278">
        <v>2007</v>
      </c>
      <c r="I278">
        <v>0.7</v>
      </c>
    </row>
    <row r="279" spans="8:10" x14ac:dyDescent="0.6">
      <c r="H279">
        <v>2003</v>
      </c>
      <c r="I279">
        <v>5.5999999999999999E-3</v>
      </c>
    </row>
    <row r="280" spans="8:10" x14ac:dyDescent="0.6">
      <c r="H280">
        <v>2008</v>
      </c>
      <c r="I280">
        <v>1.04</v>
      </c>
    </row>
    <row r="281" spans="8:10" x14ac:dyDescent="0.6">
      <c r="H281">
        <v>2006</v>
      </c>
      <c r="I281">
        <v>0.9</v>
      </c>
    </row>
    <row r="282" spans="8:10" x14ac:dyDescent="0.6">
      <c r="H282">
        <v>2009</v>
      </c>
      <c r="I282">
        <v>1</v>
      </c>
    </row>
    <row r="283" spans="8:10" x14ac:dyDescent="0.6">
      <c r="H283">
        <v>2010</v>
      </c>
      <c r="I283">
        <v>1.45</v>
      </c>
    </row>
    <row r="284" spans="8:10" x14ac:dyDescent="0.6">
      <c r="H284">
        <v>2008</v>
      </c>
      <c r="I284">
        <v>1.3</v>
      </c>
      <c r="J284">
        <v>1.31</v>
      </c>
    </row>
    <row r="285" spans="8:10" x14ac:dyDescent="0.6">
      <c r="H285">
        <v>2008</v>
      </c>
      <c r="I285">
        <v>1.3</v>
      </c>
    </row>
    <row r="286" spans="8:10" x14ac:dyDescent="0.6">
      <c r="H286">
        <v>2000</v>
      </c>
      <c r="I286">
        <v>0.8</v>
      </c>
      <c r="J286">
        <v>0.68</v>
      </c>
    </row>
    <row r="287" spans="8:10" x14ac:dyDescent="0.6">
      <c r="H287">
        <v>2008</v>
      </c>
      <c r="I287">
        <v>1.1000000000000001</v>
      </c>
      <c r="J287">
        <v>1.05</v>
      </c>
    </row>
    <row r="288" spans="8:10" x14ac:dyDescent="0.6">
      <c r="H288">
        <v>2007</v>
      </c>
      <c r="I288">
        <v>0.71</v>
      </c>
      <c r="J288">
        <v>0.61</v>
      </c>
    </row>
    <row r="289" spans="8:10" x14ac:dyDescent="0.6">
      <c r="H289">
        <v>2008</v>
      </c>
      <c r="I289">
        <v>1.1000000000000001</v>
      </c>
      <c r="J289">
        <v>1.06</v>
      </c>
    </row>
    <row r="290" spans="8:10" x14ac:dyDescent="0.6">
      <c r="H290">
        <v>2008</v>
      </c>
      <c r="I290">
        <v>1.26</v>
      </c>
    </row>
    <row r="291" spans="8:10" x14ac:dyDescent="0.6">
      <c r="H291">
        <v>2008</v>
      </c>
      <c r="I291">
        <v>1.36</v>
      </c>
    </row>
    <row r="292" spans="8:10" x14ac:dyDescent="0.6">
      <c r="H292">
        <v>2006</v>
      </c>
      <c r="I292">
        <v>0.75</v>
      </c>
      <c r="J292">
        <v>0.77</v>
      </c>
    </row>
    <row r="293" spans="8:10" x14ac:dyDescent="0.6">
      <c r="H293">
        <v>2014</v>
      </c>
      <c r="I293">
        <v>2.62</v>
      </c>
      <c r="J293">
        <v>2.67</v>
      </c>
    </row>
    <row r="294" spans="8:10" x14ac:dyDescent="0.6">
      <c r="H294">
        <v>2012</v>
      </c>
      <c r="I294">
        <v>1.6</v>
      </c>
    </row>
    <row r="295" spans="8:10" x14ac:dyDescent="0.6">
      <c r="H295">
        <v>2013</v>
      </c>
      <c r="I295">
        <v>2.2999999999999998</v>
      </c>
      <c r="J295">
        <v>2.2400000000000002</v>
      </c>
    </row>
    <row r="296" spans="8:10" x14ac:dyDescent="0.6">
      <c r="H296">
        <v>2012</v>
      </c>
      <c r="I296">
        <v>1.5</v>
      </c>
      <c r="J296">
        <v>1.53</v>
      </c>
    </row>
    <row r="297" spans="8:10" x14ac:dyDescent="0.6">
      <c r="H297">
        <v>2015</v>
      </c>
      <c r="I297">
        <v>1.1000000000000001</v>
      </c>
      <c r="J297">
        <v>1.1000000000000001</v>
      </c>
    </row>
    <row r="298" spans="8:10" x14ac:dyDescent="0.6">
      <c r="H298">
        <v>2015</v>
      </c>
      <c r="I298">
        <v>2.1</v>
      </c>
      <c r="J298">
        <v>2</v>
      </c>
    </row>
    <row r="299" spans="8:10" x14ac:dyDescent="0.6">
      <c r="H299">
        <v>2014</v>
      </c>
      <c r="I299">
        <v>1</v>
      </c>
    </row>
    <row r="300" spans="8:10" x14ac:dyDescent="0.6">
      <c r="H300">
        <v>2013</v>
      </c>
      <c r="I300">
        <v>1.2</v>
      </c>
      <c r="J300">
        <v>1.2</v>
      </c>
    </row>
    <row r="301" spans="8:10" x14ac:dyDescent="0.6">
      <c r="H301">
        <v>2016</v>
      </c>
      <c r="I301">
        <v>1</v>
      </c>
      <c r="J301">
        <v>1.01</v>
      </c>
    </row>
    <row r="302" spans="8:10" x14ac:dyDescent="0.6">
      <c r="H302">
        <v>2017</v>
      </c>
      <c r="I302">
        <v>1.6</v>
      </c>
      <c r="J302">
        <v>1.72</v>
      </c>
    </row>
    <row r="303" spans="8:10" x14ac:dyDescent="0.6">
      <c r="H303">
        <v>2017</v>
      </c>
      <c r="I303">
        <v>0.61</v>
      </c>
      <c r="J303">
        <v>0.61</v>
      </c>
    </row>
    <row r="305" spans="8:9" x14ac:dyDescent="0.6">
      <c r="H305">
        <v>2019</v>
      </c>
      <c r="I305">
        <v>1.4</v>
      </c>
    </row>
    <row r="306" spans="8:9" x14ac:dyDescent="0.6">
      <c r="H306">
        <v>2018</v>
      </c>
    </row>
    <row r="307" spans="8:9" x14ac:dyDescent="0.6">
      <c r="H307">
        <v>2021</v>
      </c>
      <c r="I307">
        <v>1.4</v>
      </c>
    </row>
    <row r="308" spans="8:9" x14ac:dyDescent="0.6">
      <c r="H308">
        <v>2019</v>
      </c>
      <c r="I308">
        <v>1.5</v>
      </c>
    </row>
    <row r="309" spans="8:9" x14ac:dyDescent="0.6">
      <c r="H309">
        <v>2021</v>
      </c>
      <c r="I309" t="s">
        <v>2943</v>
      </c>
    </row>
    <row r="310" spans="8:9" x14ac:dyDescent="0.6">
      <c r="H310">
        <v>2021</v>
      </c>
      <c r="I310" t="s">
        <v>2944</v>
      </c>
    </row>
    <row r="311" spans="8:9" x14ac:dyDescent="0.6">
      <c r="H311">
        <v>2021</v>
      </c>
      <c r="I311">
        <v>2.5</v>
      </c>
    </row>
    <row r="312" spans="8:9" x14ac:dyDescent="0.6">
      <c r="H312">
        <v>2021</v>
      </c>
      <c r="I312" t="s">
        <v>2945</v>
      </c>
    </row>
    <row r="331" spans="8:10" x14ac:dyDescent="0.6">
      <c r="H331">
        <v>2021</v>
      </c>
      <c r="I331">
        <v>3.1</v>
      </c>
      <c r="J331">
        <v>3.08</v>
      </c>
    </row>
    <row r="332" spans="8:10" x14ac:dyDescent="0.6">
      <c r="H332">
        <v>2018</v>
      </c>
      <c r="I332">
        <v>2.8</v>
      </c>
      <c r="J332">
        <v>2.85</v>
      </c>
    </row>
    <row r="333" spans="8:10" x14ac:dyDescent="0.6">
      <c r="H333">
        <v>2019</v>
      </c>
      <c r="I333">
        <v>2.48</v>
      </c>
      <c r="J333">
        <v>2.5</v>
      </c>
    </row>
    <row r="352" spans="8:10" x14ac:dyDescent="0.6">
      <c r="H352">
        <v>2019</v>
      </c>
      <c r="I352">
        <v>1.52</v>
      </c>
      <c r="J352">
        <v>1.52</v>
      </c>
    </row>
    <row r="353" spans="8:10" x14ac:dyDescent="0.6">
      <c r="H353">
        <v>2021</v>
      </c>
      <c r="I353">
        <v>1.2</v>
      </c>
      <c r="J353">
        <v>1.1599999999999999</v>
      </c>
    </row>
    <row r="354" spans="8:10" x14ac:dyDescent="0.6">
      <c r="H354">
        <v>2021</v>
      </c>
      <c r="I354">
        <v>1</v>
      </c>
      <c r="J354">
        <v>1.01</v>
      </c>
    </row>
    <row r="355" spans="8:10" x14ac:dyDescent="0.6">
      <c r="H355">
        <v>2018</v>
      </c>
      <c r="I355">
        <v>1.42</v>
      </c>
      <c r="J355">
        <v>1.42</v>
      </c>
    </row>
    <row r="356" spans="8:10" x14ac:dyDescent="0.6">
      <c r="H356">
        <v>2016</v>
      </c>
      <c r="I356">
        <v>1.64</v>
      </c>
      <c r="J356">
        <v>1.63</v>
      </c>
    </row>
    <row r="357" spans="8:10" x14ac:dyDescent="0.6">
      <c r="H357">
        <v>2016</v>
      </c>
      <c r="I357">
        <v>2.5</v>
      </c>
      <c r="J357">
        <v>2.4300000000000002</v>
      </c>
    </row>
    <row r="358" spans="8:10" x14ac:dyDescent="0.6">
      <c r="H358">
        <v>2019</v>
      </c>
      <c r="I358">
        <v>1.3</v>
      </c>
      <c r="J358">
        <v>1.29</v>
      </c>
    </row>
    <row r="359" spans="8:10" x14ac:dyDescent="0.6">
      <c r="H359">
        <v>2021</v>
      </c>
      <c r="I359" t="s">
        <v>2946</v>
      </c>
      <c r="J359">
        <v>2.65</v>
      </c>
    </row>
    <row r="360" spans="8:10" x14ac:dyDescent="0.6">
      <c r="H360">
        <v>2021</v>
      </c>
      <c r="I360">
        <v>2.6</v>
      </c>
      <c r="J360">
        <v>2.5499999999999998</v>
      </c>
    </row>
    <row r="361" spans="8:10" x14ac:dyDescent="0.6">
      <c r="H361">
        <v>2019</v>
      </c>
      <c r="I361">
        <v>1.6</v>
      </c>
      <c r="J361">
        <v>1.64</v>
      </c>
    </row>
    <row r="362" spans="8:10" x14ac:dyDescent="0.6">
      <c r="H362">
        <v>2021</v>
      </c>
      <c r="I362">
        <v>1.8</v>
      </c>
      <c r="J362">
        <v>1.77</v>
      </c>
    </row>
    <row r="363" spans="8:10" x14ac:dyDescent="0.6">
      <c r="H363">
        <v>2019</v>
      </c>
      <c r="I363">
        <v>0.9</v>
      </c>
      <c r="J363">
        <v>0.94</v>
      </c>
    </row>
    <row r="364" spans="8:10" x14ac:dyDescent="0.6">
      <c r="H364">
        <v>2020</v>
      </c>
      <c r="I364">
        <v>1.4</v>
      </c>
      <c r="J364">
        <v>1.37</v>
      </c>
    </row>
    <row r="365" spans="8:10" x14ac:dyDescent="0.6">
      <c r="H365">
        <v>2021</v>
      </c>
      <c r="I365">
        <v>1.4</v>
      </c>
      <c r="J365">
        <v>1.41</v>
      </c>
    </row>
    <row r="366" spans="8:10" x14ac:dyDescent="0.6">
      <c r="H366">
        <v>2021</v>
      </c>
      <c r="I366">
        <v>2</v>
      </c>
      <c r="J366">
        <v>2.02</v>
      </c>
    </row>
    <row r="367" spans="8:10" x14ac:dyDescent="0.6">
      <c r="H367">
        <v>2016</v>
      </c>
      <c r="I367">
        <v>1.4</v>
      </c>
      <c r="J367">
        <v>1.39</v>
      </c>
    </row>
    <row r="368" spans="8:10" x14ac:dyDescent="0.6">
      <c r="H368">
        <v>2019</v>
      </c>
      <c r="I368">
        <v>1.3</v>
      </c>
      <c r="J368">
        <v>1.32</v>
      </c>
    </row>
    <row r="369" spans="8:10" x14ac:dyDescent="0.6">
      <c r="H369">
        <v>2020</v>
      </c>
      <c r="I369">
        <v>1.4</v>
      </c>
      <c r="J369">
        <v>1.37</v>
      </c>
    </row>
    <row r="370" spans="8:10" x14ac:dyDescent="0.6">
      <c r="H370">
        <v>2020</v>
      </c>
      <c r="I370">
        <v>1.85</v>
      </c>
      <c r="J370">
        <v>1.84</v>
      </c>
    </row>
    <row r="371" spans="8:10" x14ac:dyDescent="0.6">
      <c r="H371">
        <v>2019</v>
      </c>
      <c r="I371">
        <v>1.4</v>
      </c>
      <c r="J371">
        <v>1.4</v>
      </c>
    </row>
    <row r="372" spans="8:10" x14ac:dyDescent="0.6">
      <c r="H372">
        <v>2019</v>
      </c>
      <c r="I372">
        <v>1.1000000000000001</v>
      </c>
      <c r="J372">
        <v>1.07</v>
      </c>
    </row>
    <row r="373" spans="8:10" x14ac:dyDescent="0.6">
      <c r="H373">
        <v>2016</v>
      </c>
      <c r="I373">
        <v>1.5</v>
      </c>
      <c r="J373">
        <v>1.47</v>
      </c>
    </row>
    <row r="374" spans="8:10" x14ac:dyDescent="0.6">
      <c r="H374">
        <v>2016</v>
      </c>
      <c r="I374">
        <v>1.4</v>
      </c>
      <c r="J374">
        <v>1.37</v>
      </c>
    </row>
    <row r="375" spans="8:10" x14ac:dyDescent="0.6">
      <c r="H375">
        <v>2017</v>
      </c>
      <c r="I375">
        <v>1.6</v>
      </c>
      <c r="J375">
        <v>1.56</v>
      </c>
    </row>
    <row r="376" spans="8:10" x14ac:dyDescent="0.6">
      <c r="H376">
        <v>2017</v>
      </c>
      <c r="I376">
        <v>2.6</v>
      </c>
      <c r="J376">
        <v>2.61</v>
      </c>
    </row>
    <row r="377" spans="8:10" x14ac:dyDescent="0.6">
      <c r="H377">
        <v>2017</v>
      </c>
      <c r="I377">
        <v>1.8</v>
      </c>
      <c r="J377">
        <v>1.77</v>
      </c>
    </row>
    <row r="378" spans="8:10" x14ac:dyDescent="0.6">
      <c r="H378">
        <v>2017</v>
      </c>
      <c r="I378">
        <v>1.1000000000000001</v>
      </c>
      <c r="J378">
        <v>1.1100000000000001</v>
      </c>
    </row>
    <row r="379" spans="8:10" x14ac:dyDescent="0.6">
      <c r="H379">
        <v>2017</v>
      </c>
      <c r="I379">
        <v>1.1499999999999999</v>
      </c>
      <c r="J379">
        <v>1.1499999999999999</v>
      </c>
    </row>
    <row r="380" spans="8:10" x14ac:dyDescent="0.6">
      <c r="H380">
        <v>2018</v>
      </c>
      <c r="I380">
        <v>1.4</v>
      </c>
      <c r="J380">
        <v>1.41</v>
      </c>
    </row>
    <row r="381" spans="8:10" x14ac:dyDescent="0.6">
      <c r="H381">
        <v>2018</v>
      </c>
      <c r="I381">
        <v>1.4</v>
      </c>
      <c r="J381">
        <v>1.37</v>
      </c>
    </row>
    <row r="382" spans="8:10" x14ac:dyDescent="0.6">
      <c r="H382">
        <v>2018</v>
      </c>
      <c r="I382">
        <v>1.6</v>
      </c>
      <c r="J382">
        <v>1.54</v>
      </c>
    </row>
    <row r="383" spans="8:10" x14ac:dyDescent="0.6">
      <c r="H383">
        <v>2018</v>
      </c>
      <c r="I383">
        <v>1.54</v>
      </c>
      <c r="J383">
        <v>1.54</v>
      </c>
    </row>
    <row r="384" spans="8:10" x14ac:dyDescent="0.6">
      <c r="H384">
        <v>2019</v>
      </c>
      <c r="I384">
        <v>1.6</v>
      </c>
      <c r="J384">
        <v>1.52</v>
      </c>
    </row>
    <row r="385" spans="8:10" x14ac:dyDescent="0.6">
      <c r="H385">
        <v>2019</v>
      </c>
      <c r="I385">
        <v>2</v>
      </c>
      <c r="J385">
        <v>1.99</v>
      </c>
    </row>
    <row r="386" spans="8:10" x14ac:dyDescent="0.6">
      <c r="H386">
        <v>2016</v>
      </c>
      <c r="I386">
        <v>2</v>
      </c>
      <c r="J386">
        <v>1.98</v>
      </c>
    </row>
    <row r="387" spans="8:10" x14ac:dyDescent="0.6">
      <c r="H387">
        <v>2016</v>
      </c>
      <c r="I387">
        <v>1.4</v>
      </c>
      <c r="J387">
        <v>1.35</v>
      </c>
    </row>
    <row r="388" spans="8:10" x14ac:dyDescent="0.6">
      <c r="H388">
        <v>2015</v>
      </c>
      <c r="I388">
        <v>1.3</v>
      </c>
      <c r="J388">
        <v>1.29</v>
      </c>
    </row>
    <row r="389" spans="8:10" x14ac:dyDescent="0.6">
      <c r="H389">
        <v>2015</v>
      </c>
      <c r="I389">
        <v>1.35</v>
      </c>
      <c r="J389">
        <v>1.34</v>
      </c>
    </row>
    <row r="390" spans="8:10" x14ac:dyDescent="0.6">
      <c r="H390">
        <v>2013</v>
      </c>
      <c r="I390">
        <v>1.1499999999999999</v>
      </c>
      <c r="J390">
        <v>1.1399999999999999</v>
      </c>
    </row>
    <row r="391" spans="8:10" x14ac:dyDescent="0.6">
      <c r="H391">
        <v>2020</v>
      </c>
      <c r="I391">
        <v>1.65</v>
      </c>
      <c r="J391">
        <v>1.65</v>
      </c>
    </row>
    <row r="392" spans="8:10" x14ac:dyDescent="0.6">
      <c r="H392">
        <v>2019</v>
      </c>
      <c r="I392">
        <v>1.7</v>
      </c>
      <c r="J392">
        <v>1.7</v>
      </c>
    </row>
    <row r="393" spans="8:10" x14ac:dyDescent="0.6">
      <c r="H393">
        <v>2018</v>
      </c>
      <c r="I393">
        <v>1.34</v>
      </c>
      <c r="J393">
        <v>1.33</v>
      </c>
    </row>
    <row r="394" spans="8:10" x14ac:dyDescent="0.6">
      <c r="H394">
        <v>2020</v>
      </c>
      <c r="I394">
        <v>1.61</v>
      </c>
      <c r="J394">
        <v>1.61</v>
      </c>
    </row>
    <row r="395" spans="8:10" x14ac:dyDescent="0.6">
      <c r="H395">
        <v>2020</v>
      </c>
      <c r="I395">
        <v>1.92</v>
      </c>
      <c r="J395">
        <v>1.92</v>
      </c>
    </row>
    <row r="396" spans="8:10" x14ac:dyDescent="0.6">
      <c r="H396">
        <v>2019</v>
      </c>
      <c r="I396">
        <v>1.64</v>
      </c>
      <c r="J396">
        <v>1.65</v>
      </c>
    </row>
    <row r="397" spans="8:10" x14ac:dyDescent="0.6">
      <c r="H397">
        <v>2016</v>
      </c>
      <c r="I397">
        <v>1.3</v>
      </c>
      <c r="J397">
        <v>1.29</v>
      </c>
    </row>
    <row r="398" spans="8:10" x14ac:dyDescent="0.6">
      <c r="H398">
        <v>2020</v>
      </c>
      <c r="I398">
        <v>0.8</v>
      </c>
      <c r="J398">
        <v>0.77</v>
      </c>
    </row>
    <row r="399" spans="8:10" x14ac:dyDescent="0.6">
      <c r="H399">
        <v>2019</v>
      </c>
      <c r="I399">
        <v>0.36</v>
      </c>
      <c r="J399">
        <v>0.36</v>
      </c>
    </row>
    <row r="400" spans="8:10" x14ac:dyDescent="0.6">
      <c r="H400">
        <v>2020</v>
      </c>
      <c r="I400">
        <v>1.9</v>
      </c>
      <c r="J400">
        <v>1.88</v>
      </c>
    </row>
    <row r="401" spans="8:10" x14ac:dyDescent="0.6">
      <c r="H401">
        <v>2018</v>
      </c>
      <c r="I401">
        <v>1.38</v>
      </c>
      <c r="J401">
        <v>1.32</v>
      </c>
    </row>
    <row r="402" spans="8:10" x14ac:dyDescent="0.6">
      <c r="H402">
        <v>2018</v>
      </c>
      <c r="I402">
        <v>1.33</v>
      </c>
      <c r="J402">
        <v>1.32</v>
      </c>
    </row>
    <row r="403" spans="8:10" x14ac:dyDescent="0.6">
      <c r="H403">
        <v>2020</v>
      </c>
      <c r="I403">
        <v>1.6</v>
      </c>
      <c r="J403">
        <v>1.59</v>
      </c>
    </row>
    <row r="404" spans="8:10" x14ac:dyDescent="0.6">
      <c r="H404">
        <v>2019</v>
      </c>
      <c r="I404">
        <v>1.3</v>
      </c>
      <c r="J404">
        <v>1.29</v>
      </c>
    </row>
    <row r="405" spans="8:10" x14ac:dyDescent="0.6">
      <c r="H405">
        <v>2020</v>
      </c>
      <c r="I405">
        <v>1.2</v>
      </c>
      <c r="J405">
        <v>1.29</v>
      </c>
    </row>
    <row r="406" spans="8:10" x14ac:dyDescent="0.6">
      <c r="H406">
        <v>2020</v>
      </c>
      <c r="I406">
        <v>2.7</v>
      </c>
      <c r="J406">
        <v>2.67</v>
      </c>
    </row>
    <row r="407" spans="8:10" x14ac:dyDescent="0.6">
      <c r="H407">
        <v>2018</v>
      </c>
      <c r="I407">
        <v>0.86</v>
      </c>
      <c r="J407">
        <v>0.86</v>
      </c>
    </row>
    <row r="408" spans="8:10" x14ac:dyDescent="0.6">
      <c r="H408">
        <v>2018</v>
      </c>
      <c r="I408">
        <v>1.3</v>
      </c>
      <c r="J408">
        <v>1.28</v>
      </c>
    </row>
    <row r="409" spans="8:10" x14ac:dyDescent="0.6">
      <c r="H409">
        <v>2017</v>
      </c>
      <c r="I409">
        <v>1.83</v>
      </c>
      <c r="J409">
        <v>1.83</v>
      </c>
    </row>
    <row r="410" spans="8:10" x14ac:dyDescent="0.6">
      <c r="H410">
        <v>2017</v>
      </c>
      <c r="I410">
        <v>1.45</v>
      </c>
      <c r="J410">
        <v>1.45</v>
      </c>
    </row>
    <row r="411" spans="8:10" x14ac:dyDescent="0.6">
      <c r="H411">
        <v>2020</v>
      </c>
      <c r="I411">
        <v>2.7</v>
      </c>
      <c r="J411">
        <v>2.7</v>
      </c>
    </row>
    <row r="412" spans="8:10" x14ac:dyDescent="0.6">
      <c r="H412">
        <v>2019</v>
      </c>
      <c r="I412">
        <v>2.4</v>
      </c>
      <c r="J412">
        <v>2.34</v>
      </c>
    </row>
    <row r="413" spans="8:10" x14ac:dyDescent="0.6">
      <c r="H413">
        <v>2018</v>
      </c>
      <c r="I413">
        <v>1.6</v>
      </c>
      <c r="J413">
        <v>1.59</v>
      </c>
    </row>
    <row r="414" spans="8:10" x14ac:dyDescent="0.6">
      <c r="H414">
        <v>2019</v>
      </c>
      <c r="I414">
        <v>0.7</v>
      </c>
      <c r="J414">
        <v>0.67</v>
      </c>
    </row>
    <row r="415" spans="8:10" x14ac:dyDescent="0.6">
      <c r="H415">
        <v>2018</v>
      </c>
      <c r="I415">
        <v>2.2999999999999998</v>
      </c>
      <c r="J415">
        <v>2.2999999999999998</v>
      </c>
    </row>
    <row r="416" spans="8:10" x14ac:dyDescent="0.6">
      <c r="H416">
        <v>2019</v>
      </c>
      <c r="J416">
        <v>1.8</v>
      </c>
    </row>
    <row r="417" spans="8:10" x14ac:dyDescent="0.6">
      <c r="H417">
        <v>2016</v>
      </c>
      <c r="I417">
        <v>2.2999999999999998</v>
      </c>
      <c r="J417">
        <v>2.2999999999999998</v>
      </c>
    </row>
    <row r="418" spans="8:10" x14ac:dyDescent="0.6">
      <c r="H418">
        <v>2017</v>
      </c>
      <c r="I418">
        <v>0.92</v>
      </c>
      <c r="J418">
        <v>0.94</v>
      </c>
    </row>
    <row r="419" spans="8:10" x14ac:dyDescent="0.6">
      <c r="H419">
        <v>2018</v>
      </c>
      <c r="I419">
        <v>1.1000000000000001</v>
      </c>
      <c r="J419">
        <v>1.07</v>
      </c>
    </row>
    <row r="420" spans="8:10" x14ac:dyDescent="0.6">
      <c r="H420">
        <v>2018</v>
      </c>
      <c r="I420">
        <v>1.42</v>
      </c>
      <c r="J420">
        <v>1.42</v>
      </c>
    </row>
    <row r="421" spans="8:10" x14ac:dyDescent="0.6">
      <c r="H421">
        <v>2019</v>
      </c>
      <c r="I421">
        <v>1.7</v>
      </c>
      <c r="J421">
        <v>1.68</v>
      </c>
    </row>
    <row r="422" spans="8:10" x14ac:dyDescent="0.6">
      <c r="H422">
        <v>2019</v>
      </c>
      <c r="I422">
        <v>2.4</v>
      </c>
      <c r="J422">
        <v>2.41</v>
      </c>
    </row>
    <row r="423" spans="8:10" x14ac:dyDescent="0.6">
      <c r="H423">
        <v>2020</v>
      </c>
      <c r="I423">
        <v>1.6</v>
      </c>
      <c r="J423">
        <v>1.66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list</vt:lpstr>
      <vt:lpstr>list v10.00_brjcsjp</vt:lpstr>
      <vt:lpstr>dist(author,group)</vt:lpstr>
      <vt:lpstr>list v9.2_br+jc</vt:lpstr>
      <vt:lpstr>list v9.1</vt:lpstr>
      <vt:lpstr>list v9</vt:lpstr>
      <vt:lpstr>high impact journals</vt:lpstr>
      <vt:lpstr>#00000(example)</vt:lpstr>
      <vt:lpstr>zt-plot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Ryu Byungki</cp:lastModifiedBy>
  <cp:lastPrinted>2017-11-14T02:28:03Z</cp:lastPrinted>
  <dcterms:created xsi:type="dcterms:W3CDTF">2016-08-05T02:38:37Z</dcterms:created>
  <dcterms:modified xsi:type="dcterms:W3CDTF">2023-07-24T14:22:58Z</dcterms:modified>
</cp:coreProperties>
</file>