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0.0 20220418 tep check brjcsjp/data_excel/"/>
    </mc:Choice>
  </mc:AlternateContent>
  <xr:revisionPtr revIDLastSave="20" documentId="11_E09511E4082A152D39BB78DB6300FEFF84E162AC" xr6:coauthVersionLast="47" xr6:coauthVersionMax="47" xr10:uidLastSave="{356B1B46-177E-4E78-ADE1-5736EFE3A832}"/>
  <bookViews>
    <workbookView xWindow="-28898" yWindow="-98" windowWidth="28996" windowHeight="15675" firstSheet="2" activeTab="14" xr2:uid="{00000000-000D-0000-FFFF-FFFF00000000}"/>
  </bookViews>
  <sheets>
    <sheet name="#00401" sheetId="69" r:id="rId1"/>
    <sheet name="#00402" sheetId="70" r:id="rId2"/>
    <sheet name="#00403" sheetId="71" r:id="rId3"/>
    <sheet name="#00404" sheetId="72" r:id="rId4"/>
    <sheet name="#00405" sheetId="73" r:id="rId5"/>
    <sheet name="#00406" sheetId="74" r:id="rId6"/>
    <sheet name="#00407" sheetId="75" r:id="rId7"/>
    <sheet name="#00408" sheetId="76" r:id="rId8"/>
    <sheet name="#00409" sheetId="77" r:id="rId9"/>
    <sheet name="#00410" sheetId="78" r:id="rId10"/>
    <sheet name="#00411" sheetId="79" r:id="rId11"/>
    <sheet name="#00412" sheetId="80" r:id="rId12"/>
    <sheet name="#00413" sheetId="81" r:id="rId13"/>
    <sheet name="#00414" sheetId="82" r:id="rId14"/>
    <sheet name="#00415" sheetId="83" r:id="rId15"/>
    <sheet name="#00416" sheetId="84" r:id="rId16"/>
    <sheet name="#00417" sheetId="85" r:id="rId17"/>
    <sheet name="#00418" sheetId="86" r:id="rId18"/>
    <sheet name="#00419" sheetId="87" r:id="rId19"/>
    <sheet name="#00420" sheetId="88" r:id="rId20"/>
    <sheet name="#00421" sheetId="89" r:id="rId21"/>
    <sheet name="#00422" sheetId="90" r:id="rId22"/>
    <sheet name="#00423" sheetId="91" r:id="rId23"/>
    <sheet name="#00424" sheetId="9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" i="83" l="1"/>
  <c r="Z22" i="83" s="1"/>
  <c r="O21" i="83"/>
  <c r="O20" i="83"/>
  <c r="Z20" i="83" s="1"/>
  <c r="O19" i="83"/>
  <c r="O18" i="83"/>
  <c r="O17" i="83"/>
  <c r="O16" i="83"/>
  <c r="O15" i="83"/>
  <c r="O14" i="83"/>
  <c r="O13" i="83"/>
  <c r="O12" i="83"/>
  <c r="Z12" i="83" s="1"/>
  <c r="O11" i="83"/>
  <c r="O10" i="83"/>
  <c r="O9" i="83"/>
  <c r="Q22" i="83"/>
  <c r="Q21" i="83"/>
  <c r="Q20" i="83"/>
  <c r="Q19" i="83"/>
  <c r="Q18" i="83"/>
  <c r="Z18" i="83" s="1"/>
  <c r="Q17" i="83"/>
  <c r="Q16" i="83"/>
  <c r="Z16" i="83" s="1"/>
  <c r="Q15" i="83"/>
  <c r="Q14" i="83"/>
  <c r="Q13" i="83"/>
  <c r="Q12" i="83"/>
  <c r="Q11" i="83"/>
  <c r="Q10" i="83"/>
  <c r="Z21" i="83"/>
  <c r="Z14" i="83"/>
  <c r="Z13" i="83"/>
  <c r="Z11" i="83"/>
  <c r="Z10" i="83"/>
  <c r="Z9" i="83"/>
  <c r="Q31" i="92"/>
  <c r="Q30" i="92"/>
  <c r="Q29" i="92"/>
  <c r="Q28" i="92"/>
  <c r="Q27" i="92"/>
  <c r="Q26" i="92"/>
  <c r="Q25" i="92"/>
  <c r="Q24" i="92"/>
  <c r="Q23" i="92"/>
  <c r="Q22" i="92"/>
  <c r="Q21" i="92"/>
  <c r="Q20" i="92"/>
  <c r="Q19" i="92"/>
  <c r="Q18" i="92"/>
  <c r="Q17" i="92"/>
  <c r="Q16" i="92"/>
  <c r="Q15" i="92"/>
  <c r="Q14" i="92"/>
  <c r="Q13" i="92"/>
  <c r="Q12" i="92"/>
  <c r="Q11" i="92"/>
  <c r="Q10" i="92"/>
  <c r="Q9" i="92"/>
  <c r="O31" i="92"/>
  <c r="O30" i="92"/>
  <c r="O29" i="92"/>
  <c r="O28" i="92"/>
  <c r="O27" i="92"/>
  <c r="O26" i="92"/>
  <c r="O25" i="92"/>
  <c r="O24" i="92"/>
  <c r="O23" i="92"/>
  <c r="O22" i="92"/>
  <c r="O21" i="92"/>
  <c r="O20" i="92"/>
  <c r="O19" i="92"/>
  <c r="O18" i="92"/>
  <c r="O17" i="92"/>
  <c r="O16" i="92"/>
  <c r="O15" i="92"/>
  <c r="O14" i="92"/>
  <c r="O13" i="92"/>
  <c r="O12" i="92"/>
  <c r="O11" i="92"/>
  <c r="O10" i="92"/>
  <c r="O9" i="92"/>
  <c r="U31" i="92"/>
  <c r="Y31" i="92" s="1"/>
  <c r="T31" i="92"/>
  <c r="S31" i="92"/>
  <c r="R31" i="92"/>
  <c r="P31" i="92"/>
  <c r="V31" i="92"/>
  <c r="N31" i="92"/>
  <c r="U30" i="92"/>
  <c r="T30" i="92"/>
  <c r="S30" i="92"/>
  <c r="R30" i="92"/>
  <c r="P30" i="92"/>
  <c r="N30" i="92"/>
  <c r="U29" i="92"/>
  <c r="Y29" i="92" s="1"/>
  <c r="T29" i="92"/>
  <c r="S29" i="92"/>
  <c r="R29" i="92"/>
  <c r="P29" i="92"/>
  <c r="V29" i="92"/>
  <c r="N29" i="92"/>
  <c r="U28" i="92"/>
  <c r="T28" i="92"/>
  <c r="S28" i="92"/>
  <c r="R28" i="92"/>
  <c r="P28" i="92"/>
  <c r="N28" i="92"/>
  <c r="U27" i="92"/>
  <c r="T27" i="92"/>
  <c r="S27" i="92"/>
  <c r="R27" i="92"/>
  <c r="P27" i="92"/>
  <c r="N27" i="92"/>
  <c r="U26" i="92"/>
  <c r="T26" i="92"/>
  <c r="S26" i="92"/>
  <c r="R26" i="92"/>
  <c r="P26" i="92"/>
  <c r="N26" i="92"/>
  <c r="U25" i="92"/>
  <c r="T25" i="92"/>
  <c r="S25" i="92"/>
  <c r="R25" i="92"/>
  <c r="P25" i="92"/>
  <c r="N25" i="92"/>
  <c r="U24" i="92"/>
  <c r="T24" i="92"/>
  <c r="S24" i="92"/>
  <c r="R24" i="92"/>
  <c r="P24" i="92"/>
  <c r="N24" i="92"/>
  <c r="U23" i="92"/>
  <c r="T23" i="92"/>
  <c r="S23" i="92"/>
  <c r="R23" i="92"/>
  <c r="P23" i="92"/>
  <c r="N23" i="92"/>
  <c r="U22" i="92"/>
  <c r="T22" i="92"/>
  <c r="S22" i="92"/>
  <c r="R22" i="92"/>
  <c r="P22" i="92"/>
  <c r="N22" i="92"/>
  <c r="U21" i="92"/>
  <c r="T21" i="92"/>
  <c r="S21" i="92"/>
  <c r="R21" i="92"/>
  <c r="P21" i="92"/>
  <c r="N21" i="92"/>
  <c r="U20" i="92"/>
  <c r="T20" i="92"/>
  <c r="S20" i="92"/>
  <c r="R20" i="92"/>
  <c r="P20" i="92"/>
  <c r="N20" i="92"/>
  <c r="U19" i="92"/>
  <c r="T19" i="92"/>
  <c r="S19" i="92"/>
  <c r="R19" i="92"/>
  <c r="P19" i="92"/>
  <c r="N19" i="92"/>
  <c r="U18" i="92"/>
  <c r="T18" i="92"/>
  <c r="S18" i="92"/>
  <c r="R18" i="92"/>
  <c r="P18" i="92"/>
  <c r="N18" i="92"/>
  <c r="U17" i="92"/>
  <c r="T17" i="92"/>
  <c r="S17" i="92"/>
  <c r="R17" i="92"/>
  <c r="P17" i="92"/>
  <c r="N17" i="92"/>
  <c r="U16" i="92"/>
  <c r="T16" i="92"/>
  <c r="S16" i="92"/>
  <c r="R16" i="92"/>
  <c r="P16" i="92"/>
  <c r="N16" i="92"/>
  <c r="U15" i="92"/>
  <c r="T15" i="92"/>
  <c r="S15" i="92"/>
  <c r="R15" i="92"/>
  <c r="P15" i="92"/>
  <c r="N15" i="92"/>
  <c r="U14" i="92"/>
  <c r="T14" i="92"/>
  <c r="S14" i="92"/>
  <c r="R14" i="92"/>
  <c r="P14" i="92"/>
  <c r="N14" i="92"/>
  <c r="U13" i="92"/>
  <c r="T13" i="92"/>
  <c r="S13" i="92"/>
  <c r="R13" i="92"/>
  <c r="P13" i="92"/>
  <c r="N13" i="92"/>
  <c r="U12" i="92"/>
  <c r="T12" i="92"/>
  <c r="S12" i="92"/>
  <c r="R12" i="92"/>
  <c r="P12" i="92"/>
  <c r="N12" i="92"/>
  <c r="U11" i="92"/>
  <c r="T11" i="92"/>
  <c r="S11" i="92"/>
  <c r="R11" i="92"/>
  <c r="P11" i="92"/>
  <c r="N11" i="92"/>
  <c r="U10" i="92"/>
  <c r="T10" i="92"/>
  <c r="S10" i="92"/>
  <c r="R10" i="92"/>
  <c r="P10" i="92"/>
  <c r="N10" i="92"/>
  <c r="U9" i="92"/>
  <c r="T9" i="92"/>
  <c r="S9" i="92"/>
  <c r="R9" i="92"/>
  <c r="P9" i="92"/>
  <c r="N9" i="92"/>
  <c r="Z15" i="83" l="1"/>
  <c r="Z17" i="83"/>
  <c r="Z19" i="83"/>
  <c r="Y25" i="92"/>
  <c r="Y14" i="92"/>
  <c r="Y26" i="92"/>
  <c r="Y15" i="92"/>
  <c r="Y23" i="92"/>
  <c r="V24" i="92"/>
  <c r="Y24" i="92" s="1"/>
  <c r="V26" i="92"/>
  <c r="V21" i="92"/>
  <c r="Y21" i="92" s="1"/>
  <c r="V28" i="92"/>
  <c r="X28" i="92" s="1"/>
  <c r="V12" i="92"/>
  <c r="X12" i="92" s="1"/>
  <c r="V30" i="92"/>
  <c r="Y30" i="92" s="1"/>
  <c r="V20" i="92"/>
  <c r="X20" i="92" s="1"/>
  <c r="V17" i="92"/>
  <c r="X17" i="92" s="1"/>
  <c r="V25" i="92"/>
  <c r="X25" i="92" s="1"/>
  <c r="V14" i="92"/>
  <c r="X14" i="92" s="1"/>
  <c r="V15" i="92"/>
  <c r="X15" i="92" s="1"/>
  <c r="V11" i="92"/>
  <c r="X11" i="92" s="1"/>
  <c r="V13" i="92"/>
  <c r="V19" i="92"/>
  <c r="X19" i="92" s="1"/>
  <c r="V27" i="92"/>
  <c r="X27" i="92" s="1"/>
  <c r="V22" i="92"/>
  <c r="X22" i="92" s="1"/>
  <c r="V23" i="92"/>
  <c r="X23" i="92" s="1"/>
  <c r="V10" i="92"/>
  <c r="X10" i="92" s="1"/>
  <c r="V16" i="92"/>
  <c r="V18" i="92"/>
  <c r="X18" i="92" s="1"/>
  <c r="X24" i="92"/>
  <c r="X21" i="92"/>
  <c r="X26" i="92"/>
  <c r="X29" i="92"/>
  <c r="X31" i="92"/>
  <c r="V9" i="92"/>
  <c r="X9" i="92" s="1"/>
  <c r="C65" i="89"/>
  <c r="B65" i="89"/>
  <c r="C64" i="89"/>
  <c r="B64" i="89"/>
  <c r="C63" i="89"/>
  <c r="B63" i="89"/>
  <c r="C62" i="89"/>
  <c r="B62" i="89"/>
  <c r="C61" i="89"/>
  <c r="B61" i="89"/>
  <c r="C60" i="89"/>
  <c r="B60" i="89"/>
  <c r="C59" i="89"/>
  <c r="B59" i="89"/>
  <c r="C58" i="89"/>
  <c r="B58" i="89"/>
  <c r="C57" i="89"/>
  <c r="B57" i="89"/>
  <c r="C56" i="89"/>
  <c r="B56" i="89"/>
  <c r="C55" i="89"/>
  <c r="B55" i="89"/>
  <c r="C54" i="89"/>
  <c r="B54" i="89"/>
  <c r="I65" i="89"/>
  <c r="H65" i="89"/>
  <c r="I64" i="89"/>
  <c r="H64" i="89"/>
  <c r="I63" i="89"/>
  <c r="H63" i="89"/>
  <c r="I62" i="89"/>
  <c r="H62" i="89"/>
  <c r="I61" i="89"/>
  <c r="H61" i="89"/>
  <c r="I60" i="89"/>
  <c r="H60" i="89"/>
  <c r="I59" i="89"/>
  <c r="H59" i="89"/>
  <c r="I58" i="89"/>
  <c r="H58" i="89"/>
  <c r="I57" i="89"/>
  <c r="H57" i="89"/>
  <c r="I56" i="89"/>
  <c r="H56" i="89"/>
  <c r="I55" i="89"/>
  <c r="H55" i="89"/>
  <c r="I54" i="89"/>
  <c r="H54" i="89"/>
  <c r="G65" i="89"/>
  <c r="F65" i="89"/>
  <c r="G64" i="89"/>
  <c r="F64" i="89"/>
  <c r="G63" i="89"/>
  <c r="F63" i="89"/>
  <c r="G62" i="89"/>
  <c r="F62" i="89"/>
  <c r="G61" i="89"/>
  <c r="F61" i="89"/>
  <c r="G60" i="89"/>
  <c r="F60" i="89"/>
  <c r="G59" i="89"/>
  <c r="F59" i="89"/>
  <c r="G58" i="89"/>
  <c r="F58" i="89"/>
  <c r="G57" i="89"/>
  <c r="F57" i="89"/>
  <c r="G56" i="89"/>
  <c r="F56" i="89"/>
  <c r="G55" i="89"/>
  <c r="F55" i="89"/>
  <c r="G54" i="89"/>
  <c r="F54" i="89"/>
  <c r="K65" i="89"/>
  <c r="J65" i="89"/>
  <c r="K64" i="89"/>
  <c r="J64" i="89"/>
  <c r="K63" i="89"/>
  <c r="J63" i="89"/>
  <c r="K62" i="89"/>
  <c r="J62" i="89"/>
  <c r="K61" i="89"/>
  <c r="J61" i="89"/>
  <c r="K60" i="89"/>
  <c r="J60" i="89"/>
  <c r="K59" i="89"/>
  <c r="J59" i="89"/>
  <c r="K58" i="89"/>
  <c r="J58" i="89"/>
  <c r="K57" i="89"/>
  <c r="J57" i="89"/>
  <c r="K56" i="89"/>
  <c r="J56" i="89"/>
  <c r="K55" i="89"/>
  <c r="J55" i="89"/>
  <c r="K54" i="89"/>
  <c r="J54" i="89"/>
  <c r="C97" i="86"/>
  <c r="C95" i="86"/>
  <c r="B95" i="86"/>
  <c r="C94" i="86"/>
  <c r="B94" i="86"/>
  <c r="C93" i="86"/>
  <c r="B93" i="86"/>
  <c r="C92" i="86"/>
  <c r="B92" i="86"/>
  <c r="C91" i="86"/>
  <c r="B91" i="86"/>
  <c r="C90" i="86"/>
  <c r="B90" i="86"/>
  <c r="C89" i="86"/>
  <c r="B89" i="86"/>
  <c r="C88" i="86"/>
  <c r="B88" i="86"/>
  <c r="C87" i="86"/>
  <c r="B87" i="86"/>
  <c r="C86" i="86"/>
  <c r="B86" i="86"/>
  <c r="C85" i="86"/>
  <c r="B85" i="86"/>
  <c r="C84" i="86"/>
  <c r="B84" i="86"/>
  <c r="C83" i="86"/>
  <c r="B83" i="86"/>
  <c r="C82" i="86"/>
  <c r="B82" i="86"/>
  <c r="C81" i="86"/>
  <c r="B81" i="86"/>
  <c r="C80" i="86"/>
  <c r="B80" i="86"/>
  <c r="C79" i="86"/>
  <c r="B79" i="86"/>
  <c r="C78" i="86"/>
  <c r="B78" i="86"/>
  <c r="C77" i="86"/>
  <c r="B77" i="86"/>
  <c r="C76" i="86"/>
  <c r="C98" i="86" s="1"/>
  <c r="B76" i="86"/>
  <c r="B98" i="86" s="1"/>
  <c r="K95" i="86"/>
  <c r="J95" i="86"/>
  <c r="K94" i="86"/>
  <c r="J94" i="86"/>
  <c r="K93" i="86"/>
  <c r="J93" i="86"/>
  <c r="K92" i="86"/>
  <c r="J92" i="86"/>
  <c r="K91" i="86"/>
  <c r="J91" i="86"/>
  <c r="K90" i="86"/>
  <c r="J90" i="86"/>
  <c r="K89" i="86"/>
  <c r="J89" i="86"/>
  <c r="K88" i="86"/>
  <c r="J88" i="86"/>
  <c r="K87" i="86"/>
  <c r="J87" i="86"/>
  <c r="K86" i="86"/>
  <c r="J86" i="86"/>
  <c r="K85" i="86"/>
  <c r="J85" i="86"/>
  <c r="K84" i="86"/>
  <c r="J84" i="86"/>
  <c r="K83" i="86"/>
  <c r="J83" i="86"/>
  <c r="K82" i="86"/>
  <c r="J82" i="86"/>
  <c r="K81" i="86"/>
  <c r="J81" i="86"/>
  <c r="K80" i="86"/>
  <c r="J80" i="86"/>
  <c r="K79" i="86"/>
  <c r="J79" i="86"/>
  <c r="K78" i="86"/>
  <c r="J78" i="86"/>
  <c r="K77" i="86"/>
  <c r="J77" i="86"/>
  <c r="K76" i="86"/>
  <c r="K97" i="86" s="1"/>
  <c r="J76" i="86"/>
  <c r="J97" i="86" s="1"/>
  <c r="I95" i="86"/>
  <c r="H95" i="86"/>
  <c r="I94" i="86"/>
  <c r="H94" i="86"/>
  <c r="I93" i="86"/>
  <c r="H93" i="86"/>
  <c r="I92" i="86"/>
  <c r="H92" i="86"/>
  <c r="I91" i="86"/>
  <c r="H91" i="86"/>
  <c r="I90" i="86"/>
  <c r="H90" i="86"/>
  <c r="I89" i="86"/>
  <c r="H89" i="86"/>
  <c r="I88" i="86"/>
  <c r="H88" i="86"/>
  <c r="I87" i="86"/>
  <c r="H87" i="86"/>
  <c r="I86" i="86"/>
  <c r="H86" i="86"/>
  <c r="I85" i="86"/>
  <c r="H85" i="86"/>
  <c r="I84" i="86"/>
  <c r="H84" i="86"/>
  <c r="I83" i="86"/>
  <c r="H83" i="86"/>
  <c r="I82" i="86"/>
  <c r="H82" i="86"/>
  <c r="I81" i="86"/>
  <c r="H81" i="86"/>
  <c r="I80" i="86"/>
  <c r="H80" i="86"/>
  <c r="I79" i="86"/>
  <c r="H79" i="86"/>
  <c r="I78" i="86"/>
  <c r="H78" i="86"/>
  <c r="I77" i="86"/>
  <c r="H77" i="86"/>
  <c r="H98" i="86" s="1"/>
  <c r="I76" i="86"/>
  <c r="I97" i="86" s="1"/>
  <c r="H76" i="86"/>
  <c r="H97" i="86" s="1"/>
  <c r="G95" i="86"/>
  <c r="F95" i="86"/>
  <c r="G94" i="86"/>
  <c r="F94" i="86"/>
  <c r="G93" i="86"/>
  <c r="F93" i="86"/>
  <c r="G92" i="86"/>
  <c r="F92" i="86"/>
  <c r="G91" i="86"/>
  <c r="F91" i="86"/>
  <c r="G90" i="86"/>
  <c r="F90" i="86"/>
  <c r="G89" i="86"/>
  <c r="F89" i="86"/>
  <c r="G88" i="86"/>
  <c r="F88" i="86"/>
  <c r="G87" i="86"/>
  <c r="F87" i="86"/>
  <c r="G86" i="86"/>
  <c r="F86" i="86"/>
  <c r="G85" i="86"/>
  <c r="F85" i="86"/>
  <c r="G84" i="86"/>
  <c r="F84" i="86"/>
  <c r="G83" i="86"/>
  <c r="F83" i="86"/>
  <c r="G82" i="86"/>
  <c r="F82" i="86"/>
  <c r="G81" i="86"/>
  <c r="F81" i="86"/>
  <c r="G80" i="86"/>
  <c r="F80" i="86"/>
  <c r="G79" i="86"/>
  <c r="F79" i="86"/>
  <c r="G78" i="86"/>
  <c r="F78" i="86"/>
  <c r="G77" i="86"/>
  <c r="G97" i="86" s="1"/>
  <c r="F77" i="86"/>
  <c r="F97" i="86" s="1"/>
  <c r="G76" i="86"/>
  <c r="F76" i="86"/>
  <c r="K68" i="83"/>
  <c r="J68" i="83"/>
  <c r="K67" i="83"/>
  <c r="J67" i="83"/>
  <c r="K66" i="83"/>
  <c r="J66" i="83"/>
  <c r="K65" i="83"/>
  <c r="J65" i="83"/>
  <c r="K64" i="83"/>
  <c r="J64" i="83"/>
  <c r="K63" i="83"/>
  <c r="J63" i="83"/>
  <c r="K62" i="83"/>
  <c r="J62" i="83"/>
  <c r="K61" i="83"/>
  <c r="J61" i="83"/>
  <c r="K60" i="83"/>
  <c r="J60" i="83"/>
  <c r="K59" i="83"/>
  <c r="J59" i="83"/>
  <c r="K58" i="83"/>
  <c r="J58" i="83"/>
  <c r="K57" i="83"/>
  <c r="J57" i="83"/>
  <c r="K56" i="83"/>
  <c r="J56" i="83"/>
  <c r="K55" i="83"/>
  <c r="J55" i="83"/>
  <c r="I68" i="83"/>
  <c r="H68" i="83"/>
  <c r="I67" i="83"/>
  <c r="H67" i="83"/>
  <c r="I66" i="83"/>
  <c r="H66" i="83"/>
  <c r="I65" i="83"/>
  <c r="H65" i="83"/>
  <c r="I64" i="83"/>
  <c r="H64" i="83"/>
  <c r="I63" i="83"/>
  <c r="H63" i="83"/>
  <c r="I62" i="83"/>
  <c r="H62" i="83"/>
  <c r="I61" i="83"/>
  <c r="H61" i="83"/>
  <c r="I60" i="83"/>
  <c r="H60" i="83"/>
  <c r="I59" i="83"/>
  <c r="H59" i="83"/>
  <c r="I58" i="83"/>
  <c r="H58" i="83"/>
  <c r="I57" i="83"/>
  <c r="H57" i="83"/>
  <c r="I56" i="83"/>
  <c r="H56" i="83"/>
  <c r="I55" i="83"/>
  <c r="H55" i="83"/>
  <c r="G68" i="83"/>
  <c r="F68" i="83"/>
  <c r="G67" i="83"/>
  <c r="F67" i="83"/>
  <c r="G66" i="83"/>
  <c r="F66" i="83"/>
  <c r="G65" i="83"/>
  <c r="F65" i="83"/>
  <c r="G64" i="83"/>
  <c r="F64" i="83"/>
  <c r="G63" i="83"/>
  <c r="F63" i="83"/>
  <c r="G62" i="83"/>
  <c r="F62" i="83"/>
  <c r="G61" i="83"/>
  <c r="F61" i="83"/>
  <c r="G60" i="83"/>
  <c r="F60" i="83"/>
  <c r="G59" i="83"/>
  <c r="F59" i="83"/>
  <c r="G58" i="83"/>
  <c r="F58" i="83"/>
  <c r="G57" i="83"/>
  <c r="F57" i="83"/>
  <c r="G56" i="83"/>
  <c r="F56" i="83"/>
  <c r="G55" i="83"/>
  <c r="F55" i="83"/>
  <c r="C68" i="83"/>
  <c r="B68" i="83"/>
  <c r="C67" i="83"/>
  <c r="B67" i="83"/>
  <c r="C66" i="83"/>
  <c r="B66" i="83"/>
  <c r="C65" i="83"/>
  <c r="B65" i="83"/>
  <c r="C64" i="83"/>
  <c r="B64" i="83"/>
  <c r="C63" i="83"/>
  <c r="B63" i="83"/>
  <c r="C62" i="83"/>
  <c r="B62" i="83"/>
  <c r="C61" i="83"/>
  <c r="B61" i="83"/>
  <c r="C60" i="83"/>
  <c r="B60" i="83"/>
  <c r="C59" i="83"/>
  <c r="B59" i="83"/>
  <c r="C58" i="83"/>
  <c r="B58" i="83"/>
  <c r="C57" i="83"/>
  <c r="B57" i="83"/>
  <c r="C56" i="83"/>
  <c r="B56" i="83"/>
  <c r="C55" i="83"/>
  <c r="B55" i="83"/>
  <c r="K25" i="70"/>
  <c r="J21" i="70"/>
  <c r="F21" i="70"/>
  <c r="H24" i="70"/>
  <c r="H23" i="70"/>
  <c r="H25" i="70" s="1"/>
  <c r="H27" i="70" s="1"/>
  <c r="N9" i="91"/>
  <c r="O9" i="91"/>
  <c r="P9" i="91"/>
  <c r="Q9" i="91"/>
  <c r="R9" i="91"/>
  <c r="S9" i="91"/>
  <c r="T9" i="91"/>
  <c r="U9" i="91"/>
  <c r="N10" i="91"/>
  <c r="O10" i="91"/>
  <c r="P10" i="91"/>
  <c r="Q10" i="91"/>
  <c r="R10" i="91"/>
  <c r="S10" i="91"/>
  <c r="T10" i="91"/>
  <c r="U10" i="91"/>
  <c r="N11" i="91"/>
  <c r="O11" i="91"/>
  <c r="P11" i="91"/>
  <c r="Q11" i="91"/>
  <c r="R11" i="91"/>
  <c r="S11" i="91"/>
  <c r="T11" i="91"/>
  <c r="U11" i="91"/>
  <c r="N12" i="91"/>
  <c r="O12" i="91"/>
  <c r="P12" i="91"/>
  <c r="Q12" i="91"/>
  <c r="R12" i="91"/>
  <c r="S12" i="91"/>
  <c r="T12" i="91"/>
  <c r="U12" i="91"/>
  <c r="N13" i="91"/>
  <c r="O13" i="91"/>
  <c r="P13" i="91"/>
  <c r="Q13" i="91"/>
  <c r="R13" i="91"/>
  <c r="S13" i="91"/>
  <c r="T13" i="91"/>
  <c r="U13" i="91"/>
  <c r="N14" i="91"/>
  <c r="O14" i="91"/>
  <c r="P14" i="91"/>
  <c r="Q14" i="91"/>
  <c r="R14" i="91"/>
  <c r="S14" i="91"/>
  <c r="T14" i="91"/>
  <c r="U14" i="91"/>
  <c r="N15" i="91"/>
  <c r="O15" i="91"/>
  <c r="P15" i="91"/>
  <c r="Q15" i="91"/>
  <c r="R15" i="91"/>
  <c r="S15" i="91"/>
  <c r="T15" i="91"/>
  <c r="U15" i="91"/>
  <c r="N16" i="91"/>
  <c r="O16" i="91"/>
  <c r="P16" i="91"/>
  <c r="Q16" i="91"/>
  <c r="R16" i="91"/>
  <c r="S16" i="91"/>
  <c r="T16" i="91"/>
  <c r="U16" i="91"/>
  <c r="N17" i="91"/>
  <c r="O17" i="91"/>
  <c r="P17" i="91"/>
  <c r="Q17" i="91"/>
  <c r="R17" i="91"/>
  <c r="S17" i="91"/>
  <c r="T17" i="91"/>
  <c r="U17" i="91"/>
  <c r="N18" i="91"/>
  <c r="O18" i="91"/>
  <c r="P18" i="91"/>
  <c r="Q18" i="91"/>
  <c r="R18" i="91"/>
  <c r="S18" i="91"/>
  <c r="T18" i="91"/>
  <c r="V18" i="91" s="1"/>
  <c r="U18" i="91"/>
  <c r="N19" i="91"/>
  <c r="O19" i="91"/>
  <c r="P19" i="91"/>
  <c r="Q19" i="91"/>
  <c r="R19" i="91"/>
  <c r="S19" i="91"/>
  <c r="T19" i="91"/>
  <c r="U19" i="91"/>
  <c r="N20" i="91"/>
  <c r="O20" i="91"/>
  <c r="P20" i="91"/>
  <c r="Q20" i="91"/>
  <c r="R20" i="91"/>
  <c r="S20" i="91"/>
  <c r="T20" i="91"/>
  <c r="U20" i="91"/>
  <c r="N21" i="91"/>
  <c r="O21" i="91"/>
  <c r="P21" i="91"/>
  <c r="Q21" i="91"/>
  <c r="R21" i="91"/>
  <c r="S21" i="91"/>
  <c r="T21" i="91"/>
  <c r="U21" i="91"/>
  <c r="N9" i="90"/>
  <c r="O9" i="90"/>
  <c r="P9" i="90"/>
  <c r="Q9" i="90"/>
  <c r="R9" i="90"/>
  <c r="S9" i="90"/>
  <c r="T9" i="90"/>
  <c r="U9" i="90"/>
  <c r="N10" i="90"/>
  <c r="O10" i="90"/>
  <c r="P10" i="90"/>
  <c r="Q10" i="90"/>
  <c r="R10" i="90"/>
  <c r="S10" i="90"/>
  <c r="T10" i="90"/>
  <c r="U10" i="90"/>
  <c r="N11" i="90"/>
  <c r="O11" i="90"/>
  <c r="P11" i="90"/>
  <c r="Q11" i="90"/>
  <c r="R11" i="90"/>
  <c r="S11" i="90"/>
  <c r="T11" i="90"/>
  <c r="U11" i="90"/>
  <c r="N12" i="90"/>
  <c r="O12" i="90"/>
  <c r="P12" i="90"/>
  <c r="Q12" i="90"/>
  <c r="R12" i="90"/>
  <c r="S12" i="90"/>
  <c r="T12" i="90"/>
  <c r="U12" i="90"/>
  <c r="N13" i="90"/>
  <c r="O13" i="90"/>
  <c r="P13" i="90"/>
  <c r="Q13" i="90"/>
  <c r="R13" i="90"/>
  <c r="S13" i="90"/>
  <c r="T13" i="90"/>
  <c r="U13" i="90"/>
  <c r="N14" i="90"/>
  <c r="O14" i="90"/>
  <c r="P14" i="90"/>
  <c r="Q14" i="90"/>
  <c r="R14" i="90"/>
  <c r="S14" i="90"/>
  <c r="T14" i="90"/>
  <c r="U14" i="90"/>
  <c r="N15" i="90"/>
  <c r="O15" i="90"/>
  <c r="P15" i="90"/>
  <c r="Q15" i="90"/>
  <c r="R15" i="90"/>
  <c r="S15" i="90"/>
  <c r="T15" i="90"/>
  <c r="U15" i="90"/>
  <c r="N16" i="90"/>
  <c r="O16" i="90"/>
  <c r="P16" i="90"/>
  <c r="Q16" i="90"/>
  <c r="R16" i="90"/>
  <c r="S16" i="90"/>
  <c r="T16" i="90"/>
  <c r="U16" i="90"/>
  <c r="G98" i="86" l="1"/>
  <c r="X30" i="92"/>
  <c r="X13" i="92"/>
  <c r="Y13" i="92"/>
  <c r="V9" i="90"/>
  <c r="W9" i="90" s="1"/>
  <c r="I98" i="86"/>
  <c r="Y11" i="92"/>
  <c r="J98" i="86"/>
  <c r="X16" i="92"/>
  <c r="Y16" i="92"/>
  <c r="Y18" i="92"/>
  <c r="Y17" i="92"/>
  <c r="Y20" i="92"/>
  <c r="K98" i="86"/>
  <c r="Y28" i="92"/>
  <c r="F98" i="86"/>
  <c r="B97" i="86"/>
  <c r="Y12" i="92"/>
  <c r="Y22" i="92"/>
  <c r="X14" i="90"/>
  <c r="Y19" i="92"/>
  <c r="V16" i="90"/>
  <c r="W16" i="90" s="1"/>
  <c r="V15" i="90"/>
  <c r="W15" i="90" s="1"/>
  <c r="V14" i="90"/>
  <c r="W14" i="90" s="1"/>
  <c r="V11" i="90"/>
  <c r="Y27" i="92"/>
  <c r="Y9" i="92"/>
  <c r="Y10" i="92"/>
  <c r="V19" i="91"/>
  <c r="X19" i="91" s="1"/>
  <c r="V21" i="91"/>
  <c r="X21" i="91" s="1"/>
  <c r="V20" i="91"/>
  <c r="X20" i="91" s="1"/>
  <c r="V10" i="91"/>
  <c r="X10" i="91" s="1"/>
  <c r="V14" i="91"/>
  <c r="V17" i="91"/>
  <c r="X17" i="91" s="1"/>
  <c r="V16" i="91"/>
  <c r="X16" i="91" s="1"/>
  <c r="V15" i="91"/>
  <c r="X15" i="91" s="1"/>
  <c r="V13" i="91"/>
  <c r="X13" i="91" s="1"/>
  <c r="V12" i="91"/>
  <c r="X12" i="91" s="1"/>
  <c r="V11" i="91"/>
  <c r="X11" i="91" s="1"/>
  <c r="X18" i="91"/>
  <c r="V9" i="91"/>
  <c r="X9" i="91" s="1"/>
  <c r="X14" i="91"/>
  <c r="W11" i="90"/>
  <c r="X11" i="90"/>
  <c r="X9" i="90"/>
  <c r="V12" i="90"/>
  <c r="W12" i="90" s="1"/>
  <c r="V10" i="90"/>
  <c r="W10" i="90" s="1"/>
  <c r="V13" i="90"/>
  <c r="X13" i="90" s="1"/>
  <c r="N19" i="79"/>
  <c r="N18" i="79"/>
  <c r="N17" i="79"/>
  <c r="N16" i="79"/>
  <c r="N15" i="79"/>
  <c r="N14" i="79"/>
  <c r="N13" i="79"/>
  <c r="N12" i="79"/>
  <c r="N11" i="79"/>
  <c r="N10" i="79"/>
  <c r="X16" i="90" l="1"/>
  <c r="W13" i="90"/>
  <c r="X15" i="90"/>
  <c r="X12" i="90"/>
  <c r="X10" i="90"/>
  <c r="Q9" i="89" l="1"/>
  <c r="Q12" i="89"/>
  <c r="S12" i="89"/>
  <c r="O21" i="89"/>
  <c r="O20" i="89"/>
  <c r="O19" i="89"/>
  <c r="O18" i="89"/>
  <c r="O17" i="89"/>
  <c r="O16" i="89"/>
  <c r="O15" i="89"/>
  <c r="O14" i="89"/>
  <c r="O13" i="89"/>
  <c r="O12" i="89"/>
  <c r="O11" i="89"/>
  <c r="O10" i="89"/>
  <c r="O9" i="89"/>
  <c r="O19" i="88"/>
  <c r="O18" i="88"/>
  <c r="O17" i="88"/>
  <c r="O16" i="88"/>
  <c r="O15" i="88"/>
  <c r="O14" i="88"/>
  <c r="O13" i="88"/>
  <c r="O12" i="88"/>
  <c r="O11" i="88"/>
  <c r="O10" i="88"/>
  <c r="O9" i="88"/>
  <c r="O21" i="87"/>
  <c r="O20" i="87"/>
  <c r="O19" i="87"/>
  <c r="O18" i="87"/>
  <c r="O17" i="87"/>
  <c r="O16" i="87"/>
  <c r="O15" i="87"/>
  <c r="O14" i="87"/>
  <c r="O13" i="87"/>
  <c r="O12" i="87"/>
  <c r="O11" i="87"/>
  <c r="O10" i="87"/>
  <c r="O9" i="87"/>
  <c r="U29" i="86"/>
  <c r="T29" i="86"/>
  <c r="S29" i="86"/>
  <c r="R29" i="86"/>
  <c r="Q29" i="86"/>
  <c r="P29" i="86"/>
  <c r="O29" i="86"/>
  <c r="N29" i="86"/>
  <c r="U28" i="86"/>
  <c r="T28" i="86"/>
  <c r="S28" i="86"/>
  <c r="R28" i="86"/>
  <c r="Q28" i="86"/>
  <c r="P28" i="86"/>
  <c r="O28" i="86"/>
  <c r="N28" i="86"/>
  <c r="U27" i="86"/>
  <c r="T27" i="86"/>
  <c r="S27" i="86"/>
  <c r="R27" i="86"/>
  <c r="Q27" i="86"/>
  <c r="P27" i="86"/>
  <c r="O27" i="86"/>
  <c r="N27" i="86"/>
  <c r="U26" i="86"/>
  <c r="T26" i="86"/>
  <c r="S26" i="86"/>
  <c r="R26" i="86"/>
  <c r="Q26" i="86"/>
  <c r="P26" i="86"/>
  <c r="O26" i="86"/>
  <c r="N26" i="86"/>
  <c r="U25" i="86"/>
  <c r="T25" i="86"/>
  <c r="S25" i="86"/>
  <c r="R25" i="86"/>
  <c r="Q25" i="86"/>
  <c r="P25" i="86"/>
  <c r="O25" i="86"/>
  <c r="N25" i="86"/>
  <c r="U24" i="86"/>
  <c r="T24" i="86"/>
  <c r="S24" i="86"/>
  <c r="R24" i="86"/>
  <c r="Q24" i="86"/>
  <c r="P24" i="86"/>
  <c r="O24" i="86"/>
  <c r="N24" i="86"/>
  <c r="U23" i="86"/>
  <c r="T23" i="86"/>
  <c r="S23" i="86"/>
  <c r="R23" i="86"/>
  <c r="Q23" i="86"/>
  <c r="P23" i="86"/>
  <c r="O23" i="86"/>
  <c r="N23" i="86"/>
  <c r="U22" i="86"/>
  <c r="T22" i="86"/>
  <c r="S22" i="86"/>
  <c r="R22" i="86"/>
  <c r="Q22" i="86"/>
  <c r="P22" i="86"/>
  <c r="O22" i="86"/>
  <c r="N22" i="86"/>
  <c r="O21" i="86"/>
  <c r="O20" i="86"/>
  <c r="O19" i="86"/>
  <c r="O18" i="86"/>
  <c r="O17" i="86"/>
  <c r="O16" i="86"/>
  <c r="O15" i="86"/>
  <c r="O14" i="86"/>
  <c r="O13" i="86"/>
  <c r="O12" i="86"/>
  <c r="O11" i="86"/>
  <c r="O10" i="86"/>
  <c r="O9" i="86"/>
  <c r="O20" i="85"/>
  <c r="N20" i="85"/>
  <c r="O19" i="85"/>
  <c r="N19" i="85"/>
  <c r="O18" i="85"/>
  <c r="N18" i="85"/>
  <c r="O17" i="85"/>
  <c r="N17" i="85"/>
  <c r="O16" i="85"/>
  <c r="N16" i="85"/>
  <c r="O15" i="85"/>
  <c r="N15" i="85"/>
  <c r="O14" i="85"/>
  <c r="N14" i="85"/>
  <c r="O13" i="85"/>
  <c r="N13" i="85"/>
  <c r="O12" i="85"/>
  <c r="N12" i="85"/>
  <c r="O11" i="85"/>
  <c r="N11" i="85"/>
  <c r="O10" i="85"/>
  <c r="N10" i="85"/>
  <c r="O9" i="85"/>
  <c r="N9" i="85"/>
  <c r="O21" i="84"/>
  <c r="N21" i="84"/>
  <c r="O20" i="84"/>
  <c r="N20" i="84"/>
  <c r="O19" i="84"/>
  <c r="N19" i="84"/>
  <c r="O18" i="84"/>
  <c r="N18" i="84"/>
  <c r="O17" i="84"/>
  <c r="N17" i="84"/>
  <c r="O16" i="84"/>
  <c r="N16" i="84"/>
  <c r="O15" i="84"/>
  <c r="N15" i="84"/>
  <c r="O14" i="84"/>
  <c r="N14" i="84"/>
  <c r="O13" i="84"/>
  <c r="N13" i="84"/>
  <c r="O12" i="84"/>
  <c r="N12" i="84"/>
  <c r="O11" i="84"/>
  <c r="N11" i="84"/>
  <c r="O10" i="84"/>
  <c r="N10" i="84"/>
  <c r="O9" i="84"/>
  <c r="N9" i="84"/>
  <c r="S22" i="83"/>
  <c r="U22" i="83"/>
  <c r="T22" i="83"/>
  <c r="R22" i="83"/>
  <c r="P22" i="83"/>
  <c r="N22" i="83"/>
  <c r="V29" i="86" l="1"/>
  <c r="X29" i="86" s="1"/>
  <c r="V25" i="86"/>
  <c r="X25" i="86" s="1"/>
  <c r="V27" i="86"/>
  <c r="X27" i="86" s="1"/>
  <c r="V23" i="86"/>
  <c r="X23" i="86" s="1"/>
  <c r="V22" i="86"/>
  <c r="X22" i="86" s="1"/>
  <c r="V24" i="86"/>
  <c r="X24" i="86" s="1"/>
  <c r="V26" i="86"/>
  <c r="X26" i="86" s="1"/>
  <c r="V28" i="86"/>
  <c r="X28" i="86" s="1"/>
  <c r="V22" i="83"/>
  <c r="W22" i="83" s="1"/>
  <c r="Q62" i="82"/>
  <c r="P62" i="82"/>
  <c r="O62" i="82"/>
  <c r="N62" i="82"/>
  <c r="Q61" i="82"/>
  <c r="P61" i="82"/>
  <c r="O61" i="82"/>
  <c r="N61" i="82"/>
  <c r="Q60" i="82"/>
  <c r="P60" i="82"/>
  <c r="O60" i="82"/>
  <c r="N60" i="82"/>
  <c r="U59" i="82"/>
  <c r="T59" i="82"/>
  <c r="Q59" i="82"/>
  <c r="P59" i="82"/>
  <c r="O59" i="82"/>
  <c r="N59" i="82"/>
  <c r="U58" i="82"/>
  <c r="T58" i="82"/>
  <c r="Q58" i="82"/>
  <c r="P58" i="82"/>
  <c r="O58" i="82"/>
  <c r="N58" i="82"/>
  <c r="U57" i="82"/>
  <c r="T57" i="82"/>
  <c r="Q57" i="82"/>
  <c r="P57" i="82"/>
  <c r="O57" i="82"/>
  <c r="N57" i="82"/>
  <c r="U56" i="82"/>
  <c r="T56" i="82"/>
  <c r="Q56" i="82"/>
  <c r="P56" i="82"/>
  <c r="O56" i="82"/>
  <c r="N56" i="82"/>
  <c r="U55" i="82"/>
  <c r="T55" i="82"/>
  <c r="Q55" i="82"/>
  <c r="P55" i="82"/>
  <c r="O55" i="82"/>
  <c r="N55" i="82"/>
  <c r="U54" i="82"/>
  <c r="T54" i="82"/>
  <c r="Q54" i="82"/>
  <c r="P54" i="82"/>
  <c r="O54" i="82"/>
  <c r="N54" i="82"/>
  <c r="U53" i="82"/>
  <c r="T53" i="82"/>
  <c r="Q53" i="82"/>
  <c r="P53" i="82"/>
  <c r="O53" i="82"/>
  <c r="N53" i="82"/>
  <c r="U52" i="82"/>
  <c r="T52" i="82"/>
  <c r="Q52" i="82"/>
  <c r="P52" i="82"/>
  <c r="O52" i="82"/>
  <c r="N52" i="82"/>
  <c r="U51" i="82"/>
  <c r="T51" i="82"/>
  <c r="Q51" i="82"/>
  <c r="P51" i="82"/>
  <c r="O51" i="82"/>
  <c r="N51" i="82"/>
  <c r="U50" i="82"/>
  <c r="T50" i="82"/>
  <c r="Q50" i="82"/>
  <c r="P50" i="82"/>
  <c r="O50" i="82"/>
  <c r="N50" i="82"/>
  <c r="U49" i="82"/>
  <c r="T49" i="82"/>
  <c r="Q49" i="82"/>
  <c r="P49" i="82"/>
  <c r="O49" i="82"/>
  <c r="N49" i="82"/>
  <c r="U48" i="82"/>
  <c r="T48" i="82"/>
  <c r="Q48" i="82"/>
  <c r="P48" i="82"/>
  <c r="O48" i="82"/>
  <c r="N48" i="82"/>
  <c r="U47" i="82"/>
  <c r="T47" i="82"/>
  <c r="Q47" i="82"/>
  <c r="P47" i="82"/>
  <c r="O47" i="82"/>
  <c r="N47" i="82"/>
  <c r="U46" i="82"/>
  <c r="T46" i="82"/>
  <c r="Q46" i="82"/>
  <c r="P46" i="82"/>
  <c r="O46" i="82"/>
  <c r="N46" i="82"/>
  <c r="U45" i="82"/>
  <c r="T45" i="82"/>
  <c r="S45" i="82"/>
  <c r="R45" i="82"/>
  <c r="Q45" i="82"/>
  <c r="P45" i="82"/>
  <c r="O45" i="82"/>
  <c r="N45" i="82"/>
  <c r="U44" i="82"/>
  <c r="T44" i="82"/>
  <c r="S44" i="82"/>
  <c r="R44" i="82"/>
  <c r="Q44" i="82"/>
  <c r="P44" i="82"/>
  <c r="O44" i="82"/>
  <c r="N44" i="82"/>
  <c r="U43" i="82"/>
  <c r="T43" i="82"/>
  <c r="S43" i="82"/>
  <c r="R43" i="82"/>
  <c r="Q43" i="82"/>
  <c r="P43" i="82"/>
  <c r="O43" i="82"/>
  <c r="N43" i="82"/>
  <c r="U42" i="82"/>
  <c r="T42" i="82"/>
  <c r="S42" i="82"/>
  <c r="R42" i="82"/>
  <c r="Q42" i="82"/>
  <c r="P42" i="82"/>
  <c r="O42" i="82"/>
  <c r="N42" i="82"/>
  <c r="U41" i="82"/>
  <c r="T41" i="82"/>
  <c r="S41" i="82"/>
  <c r="R41" i="82"/>
  <c r="Q41" i="82"/>
  <c r="P41" i="82"/>
  <c r="O41" i="82"/>
  <c r="N41" i="82"/>
  <c r="U40" i="82"/>
  <c r="T40" i="82"/>
  <c r="S40" i="82"/>
  <c r="R40" i="82"/>
  <c r="Q40" i="82"/>
  <c r="P40" i="82"/>
  <c r="O40" i="82"/>
  <c r="N40" i="82"/>
  <c r="U39" i="82"/>
  <c r="T39" i="82"/>
  <c r="S39" i="82"/>
  <c r="R39" i="82"/>
  <c r="Q39" i="82"/>
  <c r="P39" i="82"/>
  <c r="O39" i="82"/>
  <c r="N39" i="82"/>
  <c r="O32" i="82"/>
  <c r="N32" i="82"/>
  <c r="O31" i="82"/>
  <c r="N31" i="82"/>
  <c r="O30" i="82"/>
  <c r="N30" i="82"/>
  <c r="O29" i="82"/>
  <c r="N29" i="82"/>
  <c r="Q28" i="82"/>
  <c r="P28" i="82"/>
  <c r="O28" i="82"/>
  <c r="N28" i="82"/>
  <c r="U27" i="82"/>
  <c r="T27" i="82"/>
  <c r="Q27" i="82"/>
  <c r="P27" i="82"/>
  <c r="O27" i="82"/>
  <c r="N27" i="82"/>
  <c r="U26" i="82"/>
  <c r="T26" i="82"/>
  <c r="Q26" i="82"/>
  <c r="P26" i="82"/>
  <c r="O26" i="82"/>
  <c r="N26" i="82"/>
  <c r="U25" i="82"/>
  <c r="T25" i="82"/>
  <c r="Q25" i="82"/>
  <c r="P25" i="82"/>
  <c r="O25" i="82"/>
  <c r="N25" i="82"/>
  <c r="U24" i="82"/>
  <c r="T24" i="82"/>
  <c r="Q24" i="82"/>
  <c r="P24" i="82"/>
  <c r="O24" i="82"/>
  <c r="N24" i="82"/>
  <c r="U23" i="82"/>
  <c r="T23" i="82"/>
  <c r="Q23" i="82"/>
  <c r="P23" i="82"/>
  <c r="O23" i="82"/>
  <c r="N23" i="82"/>
  <c r="U22" i="82"/>
  <c r="T22" i="82"/>
  <c r="Q22" i="82"/>
  <c r="P22" i="82"/>
  <c r="O22" i="82"/>
  <c r="N22" i="82"/>
  <c r="O21" i="82"/>
  <c r="N21" i="82"/>
  <c r="O20" i="82"/>
  <c r="N20" i="82"/>
  <c r="O19" i="82"/>
  <c r="N19" i="82"/>
  <c r="O18" i="82"/>
  <c r="N18" i="82"/>
  <c r="O17" i="82"/>
  <c r="N17" i="82"/>
  <c r="O16" i="82"/>
  <c r="N16" i="82"/>
  <c r="O15" i="82"/>
  <c r="N15" i="82"/>
  <c r="O14" i="82"/>
  <c r="N14" i="82"/>
  <c r="O13" i="82"/>
  <c r="N13" i="82"/>
  <c r="O12" i="82"/>
  <c r="N12" i="82"/>
  <c r="O11" i="82"/>
  <c r="N11" i="82"/>
  <c r="O10" i="82"/>
  <c r="N10" i="82"/>
  <c r="O9" i="82"/>
  <c r="N9" i="82"/>
  <c r="O20" i="81"/>
  <c r="O19" i="81"/>
  <c r="O18" i="81"/>
  <c r="O17" i="81"/>
  <c r="O16" i="81"/>
  <c r="O15" i="81"/>
  <c r="O14" i="81"/>
  <c r="O13" i="81"/>
  <c r="O12" i="81"/>
  <c r="O11" i="81"/>
  <c r="O10" i="81"/>
  <c r="O9" i="81"/>
  <c r="V59" i="82" l="1"/>
  <c r="X59" i="82" s="1"/>
  <c r="V51" i="82"/>
  <c r="X51" i="82" s="1"/>
  <c r="V55" i="82"/>
  <c r="X55" i="82" s="1"/>
  <c r="X22" i="83"/>
  <c r="V43" i="82"/>
  <c r="X43" i="82" s="1"/>
  <c r="V47" i="82"/>
  <c r="X47" i="82" s="1"/>
  <c r="V57" i="82"/>
  <c r="X57" i="82" s="1"/>
  <c r="V39" i="82"/>
  <c r="X39" i="82" s="1"/>
  <c r="U24" i="80" l="1"/>
  <c r="T24" i="80"/>
  <c r="S24" i="80"/>
  <c r="R24" i="80"/>
  <c r="Q24" i="80"/>
  <c r="P24" i="80"/>
  <c r="O24" i="80"/>
  <c r="N24" i="80"/>
  <c r="U23" i="80"/>
  <c r="T23" i="80"/>
  <c r="S23" i="80"/>
  <c r="R23" i="80"/>
  <c r="Q23" i="80"/>
  <c r="P23" i="80"/>
  <c r="O23" i="80"/>
  <c r="V23" i="80" s="1"/>
  <c r="X23" i="80" s="1"/>
  <c r="N23" i="80"/>
  <c r="U22" i="80"/>
  <c r="T22" i="80"/>
  <c r="S22" i="80"/>
  <c r="R22" i="80"/>
  <c r="Q22" i="80"/>
  <c r="P22" i="80"/>
  <c r="O22" i="80"/>
  <c r="N22" i="80"/>
  <c r="O21" i="80"/>
  <c r="O20" i="80"/>
  <c r="O19" i="80"/>
  <c r="O18" i="80"/>
  <c r="O17" i="80"/>
  <c r="O16" i="80"/>
  <c r="O15" i="80"/>
  <c r="O14" i="80"/>
  <c r="O13" i="80"/>
  <c r="O12" i="80"/>
  <c r="O11" i="80"/>
  <c r="O10" i="80"/>
  <c r="O9" i="80"/>
  <c r="O21" i="77"/>
  <c r="O20" i="77"/>
  <c r="O19" i="77"/>
  <c r="O18" i="77"/>
  <c r="O17" i="77"/>
  <c r="O16" i="77"/>
  <c r="O15" i="77"/>
  <c r="O14" i="77"/>
  <c r="O13" i="77"/>
  <c r="O12" i="77"/>
  <c r="O11" i="77"/>
  <c r="O10" i="77"/>
  <c r="O9" i="77"/>
  <c r="O19" i="79"/>
  <c r="O18" i="79"/>
  <c r="O17" i="79"/>
  <c r="O16" i="79"/>
  <c r="O15" i="79"/>
  <c r="O14" i="79"/>
  <c r="O13" i="79"/>
  <c r="O12" i="79"/>
  <c r="O11" i="79"/>
  <c r="O10" i="79"/>
  <c r="O9" i="79"/>
  <c r="N9" i="79"/>
  <c r="O18" i="78"/>
  <c r="O17" i="78"/>
  <c r="O16" i="78"/>
  <c r="O15" i="78"/>
  <c r="O14" i="78"/>
  <c r="O13" i="78"/>
  <c r="O12" i="78"/>
  <c r="O11" i="78"/>
  <c r="O10" i="78"/>
  <c r="O9" i="78"/>
  <c r="N21" i="77"/>
  <c r="N20" i="77"/>
  <c r="N19" i="77"/>
  <c r="N18" i="77"/>
  <c r="N17" i="77"/>
  <c r="N16" i="77"/>
  <c r="N15" i="77"/>
  <c r="N14" i="77"/>
  <c r="N13" i="77"/>
  <c r="N12" i="77"/>
  <c r="N11" i="77"/>
  <c r="N10" i="77"/>
  <c r="N9" i="77"/>
  <c r="N21" i="76"/>
  <c r="N20" i="76"/>
  <c r="N19" i="76"/>
  <c r="N18" i="76"/>
  <c r="N17" i="76"/>
  <c r="N16" i="76"/>
  <c r="N15" i="76"/>
  <c r="N14" i="76"/>
  <c r="N13" i="76"/>
  <c r="N12" i="76"/>
  <c r="N11" i="76"/>
  <c r="N10" i="76"/>
  <c r="O21" i="76"/>
  <c r="O20" i="76"/>
  <c r="O19" i="76"/>
  <c r="O18" i="76"/>
  <c r="O17" i="76"/>
  <c r="O16" i="76"/>
  <c r="O15" i="76"/>
  <c r="O14" i="76"/>
  <c r="O13" i="76"/>
  <c r="O12" i="76"/>
  <c r="O11" i="76"/>
  <c r="O10" i="76"/>
  <c r="O9" i="76"/>
  <c r="N9" i="76"/>
  <c r="R19" i="75"/>
  <c r="S19" i="75"/>
  <c r="U29" i="74"/>
  <c r="T29" i="74"/>
  <c r="S29" i="74"/>
  <c r="R29" i="74"/>
  <c r="Q29" i="74"/>
  <c r="P29" i="74"/>
  <c r="O29" i="74"/>
  <c r="V29" i="74" s="1"/>
  <c r="X29" i="74" s="1"/>
  <c r="N29" i="74"/>
  <c r="U28" i="74"/>
  <c r="T28" i="74"/>
  <c r="S28" i="74"/>
  <c r="R28" i="74"/>
  <c r="Q28" i="74"/>
  <c r="P28" i="74"/>
  <c r="O28" i="74"/>
  <c r="N28" i="74"/>
  <c r="U27" i="74"/>
  <c r="T27" i="74"/>
  <c r="S27" i="74"/>
  <c r="R27" i="74"/>
  <c r="Q27" i="74"/>
  <c r="P27" i="74"/>
  <c r="O27" i="74"/>
  <c r="V27" i="74" s="1"/>
  <c r="X27" i="74" s="1"/>
  <c r="N27" i="74"/>
  <c r="U26" i="74"/>
  <c r="T26" i="74"/>
  <c r="S26" i="74"/>
  <c r="R26" i="74"/>
  <c r="Q26" i="74"/>
  <c r="P26" i="74"/>
  <c r="O26" i="74"/>
  <c r="N26" i="74"/>
  <c r="U25" i="74"/>
  <c r="T25" i="74"/>
  <c r="S25" i="74"/>
  <c r="R25" i="74"/>
  <c r="Q25" i="74"/>
  <c r="P25" i="74"/>
  <c r="O25" i="74"/>
  <c r="V25" i="74" s="1"/>
  <c r="X25" i="74" s="1"/>
  <c r="N25" i="74"/>
  <c r="U24" i="74"/>
  <c r="T24" i="74"/>
  <c r="S24" i="74"/>
  <c r="R24" i="74"/>
  <c r="Q24" i="74"/>
  <c r="P24" i="74"/>
  <c r="O24" i="74"/>
  <c r="N24" i="74"/>
  <c r="U23" i="74"/>
  <c r="T23" i="74"/>
  <c r="S23" i="74"/>
  <c r="R23" i="74"/>
  <c r="Q23" i="74"/>
  <c r="P23" i="74"/>
  <c r="O23" i="74"/>
  <c r="V23" i="74" s="1"/>
  <c r="X23" i="74" s="1"/>
  <c r="N23" i="74"/>
  <c r="U22" i="74"/>
  <c r="T22" i="74"/>
  <c r="S22" i="74"/>
  <c r="R22" i="74"/>
  <c r="Q22" i="74"/>
  <c r="P22" i="74"/>
  <c r="O22" i="74"/>
  <c r="N22" i="74"/>
  <c r="O21" i="74"/>
  <c r="O20" i="74"/>
  <c r="O19" i="74"/>
  <c r="O18" i="74"/>
  <c r="O17" i="74"/>
  <c r="O16" i="74"/>
  <c r="O15" i="74"/>
  <c r="O14" i="74"/>
  <c r="O13" i="74"/>
  <c r="O12" i="74"/>
  <c r="O11" i="74"/>
  <c r="O10" i="74"/>
  <c r="O9" i="74"/>
  <c r="V22" i="80" l="1"/>
  <c r="V28" i="74"/>
  <c r="X28" i="74" s="1"/>
  <c r="V24" i="74"/>
  <c r="X24" i="74" s="1"/>
  <c r="V24" i="80"/>
  <c r="X24" i="80" s="1"/>
  <c r="V22" i="74"/>
  <c r="X22" i="74" s="1"/>
  <c r="V26" i="74"/>
  <c r="X26" i="74" s="1"/>
  <c r="X22" i="80"/>
  <c r="U25" i="73"/>
  <c r="T25" i="73"/>
  <c r="S25" i="73"/>
  <c r="R25" i="73"/>
  <c r="Q25" i="73"/>
  <c r="P25" i="73"/>
  <c r="O25" i="73"/>
  <c r="N25" i="73"/>
  <c r="U24" i="73"/>
  <c r="T24" i="73"/>
  <c r="S24" i="73"/>
  <c r="R24" i="73"/>
  <c r="Q24" i="73"/>
  <c r="P24" i="73"/>
  <c r="O24" i="73"/>
  <c r="N24" i="73"/>
  <c r="U23" i="73"/>
  <c r="T23" i="73"/>
  <c r="S23" i="73"/>
  <c r="R23" i="73"/>
  <c r="Q23" i="73"/>
  <c r="P23" i="73"/>
  <c r="O23" i="73"/>
  <c r="N23" i="73"/>
  <c r="U22" i="73"/>
  <c r="T22" i="73"/>
  <c r="S22" i="73"/>
  <c r="R22" i="73"/>
  <c r="Q22" i="73"/>
  <c r="P22" i="73"/>
  <c r="O22" i="73"/>
  <c r="N22" i="73"/>
  <c r="N21" i="73"/>
  <c r="N20" i="73"/>
  <c r="N19" i="73"/>
  <c r="N18" i="73"/>
  <c r="N17" i="73"/>
  <c r="N16" i="73"/>
  <c r="N15" i="73"/>
  <c r="N14" i="73"/>
  <c r="N13" i="73"/>
  <c r="N12" i="73"/>
  <c r="N11" i="73"/>
  <c r="N10" i="73"/>
  <c r="O9" i="73"/>
  <c r="O21" i="73"/>
  <c r="O20" i="73"/>
  <c r="O19" i="73"/>
  <c r="O18" i="73"/>
  <c r="O17" i="73"/>
  <c r="O16" i="73"/>
  <c r="O15" i="73"/>
  <c r="O14" i="73"/>
  <c r="O13" i="73"/>
  <c r="O12" i="73"/>
  <c r="O11" i="73"/>
  <c r="O10" i="73"/>
  <c r="N9" i="73"/>
  <c r="O19" i="71"/>
  <c r="O18" i="71"/>
  <c r="O17" i="71"/>
  <c r="O16" i="71"/>
  <c r="O15" i="71"/>
  <c r="O14" i="71"/>
  <c r="O13" i="71"/>
  <c r="O12" i="71"/>
  <c r="O11" i="71"/>
  <c r="O10" i="71"/>
  <c r="O9" i="71"/>
  <c r="N19" i="71"/>
  <c r="N18" i="71"/>
  <c r="N17" i="71"/>
  <c r="N16" i="71"/>
  <c r="N15" i="71"/>
  <c r="N14" i="71"/>
  <c r="N13" i="71"/>
  <c r="N12" i="71"/>
  <c r="N11" i="71"/>
  <c r="N10" i="71"/>
  <c r="N9" i="71"/>
  <c r="V22" i="73" l="1"/>
  <c r="X22" i="73" s="1"/>
  <c r="V24" i="73"/>
  <c r="X24" i="73" s="1"/>
  <c r="V25" i="73"/>
  <c r="V23" i="73"/>
  <c r="X23" i="73" s="1"/>
  <c r="X25" i="73"/>
  <c r="O19" i="69" l="1"/>
  <c r="O18" i="69"/>
  <c r="O17" i="69"/>
  <c r="O16" i="69"/>
  <c r="O15" i="69"/>
  <c r="O14" i="69"/>
  <c r="O13" i="69"/>
  <c r="O12" i="69"/>
  <c r="O11" i="69"/>
  <c r="O10" i="69"/>
  <c r="O9" i="69"/>
  <c r="S21" i="89" l="1"/>
  <c r="R21" i="89"/>
  <c r="Q21" i="89"/>
  <c r="P21" i="89"/>
  <c r="N21" i="89"/>
  <c r="U20" i="89"/>
  <c r="T20" i="89"/>
  <c r="S20" i="89"/>
  <c r="R20" i="89"/>
  <c r="Q20" i="89"/>
  <c r="P20" i="89"/>
  <c r="N20" i="89"/>
  <c r="U19" i="89"/>
  <c r="T19" i="89"/>
  <c r="S19" i="89"/>
  <c r="R19" i="89"/>
  <c r="Q19" i="89"/>
  <c r="P19" i="89"/>
  <c r="N19" i="89"/>
  <c r="U18" i="89"/>
  <c r="T18" i="89"/>
  <c r="S18" i="89"/>
  <c r="R18" i="89"/>
  <c r="Q18" i="89"/>
  <c r="P18" i="89"/>
  <c r="N18" i="89"/>
  <c r="U17" i="89"/>
  <c r="T17" i="89"/>
  <c r="S17" i="89"/>
  <c r="R17" i="89"/>
  <c r="Q17" i="89"/>
  <c r="P17" i="89"/>
  <c r="N17" i="89"/>
  <c r="U16" i="89"/>
  <c r="T16" i="89"/>
  <c r="S16" i="89"/>
  <c r="R16" i="89"/>
  <c r="Q16" i="89"/>
  <c r="P16" i="89"/>
  <c r="N16" i="89"/>
  <c r="U15" i="89"/>
  <c r="T15" i="89"/>
  <c r="S15" i="89"/>
  <c r="R15" i="89"/>
  <c r="Q15" i="89"/>
  <c r="P15" i="89"/>
  <c r="N15" i="89"/>
  <c r="U14" i="89"/>
  <c r="T14" i="89"/>
  <c r="S14" i="89"/>
  <c r="R14" i="89"/>
  <c r="Q14" i="89"/>
  <c r="P14" i="89"/>
  <c r="N14" i="89"/>
  <c r="U13" i="89"/>
  <c r="T13" i="89"/>
  <c r="S13" i="89"/>
  <c r="R13" i="89"/>
  <c r="Q13" i="89"/>
  <c r="P13" i="89"/>
  <c r="N13" i="89"/>
  <c r="U12" i="89"/>
  <c r="T12" i="89"/>
  <c r="R12" i="89"/>
  <c r="P12" i="89"/>
  <c r="N12" i="89"/>
  <c r="U11" i="89"/>
  <c r="T11" i="89"/>
  <c r="V11" i="89" s="1"/>
  <c r="Y11" i="89" s="1"/>
  <c r="S11" i="89"/>
  <c r="R11" i="89"/>
  <c r="Q11" i="89"/>
  <c r="P11" i="89"/>
  <c r="N11" i="89"/>
  <c r="U10" i="89"/>
  <c r="T10" i="89"/>
  <c r="S10" i="89"/>
  <c r="R10" i="89"/>
  <c r="Q10" i="89"/>
  <c r="P10" i="89"/>
  <c r="N10" i="89"/>
  <c r="U9" i="89"/>
  <c r="T9" i="89"/>
  <c r="S9" i="89"/>
  <c r="R9" i="89"/>
  <c r="P9" i="89"/>
  <c r="N9" i="89"/>
  <c r="S19" i="88"/>
  <c r="R19" i="88"/>
  <c r="Q19" i="88"/>
  <c r="P19" i="88"/>
  <c r="N19" i="88"/>
  <c r="U18" i="88"/>
  <c r="T18" i="88"/>
  <c r="S18" i="88"/>
  <c r="R18" i="88"/>
  <c r="Q18" i="88"/>
  <c r="P18" i="88"/>
  <c r="N18" i="88"/>
  <c r="U17" i="88"/>
  <c r="T17" i="88"/>
  <c r="S17" i="88"/>
  <c r="R17" i="88"/>
  <c r="Q17" i="88"/>
  <c r="P17" i="88"/>
  <c r="N17" i="88"/>
  <c r="U16" i="88"/>
  <c r="T16" i="88"/>
  <c r="S16" i="88"/>
  <c r="R16" i="88"/>
  <c r="Q16" i="88"/>
  <c r="P16" i="88"/>
  <c r="N16" i="88"/>
  <c r="U15" i="88"/>
  <c r="T15" i="88"/>
  <c r="S15" i="88"/>
  <c r="R15" i="88"/>
  <c r="Q15" i="88"/>
  <c r="P15" i="88"/>
  <c r="N15" i="88"/>
  <c r="U14" i="88"/>
  <c r="T14" i="88"/>
  <c r="S14" i="88"/>
  <c r="R14" i="88"/>
  <c r="Q14" i="88"/>
  <c r="P14" i="88"/>
  <c r="N14" i="88"/>
  <c r="U13" i="88"/>
  <c r="T13" i="88"/>
  <c r="S13" i="88"/>
  <c r="R13" i="88"/>
  <c r="Q13" i="88"/>
  <c r="P13" i="88"/>
  <c r="N13" i="88"/>
  <c r="U12" i="88"/>
  <c r="T12" i="88"/>
  <c r="S12" i="88"/>
  <c r="R12" i="88"/>
  <c r="Q12" i="88"/>
  <c r="P12" i="88"/>
  <c r="N12" i="88"/>
  <c r="U11" i="88"/>
  <c r="T11" i="88"/>
  <c r="S11" i="88"/>
  <c r="R11" i="88"/>
  <c r="Q11" i="88"/>
  <c r="P11" i="88"/>
  <c r="N11" i="88"/>
  <c r="U10" i="88"/>
  <c r="T10" i="88"/>
  <c r="S10" i="88"/>
  <c r="R10" i="88"/>
  <c r="Q10" i="88"/>
  <c r="P10" i="88"/>
  <c r="N10" i="88"/>
  <c r="U9" i="88"/>
  <c r="T9" i="88"/>
  <c r="S9" i="88"/>
  <c r="R9" i="88"/>
  <c r="Q9" i="88"/>
  <c r="P9" i="88"/>
  <c r="N9" i="88"/>
  <c r="U21" i="87"/>
  <c r="T21" i="87"/>
  <c r="S21" i="87"/>
  <c r="R21" i="87"/>
  <c r="Q21" i="87"/>
  <c r="P21" i="87"/>
  <c r="N21" i="87"/>
  <c r="U20" i="87"/>
  <c r="T20" i="87"/>
  <c r="S20" i="87"/>
  <c r="R20" i="87"/>
  <c r="Q20" i="87"/>
  <c r="P20" i="87"/>
  <c r="N20" i="87"/>
  <c r="U19" i="87"/>
  <c r="T19" i="87"/>
  <c r="S19" i="87"/>
  <c r="R19" i="87"/>
  <c r="Q19" i="87"/>
  <c r="P19" i="87"/>
  <c r="N19" i="87"/>
  <c r="U18" i="87"/>
  <c r="T18" i="87"/>
  <c r="S18" i="87"/>
  <c r="R18" i="87"/>
  <c r="Q18" i="87"/>
  <c r="P18" i="87"/>
  <c r="N18" i="87"/>
  <c r="U17" i="87"/>
  <c r="T17" i="87"/>
  <c r="S17" i="87"/>
  <c r="R17" i="87"/>
  <c r="Q17" i="87"/>
  <c r="P17" i="87"/>
  <c r="N17" i="87"/>
  <c r="U16" i="87"/>
  <c r="T16" i="87"/>
  <c r="S16" i="87"/>
  <c r="R16" i="87"/>
  <c r="Q16" i="87"/>
  <c r="P16" i="87"/>
  <c r="N16" i="87"/>
  <c r="U15" i="87"/>
  <c r="T15" i="87"/>
  <c r="S15" i="87"/>
  <c r="R15" i="87"/>
  <c r="Q15" i="87"/>
  <c r="P15" i="87"/>
  <c r="N15" i="87"/>
  <c r="U14" i="87"/>
  <c r="T14" i="87"/>
  <c r="S14" i="87"/>
  <c r="R14" i="87"/>
  <c r="Q14" i="87"/>
  <c r="P14" i="87"/>
  <c r="N14" i="87"/>
  <c r="U13" i="87"/>
  <c r="T13" i="87"/>
  <c r="S13" i="87"/>
  <c r="R13" i="87"/>
  <c r="Q13" i="87"/>
  <c r="P13" i="87"/>
  <c r="N13" i="87"/>
  <c r="U12" i="87"/>
  <c r="T12" i="87"/>
  <c r="S12" i="87"/>
  <c r="R12" i="87"/>
  <c r="Q12" i="87"/>
  <c r="P12" i="87"/>
  <c r="N12" i="87"/>
  <c r="U11" i="87"/>
  <c r="T11" i="87"/>
  <c r="S11" i="87"/>
  <c r="R11" i="87"/>
  <c r="Q11" i="87"/>
  <c r="P11" i="87"/>
  <c r="N11" i="87"/>
  <c r="U10" i="87"/>
  <c r="T10" i="87"/>
  <c r="S10" i="87"/>
  <c r="R10" i="87"/>
  <c r="Q10" i="87"/>
  <c r="P10" i="87"/>
  <c r="N10" i="87"/>
  <c r="U9" i="87"/>
  <c r="T9" i="87"/>
  <c r="S9" i="87"/>
  <c r="R9" i="87"/>
  <c r="Q9" i="87"/>
  <c r="P9" i="87"/>
  <c r="N9" i="87"/>
  <c r="U21" i="86"/>
  <c r="T21" i="86"/>
  <c r="S21" i="86"/>
  <c r="R21" i="86"/>
  <c r="Q21" i="86"/>
  <c r="P21" i="86"/>
  <c r="N21" i="86"/>
  <c r="U20" i="86"/>
  <c r="T20" i="86"/>
  <c r="S20" i="86"/>
  <c r="R20" i="86"/>
  <c r="Q20" i="86"/>
  <c r="P20" i="86"/>
  <c r="N20" i="86"/>
  <c r="U19" i="86"/>
  <c r="T19" i="86"/>
  <c r="S19" i="86"/>
  <c r="R19" i="86"/>
  <c r="Q19" i="86"/>
  <c r="P19" i="86"/>
  <c r="N19" i="86"/>
  <c r="U18" i="86"/>
  <c r="T18" i="86"/>
  <c r="S18" i="86"/>
  <c r="R18" i="86"/>
  <c r="Q18" i="86"/>
  <c r="P18" i="86"/>
  <c r="N18" i="86"/>
  <c r="U17" i="86"/>
  <c r="T17" i="86"/>
  <c r="S17" i="86"/>
  <c r="R17" i="86"/>
  <c r="Q17" i="86"/>
  <c r="P17" i="86"/>
  <c r="N17" i="86"/>
  <c r="U16" i="86"/>
  <c r="T16" i="86"/>
  <c r="S16" i="86"/>
  <c r="R16" i="86"/>
  <c r="Q16" i="86"/>
  <c r="P16" i="86"/>
  <c r="N16" i="86"/>
  <c r="U15" i="86"/>
  <c r="T15" i="86"/>
  <c r="S15" i="86"/>
  <c r="R15" i="86"/>
  <c r="Q15" i="86"/>
  <c r="P15" i="86"/>
  <c r="N15" i="86"/>
  <c r="U14" i="86"/>
  <c r="T14" i="86"/>
  <c r="S14" i="86"/>
  <c r="R14" i="86"/>
  <c r="Q14" i="86"/>
  <c r="P14" i="86"/>
  <c r="N14" i="86"/>
  <c r="U13" i="86"/>
  <c r="T13" i="86"/>
  <c r="S13" i="86"/>
  <c r="R13" i="86"/>
  <c r="Q13" i="86"/>
  <c r="P13" i="86"/>
  <c r="N13" i="86"/>
  <c r="U12" i="86"/>
  <c r="T12" i="86"/>
  <c r="S12" i="86"/>
  <c r="R12" i="86"/>
  <c r="Q12" i="86"/>
  <c r="P12" i="86"/>
  <c r="N12" i="86"/>
  <c r="U11" i="86"/>
  <c r="T11" i="86"/>
  <c r="S11" i="86"/>
  <c r="R11" i="86"/>
  <c r="Q11" i="86"/>
  <c r="P11" i="86"/>
  <c r="N11" i="86"/>
  <c r="U10" i="86"/>
  <c r="T10" i="86"/>
  <c r="S10" i="86"/>
  <c r="R10" i="86"/>
  <c r="Q10" i="86"/>
  <c r="P10" i="86"/>
  <c r="N10" i="86"/>
  <c r="U9" i="86"/>
  <c r="T9" i="86"/>
  <c r="S9" i="86"/>
  <c r="R9" i="86"/>
  <c r="Q9" i="86"/>
  <c r="P9" i="86"/>
  <c r="N9" i="86"/>
  <c r="U20" i="85"/>
  <c r="T20" i="85"/>
  <c r="S20" i="85"/>
  <c r="R20" i="85"/>
  <c r="Q20" i="85"/>
  <c r="P20" i="85"/>
  <c r="U19" i="85"/>
  <c r="T19" i="85"/>
  <c r="S19" i="85"/>
  <c r="R19" i="85"/>
  <c r="Q19" i="85"/>
  <c r="P19" i="85"/>
  <c r="U18" i="85"/>
  <c r="T18" i="85"/>
  <c r="S18" i="85"/>
  <c r="R18" i="85"/>
  <c r="Q18" i="85"/>
  <c r="P18" i="85"/>
  <c r="U17" i="85"/>
  <c r="T17" i="85"/>
  <c r="S17" i="85"/>
  <c r="R17" i="85"/>
  <c r="Q17" i="85"/>
  <c r="P17" i="85"/>
  <c r="U16" i="85"/>
  <c r="T16" i="85"/>
  <c r="S16" i="85"/>
  <c r="R16" i="85"/>
  <c r="Q16" i="85"/>
  <c r="P16" i="85"/>
  <c r="U15" i="85"/>
  <c r="T15" i="85"/>
  <c r="S15" i="85"/>
  <c r="R15" i="85"/>
  <c r="Q15" i="85"/>
  <c r="P15" i="85"/>
  <c r="U14" i="85"/>
  <c r="T14" i="85"/>
  <c r="S14" i="85"/>
  <c r="R14" i="85"/>
  <c r="Q14" i="85"/>
  <c r="P14" i="85"/>
  <c r="U13" i="85"/>
  <c r="T13" i="85"/>
  <c r="S13" i="85"/>
  <c r="R13" i="85"/>
  <c r="Q13" i="85"/>
  <c r="P13" i="85"/>
  <c r="U12" i="85"/>
  <c r="T12" i="85"/>
  <c r="S12" i="85"/>
  <c r="R12" i="85"/>
  <c r="Q12" i="85"/>
  <c r="P12" i="85"/>
  <c r="U11" i="85"/>
  <c r="T11" i="85"/>
  <c r="S11" i="85"/>
  <c r="R11" i="85"/>
  <c r="Q11" i="85"/>
  <c r="P11" i="85"/>
  <c r="U10" i="85"/>
  <c r="T10" i="85"/>
  <c r="S10" i="85"/>
  <c r="R10" i="85"/>
  <c r="Q10" i="85"/>
  <c r="P10" i="85"/>
  <c r="U9" i="85"/>
  <c r="T9" i="85"/>
  <c r="S9" i="85"/>
  <c r="R9" i="85"/>
  <c r="Q9" i="85"/>
  <c r="P9" i="85"/>
  <c r="U21" i="84"/>
  <c r="T21" i="84"/>
  <c r="S21" i="84"/>
  <c r="R21" i="84"/>
  <c r="Q21" i="84"/>
  <c r="P21" i="84"/>
  <c r="U20" i="84"/>
  <c r="T20" i="84"/>
  <c r="S20" i="84"/>
  <c r="R20" i="84"/>
  <c r="Q20" i="84"/>
  <c r="P20" i="84"/>
  <c r="U19" i="84"/>
  <c r="T19" i="84"/>
  <c r="S19" i="84"/>
  <c r="R19" i="84"/>
  <c r="Q19" i="84"/>
  <c r="P19" i="84"/>
  <c r="U18" i="84"/>
  <c r="T18" i="84"/>
  <c r="S18" i="84"/>
  <c r="R18" i="84"/>
  <c r="Q18" i="84"/>
  <c r="P18" i="84"/>
  <c r="U17" i="84"/>
  <c r="T17" i="84"/>
  <c r="S17" i="84"/>
  <c r="R17" i="84"/>
  <c r="Q17" i="84"/>
  <c r="P17" i="84"/>
  <c r="U16" i="84"/>
  <c r="T16" i="84"/>
  <c r="S16" i="84"/>
  <c r="R16" i="84"/>
  <c r="Q16" i="84"/>
  <c r="P16" i="84"/>
  <c r="U15" i="84"/>
  <c r="T15" i="84"/>
  <c r="S15" i="84"/>
  <c r="R15" i="84"/>
  <c r="Q15" i="84"/>
  <c r="P15" i="84"/>
  <c r="U14" i="84"/>
  <c r="T14" i="84"/>
  <c r="S14" i="84"/>
  <c r="R14" i="84"/>
  <c r="Q14" i="84"/>
  <c r="P14" i="84"/>
  <c r="U13" i="84"/>
  <c r="T13" i="84"/>
  <c r="S13" i="84"/>
  <c r="R13" i="84"/>
  <c r="Q13" i="84"/>
  <c r="P13" i="84"/>
  <c r="U12" i="84"/>
  <c r="T12" i="84"/>
  <c r="S12" i="84"/>
  <c r="R12" i="84"/>
  <c r="Q12" i="84"/>
  <c r="P12" i="84"/>
  <c r="U11" i="84"/>
  <c r="T11" i="84"/>
  <c r="S11" i="84"/>
  <c r="R11" i="84"/>
  <c r="Q11" i="84"/>
  <c r="P11" i="84"/>
  <c r="U10" i="84"/>
  <c r="T10" i="84"/>
  <c r="S10" i="84"/>
  <c r="R10" i="84"/>
  <c r="Q10" i="84"/>
  <c r="P10" i="84"/>
  <c r="U9" i="84"/>
  <c r="T9" i="84"/>
  <c r="S9" i="84"/>
  <c r="R9" i="84"/>
  <c r="Q9" i="84"/>
  <c r="P9" i="84"/>
  <c r="U21" i="83"/>
  <c r="T21" i="83"/>
  <c r="S21" i="83"/>
  <c r="R21" i="83"/>
  <c r="P21" i="83"/>
  <c r="N21" i="83"/>
  <c r="U20" i="83"/>
  <c r="T20" i="83"/>
  <c r="S20" i="83"/>
  <c r="R20" i="83"/>
  <c r="P20" i="83"/>
  <c r="N20" i="83"/>
  <c r="U19" i="83"/>
  <c r="T19" i="83"/>
  <c r="S19" i="83"/>
  <c r="R19" i="83"/>
  <c r="P19" i="83"/>
  <c r="N19" i="83"/>
  <c r="U18" i="83"/>
  <c r="T18" i="83"/>
  <c r="S18" i="83"/>
  <c r="R18" i="83"/>
  <c r="P18" i="83"/>
  <c r="N18" i="83"/>
  <c r="U17" i="83"/>
  <c r="T17" i="83"/>
  <c r="S17" i="83"/>
  <c r="R17" i="83"/>
  <c r="P17" i="83"/>
  <c r="N17" i="83"/>
  <c r="U16" i="83"/>
  <c r="T16" i="83"/>
  <c r="S16" i="83"/>
  <c r="R16" i="83"/>
  <c r="P16" i="83"/>
  <c r="N16" i="83"/>
  <c r="U15" i="83"/>
  <c r="T15" i="83"/>
  <c r="S15" i="83"/>
  <c r="R15" i="83"/>
  <c r="P15" i="83"/>
  <c r="N15" i="83"/>
  <c r="U14" i="83"/>
  <c r="T14" i="83"/>
  <c r="S14" i="83"/>
  <c r="R14" i="83"/>
  <c r="P14" i="83"/>
  <c r="N14" i="83"/>
  <c r="U13" i="83"/>
  <c r="T13" i="83"/>
  <c r="S13" i="83"/>
  <c r="R13" i="83"/>
  <c r="P13" i="83"/>
  <c r="N13" i="83"/>
  <c r="U12" i="83"/>
  <c r="T12" i="83"/>
  <c r="S12" i="83"/>
  <c r="R12" i="83"/>
  <c r="P12" i="83"/>
  <c r="N12" i="83"/>
  <c r="U11" i="83"/>
  <c r="T11" i="83"/>
  <c r="S11" i="83"/>
  <c r="R11" i="83"/>
  <c r="P11" i="83"/>
  <c r="N11" i="83"/>
  <c r="U10" i="83"/>
  <c r="T10" i="83"/>
  <c r="S10" i="83"/>
  <c r="R10" i="83"/>
  <c r="P10" i="83"/>
  <c r="N10" i="83"/>
  <c r="U9" i="83"/>
  <c r="T9" i="83"/>
  <c r="S9" i="83"/>
  <c r="R9" i="83"/>
  <c r="Q9" i="83"/>
  <c r="P9" i="83"/>
  <c r="N9" i="83"/>
  <c r="U21" i="82"/>
  <c r="T21" i="82"/>
  <c r="Q21" i="82"/>
  <c r="P21" i="82"/>
  <c r="U20" i="82"/>
  <c r="T20" i="82"/>
  <c r="Q20" i="82"/>
  <c r="P20" i="82"/>
  <c r="U19" i="82"/>
  <c r="T19" i="82"/>
  <c r="Q19" i="82"/>
  <c r="P19" i="82"/>
  <c r="U18" i="82"/>
  <c r="T18" i="82"/>
  <c r="Q18" i="82"/>
  <c r="P18" i="82"/>
  <c r="U17" i="82"/>
  <c r="T17" i="82"/>
  <c r="Q17" i="82"/>
  <c r="P17" i="82"/>
  <c r="U16" i="82"/>
  <c r="T16" i="82"/>
  <c r="Q16" i="82"/>
  <c r="P16" i="82"/>
  <c r="U15" i="82"/>
  <c r="T15" i="82"/>
  <c r="Q15" i="82"/>
  <c r="P15" i="82"/>
  <c r="U14" i="82"/>
  <c r="T14" i="82"/>
  <c r="S14" i="82"/>
  <c r="R14" i="82"/>
  <c r="Q14" i="82"/>
  <c r="P14" i="82"/>
  <c r="U13" i="82"/>
  <c r="T13" i="82"/>
  <c r="S13" i="82"/>
  <c r="V25" i="82" s="1"/>
  <c r="R13" i="82"/>
  <c r="Q13" i="82"/>
  <c r="P13" i="82"/>
  <c r="U12" i="82"/>
  <c r="T12" i="82"/>
  <c r="S12" i="82"/>
  <c r="R12" i="82"/>
  <c r="Q12" i="82"/>
  <c r="P12" i="82"/>
  <c r="U11" i="82"/>
  <c r="T11" i="82"/>
  <c r="S11" i="82"/>
  <c r="R11" i="82"/>
  <c r="Q11" i="82"/>
  <c r="P11" i="82"/>
  <c r="U10" i="82"/>
  <c r="T10" i="82"/>
  <c r="S10" i="82"/>
  <c r="R10" i="82"/>
  <c r="Q10" i="82"/>
  <c r="P10" i="82"/>
  <c r="U9" i="82"/>
  <c r="T9" i="82"/>
  <c r="S9" i="82"/>
  <c r="R9" i="82"/>
  <c r="Q9" i="82"/>
  <c r="P9" i="82"/>
  <c r="U20" i="81"/>
  <c r="T20" i="81"/>
  <c r="S20" i="81"/>
  <c r="R20" i="81"/>
  <c r="Q20" i="81"/>
  <c r="P20" i="81"/>
  <c r="N20" i="81"/>
  <c r="U19" i="81"/>
  <c r="T19" i="81"/>
  <c r="S19" i="81"/>
  <c r="R19" i="81"/>
  <c r="Q19" i="81"/>
  <c r="P19" i="81"/>
  <c r="N19" i="81"/>
  <c r="U18" i="81"/>
  <c r="T18" i="81"/>
  <c r="S18" i="81"/>
  <c r="R18" i="81"/>
  <c r="Q18" i="81"/>
  <c r="P18" i="81"/>
  <c r="N18" i="81"/>
  <c r="U17" i="81"/>
  <c r="T17" i="81"/>
  <c r="S17" i="81"/>
  <c r="R17" i="81"/>
  <c r="Q17" i="81"/>
  <c r="P17" i="81"/>
  <c r="N17" i="81"/>
  <c r="U16" i="81"/>
  <c r="T16" i="81"/>
  <c r="S16" i="81"/>
  <c r="R16" i="81"/>
  <c r="Q16" i="81"/>
  <c r="P16" i="81"/>
  <c r="N16" i="81"/>
  <c r="U15" i="81"/>
  <c r="T15" i="81"/>
  <c r="S15" i="81"/>
  <c r="R15" i="81"/>
  <c r="Q15" i="81"/>
  <c r="P15" i="81"/>
  <c r="N15" i="81"/>
  <c r="U14" i="81"/>
  <c r="T14" i="81"/>
  <c r="S14" i="81"/>
  <c r="R14" i="81"/>
  <c r="Q14" i="81"/>
  <c r="P14" i="81"/>
  <c r="N14" i="81"/>
  <c r="U13" i="81"/>
  <c r="T13" i="81"/>
  <c r="S13" i="81"/>
  <c r="R13" i="81"/>
  <c r="Q13" i="81"/>
  <c r="P13" i="81"/>
  <c r="N13" i="81"/>
  <c r="U12" i="81"/>
  <c r="T12" i="81"/>
  <c r="S12" i="81"/>
  <c r="R12" i="81"/>
  <c r="Q12" i="81"/>
  <c r="P12" i="81"/>
  <c r="N12" i="81"/>
  <c r="U11" i="81"/>
  <c r="T11" i="81"/>
  <c r="S11" i="81"/>
  <c r="R11" i="81"/>
  <c r="Q11" i="81"/>
  <c r="P11" i="81"/>
  <c r="N11" i="81"/>
  <c r="U10" i="81"/>
  <c r="T10" i="81"/>
  <c r="S10" i="81"/>
  <c r="R10" i="81"/>
  <c r="Q10" i="81"/>
  <c r="P10" i="81"/>
  <c r="N10" i="81"/>
  <c r="U9" i="81"/>
  <c r="T9" i="81"/>
  <c r="S9" i="81"/>
  <c r="R9" i="81"/>
  <c r="Q9" i="81"/>
  <c r="P9" i="81"/>
  <c r="N9" i="81"/>
  <c r="U21" i="80"/>
  <c r="T21" i="80"/>
  <c r="S21" i="80"/>
  <c r="R21" i="80"/>
  <c r="Q21" i="80"/>
  <c r="P21" i="80"/>
  <c r="N21" i="80"/>
  <c r="U20" i="80"/>
  <c r="T20" i="80"/>
  <c r="S20" i="80"/>
  <c r="R20" i="80"/>
  <c r="Q20" i="80"/>
  <c r="P20" i="80"/>
  <c r="N20" i="80"/>
  <c r="U19" i="80"/>
  <c r="T19" i="80"/>
  <c r="S19" i="80"/>
  <c r="R19" i="80"/>
  <c r="Q19" i="80"/>
  <c r="P19" i="80"/>
  <c r="N19" i="80"/>
  <c r="U18" i="80"/>
  <c r="T18" i="80"/>
  <c r="S18" i="80"/>
  <c r="R18" i="80"/>
  <c r="Q18" i="80"/>
  <c r="P18" i="80"/>
  <c r="N18" i="80"/>
  <c r="U17" i="80"/>
  <c r="T17" i="80"/>
  <c r="S17" i="80"/>
  <c r="R17" i="80"/>
  <c r="Q17" i="80"/>
  <c r="P17" i="80"/>
  <c r="N17" i="80"/>
  <c r="U16" i="80"/>
  <c r="T16" i="80"/>
  <c r="S16" i="80"/>
  <c r="R16" i="80"/>
  <c r="Q16" i="80"/>
  <c r="P16" i="80"/>
  <c r="N16" i="80"/>
  <c r="U15" i="80"/>
  <c r="T15" i="80"/>
  <c r="S15" i="80"/>
  <c r="R15" i="80"/>
  <c r="Q15" i="80"/>
  <c r="P15" i="80"/>
  <c r="N15" i="80"/>
  <c r="U14" i="80"/>
  <c r="T14" i="80"/>
  <c r="S14" i="80"/>
  <c r="R14" i="80"/>
  <c r="Q14" i="80"/>
  <c r="P14" i="80"/>
  <c r="N14" i="80"/>
  <c r="U13" i="80"/>
  <c r="T13" i="80"/>
  <c r="S13" i="80"/>
  <c r="R13" i="80"/>
  <c r="Q13" i="80"/>
  <c r="P13" i="80"/>
  <c r="N13" i="80"/>
  <c r="U12" i="80"/>
  <c r="T12" i="80"/>
  <c r="S12" i="80"/>
  <c r="R12" i="80"/>
  <c r="Q12" i="80"/>
  <c r="P12" i="80"/>
  <c r="N12" i="80"/>
  <c r="U11" i="80"/>
  <c r="T11" i="80"/>
  <c r="S11" i="80"/>
  <c r="R11" i="80"/>
  <c r="Q11" i="80"/>
  <c r="P11" i="80"/>
  <c r="N11" i="80"/>
  <c r="U10" i="80"/>
  <c r="T10" i="80"/>
  <c r="S10" i="80"/>
  <c r="R10" i="80"/>
  <c r="Q10" i="80"/>
  <c r="P10" i="80"/>
  <c r="N10" i="80"/>
  <c r="U9" i="80"/>
  <c r="T9" i="80"/>
  <c r="S9" i="80"/>
  <c r="R9" i="80"/>
  <c r="Q9" i="80"/>
  <c r="P9" i="80"/>
  <c r="N9" i="80"/>
  <c r="U19" i="79"/>
  <c r="T19" i="79"/>
  <c r="S19" i="79"/>
  <c r="R19" i="79"/>
  <c r="Q19" i="79"/>
  <c r="P19" i="79"/>
  <c r="U18" i="79"/>
  <c r="T18" i="79"/>
  <c r="S18" i="79"/>
  <c r="R18" i="79"/>
  <c r="Q18" i="79"/>
  <c r="P18" i="79"/>
  <c r="U17" i="79"/>
  <c r="T17" i="79"/>
  <c r="S17" i="79"/>
  <c r="R17" i="79"/>
  <c r="Q17" i="79"/>
  <c r="P17" i="79"/>
  <c r="U16" i="79"/>
  <c r="T16" i="79"/>
  <c r="S16" i="79"/>
  <c r="R16" i="79"/>
  <c r="Q16" i="79"/>
  <c r="P16" i="79"/>
  <c r="U15" i="79"/>
  <c r="T15" i="79"/>
  <c r="S15" i="79"/>
  <c r="R15" i="79"/>
  <c r="Q15" i="79"/>
  <c r="P15" i="79"/>
  <c r="U14" i="79"/>
  <c r="T14" i="79"/>
  <c r="S14" i="79"/>
  <c r="R14" i="79"/>
  <c r="Q14" i="79"/>
  <c r="P14" i="79"/>
  <c r="U13" i="79"/>
  <c r="T13" i="79"/>
  <c r="S13" i="79"/>
  <c r="R13" i="79"/>
  <c r="Q13" i="79"/>
  <c r="P13" i="79"/>
  <c r="U12" i="79"/>
  <c r="T12" i="79"/>
  <c r="S12" i="79"/>
  <c r="R12" i="79"/>
  <c r="Q12" i="79"/>
  <c r="P12" i="79"/>
  <c r="U11" i="79"/>
  <c r="T11" i="79"/>
  <c r="S11" i="79"/>
  <c r="R11" i="79"/>
  <c r="Q11" i="79"/>
  <c r="P11" i="79"/>
  <c r="U10" i="79"/>
  <c r="T10" i="79"/>
  <c r="S10" i="79"/>
  <c r="R10" i="79"/>
  <c r="Q10" i="79"/>
  <c r="P10" i="79"/>
  <c r="U9" i="79"/>
  <c r="T9" i="79"/>
  <c r="S9" i="79"/>
  <c r="R9" i="79"/>
  <c r="Q9" i="79"/>
  <c r="P9" i="79"/>
  <c r="Y15" i="87" l="1"/>
  <c r="Y9" i="87"/>
  <c r="Y14" i="87"/>
  <c r="V18" i="86"/>
  <c r="X18" i="86" s="1"/>
  <c r="V12" i="86"/>
  <c r="X12" i="86" s="1"/>
  <c r="V15" i="89"/>
  <c r="V9" i="82"/>
  <c r="V14" i="89"/>
  <c r="V19" i="89"/>
  <c r="V17" i="86"/>
  <c r="X17" i="86" s="1"/>
  <c r="V12" i="84"/>
  <c r="V13" i="82"/>
  <c r="X13" i="82" s="1"/>
  <c r="V17" i="82"/>
  <c r="X17" i="82" s="1"/>
  <c r="V20" i="86"/>
  <c r="X20" i="86" s="1"/>
  <c r="V18" i="89"/>
  <c r="V21" i="82"/>
  <c r="V13" i="89"/>
  <c r="V17" i="89"/>
  <c r="V10" i="89"/>
  <c r="V12" i="89"/>
  <c r="V16" i="89"/>
  <c r="V20" i="89"/>
  <c r="V9" i="89"/>
  <c r="X11" i="89"/>
  <c r="V10" i="88"/>
  <c r="X10" i="88" s="1"/>
  <c r="V12" i="88"/>
  <c r="X12" i="88" s="1"/>
  <c r="V14" i="88"/>
  <c r="X14" i="88" s="1"/>
  <c r="V16" i="88"/>
  <c r="X16" i="88" s="1"/>
  <c r="V18" i="88"/>
  <c r="X18" i="88" s="1"/>
  <c r="V11" i="88"/>
  <c r="X11" i="88" s="1"/>
  <c r="V13" i="88"/>
  <c r="X13" i="88" s="1"/>
  <c r="V15" i="88"/>
  <c r="X15" i="88" s="1"/>
  <c r="V9" i="88"/>
  <c r="X9" i="88" s="1"/>
  <c r="V17" i="88"/>
  <c r="X17" i="88" s="1"/>
  <c r="V9" i="87"/>
  <c r="X9" i="87" s="1"/>
  <c r="V10" i="87"/>
  <c r="X10" i="87" s="1"/>
  <c r="V11" i="87"/>
  <c r="X11" i="87" s="1"/>
  <c r="V12" i="87"/>
  <c r="X12" i="87" s="1"/>
  <c r="V13" i="87"/>
  <c r="X13" i="87" s="1"/>
  <c r="V14" i="87"/>
  <c r="X14" i="87" s="1"/>
  <c r="V15" i="87"/>
  <c r="X15" i="87" s="1"/>
  <c r="V16" i="87"/>
  <c r="X16" i="87" s="1"/>
  <c r="V17" i="87"/>
  <c r="X17" i="87" s="1"/>
  <c r="V18" i="87"/>
  <c r="Y18" i="87" s="1"/>
  <c r="V19" i="87"/>
  <c r="X19" i="87" s="1"/>
  <c r="V20" i="87"/>
  <c r="X20" i="87" s="1"/>
  <c r="V21" i="87"/>
  <c r="X21" i="87" s="1"/>
  <c r="V14" i="86"/>
  <c r="X14" i="86" s="1"/>
  <c r="V16" i="86"/>
  <c r="X16" i="86" s="1"/>
  <c r="V19" i="86"/>
  <c r="X19" i="86" s="1"/>
  <c r="V10" i="86"/>
  <c r="X10" i="86" s="1"/>
  <c r="V9" i="86"/>
  <c r="X9" i="86" s="1"/>
  <c r="V11" i="86"/>
  <c r="X11" i="86" s="1"/>
  <c r="V15" i="86"/>
  <c r="X15" i="86" s="1"/>
  <c r="V13" i="86"/>
  <c r="X13" i="86" s="1"/>
  <c r="V21" i="86"/>
  <c r="X21" i="86" s="1"/>
  <c r="V10" i="85"/>
  <c r="X10" i="85" s="1"/>
  <c r="V12" i="85"/>
  <c r="X12" i="85" s="1"/>
  <c r="V14" i="85"/>
  <c r="X14" i="85" s="1"/>
  <c r="V16" i="85"/>
  <c r="X16" i="85" s="1"/>
  <c r="V18" i="85"/>
  <c r="X18" i="85" s="1"/>
  <c r="V20" i="85"/>
  <c r="X20" i="85" s="1"/>
  <c r="V19" i="85"/>
  <c r="X19" i="85" s="1"/>
  <c r="V11" i="85"/>
  <c r="X11" i="85" s="1"/>
  <c r="V13" i="85"/>
  <c r="X13" i="85" s="1"/>
  <c r="V15" i="85"/>
  <c r="X15" i="85" s="1"/>
  <c r="V9" i="85"/>
  <c r="X9" i="85" s="1"/>
  <c r="V17" i="85"/>
  <c r="X17" i="85" s="1"/>
  <c r="V10" i="84"/>
  <c r="X10" i="84" s="1"/>
  <c r="X12" i="84"/>
  <c r="V14" i="84"/>
  <c r="X14" i="84" s="1"/>
  <c r="V16" i="84"/>
  <c r="X16" i="84" s="1"/>
  <c r="V18" i="84"/>
  <c r="X18" i="84" s="1"/>
  <c r="V20" i="84"/>
  <c r="X20" i="84" s="1"/>
  <c r="V15" i="84"/>
  <c r="X15" i="84" s="1"/>
  <c r="V17" i="84"/>
  <c r="X17" i="84" s="1"/>
  <c r="V9" i="84"/>
  <c r="X9" i="84" s="1"/>
  <c r="V11" i="84"/>
  <c r="X11" i="84" s="1"/>
  <c r="V19" i="84"/>
  <c r="X19" i="84" s="1"/>
  <c r="V13" i="84"/>
  <c r="X13" i="84" s="1"/>
  <c r="V21" i="84"/>
  <c r="X21" i="84" s="1"/>
  <c r="V15" i="83"/>
  <c r="W15" i="83" s="1"/>
  <c r="V19" i="83"/>
  <c r="W19" i="83" s="1"/>
  <c r="V21" i="83"/>
  <c r="W21" i="83" s="1"/>
  <c r="V10" i="83"/>
  <c r="W10" i="83" s="1"/>
  <c r="V12" i="83"/>
  <c r="W12" i="83" s="1"/>
  <c r="V14" i="83"/>
  <c r="X14" i="83" s="1"/>
  <c r="V16" i="83"/>
  <c r="W16" i="83" s="1"/>
  <c r="V18" i="83"/>
  <c r="W18" i="83" s="1"/>
  <c r="V20" i="83"/>
  <c r="W20" i="83" s="1"/>
  <c r="V11" i="83"/>
  <c r="W11" i="83" s="1"/>
  <c r="V13" i="83"/>
  <c r="W13" i="83" s="1"/>
  <c r="V9" i="83"/>
  <c r="W9" i="83" s="1"/>
  <c r="V17" i="83"/>
  <c r="W17" i="83" s="1"/>
  <c r="X25" i="82"/>
  <c r="X9" i="82"/>
  <c r="X21" i="82"/>
  <c r="V10" i="81"/>
  <c r="X10" i="81" s="1"/>
  <c r="V12" i="81"/>
  <c r="X12" i="81" s="1"/>
  <c r="V14" i="81"/>
  <c r="X14" i="81" s="1"/>
  <c r="V16" i="81"/>
  <c r="X16" i="81" s="1"/>
  <c r="V18" i="81"/>
  <c r="X18" i="81" s="1"/>
  <c r="V20" i="81"/>
  <c r="X20" i="81" s="1"/>
  <c r="V15" i="81"/>
  <c r="X15" i="81" s="1"/>
  <c r="V13" i="81"/>
  <c r="X13" i="81" s="1"/>
  <c r="V11" i="81"/>
  <c r="X11" i="81" s="1"/>
  <c r="V19" i="81"/>
  <c r="X19" i="81" s="1"/>
  <c r="V9" i="81"/>
  <c r="X9" i="81" s="1"/>
  <c r="V17" i="81"/>
  <c r="X17" i="81" s="1"/>
  <c r="V10" i="80"/>
  <c r="V12" i="80"/>
  <c r="X12" i="80" s="1"/>
  <c r="V14" i="80"/>
  <c r="X14" i="80" s="1"/>
  <c r="V16" i="80"/>
  <c r="X16" i="80" s="1"/>
  <c r="V18" i="80"/>
  <c r="X18" i="80" s="1"/>
  <c r="V20" i="80"/>
  <c r="X20" i="80" s="1"/>
  <c r="V9" i="80"/>
  <c r="X9" i="80" s="1"/>
  <c r="V11" i="80"/>
  <c r="X11" i="80" s="1"/>
  <c r="V13" i="80"/>
  <c r="X13" i="80" s="1"/>
  <c r="V15" i="80"/>
  <c r="X15" i="80" s="1"/>
  <c r="V17" i="80"/>
  <c r="X17" i="80" s="1"/>
  <c r="V19" i="80"/>
  <c r="X19" i="80" s="1"/>
  <c r="V21" i="80"/>
  <c r="X21" i="80" s="1"/>
  <c r="V9" i="79"/>
  <c r="X9" i="79" s="1"/>
  <c r="V10" i="79"/>
  <c r="X10" i="79" s="1"/>
  <c r="V11" i="79"/>
  <c r="X11" i="79" s="1"/>
  <c r="V12" i="79"/>
  <c r="X12" i="79" s="1"/>
  <c r="V13" i="79"/>
  <c r="X13" i="79" s="1"/>
  <c r="V14" i="79"/>
  <c r="X14" i="79" s="1"/>
  <c r="V15" i="79"/>
  <c r="X15" i="79" s="1"/>
  <c r="V16" i="79"/>
  <c r="X16" i="79" s="1"/>
  <c r="V17" i="79"/>
  <c r="X17" i="79" s="1"/>
  <c r="V18" i="79"/>
  <c r="X18" i="79" s="1"/>
  <c r="V19" i="79"/>
  <c r="X19" i="79" s="1"/>
  <c r="X10" i="80"/>
  <c r="U18" i="78"/>
  <c r="T18" i="78"/>
  <c r="S18" i="78"/>
  <c r="R18" i="78"/>
  <c r="Q18" i="78"/>
  <c r="P18" i="78"/>
  <c r="N18" i="78"/>
  <c r="U17" i="78"/>
  <c r="T17" i="78"/>
  <c r="S17" i="78"/>
  <c r="R17" i="78"/>
  <c r="Q17" i="78"/>
  <c r="P17" i="78"/>
  <c r="N17" i="78"/>
  <c r="U16" i="78"/>
  <c r="T16" i="78"/>
  <c r="S16" i="78"/>
  <c r="R16" i="78"/>
  <c r="Q16" i="78"/>
  <c r="P16" i="78"/>
  <c r="N16" i="78"/>
  <c r="U15" i="78"/>
  <c r="T15" i="78"/>
  <c r="S15" i="78"/>
  <c r="R15" i="78"/>
  <c r="Q15" i="78"/>
  <c r="P15" i="78"/>
  <c r="N15" i="78"/>
  <c r="U14" i="78"/>
  <c r="T14" i="78"/>
  <c r="S14" i="78"/>
  <c r="R14" i="78"/>
  <c r="Q14" i="78"/>
  <c r="P14" i="78"/>
  <c r="N14" i="78"/>
  <c r="U13" i="78"/>
  <c r="T13" i="78"/>
  <c r="S13" i="78"/>
  <c r="R13" i="78"/>
  <c r="Q13" i="78"/>
  <c r="P13" i="78"/>
  <c r="N13" i="78"/>
  <c r="U12" i="78"/>
  <c r="T12" i="78"/>
  <c r="S12" i="78"/>
  <c r="R12" i="78"/>
  <c r="Q12" i="78"/>
  <c r="P12" i="78"/>
  <c r="N12" i="78"/>
  <c r="U11" i="78"/>
  <c r="T11" i="78"/>
  <c r="S11" i="78"/>
  <c r="R11" i="78"/>
  <c r="Q11" i="78"/>
  <c r="V11" i="78" s="1"/>
  <c r="X11" i="78" s="1"/>
  <c r="P11" i="78"/>
  <c r="N11" i="78"/>
  <c r="U10" i="78"/>
  <c r="T10" i="78"/>
  <c r="S10" i="78"/>
  <c r="R10" i="78"/>
  <c r="Q10" i="78"/>
  <c r="P10" i="78"/>
  <c r="N10" i="78"/>
  <c r="U9" i="78"/>
  <c r="T9" i="78"/>
  <c r="S9" i="78"/>
  <c r="R9" i="78"/>
  <c r="Q9" i="78"/>
  <c r="P9" i="78"/>
  <c r="N9" i="78"/>
  <c r="S21" i="77"/>
  <c r="R21" i="77"/>
  <c r="Q21" i="77"/>
  <c r="P21" i="77"/>
  <c r="U20" i="77"/>
  <c r="T20" i="77"/>
  <c r="S20" i="77"/>
  <c r="R20" i="77"/>
  <c r="Q20" i="77"/>
  <c r="P20" i="77"/>
  <c r="U19" i="77"/>
  <c r="T19" i="77"/>
  <c r="S19" i="77"/>
  <c r="R19" i="77"/>
  <c r="Q19" i="77"/>
  <c r="P19" i="77"/>
  <c r="U18" i="77"/>
  <c r="T18" i="77"/>
  <c r="S18" i="77"/>
  <c r="R18" i="77"/>
  <c r="Q18" i="77"/>
  <c r="P18" i="77"/>
  <c r="U17" i="77"/>
  <c r="T17" i="77"/>
  <c r="S17" i="77"/>
  <c r="R17" i="77"/>
  <c r="Q17" i="77"/>
  <c r="P17" i="77"/>
  <c r="U16" i="77"/>
  <c r="T16" i="77"/>
  <c r="S16" i="77"/>
  <c r="R16" i="77"/>
  <c r="Q16" i="77"/>
  <c r="P16" i="77"/>
  <c r="U15" i="77"/>
  <c r="T15" i="77"/>
  <c r="S15" i="77"/>
  <c r="R15" i="77"/>
  <c r="Q15" i="77"/>
  <c r="P15" i="77"/>
  <c r="U14" i="77"/>
  <c r="T14" i="77"/>
  <c r="S14" i="77"/>
  <c r="R14" i="77"/>
  <c r="Q14" i="77"/>
  <c r="P14" i="77"/>
  <c r="U13" i="77"/>
  <c r="T13" i="77"/>
  <c r="S13" i="77"/>
  <c r="R13" i="77"/>
  <c r="Q13" i="77"/>
  <c r="P13" i="77"/>
  <c r="U12" i="77"/>
  <c r="T12" i="77"/>
  <c r="S12" i="77"/>
  <c r="R12" i="77"/>
  <c r="Q12" i="77"/>
  <c r="P12" i="77"/>
  <c r="U11" i="77"/>
  <c r="T11" i="77"/>
  <c r="S11" i="77"/>
  <c r="R11" i="77"/>
  <c r="Q11" i="77"/>
  <c r="P11" i="77"/>
  <c r="U10" i="77"/>
  <c r="T10" i="77"/>
  <c r="S10" i="77"/>
  <c r="R10" i="77"/>
  <c r="Q10" i="77"/>
  <c r="P10" i="77"/>
  <c r="U9" i="77"/>
  <c r="T9" i="77"/>
  <c r="S9" i="77"/>
  <c r="R9" i="77"/>
  <c r="Q9" i="77"/>
  <c r="P9" i="77"/>
  <c r="U21" i="76"/>
  <c r="T21" i="76"/>
  <c r="S21" i="76"/>
  <c r="R21" i="76"/>
  <c r="Q21" i="76"/>
  <c r="P21" i="76"/>
  <c r="U20" i="76"/>
  <c r="T20" i="76"/>
  <c r="S20" i="76"/>
  <c r="R20" i="76"/>
  <c r="Q20" i="76"/>
  <c r="P20" i="76"/>
  <c r="U19" i="76"/>
  <c r="T19" i="76"/>
  <c r="S19" i="76"/>
  <c r="R19" i="76"/>
  <c r="Q19" i="76"/>
  <c r="P19" i="76"/>
  <c r="U18" i="76"/>
  <c r="T18" i="76"/>
  <c r="S18" i="76"/>
  <c r="R18" i="76"/>
  <c r="Q18" i="76"/>
  <c r="P18" i="76"/>
  <c r="U17" i="76"/>
  <c r="T17" i="76"/>
  <c r="S17" i="76"/>
  <c r="R17" i="76"/>
  <c r="Q17" i="76"/>
  <c r="P17" i="76"/>
  <c r="U16" i="76"/>
  <c r="T16" i="76"/>
  <c r="S16" i="76"/>
  <c r="R16" i="76"/>
  <c r="Q16" i="76"/>
  <c r="P16" i="76"/>
  <c r="U15" i="76"/>
  <c r="T15" i="76"/>
  <c r="S15" i="76"/>
  <c r="R15" i="76"/>
  <c r="Q15" i="76"/>
  <c r="P15" i="76"/>
  <c r="U14" i="76"/>
  <c r="T14" i="76"/>
  <c r="S14" i="76"/>
  <c r="R14" i="76"/>
  <c r="Q14" i="76"/>
  <c r="P14" i="76"/>
  <c r="U13" i="76"/>
  <c r="T13" i="76"/>
  <c r="S13" i="76"/>
  <c r="R13" i="76"/>
  <c r="Q13" i="76"/>
  <c r="P13" i="76"/>
  <c r="U12" i="76"/>
  <c r="T12" i="76"/>
  <c r="S12" i="76"/>
  <c r="R12" i="76"/>
  <c r="Q12" i="76"/>
  <c r="P12" i="76"/>
  <c r="U11" i="76"/>
  <c r="T11" i="76"/>
  <c r="S11" i="76"/>
  <c r="R11" i="76"/>
  <c r="Q11" i="76"/>
  <c r="P11" i="76"/>
  <c r="U10" i="76"/>
  <c r="T10" i="76"/>
  <c r="S10" i="76"/>
  <c r="R10" i="76"/>
  <c r="Q10" i="76"/>
  <c r="P10" i="76"/>
  <c r="U9" i="76"/>
  <c r="T9" i="76"/>
  <c r="S9" i="76"/>
  <c r="R9" i="76"/>
  <c r="Q9" i="76"/>
  <c r="P9" i="76"/>
  <c r="U18" i="75"/>
  <c r="T18" i="75"/>
  <c r="S18" i="75"/>
  <c r="R18" i="75"/>
  <c r="Q18" i="75"/>
  <c r="P18" i="75"/>
  <c r="O18" i="75"/>
  <c r="N18" i="75"/>
  <c r="U17" i="75"/>
  <c r="T17" i="75"/>
  <c r="S17" i="75"/>
  <c r="R17" i="75"/>
  <c r="Q17" i="75"/>
  <c r="P17" i="75"/>
  <c r="O17" i="75"/>
  <c r="N17" i="75"/>
  <c r="U16" i="75"/>
  <c r="T16" i="75"/>
  <c r="S16" i="75"/>
  <c r="R16" i="75"/>
  <c r="Q16" i="75"/>
  <c r="P16" i="75"/>
  <c r="O16" i="75"/>
  <c r="N16" i="75"/>
  <c r="U15" i="75"/>
  <c r="T15" i="75"/>
  <c r="S15" i="75"/>
  <c r="R15" i="75"/>
  <c r="Q15" i="75"/>
  <c r="P15" i="75"/>
  <c r="O15" i="75"/>
  <c r="N15" i="75"/>
  <c r="U14" i="75"/>
  <c r="T14" i="75"/>
  <c r="S14" i="75"/>
  <c r="R14" i="75"/>
  <c r="Q14" i="75"/>
  <c r="P14" i="75"/>
  <c r="O14" i="75"/>
  <c r="N14" i="75"/>
  <c r="U13" i="75"/>
  <c r="T13" i="75"/>
  <c r="S13" i="75"/>
  <c r="R13" i="75"/>
  <c r="Q13" i="75"/>
  <c r="P13" i="75"/>
  <c r="O13" i="75"/>
  <c r="N13" i="75"/>
  <c r="U12" i="75"/>
  <c r="T12" i="75"/>
  <c r="S12" i="75"/>
  <c r="R12" i="75"/>
  <c r="Q12" i="75"/>
  <c r="P12" i="75"/>
  <c r="O12" i="75"/>
  <c r="N12" i="75"/>
  <c r="U11" i="75"/>
  <c r="T11" i="75"/>
  <c r="S11" i="75"/>
  <c r="R11" i="75"/>
  <c r="Q11" i="75"/>
  <c r="P11" i="75"/>
  <c r="O11" i="75"/>
  <c r="N11" i="75"/>
  <c r="U10" i="75"/>
  <c r="T10" i="75"/>
  <c r="S10" i="75"/>
  <c r="R10" i="75"/>
  <c r="Q10" i="75"/>
  <c r="P10" i="75"/>
  <c r="O10" i="75"/>
  <c r="N10" i="75"/>
  <c r="U9" i="75"/>
  <c r="T9" i="75"/>
  <c r="S9" i="75"/>
  <c r="R9" i="75"/>
  <c r="Q9" i="75"/>
  <c r="P9" i="75"/>
  <c r="O9" i="75"/>
  <c r="N9" i="75"/>
  <c r="U21" i="74"/>
  <c r="T21" i="74"/>
  <c r="S21" i="74"/>
  <c r="R21" i="74"/>
  <c r="Q21" i="74"/>
  <c r="P21" i="74"/>
  <c r="N21" i="74"/>
  <c r="U20" i="74"/>
  <c r="T20" i="74"/>
  <c r="S20" i="74"/>
  <c r="R20" i="74"/>
  <c r="Q20" i="74"/>
  <c r="P20" i="74"/>
  <c r="N20" i="74"/>
  <c r="U19" i="74"/>
  <c r="T19" i="74"/>
  <c r="S19" i="74"/>
  <c r="R19" i="74"/>
  <c r="Q19" i="74"/>
  <c r="P19" i="74"/>
  <c r="N19" i="74"/>
  <c r="U18" i="74"/>
  <c r="T18" i="74"/>
  <c r="S18" i="74"/>
  <c r="R18" i="74"/>
  <c r="Q18" i="74"/>
  <c r="P18" i="74"/>
  <c r="N18" i="74"/>
  <c r="U17" i="74"/>
  <c r="T17" i="74"/>
  <c r="S17" i="74"/>
  <c r="R17" i="74"/>
  <c r="Q17" i="74"/>
  <c r="P17" i="74"/>
  <c r="N17" i="74"/>
  <c r="U16" i="74"/>
  <c r="T16" i="74"/>
  <c r="S16" i="74"/>
  <c r="R16" i="74"/>
  <c r="Q16" i="74"/>
  <c r="P16" i="74"/>
  <c r="N16" i="74"/>
  <c r="U15" i="74"/>
  <c r="T15" i="74"/>
  <c r="S15" i="74"/>
  <c r="R15" i="74"/>
  <c r="Q15" i="74"/>
  <c r="P15" i="74"/>
  <c r="N15" i="74"/>
  <c r="U14" i="74"/>
  <c r="T14" i="74"/>
  <c r="S14" i="74"/>
  <c r="R14" i="74"/>
  <c r="Q14" i="74"/>
  <c r="P14" i="74"/>
  <c r="N14" i="74"/>
  <c r="U13" i="74"/>
  <c r="T13" i="74"/>
  <c r="S13" i="74"/>
  <c r="R13" i="74"/>
  <c r="Q13" i="74"/>
  <c r="V13" i="74" s="1"/>
  <c r="P13" i="74"/>
  <c r="N13" i="74"/>
  <c r="U12" i="74"/>
  <c r="T12" i="74"/>
  <c r="S12" i="74"/>
  <c r="R12" i="74"/>
  <c r="Q12" i="74"/>
  <c r="P12" i="74"/>
  <c r="N12" i="74"/>
  <c r="U11" i="74"/>
  <c r="T11" i="74"/>
  <c r="S11" i="74"/>
  <c r="R11" i="74"/>
  <c r="Q11" i="74"/>
  <c r="P11" i="74"/>
  <c r="N11" i="74"/>
  <c r="U10" i="74"/>
  <c r="T10" i="74"/>
  <c r="S10" i="74"/>
  <c r="R10" i="74"/>
  <c r="Q10" i="74"/>
  <c r="P10" i="74"/>
  <c r="N10" i="74"/>
  <c r="U9" i="74"/>
  <c r="T9" i="74"/>
  <c r="S9" i="74"/>
  <c r="R9" i="74"/>
  <c r="Q9" i="74"/>
  <c r="P9" i="74"/>
  <c r="N9" i="74"/>
  <c r="U21" i="73"/>
  <c r="T21" i="73"/>
  <c r="S21" i="73"/>
  <c r="R21" i="73"/>
  <c r="Q21" i="73"/>
  <c r="P21" i="73"/>
  <c r="U20" i="73"/>
  <c r="T20" i="73"/>
  <c r="S20" i="73"/>
  <c r="R20" i="73"/>
  <c r="Q20" i="73"/>
  <c r="P20" i="73"/>
  <c r="U19" i="73"/>
  <c r="T19" i="73"/>
  <c r="S19" i="73"/>
  <c r="R19" i="73"/>
  <c r="Q19" i="73"/>
  <c r="P19" i="73"/>
  <c r="U18" i="73"/>
  <c r="T18" i="73"/>
  <c r="S18" i="73"/>
  <c r="R18" i="73"/>
  <c r="Q18" i="73"/>
  <c r="P18" i="73"/>
  <c r="U17" i="73"/>
  <c r="T17" i="73"/>
  <c r="S17" i="73"/>
  <c r="R17" i="73"/>
  <c r="Q17" i="73"/>
  <c r="P17" i="73"/>
  <c r="U16" i="73"/>
  <c r="T16" i="73"/>
  <c r="S16" i="73"/>
  <c r="R16" i="73"/>
  <c r="Q16" i="73"/>
  <c r="P16" i="73"/>
  <c r="U15" i="73"/>
  <c r="T15" i="73"/>
  <c r="S15" i="73"/>
  <c r="R15" i="73"/>
  <c r="Q15" i="73"/>
  <c r="P15" i="73"/>
  <c r="U14" i="73"/>
  <c r="T14" i="73"/>
  <c r="S14" i="73"/>
  <c r="R14" i="73"/>
  <c r="Q14" i="73"/>
  <c r="P14" i="73"/>
  <c r="U13" i="73"/>
  <c r="T13" i="73"/>
  <c r="S13" i="73"/>
  <c r="R13" i="73"/>
  <c r="Q13" i="73"/>
  <c r="P13" i="73"/>
  <c r="U12" i="73"/>
  <c r="T12" i="73"/>
  <c r="S12" i="73"/>
  <c r="R12" i="73"/>
  <c r="Q12" i="73"/>
  <c r="P12" i="73"/>
  <c r="U11" i="73"/>
  <c r="T11" i="73"/>
  <c r="S11" i="73"/>
  <c r="R11" i="73"/>
  <c r="Q11" i="73"/>
  <c r="P11" i="73"/>
  <c r="U10" i="73"/>
  <c r="T10" i="73"/>
  <c r="S10" i="73"/>
  <c r="R10" i="73"/>
  <c r="Q10" i="73"/>
  <c r="P10" i="73"/>
  <c r="U9" i="73"/>
  <c r="T9" i="73"/>
  <c r="S9" i="73"/>
  <c r="R9" i="73"/>
  <c r="Q9" i="73"/>
  <c r="P9" i="73"/>
  <c r="U17" i="72"/>
  <c r="T17" i="72"/>
  <c r="S17" i="72"/>
  <c r="R17" i="72"/>
  <c r="Q17" i="72"/>
  <c r="P17" i="72"/>
  <c r="O17" i="72"/>
  <c r="N17" i="72"/>
  <c r="U16" i="72"/>
  <c r="T16" i="72"/>
  <c r="S16" i="72"/>
  <c r="R16" i="72"/>
  <c r="Q16" i="72"/>
  <c r="P16" i="72"/>
  <c r="O16" i="72"/>
  <c r="N16" i="72"/>
  <c r="U15" i="72"/>
  <c r="T15" i="72"/>
  <c r="S15" i="72"/>
  <c r="R15" i="72"/>
  <c r="Q15" i="72"/>
  <c r="P15" i="72"/>
  <c r="O15" i="72"/>
  <c r="N15" i="72"/>
  <c r="U14" i="72"/>
  <c r="T14" i="72"/>
  <c r="S14" i="72"/>
  <c r="R14" i="72"/>
  <c r="Q14" i="72"/>
  <c r="P14" i="72"/>
  <c r="O14" i="72"/>
  <c r="N14" i="72"/>
  <c r="U13" i="72"/>
  <c r="T13" i="72"/>
  <c r="S13" i="72"/>
  <c r="R13" i="72"/>
  <c r="Q13" i="72"/>
  <c r="P13" i="72"/>
  <c r="O13" i="72"/>
  <c r="N13" i="72"/>
  <c r="U12" i="72"/>
  <c r="T12" i="72"/>
  <c r="S12" i="72"/>
  <c r="R12" i="72"/>
  <c r="Q12" i="72"/>
  <c r="P12" i="72"/>
  <c r="O12" i="72"/>
  <c r="N12" i="72"/>
  <c r="U11" i="72"/>
  <c r="T11" i="72"/>
  <c r="S11" i="72"/>
  <c r="R11" i="72"/>
  <c r="Q11" i="72"/>
  <c r="P11" i="72"/>
  <c r="O11" i="72"/>
  <c r="N11" i="72"/>
  <c r="U10" i="72"/>
  <c r="T10" i="72"/>
  <c r="S10" i="72"/>
  <c r="R10" i="72"/>
  <c r="Q10" i="72"/>
  <c r="P10" i="72"/>
  <c r="O10" i="72"/>
  <c r="N10" i="72"/>
  <c r="U9" i="72"/>
  <c r="T9" i="72"/>
  <c r="S9" i="72"/>
  <c r="R9" i="72"/>
  <c r="Q9" i="72"/>
  <c r="P9" i="72"/>
  <c r="O9" i="72"/>
  <c r="N9" i="72"/>
  <c r="U19" i="71"/>
  <c r="T19" i="71"/>
  <c r="S19" i="71"/>
  <c r="R19" i="71"/>
  <c r="Q19" i="71"/>
  <c r="P19" i="71"/>
  <c r="U18" i="71"/>
  <c r="T18" i="71"/>
  <c r="S18" i="71"/>
  <c r="R18" i="71"/>
  <c r="Q18" i="71"/>
  <c r="P18" i="71"/>
  <c r="U17" i="71"/>
  <c r="T17" i="71"/>
  <c r="S17" i="71"/>
  <c r="R17" i="71"/>
  <c r="Q17" i="71"/>
  <c r="P17" i="71"/>
  <c r="U16" i="71"/>
  <c r="T16" i="71"/>
  <c r="S16" i="71"/>
  <c r="R16" i="71"/>
  <c r="Q16" i="71"/>
  <c r="P16" i="71"/>
  <c r="U15" i="71"/>
  <c r="T15" i="71"/>
  <c r="S15" i="71"/>
  <c r="R15" i="71"/>
  <c r="Q15" i="71"/>
  <c r="P15" i="71"/>
  <c r="U14" i="71"/>
  <c r="T14" i="71"/>
  <c r="S14" i="71"/>
  <c r="R14" i="71"/>
  <c r="Q14" i="71"/>
  <c r="P14" i="71"/>
  <c r="U13" i="71"/>
  <c r="T13" i="71"/>
  <c r="S13" i="71"/>
  <c r="R13" i="71"/>
  <c r="Q13" i="71"/>
  <c r="P13" i="71"/>
  <c r="U12" i="71"/>
  <c r="T12" i="71"/>
  <c r="S12" i="71"/>
  <c r="R12" i="71"/>
  <c r="Q12" i="71"/>
  <c r="P12" i="71"/>
  <c r="U11" i="71"/>
  <c r="T11" i="71"/>
  <c r="S11" i="71"/>
  <c r="R11" i="71"/>
  <c r="Q11" i="71"/>
  <c r="P11" i="71"/>
  <c r="U10" i="71"/>
  <c r="T10" i="71"/>
  <c r="S10" i="71"/>
  <c r="R10" i="71"/>
  <c r="Q10" i="71"/>
  <c r="P10" i="71"/>
  <c r="U9" i="71"/>
  <c r="T9" i="71"/>
  <c r="S9" i="71"/>
  <c r="R9" i="71"/>
  <c r="Q9" i="71"/>
  <c r="P9" i="71"/>
  <c r="U16" i="70"/>
  <c r="T16" i="70"/>
  <c r="S16" i="70"/>
  <c r="R16" i="70"/>
  <c r="Q16" i="70"/>
  <c r="P16" i="70"/>
  <c r="O16" i="70"/>
  <c r="N16" i="70"/>
  <c r="U15" i="70"/>
  <c r="T15" i="70"/>
  <c r="S15" i="70"/>
  <c r="R15" i="70"/>
  <c r="Q15" i="70"/>
  <c r="P15" i="70"/>
  <c r="O15" i="70"/>
  <c r="N15" i="70"/>
  <c r="U14" i="70"/>
  <c r="T14" i="70"/>
  <c r="S14" i="70"/>
  <c r="R14" i="70"/>
  <c r="Q14" i="70"/>
  <c r="P14" i="70"/>
  <c r="O14" i="70"/>
  <c r="N14" i="70"/>
  <c r="U13" i="70"/>
  <c r="T13" i="70"/>
  <c r="S13" i="70"/>
  <c r="R13" i="70"/>
  <c r="Q13" i="70"/>
  <c r="P13" i="70"/>
  <c r="O13" i="70"/>
  <c r="N13" i="70"/>
  <c r="U12" i="70"/>
  <c r="T12" i="70"/>
  <c r="S12" i="70"/>
  <c r="R12" i="70"/>
  <c r="Q12" i="70"/>
  <c r="P12" i="70"/>
  <c r="O12" i="70"/>
  <c r="N12" i="70"/>
  <c r="U11" i="70"/>
  <c r="T11" i="70"/>
  <c r="S11" i="70"/>
  <c r="R11" i="70"/>
  <c r="Q11" i="70"/>
  <c r="P11" i="70"/>
  <c r="O11" i="70"/>
  <c r="N11" i="70"/>
  <c r="U10" i="70"/>
  <c r="T10" i="70"/>
  <c r="S10" i="70"/>
  <c r="R10" i="70"/>
  <c r="Q10" i="70"/>
  <c r="P10" i="70"/>
  <c r="O10" i="70"/>
  <c r="N10" i="70"/>
  <c r="U9" i="70"/>
  <c r="T9" i="70"/>
  <c r="S9" i="70"/>
  <c r="R9" i="70"/>
  <c r="Q9" i="70"/>
  <c r="P9" i="70"/>
  <c r="O9" i="70"/>
  <c r="N9" i="70"/>
  <c r="U19" i="69"/>
  <c r="T19" i="69"/>
  <c r="S19" i="69"/>
  <c r="R19" i="69"/>
  <c r="Q19" i="69"/>
  <c r="P19" i="69"/>
  <c r="N19" i="69"/>
  <c r="U18" i="69"/>
  <c r="T18" i="69"/>
  <c r="S18" i="69"/>
  <c r="R18" i="69"/>
  <c r="Q18" i="69"/>
  <c r="P18" i="69"/>
  <c r="N18" i="69"/>
  <c r="U17" i="69"/>
  <c r="T17" i="69"/>
  <c r="S17" i="69"/>
  <c r="R17" i="69"/>
  <c r="Q17" i="69"/>
  <c r="P17" i="69"/>
  <c r="N17" i="69"/>
  <c r="U16" i="69"/>
  <c r="T16" i="69"/>
  <c r="S16" i="69"/>
  <c r="R16" i="69"/>
  <c r="Q16" i="69"/>
  <c r="P16" i="69"/>
  <c r="N16" i="69"/>
  <c r="U15" i="69"/>
  <c r="T15" i="69"/>
  <c r="S15" i="69"/>
  <c r="R15" i="69"/>
  <c r="Q15" i="69"/>
  <c r="P15" i="69"/>
  <c r="N15" i="69"/>
  <c r="U14" i="69"/>
  <c r="T14" i="69"/>
  <c r="S14" i="69"/>
  <c r="R14" i="69"/>
  <c r="Q14" i="69"/>
  <c r="P14" i="69"/>
  <c r="N14" i="69"/>
  <c r="U13" i="69"/>
  <c r="T13" i="69"/>
  <c r="S13" i="69"/>
  <c r="R13" i="69"/>
  <c r="Q13" i="69"/>
  <c r="P13" i="69"/>
  <c r="N13" i="69"/>
  <c r="U12" i="69"/>
  <c r="T12" i="69"/>
  <c r="S12" i="69"/>
  <c r="R12" i="69"/>
  <c r="Q12" i="69"/>
  <c r="P12" i="69"/>
  <c r="N12" i="69"/>
  <c r="U11" i="69"/>
  <c r="T11" i="69"/>
  <c r="S11" i="69"/>
  <c r="R11" i="69"/>
  <c r="Q11" i="69"/>
  <c r="P11" i="69"/>
  <c r="N11" i="69"/>
  <c r="U10" i="69"/>
  <c r="T10" i="69"/>
  <c r="S10" i="69"/>
  <c r="R10" i="69"/>
  <c r="Q10" i="69"/>
  <c r="P10" i="69"/>
  <c r="N10" i="69"/>
  <c r="U9" i="69"/>
  <c r="T9" i="69"/>
  <c r="S9" i="69"/>
  <c r="R9" i="69"/>
  <c r="Q9" i="69"/>
  <c r="P9" i="69"/>
  <c r="N9" i="69"/>
  <c r="Y19" i="87" l="1"/>
  <c r="Y12" i="78"/>
  <c r="Y11" i="77"/>
  <c r="Y15" i="77"/>
  <c r="Y11" i="78"/>
  <c r="Y12" i="87"/>
  <c r="Y10" i="87"/>
  <c r="Y20" i="87"/>
  <c r="V10" i="73"/>
  <c r="X10" i="73" s="1"/>
  <c r="V18" i="73"/>
  <c r="X18" i="73" s="1"/>
  <c r="Y21" i="87"/>
  <c r="Y16" i="87"/>
  <c r="Y9" i="77"/>
  <c r="Y17" i="77"/>
  <c r="Y14" i="78"/>
  <c r="Y12" i="77"/>
  <c r="V10" i="75"/>
  <c r="V12" i="75"/>
  <c r="V18" i="75"/>
  <c r="Y10" i="77"/>
  <c r="Y14" i="77"/>
  <c r="Y18" i="77"/>
  <c r="V19" i="77"/>
  <c r="Y19" i="77" s="1"/>
  <c r="Y13" i="87"/>
  <c r="Y17" i="87"/>
  <c r="X18" i="87"/>
  <c r="Y11" i="87"/>
  <c r="X20" i="89"/>
  <c r="Y20" i="89"/>
  <c r="X15" i="89"/>
  <c r="Y15" i="89"/>
  <c r="X16" i="89"/>
  <c r="Y16" i="89"/>
  <c r="X12" i="89"/>
  <c r="Y12" i="89"/>
  <c r="X10" i="89"/>
  <c r="Y10" i="89"/>
  <c r="X19" i="89"/>
  <c r="Y19" i="89"/>
  <c r="X14" i="89"/>
  <c r="Y14" i="89"/>
  <c r="X17" i="89"/>
  <c r="Y17" i="89"/>
  <c r="X13" i="89"/>
  <c r="Y13" i="89"/>
  <c r="X9" i="89"/>
  <c r="Y9" i="89"/>
  <c r="X18" i="89"/>
  <c r="Y18" i="89"/>
  <c r="X10" i="83"/>
  <c r="X19" i="83"/>
  <c r="W14" i="83"/>
  <c r="X16" i="83"/>
  <c r="V21" i="76"/>
  <c r="X12" i="83"/>
  <c r="X13" i="83"/>
  <c r="X11" i="83"/>
  <c r="X17" i="83"/>
  <c r="X20" i="83"/>
  <c r="X9" i="83"/>
  <c r="X21" i="83"/>
  <c r="X18" i="83"/>
  <c r="X15" i="83"/>
  <c r="V17" i="77"/>
  <c r="V17" i="78"/>
  <c r="X17" i="78" s="1"/>
  <c r="V17" i="71"/>
  <c r="X17" i="71" s="1"/>
  <c r="V20" i="77"/>
  <c r="X20" i="77" s="1"/>
  <c r="V14" i="75"/>
  <c r="X14" i="75" s="1"/>
  <c r="V16" i="75"/>
  <c r="X16" i="75" s="1"/>
  <c r="V13" i="71"/>
  <c r="X13" i="71" s="1"/>
  <c r="V14" i="74"/>
  <c r="V18" i="77"/>
  <c r="V9" i="71"/>
  <c r="V16" i="77"/>
  <c r="Y16" i="77" s="1"/>
  <c r="V9" i="75"/>
  <c r="X9" i="75" s="1"/>
  <c r="V11" i="75"/>
  <c r="X11" i="75" s="1"/>
  <c r="V13" i="75"/>
  <c r="X13" i="75" s="1"/>
  <c r="V15" i="75"/>
  <c r="X15" i="75" s="1"/>
  <c r="V17" i="75"/>
  <c r="V12" i="78"/>
  <c r="X12" i="78" s="1"/>
  <c r="V9" i="78"/>
  <c r="X9" i="78" s="1"/>
  <c r="V10" i="78"/>
  <c r="X10" i="78" s="1"/>
  <c r="V14" i="78"/>
  <c r="X14" i="78" s="1"/>
  <c r="V16" i="78"/>
  <c r="X16" i="78" s="1"/>
  <c r="V18" i="78"/>
  <c r="X18" i="78" s="1"/>
  <c r="V13" i="78"/>
  <c r="X13" i="78" s="1"/>
  <c r="V15" i="78"/>
  <c r="X15" i="78" s="1"/>
  <c r="V12" i="77"/>
  <c r="X12" i="77" s="1"/>
  <c r="V10" i="77"/>
  <c r="X10" i="77" s="1"/>
  <c r="V14" i="77"/>
  <c r="X14" i="77" s="1"/>
  <c r="X16" i="77"/>
  <c r="X18" i="77"/>
  <c r="V13" i="77"/>
  <c r="X13" i="77" s="1"/>
  <c r="V15" i="77"/>
  <c r="X15" i="77" s="1"/>
  <c r="V9" i="77"/>
  <c r="X9" i="77" s="1"/>
  <c r="X17" i="77"/>
  <c r="V11" i="77"/>
  <c r="X11" i="77" s="1"/>
  <c r="V9" i="76"/>
  <c r="X9" i="76" s="1"/>
  <c r="V10" i="76"/>
  <c r="X10" i="76" s="1"/>
  <c r="V11" i="76"/>
  <c r="X11" i="76" s="1"/>
  <c r="V12" i="76"/>
  <c r="X12" i="76" s="1"/>
  <c r="V13" i="76"/>
  <c r="X13" i="76" s="1"/>
  <c r="V14" i="76"/>
  <c r="X14" i="76" s="1"/>
  <c r="V15" i="76"/>
  <c r="X15" i="76" s="1"/>
  <c r="V16" i="76"/>
  <c r="X16" i="76" s="1"/>
  <c r="V17" i="76"/>
  <c r="X17" i="76" s="1"/>
  <c r="V18" i="76"/>
  <c r="X18" i="76" s="1"/>
  <c r="V19" i="76"/>
  <c r="X19" i="76" s="1"/>
  <c r="V20" i="76"/>
  <c r="X20" i="76" s="1"/>
  <c r="X21" i="76"/>
  <c r="X18" i="75"/>
  <c r="X10" i="75"/>
  <c r="X12" i="75"/>
  <c r="X17" i="75"/>
  <c r="V10" i="74"/>
  <c r="X10" i="74" s="1"/>
  <c r="V15" i="74"/>
  <c r="X15" i="74" s="1"/>
  <c r="V16" i="74"/>
  <c r="X16" i="74" s="1"/>
  <c r="V17" i="74"/>
  <c r="X17" i="74" s="1"/>
  <c r="V18" i="74"/>
  <c r="X18" i="74" s="1"/>
  <c r="V19" i="74"/>
  <c r="X19" i="74" s="1"/>
  <c r="V20" i="74"/>
  <c r="X20" i="74" s="1"/>
  <c r="V12" i="74"/>
  <c r="X12" i="74" s="1"/>
  <c r="V21" i="74"/>
  <c r="X21" i="74" s="1"/>
  <c r="V11" i="74"/>
  <c r="X11" i="74" s="1"/>
  <c r="V9" i="74"/>
  <c r="X9" i="74" s="1"/>
  <c r="X14" i="74"/>
  <c r="V12" i="73"/>
  <c r="X12" i="73" s="1"/>
  <c r="V14" i="73"/>
  <c r="X14" i="73" s="1"/>
  <c r="V16" i="73"/>
  <c r="X16" i="73" s="1"/>
  <c r="V20" i="73"/>
  <c r="X20" i="73" s="1"/>
  <c r="V15" i="73"/>
  <c r="X15" i="73" s="1"/>
  <c r="V17" i="73"/>
  <c r="X17" i="73" s="1"/>
  <c r="V9" i="73"/>
  <c r="X9" i="73" s="1"/>
  <c r="V11" i="73"/>
  <c r="X11" i="73" s="1"/>
  <c r="V19" i="73"/>
  <c r="X19" i="73" s="1"/>
  <c r="V13" i="73"/>
  <c r="X13" i="73" s="1"/>
  <c r="V21" i="73"/>
  <c r="X21" i="73" s="1"/>
  <c r="V10" i="72"/>
  <c r="X10" i="72" s="1"/>
  <c r="V12" i="72"/>
  <c r="X12" i="72" s="1"/>
  <c r="V14" i="72"/>
  <c r="X14" i="72" s="1"/>
  <c r="V16" i="72"/>
  <c r="X16" i="72" s="1"/>
  <c r="V13" i="72"/>
  <c r="X13" i="72" s="1"/>
  <c r="V9" i="72"/>
  <c r="V11" i="72"/>
  <c r="X11" i="72" s="1"/>
  <c r="V15" i="72"/>
  <c r="X15" i="72" s="1"/>
  <c r="V17" i="72"/>
  <c r="X17" i="72" s="1"/>
  <c r="V10" i="71"/>
  <c r="X10" i="71" s="1"/>
  <c r="V14" i="71"/>
  <c r="X14" i="71" s="1"/>
  <c r="V18" i="71"/>
  <c r="X18" i="71" s="1"/>
  <c r="V19" i="71"/>
  <c r="X19" i="71" s="1"/>
  <c r="V16" i="71"/>
  <c r="V11" i="71"/>
  <c r="X11" i="71" s="1"/>
  <c r="V12" i="71"/>
  <c r="X12" i="71" s="1"/>
  <c r="V15" i="71"/>
  <c r="X15" i="71" s="1"/>
  <c r="X16" i="71"/>
  <c r="X9" i="71"/>
  <c r="V11" i="70"/>
  <c r="X11" i="70" s="1"/>
  <c r="V12" i="70"/>
  <c r="X12" i="70" s="1"/>
  <c r="V10" i="70"/>
  <c r="X10" i="70" s="1"/>
  <c r="V9" i="70"/>
  <c r="X9" i="70" s="1"/>
  <c r="V14" i="70"/>
  <c r="X14" i="70" s="1"/>
  <c r="V13" i="70"/>
  <c r="X13" i="70" s="1"/>
  <c r="V15" i="70"/>
  <c r="X15" i="70" s="1"/>
  <c r="V16" i="70"/>
  <c r="X16" i="70" s="1"/>
  <c r="V18" i="69"/>
  <c r="X18" i="69" s="1"/>
  <c r="V15" i="69"/>
  <c r="X15" i="69" s="1"/>
  <c r="V19" i="69"/>
  <c r="X19" i="69" s="1"/>
  <c r="V9" i="69"/>
  <c r="X9" i="69" s="1"/>
  <c r="V11" i="69"/>
  <c r="X11" i="69" s="1"/>
  <c r="V13" i="69"/>
  <c r="X13" i="69" s="1"/>
  <c r="V17" i="69"/>
  <c r="X17" i="69" s="1"/>
  <c r="V10" i="69"/>
  <c r="X10" i="69" s="1"/>
  <c r="X13" i="74"/>
  <c r="X9" i="72"/>
  <c r="V12" i="69"/>
  <c r="X12" i="69" s="1"/>
  <c r="V14" i="69"/>
  <c r="X14" i="69" s="1"/>
  <c r="V16" i="69"/>
  <c r="X16" i="69" s="1"/>
  <c r="X19" i="77" l="1"/>
  <c r="Y16" i="78"/>
  <c r="Y13" i="78"/>
  <c r="Y18" i="78"/>
  <c r="Y10" i="78"/>
  <c r="Y15" i="78"/>
  <c r="Y17" i="78"/>
  <c r="Y20" i="77"/>
  <c r="Y9" i="78"/>
  <c r="Y13" i="77"/>
</calcChain>
</file>

<file path=xl/sharedStrings.xml><?xml version="1.0" encoding="utf-8"?>
<sst xmlns="http://schemas.openxmlformats.org/spreadsheetml/2006/main" count="968" uniqueCount="38">
  <si>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</si>
  <si>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</si>
  <si>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</si>
  <si>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</si>
  <si>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</si>
  <si>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</si>
  <si>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</si>
  <si>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</si>
  <si>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</si>
  <si>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</si>
  <si>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</si>
  <si>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</si>
  <si>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</si>
  <si>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</si>
  <si>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[μOhm m]</t>
    <phoneticPr fontId="1" type="noConversion"/>
  </si>
  <si>
    <t>[10^4S/m]</t>
    <phoneticPr fontId="1" type="noConversion"/>
  </si>
  <si>
    <t>ZT_calc</t>
    <phoneticPr fontId="1" type="noConversion"/>
  </si>
  <si>
    <t>ZT - ZT_calc</t>
    <phoneticPr fontId="1" type="noConversion"/>
  </si>
  <si>
    <t>[S/cm]</t>
    <phoneticPr fontId="1" type="noConversion"/>
  </si>
  <si>
    <t>[S/m]</t>
    <phoneticPr fontId="1" type="noConversion"/>
  </si>
  <si>
    <t>[10^-5Ohm m]</t>
    <phoneticPr fontId="1" type="noConversion"/>
  </si>
  <si>
    <t>[mOhm cm]</t>
    <phoneticPr fontId="1" type="noConversion"/>
  </si>
  <si>
    <t>[10^3S/m]</t>
    <phoneticPr fontId="1" type="noConversion"/>
  </si>
  <si>
    <t>[S/cm]</t>
    <phoneticPr fontId="1" type="noConversion"/>
  </si>
  <si>
    <t>[10^3S/cm]</t>
    <phoneticPr fontId="1" type="noConversion"/>
  </si>
  <si>
    <t>본문</t>
    <phoneticPr fontId="1" type="noConversion"/>
  </si>
  <si>
    <t>supplement</t>
    <phoneticPr fontId="1" type="noConversion"/>
  </si>
  <si>
    <t>[S/m]</t>
    <phoneticPr fontId="1" type="noConversion"/>
  </si>
  <si>
    <t>[10^3S/m]</t>
    <phoneticPr fontId="1" type="noConversion"/>
  </si>
  <si>
    <t>[S/cm]</t>
    <phoneticPr fontId="1" type="noConversion"/>
  </si>
  <si>
    <t>[S/cm]</t>
    <phoneticPr fontId="1" type="noConversion"/>
  </si>
  <si>
    <t>p</t>
    <phoneticPr fontId="1" type="noConversion"/>
  </si>
  <si>
    <t>n</t>
    <phoneticPr fontId="1" type="noConversion"/>
  </si>
  <si>
    <t>Apn</t>
    <phoneticPr fontId="1" type="noConversion"/>
  </si>
  <si>
    <t>H/Apn</t>
    <phoneticPr fontId="1" type="noConversion"/>
  </si>
  <si>
    <t>H</t>
    <phoneticPr fontId="1" type="noConversion"/>
  </si>
  <si>
    <t>[10^4S/cm]</t>
    <phoneticPr fontId="1" type="noConversion"/>
  </si>
  <si>
    <t>PF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</si>
</sst>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000000_ "/>
    <numFmt numFmtId="179" formatCode="0.000_ "/>
    <numFmt numFmtId="180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3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2" borderId="5" xfId="0" applyFill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176" fontId="0" fillId="0" borderId="5" xfId="0" applyNumberFormat="1" applyBorder="1">
      <alignment vertical="center"/>
    </xf>
    <xf numFmtId="11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2" fontId="0" fillId="2" borderId="1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2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178" fontId="0" fillId="0" borderId="9" xfId="0" applyNumberFormat="1" applyBorder="1">
      <alignment vertical="center"/>
    </xf>
    <xf numFmtId="2" fontId="0" fillId="0" borderId="10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1" xfId="0" applyNumberFormat="1" applyBorder="1">
      <alignment vertical="center"/>
    </xf>
    <xf numFmtId="2" fontId="0" fillId="0" borderId="12" xfId="0" applyNumberFormat="1" applyBorder="1">
      <alignment vertical="center"/>
    </xf>
    <xf numFmtId="178" fontId="0" fillId="0" borderId="8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9" fontId="0" fillId="0" borderId="0" xfId="1" applyFont="1">
      <alignment vertical="center"/>
    </xf>
    <xf numFmtId="0" fontId="0" fillId="4" borderId="1" xfId="0" applyFill="1" applyBorder="1">
      <alignment vertical="center"/>
    </xf>
    <xf numFmtId="177" fontId="0" fillId="0" borderId="8" xfId="0" applyNumberFormat="1" applyBorder="1">
      <alignment vertical="center"/>
    </xf>
    <xf numFmtId="11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179" fontId="0" fillId="0" borderId="0" xfId="0" applyNumberFormat="1">
      <alignment vertical="center"/>
    </xf>
    <xf numFmtId="2" fontId="0" fillId="2" borderId="13" xfId="0" applyNumberFormat="1" applyFill="1" applyBorder="1">
      <alignment vertical="center"/>
    </xf>
    <xf numFmtId="2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0" fontId="0" fillId="2" borderId="13" xfId="0" applyFill="1" applyBorder="1">
      <alignment vertical="center"/>
    </xf>
    <xf numFmtId="177" fontId="0" fillId="0" borderId="14" xfId="0" applyNumberFormat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11" fontId="0" fillId="0" borderId="15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2" borderId="16" xfId="0" applyFill="1" applyBorder="1">
      <alignment vertical="center"/>
    </xf>
    <xf numFmtId="0" fontId="0" fillId="0" borderId="14" xfId="0" applyBorder="1">
      <alignment vertical="center"/>
    </xf>
    <xf numFmtId="10" fontId="0" fillId="0" borderId="0" xfId="1" applyNumberFormat="1" applyFont="1">
      <alignment vertical="center"/>
    </xf>
    <xf numFmtId="2" fontId="0" fillId="4" borderId="1" xfId="0" applyNumberFormat="1" applyFill="1" applyBorder="1">
      <alignment vertical="center"/>
    </xf>
    <xf numFmtId="2" fontId="0" fillId="4" borderId="0" xfId="0" applyNumberFormat="1" applyFill="1">
      <alignment vertical="center"/>
    </xf>
    <xf numFmtId="180" fontId="0" fillId="0" borderId="0" xfId="1" applyNumberFormat="1" applyFont="1">
      <alignment vertical="center"/>
    </xf>
    <xf numFmtId="0" fontId="0" fillId="0" borderId="17" xfId="0" applyBorder="1">
      <alignment vertical="center"/>
    </xf>
    <xf numFmtId="0" fontId="0" fillId="2" borderId="18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'#00415'!$U$8</c:f>
              <c:strCache>
                <c:ptCount val="1"/>
                <c:pt idx="0">
                  <c:v>[1]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'#00415'!$T$9:$T$22</c:f>
              <c:numCache>
                <c:formatCode>0.00</c:formatCode>
                <c:ptCount val="14"/>
                <c:pt idx="0">
                  <c:v>302.514668901927</c:v>
                </c:pt>
                <c:pt idx="1">
                  <c:v>325.64962279966397</c:v>
                </c:pt>
                <c:pt idx="2">
                  <c:v>372.92539815590902</c:v>
                </c:pt>
                <c:pt idx="3">
                  <c:v>424.22464375523799</c:v>
                </c:pt>
                <c:pt idx="4">
                  <c:v>473.00922045264002</c:v>
                </c:pt>
                <c:pt idx="5">
                  <c:v>523.80553227158396</c:v>
                </c:pt>
                <c:pt idx="6">
                  <c:v>573.59597652975594</c:v>
                </c:pt>
                <c:pt idx="7">
                  <c:v>622.88348700754398</c:v>
                </c:pt>
                <c:pt idx="8">
                  <c:v>672.67393126571596</c:v>
                </c:pt>
                <c:pt idx="9">
                  <c:v>723.47024308465996</c:v>
                </c:pt>
                <c:pt idx="10">
                  <c:v>772.75775356244696</c:v>
                </c:pt>
                <c:pt idx="11">
                  <c:v>823.05113160100598</c:v>
                </c:pt>
                <c:pt idx="12">
                  <c:v>872.33864207879299</c:v>
                </c:pt>
                <c:pt idx="13">
                  <c:v>922.12908633696497</c:v>
                </c:pt>
              </c:numCache>
            </c:numRef>
          </c:xVal>
          <c:yVal>
            <c:numRef>
              <c:f>'#00415'!$U$9:$U$22</c:f>
              <c:numCache>
                <c:formatCode>0.00</c:formatCode>
                <c:ptCount val="14"/>
                <c:pt idx="0">
                  <c:v>0.120203836930454</c:v>
                </c:pt>
                <c:pt idx="1">
                  <c:v>0.14538369304556201</c:v>
                </c:pt>
                <c:pt idx="2">
                  <c:v>0.26288968824940001</c:v>
                </c:pt>
                <c:pt idx="3">
                  <c:v>0.43914868105515498</c:v>
                </c:pt>
                <c:pt idx="4">
                  <c:v>0.70773381294964</c:v>
                </c:pt>
                <c:pt idx="5">
                  <c:v>1.0203836930455601</c:v>
                </c:pt>
                <c:pt idx="6">
                  <c:v>1.34772182254196</c:v>
                </c:pt>
                <c:pt idx="7">
                  <c:v>1.6582733812949599</c:v>
                </c:pt>
                <c:pt idx="8">
                  <c:v>1.8974820143884801</c:v>
                </c:pt>
                <c:pt idx="9">
                  <c:v>2.0527577937649801</c:v>
                </c:pt>
                <c:pt idx="10">
                  <c:v>2.1261990407673799</c:v>
                </c:pt>
                <c:pt idx="11">
                  <c:v>2.19964028776978</c:v>
                </c:pt>
                <c:pt idx="12">
                  <c:v>2.2332134292565899</c:v>
                </c:pt>
                <c:pt idx="13">
                  <c:v>2.2835731414868099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8-4BB7-9656-5568F828C90B}"/>
            </c:ext>
          </c:extLst>
        </c:ser>
        <c:ser>
          <c:idx val="1"/>
          <c:order val="1"/>
          <c:tx>
            <c:strRef>
              <c:f>'#00415'!$V$8</c:f>
              <c:strCache>
                <c:ptCount val="1"/>
                <c:pt idx="0">
                  <c:v>ZT_calc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'#00415'!$T$9:$T$22</c:f>
              <c:numCache>
                <c:formatCode>0.00</c:formatCode>
                <c:ptCount val="14"/>
                <c:pt idx="0">
                  <c:v>302.514668901927</c:v>
                </c:pt>
                <c:pt idx="1">
                  <c:v>325.64962279966397</c:v>
                </c:pt>
                <c:pt idx="2">
                  <c:v>372.92539815590902</c:v>
                </c:pt>
                <c:pt idx="3">
                  <c:v>424.22464375523799</c:v>
                </c:pt>
                <c:pt idx="4">
                  <c:v>473.00922045264002</c:v>
                </c:pt>
                <c:pt idx="5">
                  <c:v>523.80553227158396</c:v>
                </c:pt>
                <c:pt idx="6">
                  <c:v>573.59597652975594</c:v>
                </c:pt>
                <c:pt idx="7">
                  <c:v>622.88348700754398</c:v>
                </c:pt>
                <c:pt idx="8">
                  <c:v>672.67393126571596</c:v>
                </c:pt>
                <c:pt idx="9">
                  <c:v>723.47024308465996</c:v>
                </c:pt>
                <c:pt idx="10">
                  <c:v>772.75775356244696</c:v>
                </c:pt>
                <c:pt idx="11">
                  <c:v>823.05113160100598</c:v>
                </c:pt>
                <c:pt idx="12">
                  <c:v>872.33864207879299</c:v>
                </c:pt>
                <c:pt idx="13">
                  <c:v>922.12908633696497</c:v>
                </c:pt>
              </c:numCache>
            </c:numRef>
          </c:xVal>
          <c:yVal>
            <c:numRef>
              <c:f>'#00415'!$V$9:$V$22</c:f>
              <c:numCache>
                <c:formatCode>0.00</c:formatCode>
                <c:ptCount val="14"/>
                <c:pt idx="0">
                  <c:v>0.10216487031678839</c:v>
                </c:pt>
                <c:pt idx="1">
                  <c:v>0.14661795604958178</c:v>
                </c:pt>
                <c:pt idx="2">
                  <c:v>0.25617947965665427</c:v>
                </c:pt>
                <c:pt idx="3">
                  <c:v>0.45084347609148734</c:v>
                </c:pt>
                <c:pt idx="4">
                  <c:v>0.73061364030015108</c:v>
                </c:pt>
                <c:pt idx="5">
                  <c:v>0.9161154407604335</c:v>
                </c:pt>
                <c:pt idx="6">
                  <c:v>1.2573995262967534</c:v>
                </c:pt>
                <c:pt idx="7">
                  <c:v>1.4452247621633518</c:v>
                </c:pt>
                <c:pt idx="8">
                  <c:v>1.5832033401644523</c:v>
                </c:pt>
                <c:pt idx="9">
                  <c:v>1.670478123481737</c:v>
                </c:pt>
                <c:pt idx="10">
                  <c:v>1.8534530375216116</c:v>
                </c:pt>
                <c:pt idx="11">
                  <c:v>1.9819013868901214</c:v>
                </c:pt>
                <c:pt idx="12">
                  <c:v>1.9746155406628074</c:v>
                </c:pt>
                <c:pt idx="13">
                  <c:v>1.9257631315424979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8-4BB7-9656-5568F828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67375"/>
        <c:axId val="1840788575"/>
      </c:scatterChart>
      <c:valAx>
        <c:axId val="15619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0788575"/>
        <c:crosses val="autoZero"/>
        <c:crossBetween val="midCat"/>
      </c:valAx>
      <c:valAx>
        <c:axId val="18407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196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264319</xdr:colOff>
      <xdr:row>23</xdr:row>
      <xdr:rowOff>28575</xdr:rowOff>
    </xdr:from>
    <xdr:to>
      <xdr:col>17</xdr:col>
      <xdr:colOff>540544</xdr:colOff>
      <xdr:row>35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2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18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322.45495746021902</v>
      </c>
      <c r="C9" s="1">
        <v>1116.0715660856799</v>
      </c>
      <c r="D9" s="2"/>
      <c r="E9" s="1"/>
      <c r="F9" s="2">
        <v>322.22941792845</v>
      </c>
      <c r="G9" s="1">
        <v>-144.95993921888299</v>
      </c>
      <c r="H9" s="2">
        <v>322.79989731968902</v>
      </c>
      <c r="I9" s="1">
        <v>1.8129589632829299</v>
      </c>
      <c r="J9" s="2">
        <v>322.19979818365198</v>
      </c>
      <c r="K9" s="1">
        <v>0.41959531416400397</v>
      </c>
      <c r="N9" s="23">
        <f>B9</f>
        <v>322.45495746021902</v>
      </c>
      <c r="O9" s="24">
        <f>C9*100</f>
        <v>111607.156608568</v>
      </c>
      <c r="P9" s="23">
        <f>F9</f>
        <v>322.22941792845</v>
      </c>
      <c r="Q9" s="25">
        <f>G9*0.000001</f>
        <v>-1.4495993921888298E-4</v>
      </c>
      <c r="R9" s="23">
        <f>H9</f>
        <v>322.79989731968902</v>
      </c>
      <c r="S9" s="24">
        <f>I9</f>
        <v>1.8129589632829299</v>
      </c>
      <c r="T9" s="23">
        <f>J9</f>
        <v>322.19979818365198</v>
      </c>
      <c r="U9" s="24">
        <f>K9</f>
        <v>0.41959531416400397</v>
      </c>
      <c r="V9" s="17">
        <f>((O9*(Q9)^2)/S9)*T9</f>
        <v>0.41679771609307692</v>
      </c>
      <c r="W9" s="17"/>
      <c r="X9" s="17">
        <f>U9-V9</f>
        <v>2.7975980709270543E-3</v>
      </c>
    </row>
    <row r="10" spans="1:24" x14ac:dyDescent="0.6">
      <c r="B10" s="2">
        <v>372.72168078955002</v>
      </c>
      <c r="C10" s="1">
        <v>1003.0563612872299</v>
      </c>
      <c r="D10" s="2"/>
      <c r="E10" s="1"/>
      <c r="F10" s="2">
        <v>372.76691519340898</v>
      </c>
      <c r="G10" s="1">
        <v>-154.47601026066101</v>
      </c>
      <c r="H10" s="2">
        <v>372.46264561130101</v>
      </c>
      <c r="I10" s="1">
        <v>1.67300215982721</v>
      </c>
      <c r="J10" s="2">
        <v>372.65388496468199</v>
      </c>
      <c r="K10" s="1">
        <v>0.532481363152289</v>
      </c>
      <c r="N10" s="23">
        <f t="shared" ref="N10:N19" si="0">B10</f>
        <v>372.72168078955002</v>
      </c>
      <c r="O10" s="24">
        <f t="shared" ref="O10:O19" si="1">C10*100</f>
        <v>100305.636128723</v>
      </c>
      <c r="P10" s="23">
        <f t="shared" ref="P10:P19" si="2">F10</f>
        <v>372.76691519340898</v>
      </c>
      <c r="Q10" s="25">
        <f t="shared" ref="Q10:Q19" si="3">G10*0.000001</f>
        <v>-1.5447601026066102E-4</v>
      </c>
      <c r="R10" s="23">
        <f t="shared" ref="R10:U19" si="4">H10</f>
        <v>372.46264561130101</v>
      </c>
      <c r="S10" s="24">
        <f t="shared" si="4"/>
        <v>1.67300215982721</v>
      </c>
      <c r="T10" s="23">
        <f t="shared" si="4"/>
        <v>372.65388496468199</v>
      </c>
      <c r="U10" s="24">
        <f t="shared" si="4"/>
        <v>0.532481363152289</v>
      </c>
      <c r="V10" s="17">
        <f t="shared" ref="V10:V19" si="5">((O10*(Q10)^2)/S10)*T10</f>
        <v>0.5331587932950691</v>
      </c>
      <c r="W10" s="17"/>
      <c r="X10" s="17">
        <f t="shared" ref="X10:X19" si="6">U10-V10</f>
        <v>-6.7743014278009994E-4</v>
      </c>
    </row>
    <row r="11" spans="1:24" x14ac:dyDescent="0.6">
      <c r="B11" s="2">
        <v>422.98032303422798</v>
      </c>
      <c r="C11" s="1">
        <v>920.73311599969099</v>
      </c>
      <c r="D11" s="2"/>
      <c r="E11" s="1"/>
      <c r="F11" s="2">
        <v>422.80578300217798</v>
      </c>
      <c r="G11" s="1">
        <v>-159.25537634704099</v>
      </c>
      <c r="H11" s="2">
        <v>422.642114860319</v>
      </c>
      <c r="I11" s="1">
        <v>1.55377969762419</v>
      </c>
      <c r="J11" s="2">
        <v>422.60343087790102</v>
      </c>
      <c r="K11" s="1">
        <v>0.63258785942491902</v>
      </c>
      <c r="N11" s="23">
        <f t="shared" si="0"/>
        <v>422.98032303422798</v>
      </c>
      <c r="O11" s="24">
        <f t="shared" si="1"/>
        <v>92073.311599969093</v>
      </c>
      <c r="P11" s="23">
        <f t="shared" si="2"/>
        <v>422.80578300217798</v>
      </c>
      <c r="Q11" s="25">
        <f t="shared" si="3"/>
        <v>-1.5925537634704098E-4</v>
      </c>
      <c r="R11" s="23">
        <f t="shared" si="4"/>
        <v>422.642114860319</v>
      </c>
      <c r="S11" s="24">
        <f t="shared" si="4"/>
        <v>1.55377969762419</v>
      </c>
      <c r="T11" s="23">
        <f t="shared" si="4"/>
        <v>422.60343087790102</v>
      </c>
      <c r="U11" s="24">
        <f t="shared" si="4"/>
        <v>0.63258785942491902</v>
      </c>
      <c r="V11" s="17">
        <f t="shared" si="5"/>
        <v>0.6351342679001627</v>
      </c>
      <c r="W11" s="17"/>
      <c r="X11" s="17">
        <f t="shared" si="6"/>
        <v>-2.5464084752436777E-3</v>
      </c>
    </row>
    <row r="12" spans="1:24" x14ac:dyDescent="0.6">
      <c r="B12" s="2">
        <v>472.74982197845799</v>
      </c>
      <c r="C12" s="1">
        <v>896.17612581393098</v>
      </c>
      <c r="D12" s="2"/>
      <c r="E12" s="1"/>
      <c r="F12" s="2">
        <v>472.85289716358398</v>
      </c>
      <c r="G12" s="1">
        <v>-160.80547074029101</v>
      </c>
      <c r="H12" s="2">
        <v>472.82932939135299</v>
      </c>
      <c r="I12" s="1">
        <v>1.4708423326133899</v>
      </c>
      <c r="J12" s="2">
        <v>472.55297679111999</v>
      </c>
      <c r="K12" s="1">
        <v>0.736954206602768</v>
      </c>
      <c r="N12" s="23">
        <f t="shared" si="0"/>
        <v>472.74982197845799</v>
      </c>
      <c r="O12" s="24">
        <f t="shared" si="1"/>
        <v>89617.612581393099</v>
      </c>
      <c r="P12" s="23">
        <f t="shared" si="2"/>
        <v>472.85289716358398</v>
      </c>
      <c r="Q12" s="25">
        <f t="shared" si="3"/>
        <v>-1.6080547074029102E-4</v>
      </c>
      <c r="R12" s="23">
        <f t="shared" si="4"/>
        <v>472.82932939135299</v>
      </c>
      <c r="S12" s="24">
        <f t="shared" si="4"/>
        <v>1.4708423326133899</v>
      </c>
      <c r="T12" s="23">
        <f t="shared" si="4"/>
        <v>472.55297679111999</v>
      </c>
      <c r="U12" s="24">
        <f t="shared" si="4"/>
        <v>0.736954206602768</v>
      </c>
      <c r="V12" s="17">
        <f t="shared" si="5"/>
        <v>0.74452518292119618</v>
      </c>
      <c r="W12" s="17"/>
      <c r="X12" s="17">
        <f t="shared" si="6"/>
        <v>-7.5709763184281798E-3</v>
      </c>
    </row>
    <row r="13" spans="1:24" x14ac:dyDescent="0.6">
      <c r="B13" s="2">
        <v>523.00893958105701</v>
      </c>
      <c r="C13" s="1">
        <v>812.04747114339705</v>
      </c>
      <c r="D13" s="2"/>
      <c r="E13" s="1"/>
      <c r="F13" s="2">
        <v>522.88736691761198</v>
      </c>
      <c r="G13" s="1">
        <v>-167.30711506300699</v>
      </c>
      <c r="H13" s="2">
        <v>523.01101157809001</v>
      </c>
      <c r="I13" s="1">
        <v>1.3619870410367101</v>
      </c>
      <c r="J13" s="2">
        <v>523.00706357214904</v>
      </c>
      <c r="K13" s="1">
        <v>0.86261980830670804</v>
      </c>
      <c r="N13" s="23">
        <f t="shared" si="0"/>
        <v>523.00893958105701</v>
      </c>
      <c r="O13" s="24">
        <f t="shared" si="1"/>
        <v>81204.747114339698</v>
      </c>
      <c r="P13" s="23">
        <f t="shared" si="2"/>
        <v>522.88736691761198</v>
      </c>
      <c r="Q13" s="25">
        <f t="shared" si="3"/>
        <v>-1.6730711506300698E-4</v>
      </c>
      <c r="R13" s="23">
        <f t="shared" si="4"/>
        <v>523.01101157809001</v>
      </c>
      <c r="S13" s="24">
        <f t="shared" si="4"/>
        <v>1.3619870410367101</v>
      </c>
      <c r="T13" s="23">
        <f t="shared" si="4"/>
        <v>523.00706357214904</v>
      </c>
      <c r="U13" s="24">
        <f t="shared" si="4"/>
        <v>0.86261980830670804</v>
      </c>
      <c r="V13" s="17">
        <f t="shared" si="5"/>
        <v>0.8728604552872361</v>
      </c>
      <c r="W13" s="17"/>
      <c r="X13" s="17">
        <f t="shared" si="6"/>
        <v>-1.0240646980528068E-2</v>
      </c>
    </row>
    <row r="14" spans="1:24" x14ac:dyDescent="0.6">
      <c r="B14" s="2">
        <v>572.30070381493704</v>
      </c>
      <c r="C14" s="1">
        <v>801.926910867537</v>
      </c>
      <c r="D14" s="2"/>
      <c r="E14" s="1"/>
      <c r="F14" s="2">
        <v>572.435301865984</v>
      </c>
      <c r="G14" s="1">
        <v>-164.335789280401</v>
      </c>
      <c r="H14" s="2">
        <v>572.68925043373497</v>
      </c>
      <c r="I14" s="1">
        <v>1.2946004319654401</v>
      </c>
      <c r="J14" s="2">
        <v>572.45206861755798</v>
      </c>
      <c r="K14" s="1">
        <v>0.93077742279020204</v>
      </c>
      <c r="N14" s="23">
        <f t="shared" si="0"/>
        <v>572.30070381493704</v>
      </c>
      <c r="O14" s="24">
        <f t="shared" si="1"/>
        <v>80192.691086753694</v>
      </c>
      <c r="P14" s="23">
        <f t="shared" si="2"/>
        <v>572.435301865984</v>
      </c>
      <c r="Q14" s="25">
        <f t="shared" si="3"/>
        <v>-1.6433578928040098E-4</v>
      </c>
      <c r="R14" s="23">
        <f t="shared" si="4"/>
        <v>572.68925043373497</v>
      </c>
      <c r="S14" s="24">
        <f t="shared" si="4"/>
        <v>1.2946004319654401</v>
      </c>
      <c r="T14" s="23">
        <f t="shared" si="4"/>
        <v>572.45206861755798</v>
      </c>
      <c r="U14" s="24">
        <f t="shared" si="4"/>
        <v>0.93077742279020204</v>
      </c>
      <c r="V14" s="17">
        <f t="shared" si="5"/>
        <v>0.9576404436214272</v>
      </c>
      <c r="W14" s="17"/>
      <c r="X14" s="17">
        <f t="shared" si="6"/>
        <v>-2.6863020831225159E-2</v>
      </c>
    </row>
    <row r="15" spans="1:24" x14ac:dyDescent="0.6">
      <c r="B15" s="2">
        <v>622.560296775457</v>
      </c>
      <c r="C15" s="1">
        <v>715.99284681400798</v>
      </c>
      <c r="D15" s="2"/>
      <c r="E15" s="1"/>
      <c r="F15" s="2">
        <v>622.45932624000397</v>
      </c>
      <c r="G15" s="1">
        <v>-174.92784441441501</v>
      </c>
      <c r="H15" s="2">
        <v>622.37191516481903</v>
      </c>
      <c r="I15" s="1">
        <v>1.2479481641468599</v>
      </c>
      <c r="J15" s="2">
        <v>622.40161453077701</v>
      </c>
      <c r="K15" s="1">
        <v>1.0734824281150099</v>
      </c>
      <c r="N15" s="23">
        <f t="shared" si="0"/>
        <v>622.560296775457</v>
      </c>
      <c r="O15" s="24">
        <f t="shared" si="1"/>
        <v>71599.284681400793</v>
      </c>
      <c r="P15" s="23">
        <f t="shared" si="2"/>
        <v>622.45932624000397</v>
      </c>
      <c r="Q15" s="25">
        <f t="shared" si="3"/>
        <v>-1.7492784441441501E-4</v>
      </c>
      <c r="R15" s="23">
        <f t="shared" si="4"/>
        <v>622.37191516481903</v>
      </c>
      <c r="S15" s="24">
        <f t="shared" si="4"/>
        <v>1.2479481641468599</v>
      </c>
      <c r="T15" s="23">
        <f t="shared" si="4"/>
        <v>622.40161453077701</v>
      </c>
      <c r="U15" s="24">
        <f t="shared" si="4"/>
        <v>1.0734824281150099</v>
      </c>
      <c r="V15" s="17">
        <f t="shared" si="5"/>
        <v>1.0926994802885008</v>
      </c>
      <c r="W15" s="17"/>
      <c r="X15" s="17">
        <f t="shared" si="6"/>
        <v>-1.9217052173490901E-2</v>
      </c>
    </row>
    <row r="16" spans="1:24" x14ac:dyDescent="0.6">
      <c r="B16" s="2">
        <v>672.35594040532806</v>
      </c>
      <c r="C16" s="1">
        <v>592.13834056352698</v>
      </c>
      <c r="D16" s="2"/>
      <c r="E16" s="1"/>
      <c r="F16" s="2">
        <v>672.48060182980998</v>
      </c>
      <c r="G16" s="1">
        <v>-186.596323446139</v>
      </c>
      <c r="H16" s="2">
        <v>672.560789399143</v>
      </c>
      <c r="I16" s="1">
        <v>1.1727861771058301</v>
      </c>
      <c r="J16" s="2">
        <v>672.35116044399501</v>
      </c>
      <c r="K16" s="1">
        <v>1.1608093716719901</v>
      </c>
      <c r="N16" s="23">
        <f t="shared" si="0"/>
        <v>672.35594040532806</v>
      </c>
      <c r="O16" s="24">
        <f t="shared" si="1"/>
        <v>59213.834056352702</v>
      </c>
      <c r="P16" s="23">
        <f t="shared" si="2"/>
        <v>672.48060182980998</v>
      </c>
      <c r="Q16" s="25">
        <f t="shared" si="3"/>
        <v>-1.8659632344613899E-4</v>
      </c>
      <c r="R16" s="23">
        <f t="shared" si="4"/>
        <v>672.560789399143</v>
      </c>
      <c r="S16" s="24">
        <f t="shared" si="4"/>
        <v>1.1727861771058301</v>
      </c>
      <c r="T16" s="23">
        <f t="shared" si="4"/>
        <v>672.35116044399501</v>
      </c>
      <c r="U16" s="24">
        <f t="shared" si="4"/>
        <v>1.1608093716719901</v>
      </c>
      <c r="V16" s="17">
        <f t="shared" si="5"/>
        <v>1.1819705817258976</v>
      </c>
      <c r="W16" s="17"/>
      <c r="X16" s="17">
        <f t="shared" si="6"/>
        <v>-2.1161210053907586E-2</v>
      </c>
    </row>
    <row r="17" spans="2:24" x14ac:dyDescent="0.6">
      <c r="B17" s="2">
        <v>722.61505800792702</v>
      </c>
      <c r="C17" s="1">
        <v>508.00968589299299</v>
      </c>
      <c r="D17" s="2"/>
      <c r="E17" s="1"/>
      <c r="F17" s="2">
        <v>722.50352669014399</v>
      </c>
      <c r="G17" s="1">
        <v>-197.618948139238</v>
      </c>
      <c r="H17" s="2">
        <v>722.75077010232599</v>
      </c>
      <c r="I17" s="1">
        <v>1.1028077753779599</v>
      </c>
      <c r="J17" s="2">
        <v>722.80524722502503</v>
      </c>
      <c r="K17" s="1">
        <v>1.28647497337593</v>
      </c>
      <c r="N17" s="23">
        <f t="shared" si="0"/>
        <v>722.61505800792702</v>
      </c>
      <c r="O17" s="24">
        <f t="shared" si="1"/>
        <v>50800.9685892993</v>
      </c>
      <c r="P17" s="23">
        <f t="shared" si="2"/>
        <v>722.50352669014399</v>
      </c>
      <c r="Q17" s="25">
        <f t="shared" si="3"/>
        <v>-1.9761894813923798E-4</v>
      </c>
      <c r="R17" s="23">
        <f t="shared" si="4"/>
        <v>722.75077010232599</v>
      </c>
      <c r="S17" s="24">
        <f t="shared" si="4"/>
        <v>1.1028077753779599</v>
      </c>
      <c r="T17" s="23">
        <f t="shared" si="4"/>
        <v>722.80524722502503</v>
      </c>
      <c r="U17" s="24">
        <f t="shared" si="4"/>
        <v>1.28647497337593</v>
      </c>
      <c r="V17" s="17">
        <f t="shared" si="5"/>
        <v>1.3003211805899009</v>
      </c>
      <c r="W17" s="17"/>
      <c r="X17" s="17">
        <f t="shared" si="6"/>
        <v>-1.3846207213970896E-2</v>
      </c>
    </row>
    <row r="18" spans="2:24" x14ac:dyDescent="0.6">
      <c r="B18" s="2">
        <v>772.395965542255</v>
      </c>
      <c r="C18" s="1">
        <v>440.12287051535401</v>
      </c>
      <c r="D18" s="2"/>
      <c r="E18" s="1"/>
      <c r="F18" s="2">
        <v>772.53084960521903</v>
      </c>
      <c r="G18" s="1">
        <v>-206.91929459599999</v>
      </c>
      <c r="H18" s="2">
        <v>772.42624278582298</v>
      </c>
      <c r="I18" s="1">
        <v>1.02246220302375</v>
      </c>
      <c r="J18" s="2">
        <v>772.25025227043398</v>
      </c>
      <c r="K18" s="1">
        <v>1.39510117145899</v>
      </c>
      <c r="N18" s="23">
        <f t="shared" si="0"/>
        <v>772.395965542255</v>
      </c>
      <c r="O18" s="24">
        <f t="shared" si="1"/>
        <v>44012.287051535401</v>
      </c>
      <c r="P18" s="23">
        <f t="shared" si="2"/>
        <v>772.53084960521903</v>
      </c>
      <c r="Q18" s="25">
        <f t="shared" si="3"/>
        <v>-2.0691929459599998E-4</v>
      </c>
      <c r="R18" s="23">
        <f t="shared" si="4"/>
        <v>772.42624278582298</v>
      </c>
      <c r="S18" s="24">
        <f t="shared" si="4"/>
        <v>1.02246220302375</v>
      </c>
      <c r="T18" s="23">
        <f t="shared" si="4"/>
        <v>772.25025227043398</v>
      </c>
      <c r="U18" s="24">
        <f t="shared" si="4"/>
        <v>1.39510117145899</v>
      </c>
      <c r="V18" s="17">
        <f t="shared" si="5"/>
        <v>1.4232680866499383</v>
      </c>
      <c r="W18" s="17"/>
      <c r="X18" s="17">
        <f t="shared" si="6"/>
        <v>-2.8166915190948272E-2</v>
      </c>
    </row>
    <row r="19" spans="2:24" x14ac:dyDescent="0.6">
      <c r="B19" s="2">
        <v>822.17924986618596</v>
      </c>
      <c r="C19" s="1">
        <v>363.20900822274098</v>
      </c>
      <c r="D19" s="2"/>
      <c r="E19" s="1"/>
      <c r="F19" s="2">
        <v>822.03040595144705</v>
      </c>
      <c r="G19" s="1">
        <v>-222.89302941309001</v>
      </c>
      <c r="H19" s="2">
        <v>822.09784282831095</v>
      </c>
      <c r="I19" s="1">
        <v>0.92397408207343401</v>
      </c>
      <c r="J19" s="2">
        <v>822.199798183653</v>
      </c>
      <c r="K19" s="1">
        <v>1.5889243876464301</v>
      </c>
      <c r="N19" s="23">
        <f t="shared" si="0"/>
        <v>822.17924986618596</v>
      </c>
      <c r="O19" s="24">
        <f t="shared" si="1"/>
        <v>36320.900822274096</v>
      </c>
      <c r="P19" s="23">
        <f t="shared" si="2"/>
        <v>822.03040595144705</v>
      </c>
      <c r="Q19" s="25">
        <f t="shared" si="3"/>
        <v>-2.2289302941308999E-4</v>
      </c>
      <c r="R19" s="23">
        <f t="shared" si="4"/>
        <v>822.09784282831095</v>
      </c>
      <c r="S19" s="24">
        <f t="shared" si="4"/>
        <v>0.92397408207343401</v>
      </c>
      <c r="T19" s="23">
        <f t="shared" si="4"/>
        <v>822.199798183653</v>
      </c>
      <c r="U19" s="24">
        <f t="shared" si="4"/>
        <v>1.5889243876464301</v>
      </c>
      <c r="V19" s="17">
        <f t="shared" si="5"/>
        <v>1.6057101833945282</v>
      </c>
      <c r="W19" s="17"/>
      <c r="X19" s="17">
        <f t="shared" si="6"/>
        <v>-1.6785795748098131E-2</v>
      </c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Y5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63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19" t="s">
        <v>4</v>
      </c>
      <c r="C8" s="16" t="s">
        <v>23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5" x14ac:dyDescent="0.6">
      <c r="B9" s="2">
        <v>325.27946479989203</v>
      </c>
      <c r="C9" s="1">
        <v>3355.7585881564901</v>
      </c>
      <c r="D9" s="2"/>
      <c r="E9" s="1"/>
      <c r="F9" s="2">
        <v>325.23459894392698</v>
      </c>
      <c r="G9" s="1">
        <v>81.0309278350515</v>
      </c>
      <c r="H9" s="2">
        <v>323.53017588011897</v>
      </c>
      <c r="I9" s="1">
        <v>2.9998919155830901</v>
      </c>
      <c r="J9" s="2">
        <v>325.806451612903</v>
      </c>
      <c r="K9" s="1">
        <v>0.23592880978865299</v>
      </c>
      <c r="N9" s="23">
        <f>B9</f>
        <v>325.27946479989203</v>
      </c>
      <c r="O9" s="24">
        <f>C9*100</f>
        <v>335575.858815649</v>
      </c>
      <c r="P9" s="23">
        <f>F9</f>
        <v>325.23459894392698</v>
      </c>
      <c r="Q9" s="25">
        <f>G9*0.000001</f>
        <v>8.1030927835051494E-5</v>
      </c>
      <c r="R9" s="23">
        <f>H9</f>
        <v>323.53017588011897</v>
      </c>
      <c r="S9" s="24">
        <f>I9</f>
        <v>2.9998919155830901</v>
      </c>
      <c r="T9" s="23">
        <f>J9</f>
        <v>325.806451612903</v>
      </c>
      <c r="U9" s="24">
        <f>K9</f>
        <v>0.23592880978865299</v>
      </c>
      <c r="V9" s="17">
        <f>((O9*(Q9)^2)/S9)*T9</f>
        <v>0.23930204292041524</v>
      </c>
      <c r="W9" s="17"/>
      <c r="X9" s="17">
        <f>U9-V9</f>
        <v>-3.3732331317622433E-3</v>
      </c>
      <c r="Y9" s="59">
        <f>U9/V9-1</f>
        <v>-1.4096131778047916E-2</v>
      </c>
    </row>
    <row r="10" spans="1:25" x14ac:dyDescent="0.6">
      <c r="B10" s="2">
        <v>372.93857696564697</v>
      </c>
      <c r="C10" s="1">
        <v>2864.8317493250702</v>
      </c>
      <c r="D10" s="2"/>
      <c r="E10" s="1"/>
      <c r="F10" s="2">
        <v>373.01684686949898</v>
      </c>
      <c r="G10" s="1">
        <v>94.948453608247405</v>
      </c>
      <c r="H10" s="2">
        <v>373.128528237301</v>
      </c>
      <c r="I10" s="1">
        <v>2.7935914865177001</v>
      </c>
      <c r="J10" s="2">
        <v>372.58064516129002</v>
      </c>
      <c r="K10" s="1">
        <v>0.34278828327771499</v>
      </c>
      <c r="N10" s="23">
        <f t="shared" ref="N10:N18" si="0">B10</f>
        <v>372.93857696564697</v>
      </c>
      <c r="O10" s="24">
        <f t="shared" ref="O10:O18" si="1">C10*100</f>
        <v>286483.17493250704</v>
      </c>
      <c r="P10" s="23">
        <f t="shared" ref="P10:P18" si="2">F10</f>
        <v>373.01684686949898</v>
      </c>
      <c r="Q10" s="25">
        <f t="shared" ref="Q10:Q18" si="3">G10*0.000001</f>
        <v>9.4948453608247399E-5</v>
      </c>
      <c r="R10" s="23">
        <f t="shared" ref="R10:U18" si="4">H10</f>
        <v>373.128528237301</v>
      </c>
      <c r="S10" s="24">
        <f t="shared" si="4"/>
        <v>2.7935914865177001</v>
      </c>
      <c r="T10" s="23">
        <f t="shared" si="4"/>
        <v>372.58064516129002</v>
      </c>
      <c r="U10" s="24">
        <f t="shared" si="4"/>
        <v>0.34278828327771499</v>
      </c>
      <c r="V10" s="17">
        <f t="shared" ref="V10:V18" si="5">((O10*(Q10)^2)/S10)*T10</f>
        <v>0.34445485057254932</v>
      </c>
      <c r="W10" s="17"/>
      <c r="X10" s="17">
        <f t="shared" ref="X10:X18" si="6">U10-V10</f>
        <v>-1.6665672948343313E-3</v>
      </c>
      <c r="Y10" s="59">
        <f t="shared" ref="Y10:Y18" si="7">U10/V10-1</f>
        <v>-4.8382750077816672E-3</v>
      </c>
    </row>
    <row r="11" spans="1:25" x14ac:dyDescent="0.6">
      <c r="B11" s="2">
        <v>421.09086230768202</v>
      </c>
      <c r="C11" s="1">
        <v>2398.8188349268698</v>
      </c>
      <c r="D11" s="2"/>
      <c r="E11" s="1"/>
      <c r="F11" s="2">
        <v>421.280864973598</v>
      </c>
      <c r="G11" s="1">
        <v>112.577319587628</v>
      </c>
      <c r="H11" s="2">
        <v>423.21177307032099</v>
      </c>
      <c r="I11" s="1">
        <v>2.5628025000223</v>
      </c>
      <c r="J11" s="2">
        <v>420.43010752688099</v>
      </c>
      <c r="K11" s="1">
        <v>0.492763564454331</v>
      </c>
      <c r="N11" s="23">
        <f t="shared" si="0"/>
        <v>421.09086230768202</v>
      </c>
      <c r="O11" s="24">
        <f t="shared" si="1"/>
        <v>239881.88349268699</v>
      </c>
      <c r="P11" s="23">
        <f t="shared" si="2"/>
        <v>421.280864973598</v>
      </c>
      <c r="Q11" s="25">
        <f t="shared" si="3"/>
        <v>1.12577319587628E-4</v>
      </c>
      <c r="R11" s="23">
        <f t="shared" si="4"/>
        <v>423.21177307032099</v>
      </c>
      <c r="S11" s="24">
        <f t="shared" si="4"/>
        <v>2.5628025000223</v>
      </c>
      <c r="T11" s="23">
        <f t="shared" si="4"/>
        <v>420.43010752688099</v>
      </c>
      <c r="U11" s="24">
        <f t="shared" si="4"/>
        <v>0.492763564454331</v>
      </c>
      <c r="V11" s="17">
        <f t="shared" si="5"/>
        <v>0.49874428038671975</v>
      </c>
      <c r="W11" s="17"/>
      <c r="X11" s="17">
        <f t="shared" si="6"/>
        <v>-5.9807159323887471E-3</v>
      </c>
      <c r="Y11" s="59">
        <f t="shared" si="7"/>
        <v>-1.1991547908582256E-2</v>
      </c>
    </row>
    <row r="12" spans="1:25" x14ac:dyDescent="0.6">
      <c r="B12" s="2">
        <v>470.22438868989502</v>
      </c>
      <c r="C12" s="1">
        <v>1899.560126285</v>
      </c>
      <c r="D12" s="2"/>
      <c r="E12" s="1"/>
      <c r="F12" s="2">
        <v>470.50741765149598</v>
      </c>
      <c r="G12" s="1">
        <v>138.247422680412</v>
      </c>
      <c r="H12" s="2">
        <v>472.80615902688299</v>
      </c>
      <c r="I12" s="1">
        <v>2.29126271355348</v>
      </c>
      <c r="J12" s="2">
        <v>469.89247311827899</v>
      </c>
      <c r="K12" s="1">
        <v>0.737584970955382</v>
      </c>
      <c r="N12" s="23">
        <f t="shared" si="0"/>
        <v>470.22438868989502</v>
      </c>
      <c r="O12" s="24">
        <f t="shared" si="1"/>
        <v>189956.0126285</v>
      </c>
      <c r="P12" s="23">
        <f t="shared" si="2"/>
        <v>470.50741765149598</v>
      </c>
      <c r="Q12" s="25">
        <f t="shared" si="3"/>
        <v>1.38247422680412E-4</v>
      </c>
      <c r="R12" s="23">
        <f t="shared" si="4"/>
        <v>472.80615902688299</v>
      </c>
      <c r="S12" s="24">
        <f t="shared" si="4"/>
        <v>2.29126271355348</v>
      </c>
      <c r="T12" s="23">
        <f t="shared" si="4"/>
        <v>469.89247311827899</v>
      </c>
      <c r="U12" s="24">
        <f t="shared" si="4"/>
        <v>0.737584970955382</v>
      </c>
      <c r="V12" s="17">
        <f t="shared" si="5"/>
        <v>0.74454462470545835</v>
      </c>
      <c r="W12" s="17"/>
      <c r="X12" s="17">
        <f t="shared" si="6"/>
        <v>-6.9596537500763445E-3</v>
      </c>
      <c r="Y12" s="59">
        <f t="shared" si="7"/>
        <v>-9.3475307176242861E-3</v>
      </c>
    </row>
    <row r="13" spans="1:25" x14ac:dyDescent="0.6">
      <c r="B13" s="2">
        <v>519.35791507210695</v>
      </c>
      <c r="C13" s="1">
        <v>1400.30141764314</v>
      </c>
      <c r="D13" s="2"/>
      <c r="E13" s="1"/>
      <c r="F13" s="2">
        <v>519.23610761880798</v>
      </c>
      <c r="G13" s="1">
        <v>170.10309278350499</v>
      </c>
      <c r="H13" s="2">
        <v>522.88642905943698</v>
      </c>
      <c r="I13" s="1">
        <v>2.01154420900551</v>
      </c>
      <c r="J13" s="2">
        <v>518.81720430107498</v>
      </c>
      <c r="K13" s="1">
        <v>1.0484921517735699</v>
      </c>
      <c r="N13" s="23">
        <f t="shared" si="0"/>
        <v>519.35791507210695</v>
      </c>
      <c r="O13" s="24">
        <f t="shared" si="1"/>
        <v>140030.141764314</v>
      </c>
      <c r="P13" s="23">
        <f t="shared" si="2"/>
        <v>519.23610761880798</v>
      </c>
      <c r="Q13" s="25">
        <f t="shared" si="3"/>
        <v>1.7010309278350498E-4</v>
      </c>
      <c r="R13" s="23">
        <f t="shared" si="4"/>
        <v>522.88642905943698</v>
      </c>
      <c r="S13" s="24">
        <f t="shared" si="4"/>
        <v>2.01154420900551</v>
      </c>
      <c r="T13" s="23">
        <f t="shared" si="4"/>
        <v>518.81720430107498</v>
      </c>
      <c r="U13" s="24">
        <f t="shared" si="4"/>
        <v>1.0484921517735699</v>
      </c>
      <c r="V13" s="17">
        <f t="shared" si="5"/>
        <v>1.0450347588236548</v>
      </c>
      <c r="W13" s="17"/>
      <c r="X13" s="17">
        <f t="shared" si="6"/>
        <v>3.4573929499150946E-3</v>
      </c>
      <c r="Y13" s="59">
        <f t="shared" si="7"/>
        <v>3.3083999558127797E-3</v>
      </c>
    </row>
    <row r="14" spans="1:25" x14ac:dyDescent="0.6">
      <c r="B14" s="2">
        <v>568.50982057890099</v>
      </c>
      <c r="C14" s="1">
        <v>1200.1078241975399</v>
      </c>
      <c r="D14" s="2"/>
      <c r="E14" s="1"/>
      <c r="F14" s="2">
        <v>568.47171234598898</v>
      </c>
      <c r="G14" s="1">
        <v>190.20618556701001</v>
      </c>
      <c r="H14" s="2">
        <v>573.45853276891398</v>
      </c>
      <c r="I14" s="1">
        <v>1.82150602248354</v>
      </c>
      <c r="J14" s="2">
        <v>567.20430107526795</v>
      </c>
      <c r="K14" s="1">
        <v>1.3565195896675299</v>
      </c>
      <c r="N14" s="23">
        <f t="shared" si="0"/>
        <v>568.50982057890099</v>
      </c>
      <c r="O14" s="24">
        <f t="shared" si="1"/>
        <v>120010.78241975399</v>
      </c>
      <c r="P14" s="23">
        <f t="shared" si="2"/>
        <v>568.47171234598898</v>
      </c>
      <c r="Q14" s="25">
        <f t="shared" si="3"/>
        <v>1.9020618556701E-4</v>
      </c>
      <c r="R14" s="23">
        <f t="shared" si="4"/>
        <v>573.45853276891398</v>
      </c>
      <c r="S14" s="24">
        <f t="shared" si="4"/>
        <v>1.82150602248354</v>
      </c>
      <c r="T14" s="23">
        <f t="shared" si="4"/>
        <v>567.20430107526795</v>
      </c>
      <c r="U14" s="24">
        <f t="shared" si="4"/>
        <v>1.3565195896675299</v>
      </c>
      <c r="V14" s="17">
        <f t="shared" si="5"/>
        <v>1.3520054539775876</v>
      </c>
      <c r="W14" s="17"/>
      <c r="X14" s="17">
        <f t="shared" si="6"/>
        <v>4.5141356899423002E-3</v>
      </c>
      <c r="Y14" s="59">
        <f t="shared" si="7"/>
        <v>3.3388442899116022E-3</v>
      </c>
    </row>
    <row r="15" spans="1:25" x14ac:dyDescent="0.6">
      <c r="B15" s="2">
        <v>617.66989458550904</v>
      </c>
      <c r="C15" s="1">
        <v>1132.8320597280699</v>
      </c>
      <c r="D15" s="2"/>
      <c r="E15" s="1"/>
      <c r="F15" s="2">
        <v>617.70631128991704</v>
      </c>
      <c r="G15" s="1">
        <v>210.927835051546</v>
      </c>
      <c r="H15" s="2">
        <v>623.54475240239901</v>
      </c>
      <c r="I15" s="1">
        <v>1.6396465540407199</v>
      </c>
      <c r="J15" s="2">
        <v>617.74193548387098</v>
      </c>
      <c r="K15" s="1">
        <v>1.8772154245457899</v>
      </c>
      <c r="N15" s="23">
        <f t="shared" si="0"/>
        <v>617.66989458550904</v>
      </c>
      <c r="O15" s="24">
        <f t="shared" si="1"/>
        <v>113283.20597280699</v>
      </c>
      <c r="P15" s="23">
        <f t="shared" si="2"/>
        <v>617.70631128991704</v>
      </c>
      <c r="Q15" s="25">
        <f t="shared" si="3"/>
        <v>2.10927835051546E-4</v>
      </c>
      <c r="R15" s="23">
        <f t="shared" si="4"/>
        <v>623.54475240239901</v>
      </c>
      <c r="S15" s="24">
        <f t="shared" si="4"/>
        <v>1.6396465540407199</v>
      </c>
      <c r="T15" s="23">
        <f t="shared" si="4"/>
        <v>617.74193548387098</v>
      </c>
      <c r="U15" s="24">
        <f t="shared" si="4"/>
        <v>1.8772154245457899</v>
      </c>
      <c r="V15" s="17">
        <f t="shared" si="5"/>
        <v>1.8988478419411916</v>
      </c>
      <c r="W15" s="17"/>
      <c r="X15" s="17">
        <f t="shared" si="6"/>
        <v>-2.1632417395401671E-2</v>
      </c>
      <c r="Y15" s="59">
        <f t="shared" si="7"/>
        <v>-1.1392391174053662E-2</v>
      </c>
    </row>
    <row r="16" spans="1:25" x14ac:dyDescent="0.6">
      <c r="B16" s="2">
        <v>666.82690540468695</v>
      </c>
      <c r="C16" s="1">
        <v>1015.71210939254</v>
      </c>
      <c r="D16" s="2"/>
      <c r="E16" s="1"/>
      <c r="F16" s="2">
        <v>666.94141312547094</v>
      </c>
      <c r="G16" s="1">
        <v>231.34020618556701</v>
      </c>
      <c r="H16" s="2">
        <v>673.16095356237304</v>
      </c>
      <c r="I16" s="1">
        <v>1.72692323329079</v>
      </c>
      <c r="J16" s="2">
        <v>666.12903225806394</v>
      </c>
      <c r="K16" s="1">
        <v>2.0760474601408898</v>
      </c>
      <c r="N16" s="23">
        <f t="shared" si="0"/>
        <v>666.82690540468695</v>
      </c>
      <c r="O16" s="24">
        <f t="shared" si="1"/>
        <v>101571.210939254</v>
      </c>
      <c r="P16" s="23">
        <f t="shared" si="2"/>
        <v>666.94141312547094</v>
      </c>
      <c r="Q16" s="25">
        <f t="shared" si="3"/>
        <v>2.3134020618556701E-4</v>
      </c>
      <c r="R16" s="23">
        <f t="shared" si="4"/>
        <v>673.16095356237304</v>
      </c>
      <c r="S16" s="24">
        <f t="shared" si="4"/>
        <v>1.72692323329079</v>
      </c>
      <c r="T16" s="23">
        <f t="shared" si="4"/>
        <v>666.12903225806394</v>
      </c>
      <c r="U16" s="24">
        <f t="shared" si="4"/>
        <v>2.0760474601408898</v>
      </c>
      <c r="V16" s="17">
        <f t="shared" si="5"/>
        <v>2.0968057389860579</v>
      </c>
      <c r="W16" s="17"/>
      <c r="X16" s="17">
        <f t="shared" si="6"/>
        <v>-2.0758278845168121E-2</v>
      </c>
      <c r="Y16" s="59">
        <f t="shared" si="7"/>
        <v>-9.8999532761705478E-3</v>
      </c>
    </row>
    <row r="17" spans="2:25" x14ac:dyDescent="0.6">
      <c r="B17" s="2">
        <v>715.49023251634696</v>
      </c>
      <c r="C17" s="1">
        <v>865.37087031281305</v>
      </c>
      <c r="D17" s="2"/>
      <c r="E17" s="1"/>
      <c r="F17" s="2">
        <v>715.69876791551405</v>
      </c>
      <c r="G17" s="1">
        <v>245.567010309278</v>
      </c>
      <c r="H17" s="2">
        <v>722.77120512141596</v>
      </c>
      <c r="I17" s="1">
        <v>1.71634087643571</v>
      </c>
      <c r="J17" s="2">
        <v>715.59139784946206</v>
      </c>
      <c r="K17" s="1">
        <v>2.18581139537757</v>
      </c>
      <c r="N17" s="23">
        <f t="shared" si="0"/>
        <v>715.49023251634696</v>
      </c>
      <c r="O17" s="24">
        <f t="shared" si="1"/>
        <v>86537.087031281306</v>
      </c>
      <c r="P17" s="23">
        <f t="shared" si="2"/>
        <v>715.69876791551405</v>
      </c>
      <c r="Q17" s="25">
        <f t="shared" si="3"/>
        <v>2.4556701030927798E-4</v>
      </c>
      <c r="R17" s="23">
        <f t="shared" si="4"/>
        <v>722.77120512141596</v>
      </c>
      <c r="S17" s="24">
        <f t="shared" si="4"/>
        <v>1.71634087643571</v>
      </c>
      <c r="T17" s="23">
        <f t="shared" si="4"/>
        <v>715.59139784946206</v>
      </c>
      <c r="U17" s="24">
        <f t="shared" si="4"/>
        <v>2.18581139537757</v>
      </c>
      <c r="V17" s="17">
        <f t="shared" si="5"/>
        <v>2.1757244055518994</v>
      </c>
      <c r="W17" s="17"/>
      <c r="X17" s="17">
        <f t="shared" si="6"/>
        <v>1.0086989825670578E-2</v>
      </c>
      <c r="Y17" s="59">
        <f t="shared" si="7"/>
        <v>4.6361523545588312E-3</v>
      </c>
    </row>
    <row r="18" spans="2:25" x14ac:dyDescent="0.6">
      <c r="B18" s="2">
        <v>766.12421020817396</v>
      </c>
      <c r="C18" s="1">
        <v>781.455871721878</v>
      </c>
      <c r="D18" s="2"/>
      <c r="E18" s="1"/>
      <c r="F18" s="2">
        <v>765.92858938898598</v>
      </c>
      <c r="G18" s="1">
        <v>254.22680412371099</v>
      </c>
      <c r="H18" s="2">
        <v>772.86535755614102</v>
      </c>
      <c r="I18" s="1">
        <v>1.6649601227997599</v>
      </c>
      <c r="J18" s="2">
        <v>766.12903225806394</v>
      </c>
      <c r="K18" s="1">
        <v>2.3386911383018099</v>
      </c>
      <c r="N18" s="23">
        <f t="shared" si="0"/>
        <v>766.12421020817396</v>
      </c>
      <c r="O18" s="24">
        <f t="shared" si="1"/>
        <v>78145.587172187807</v>
      </c>
      <c r="P18" s="23">
        <f t="shared" si="2"/>
        <v>765.92858938898598</v>
      </c>
      <c r="Q18" s="25">
        <f t="shared" si="3"/>
        <v>2.5422680412371101E-4</v>
      </c>
      <c r="R18" s="23">
        <f t="shared" si="4"/>
        <v>772.86535755614102</v>
      </c>
      <c r="S18" s="24">
        <f t="shared" si="4"/>
        <v>1.6649601227997599</v>
      </c>
      <c r="T18" s="23">
        <f t="shared" si="4"/>
        <v>766.12903225806394</v>
      </c>
      <c r="U18" s="24">
        <f t="shared" si="4"/>
        <v>2.3386911383018099</v>
      </c>
      <c r="V18" s="17">
        <f t="shared" si="5"/>
        <v>2.3240486691195592</v>
      </c>
      <c r="W18" s="17"/>
      <c r="X18" s="17">
        <f t="shared" si="6"/>
        <v>1.464246918225065E-2</v>
      </c>
      <c r="Y18" s="59">
        <f t="shared" si="7"/>
        <v>6.300414176695357E-3</v>
      </c>
    </row>
    <row r="19" spans="2:25" x14ac:dyDescent="0.6">
      <c r="V19"/>
    </row>
    <row r="20" spans="2:25" x14ac:dyDescent="0.6">
      <c r="V20"/>
    </row>
    <row r="21" spans="2:25" x14ac:dyDescent="0.6">
      <c r="V21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O30"/>
      <c r="Q30"/>
      <c r="S30"/>
      <c r="U30"/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27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307.62837837837799</v>
      </c>
      <c r="E9" s="1">
        <v>17.125577471022702</v>
      </c>
      <c r="F9" s="2">
        <v>307.55453788509499</v>
      </c>
      <c r="G9" s="1">
        <v>-200.28819555372201</v>
      </c>
      <c r="H9" s="2">
        <v>307.75609756097498</v>
      </c>
      <c r="I9" s="1">
        <v>1.1552874564459901</v>
      </c>
      <c r="J9" s="2">
        <v>308.21939953810602</v>
      </c>
      <c r="K9" s="1">
        <v>0.62295081967213095</v>
      </c>
      <c r="N9" s="23">
        <f>D9</f>
        <v>307.62837837837799</v>
      </c>
      <c r="O9" s="24">
        <f>1/(E9*0.000001)</f>
        <v>58392.191544609108</v>
      </c>
      <c r="P9" s="23">
        <f>F9</f>
        <v>307.55453788509499</v>
      </c>
      <c r="Q9" s="25">
        <f>G9*0.000001</f>
        <v>-2.00288195553722E-4</v>
      </c>
      <c r="R9" s="23">
        <f>H9</f>
        <v>307.75609756097498</v>
      </c>
      <c r="S9" s="24">
        <f>I9</f>
        <v>1.1552874564459901</v>
      </c>
      <c r="T9" s="23">
        <f>J9</f>
        <v>308.21939953810602</v>
      </c>
      <c r="U9" s="24">
        <f>K9</f>
        <v>0.62295081967213095</v>
      </c>
      <c r="V9" s="17">
        <f>((O9*(Q9)^2)/S9)*T9</f>
        <v>0.62493578671902694</v>
      </c>
      <c r="W9" s="17"/>
      <c r="X9" s="17">
        <f>U9-V9</f>
        <v>-1.9849670468959912E-3</v>
      </c>
    </row>
    <row r="10" spans="1:24" x14ac:dyDescent="0.6">
      <c r="B10" s="2"/>
      <c r="C10" s="1"/>
      <c r="D10" s="2">
        <v>322.83108108108098</v>
      </c>
      <c r="E10" s="1">
        <v>18.2272676975849</v>
      </c>
      <c r="F10" s="2">
        <v>322.958368026644</v>
      </c>
      <c r="G10" s="1">
        <v>-207.53274587390601</v>
      </c>
      <c r="H10" s="2">
        <v>322.39024390243901</v>
      </c>
      <c r="I10" s="1">
        <v>1.1398469387755099</v>
      </c>
      <c r="J10" s="2">
        <v>322.65357967667398</v>
      </c>
      <c r="K10" s="1">
        <v>0.66744730679156905</v>
      </c>
      <c r="N10" s="23">
        <f t="shared" ref="N10:N19" si="0">D10</f>
        <v>322.83108108108098</v>
      </c>
      <c r="O10" s="24">
        <f t="shared" ref="O10:O19" si="1">1/(E10*0.000001)</f>
        <v>54862.858031788244</v>
      </c>
      <c r="P10" s="23">
        <f t="shared" ref="P10:P19" si="2">F10</f>
        <v>322.958368026644</v>
      </c>
      <c r="Q10" s="25">
        <f t="shared" ref="Q10:Q19" si="3">G10*0.000001</f>
        <v>-2.0753274587390601E-4</v>
      </c>
      <c r="R10" s="23">
        <f t="shared" ref="R10:U19" si="4">H10</f>
        <v>322.39024390243901</v>
      </c>
      <c r="S10" s="24">
        <f t="shared" si="4"/>
        <v>1.1398469387755099</v>
      </c>
      <c r="T10" s="23">
        <f t="shared" si="4"/>
        <v>322.65357967667398</v>
      </c>
      <c r="U10" s="24">
        <f t="shared" si="4"/>
        <v>0.66744730679156905</v>
      </c>
      <c r="V10" s="17">
        <f t="shared" ref="V10:V19" si="5">((O10*(Q10)^2)/S10)*T10</f>
        <v>0.66886988544971304</v>
      </c>
      <c r="W10" s="17"/>
      <c r="X10" s="17">
        <f t="shared" ref="X10:X19" si="6">U10-V10</f>
        <v>-1.4225786581439914E-3</v>
      </c>
    </row>
    <row r="11" spans="1:24" x14ac:dyDescent="0.6">
      <c r="B11" s="2"/>
      <c r="C11" s="1"/>
      <c r="D11" s="2">
        <v>373.08445945945903</v>
      </c>
      <c r="E11" s="1">
        <v>18.951872804226898</v>
      </c>
      <c r="F11" s="2">
        <v>372.91673605328799</v>
      </c>
      <c r="G11" s="1">
        <v>-218.79157432585899</v>
      </c>
      <c r="H11" s="2">
        <v>373</v>
      </c>
      <c r="I11" s="1">
        <v>1.1118311348929799</v>
      </c>
      <c r="J11" s="2">
        <v>372.88452655889103</v>
      </c>
      <c r="K11" s="1">
        <v>0.84777517564402805</v>
      </c>
      <c r="N11" s="23">
        <f t="shared" si="0"/>
        <v>373.08445945945903</v>
      </c>
      <c r="O11" s="24">
        <f t="shared" si="1"/>
        <v>52765.233828340526</v>
      </c>
      <c r="P11" s="23">
        <f t="shared" si="2"/>
        <v>372.91673605328799</v>
      </c>
      <c r="Q11" s="25">
        <f t="shared" si="3"/>
        <v>-2.1879157432585898E-4</v>
      </c>
      <c r="R11" s="23">
        <f t="shared" si="4"/>
        <v>373</v>
      </c>
      <c r="S11" s="24">
        <f t="shared" si="4"/>
        <v>1.1118311348929799</v>
      </c>
      <c r="T11" s="23">
        <f t="shared" si="4"/>
        <v>372.88452655889103</v>
      </c>
      <c r="U11" s="24">
        <f t="shared" si="4"/>
        <v>0.84777517564402805</v>
      </c>
      <c r="V11" s="17">
        <f t="shared" si="5"/>
        <v>0.84711931490854897</v>
      </c>
      <c r="W11" s="17"/>
      <c r="X11" s="17">
        <f t="shared" si="6"/>
        <v>6.5586073547907464E-4</v>
      </c>
    </row>
    <row r="12" spans="1:24" x14ac:dyDescent="0.6">
      <c r="B12" s="2"/>
      <c r="C12" s="1"/>
      <c r="D12" s="2">
        <v>422.493243243243</v>
      </c>
      <c r="E12" s="1">
        <v>19.062560513430501</v>
      </c>
      <c r="F12" s="2">
        <v>422.45878434637802</v>
      </c>
      <c r="G12" s="1">
        <v>-224.813913883445</v>
      </c>
      <c r="H12" s="2">
        <v>422.39024390243901</v>
      </c>
      <c r="I12" s="1">
        <v>1.06852040816326</v>
      </c>
      <c r="J12" s="2">
        <v>422.53810623556501</v>
      </c>
      <c r="K12" s="1">
        <v>1.04449648711943</v>
      </c>
      <c r="N12" s="23">
        <f t="shared" si="0"/>
        <v>422.493243243243</v>
      </c>
      <c r="O12" s="24">
        <f t="shared" si="1"/>
        <v>52458.849864132957</v>
      </c>
      <c r="P12" s="23">
        <f t="shared" si="2"/>
        <v>422.45878434637802</v>
      </c>
      <c r="Q12" s="25">
        <f t="shared" si="3"/>
        <v>-2.24813913883445E-4</v>
      </c>
      <c r="R12" s="23">
        <f t="shared" si="4"/>
        <v>422.39024390243901</v>
      </c>
      <c r="S12" s="24">
        <f t="shared" si="4"/>
        <v>1.06852040816326</v>
      </c>
      <c r="T12" s="23">
        <f t="shared" si="4"/>
        <v>422.53810623556501</v>
      </c>
      <c r="U12" s="24">
        <f t="shared" si="4"/>
        <v>1.04449648711943</v>
      </c>
      <c r="V12" s="17">
        <f t="shared" si="5"/>
        <v>1.0484511437947535</v>
      </c>
      <c r="W12" s="17"/>
      <c r="X12" s="17">
        <f t="shared" si="6"/>
        <v>-3.9546566753234647E-3</v>
      </c>
    </row>
    <row r="13" spans="1:24" x14ac:dyDescent="0.6">
      <c r="B13" s="2"/>
      <c r="C13" s="1"/>
      <c r="D13" s="2">
        <v>472.74662162162099</v>
      </c>
      <c r="E13" s="1">
        <v>20.155640543306799</v>
      </c>
      <c r="F13" s="2">
        <v>472.83347210657701</v>
      </c>
      <c r="G13" s="1">
        <v>-233.65565620458901</v>
      </c>
      <c r="H13" s="2">
        <v>472.39024390243901</v>
      </c>
      <c r="I13" s="1">
        <v>1.02826530612244</v>
      </c>
      <c r="J13" s="2">
        <v>472.19168591224002</v>
      </c>
      <c r="K13" s="1">
        <v>1.2318501170960099</v>
      </c>
      <c r="N13" s="23">
        <f t="shared" si="0"/>
        <v>472.74662162162099</v>
      </c>
      <c r="O13" s="24">
        <f t="shared" si="1"/>
        <v>49613.903257074897</v>
      </c>
      <c r="P13" s="23">
        <f t="shared" si="2"/>
        <v>472.83347210657701</v>
      </c>
      <c r="Q13" s="25">
        <f t="shared" si="3"/>
        <v>-2.33655656204589E-4</v>
      </c>
      <c r="R13" s="23">
        <f t="shared" si="4"/>
        <v>472.39024390243901</v>
      </c>
      <c r="S13" s="24">
        <f t="shared" si="4"/>
        <v>1.02826530612244</v>
      </c>
      <c r="T13" s="23">
        <f t="shared" si="4"/>
        <v>472.19168591224002</v>
      </c>
      <c r="U13" s="24">
        <f t="shared" si="4"/>
        <v>1.2318501170960099</v>
      </c>
      <c r="V13" s="17">
        <f t="shared" si="5"/>
        <v>1.243853251844711</v>
      </c>
      <c r="W13" s="17"/>
      <c r="X13" s="17">
        <f t="shared" si="6"/>
        <v>-1.2003134748701072E-2</v>
      </c>
    </row>
    <row r="14" spans="1:24" x14ac:dyDescent="0.6">
      <c r="B14" s="2"/>
      <c r="C14" s="1"/>
      <c r="D14" s="2">
        <v>523</v>
      </c>
      <c r="E14" s="1">
        <v>22.1084953940634</v>
      </c>
      <c r="F14" s="2">
        <v>522.37552039966602</v>
      </c>
      <c r="G14" s="1">
        <v>-242.90055366751201</v>
      </c>
      <c r="H14" s="2">
        <v>523</v>
      </c>
      <c r="I14" s="1">
        <v>0.99412705326032802</v>
      </c>
      <c r="J14" s="2">
        <v>522.42263279445694</v>
      </c>
      <c r="K14" s="1">
        <v>1.39812646370023</v>
      </c>
      <c r="N14" s="23">
        <f t="shared" si="0"/>
        <v>523</v>
      </c>
      <c r="O14" s="24">
        <f t="shared" si="1"/>
        <v>45231.481481481605</v>
      </c>
      <c r="P14" s="23">
        <f t="shared" si="2"/>
        <v>522.37552039966602</v>
      </c>
      <c r="Q14" s="25">
        <f t="shared" si="3"/>
        <v>-2.4290055366751201E-4</v>
      </c>
      <c r="R14" s="23">
        <f t="shared" si="4"/>
        <v>523</v>
      </c>
      <c r="S14" s="24">
        <f t="shared" si="4"/>
        <v>0.99412705326032802</v>
      </c>
      <c r="T14" s="23">
        <f t="shared" si="4"/>
        <v>522.42263279445694</v>
      </c>
      <c r="U14" s="24">
        <f t="shared" si="4"/>
        <v>1.39812646370023</v>
      </c>
      <c r="V14" s="17">
        <f t="shared" si="5"/>
        <v>1.4024194073641298</v>
      </c>
      <c r="W14" s="17"/>
      <c r="X14" s="17">
        <f t="shared" si="6"/>
        <v>-4.292943663899873E-3</v>
      </c>
    </row>
    <row r="15" spans="1:24" x14ac:dyDescent="0.6">
      <c r="B15" s="2"/>
      <c r="C15" s="1"/>
      <c r="D15" s="2">
        <v>572.83108108108104</v>
      </c>
      <c r="E15" s="1">
        <v>24.7984038285982</v>
      </c>
      <c r="F15" s="2">
        <v>572.33388842631098</v>
      </c>
      <c r="G15" s="1">
        <v>-250.93682421412799</v>
      </c>
      <c r="H15" s="2">
        <v>573</v>
      </c>
      <c r="I15" s="1">
        <v>0.96917807366849096</v>
      </c>
      <c r="J15" s="2">
        <v>573.23094688221704</v>
      </c>
      <c r="K15" s="1">
        <v>1.4894613583138101</v>
      </c>
      <c r="N15" s="23">
        <f t="shared" si="0"/>
        <v>572.83108108108104</v>
      </c>
      <c r="O15" s="24">
        <f t="shared" si="1"/>
        <v>40325.176044063475</v>
      </c>
      <c r="P15" s="23">
        <f t="shared" si="2"/>
        <v>572.33388842631098</v>
      </c>
      <c r="Q15" s="25">
        <f t="shared" si="3"/>
        <v>-2.5093682421412799E-4</v>
      </c>
      <c r="R15" s="23">
        <f t="shared" si="4"/>
        <v>573</v>
      </c>
      <c r="S15" s="24">
        <f t="shared" si="4"/>
        <v>0.96917807366849096</v>
      </c>
      <c r="T15" s="23">
        <f t="shared" si="4"/>
        <v>573.23094688221704</v>
      </c>
      <c r="U15" s="24">
        <f t="shared" si="4"/>
        <v>1.4894613583138101</v>
      </c>
      <c r="V15" s="17">
        <f t="shared" si="5"/>
        <v>1.501865755920605</v>
      </c>
      <c r="W15" s="17"/>
      <c r="X15" s="17">
        <f t="shared" si="6"/>
        <v>-1.2404397606794904E-2</v>
      </c>
    </row>
    <row r="16" spans="1:24" x14ac:dyDescent="0.6">
      <c r="B16" s="2"/>
      <c r="C16" s="1"/>
      <c r="D16" s="2">
        <v>623.08445945945903</v>
      </c>
      <c r="E16" s="1">
        <v>28.347983346703899</v>
      </c>
      <c r="F16" s="2">
        <v>622.70857618651098</v>
      </c>
      <c r="G16" s="1">
        <v>-259.17433692802098</v>
      </c>
      <c r="H16" s="2">
        <v>623</v>
      </c>
      <c r="I16" s="1">
        <v>0.94422909407665501</v>
      </c>
      <c r="J16" s="2">
        <v>622.88452655889103</v>
      </c>
      <c r="K16" s="1">
        <v>1.5480093676814899</v>
      </c>
      <c r="N16" s="23">
        <f t="shared" si="0"/>
        <v>623.08445945945903</v>
      </c>
      <c r="O16" s="24">
        <f t="shared" si="1"/>
        <v>35275.877926472429</v>
      </c>
      <c r="P16" s="23">
        <f t="shared" si="2"/>
        <v>622.70857618651098</v>
      </c>
      <c r="Q16" s="25">
        <f t="shared" si="3"/>
        <v>-2.5917433692802095E-4</v>
      </c>
      <c r="R16" s="23">
        <f t="shared" si="4"/>
        <v>623</v>
      </c>
      <c r="S16" s="24">
        <f t="shared" si="4"/>
        <v>0.94422909407665501</v>
      </c>
      <c r="T16" s="23">
        <f t="shared" si="4"/>
        <v>622.88452655889103</v>
      </c>
      <c r="U16" s="24">
        <f t="shared" si="4"/>
        <v>1.5480093676814899</v>
      </c>
      <c r="V16" s="17">
        <f t="shared" si="5"/>
        <v>1.5631188043728379</v>
      </c>
      <c r="W16" s="17"/>
      <c r="X16" s="17">
        <f t="shared" si="6"/>
        <v>-1.510943669134801E-2</v>
      </c>
    </row>
    <row r="17" spans="2:24" x14ac:dyDescent="0.6">
      <c r="B17" s="2"/>
      <c r="C17" s="1"/>
      <c r="D17" s="2">
        <v>672.91554054053995</v>
      </c>
      <c r="E17" s="1">
        <v>33.862866192702398</v>
      </c>
      <c r="F17" s="2">
        <v>672.66694421315503</v>
      </c>
      <c r="G17" s="1">
        <v>-269.22470616547298</v>
      </c>
      <c r="H17" s="2">
        <v>673</v>
      </c>
      <c r="I17" s="1">
        <v>0.91621888999502199</v>
      </c>
      <c r="J17" s="2">
        <v>672.53810623556501</v>
      </c>
      <c r="K17" s="1">
        <v>1.55971896955503</v>
      </c>
      <c r="N17" s="23">
        <f t="shared" si="0"/>
        <v>672.91554054053995</v>
      </c>
      <c r="O17" s="24">
        <f t="shared" si="1"/>
        <v>29530.872971866291</v>
      </c>
      <c r="P17" s="23">
        <f t="shared" si="2"/>
        <v>672.66694421315503</v>
      </c>
      <c r="Q17" s="25">
        <f t="shared" si="3"/>
        <v>-2.6922470616547298E-4</v>
      </c>
      <c r="R17" s="23">
        <f t="shared" si="4"/>
        <v>673</v>
      </c>
      <c r="S17" s="24">
        <f t="shared" si="4"/>
        <v>0.91621888999502199</v>
      </c>
      <c r="T17" s="23">
        <f t="shared" si="4"/>
        <v>672.53810623556501</v>
      </c>
      <c r="U17" s="24">
        <f t="shared" si="4"/>
        <v>1.55971896955503</v>
      </c>
      <c r="V17" s="17">
        <f t="shared" si="5"/>
        <v>1.571172119248947</v>
      </c>
      <c r="W17" s="17"/>
      <c r="X17" s="17">
        <f t="shared" si="6"/>
        <v>-1.1453149693916975E-2</v>
      </c>
    </row>
    <row r="18" spans="2:24" x14ac:dyDescent="0.6">
      <c r="B18" s="2"/>
      <c r="C18" s="1"/>
      <c r="D18" s="2">
        <v>723.16891891891805</v>
      </c>
      <c r="E18" s="1">
        <v>39.193407839774203</v>
      </c>
      <c r="F18" s="2">
        <v>722.6253122398</v>
      </c>
      <c r="G18" s="1">
        <v>-280.48353461742602</v>
      </c>
      <c r="H18" s="2">
        <v>723</v>
      </c>
      <c r="I18" s="1">
        <v>0.91269848183175695</v>
      </c>
      <c r="J18" s="2">
        <v>722.76905311778205</v>
      </c>
      <c r="K18" s="1">
        <v>1.5784543325526901</v>
      </c>
      <c r="N18" s="23">
        <f t="shared" si="0"/>
        <v>723.16891891891805</v>
      </c>
      <c r="O18" s="24">
        <f t="shared" si="1"/>
        <v>25514.49478667638</v>
      </c>
      <c r="P18" s="23">
        <f t="shared" si="2"/>
        <v>722.6253122398</v>
      </c>
      <c r="Q18" s="25">
        <f t="shared" si="3"/>
        <v>-2.80483534617426E-4</v>
      </c>
      <c r="R18" s="23">
        <f t="shared" si="4"/>
        <v>723</v>
      </c>
      <c r="S18" s="24">
        <f t="shared" si="4"/>
        <v>0.91269848183175695</v>
      </c>
      <c r="T18" s="23">
        <f t="shared" si="4"/>
        <v>722.76905311778205</v>
      </c>
      <c r="U18" s="24">
        <f t="shared" si="4"/>
        <v>1.5784543325526901</v>
      </c>
      <c r="V18" s="17">
        <f t="shared" si="5"/>
        <v>1.5895490638203602</v>
      </c>
      <c r="W18" s="17"/>
      <c r="X18" s="17">
        <f t="shared" si="6"/>
        <v>-1.1094731267670133E-2</v>
      </c>
    </row>
    <row r="19" spans="2:24" x14ac:dyDescent="0.6">
      <c r="B19" s="2"/>
      <c r="C19" s="1"/>
      <c r="D19" s="2">
        <v>773</v>
      </c>
      <c r="E19" s="1">
        <v>44.953940634595597</v>
      </c>
      <c r="F19" s="2">
        <v>773</v>
      </c>
      <c r="G19" s="1">
        <v>-288.92245720040199</v>
      </c>
      <c r="H19" s="2">
        <v>773</v>
      </c>
      <c r="I19" s="1">
        <v>0.89693317570930797</v>
      </c>
      <c r="J19" s="2">
        <v>772.42263279445694</v>
      </c>
      <c r="K19" s="1">
        <v>1.58782201405152</v>
      </c>
      <c r="N19" s="23">
        <f t="shared" si="0"/>
        <v>773</v>
      </c>
      <c r="O19" s="24">
        <f t="shared" si="1"/>
        <v>22244.990892531929</v>
      </c>
      <c r="P19" s="23">
        <f t="shared" si="2"/>
        <v>773</v>
      </c>
      <c r="Q19" s="25">
        <f t="shared" si="3"/>
        <v>-2.8892245720040199E-4</v>
      </c>
      <c r="R19" s="23">
        <f t="shared" si="4"/>
        <v>773</v>
      </c>
      <c r="S19" s="24">
        <f t="shared" si="4"/>
        <v>0.89693317570930797</v>
      </c>
      <c r="T19" s="23">
        <f t="shared" si="4"/>
        <v>772.42263279445694</v>
      </c>
      <c r="U19" s="24">
        <f t="shared" si="4"/>
        <v>1.58782201405152</v>
      </c>
      <c r="V19" s="17">
        <f t="shared" si="5"/>
        <v>1.5991519588490055</v>
      </c>
      <c r="W19" s="17"/>
      <c r="X19" s="17">
        <f t="shared" si="6"/>
        <v>-1.1329944797485503E-2</v>
      </c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23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309.47666195190902</v>
      </c>
      <c r="C9" s="1">
        <v>308.688118811881</v>
      </c>
      <c r="D9" s="2"/>
      <c r="E9" s="1"/>
      <c r="F9" s="2">
        <v>309.073724007561</v>
      </c>
      <c r="G9" s="1">
        <v>-158.6225504585</v>
      </c>
      <c r="H9" s="2">
        <v>303.03893637226901</v>
      </c>
      <c r="I9" s="1">
        <v>2.6011745023729</v>
      </c>
      <c r="J9" s="2">
        <v>302.77981576587501</v>
      </c>
      <c r="K9" s="1">
        <v>8.9159941305942694E-2</v>
      </c>
      <c r="N9" s="23">
        <f>B9</f>
        <v>309.47666195190902</v>
      </c>
      <c r="O9" s="24">
        <f>C9*100</f>
        <v>30868.8118811881</v>
      </c>
      <c r="P9" s="23">
        <f>F9</f>
        <v>309.073724007561</v>
      </c>
      <c r="Q9" s="25">
        <f>G9*0.000001</f>
        <v>-1.5862255045849999E-4</v>
      </c>
      <c r="R9" s="23">
        <f>H9</f>
        <v>303.03893637226901</v>
      </c>
      <c r="S9" s="24">
        <f>I9</f>
        <v>2.6011745023729</v>
      </c>
      <c r="T9" s="23">
        <f>J9</f>
        <v>302.77981576587501</v>
      </c>
      <c r="U9" s="24">
        <f>K9</f>
        <v>8.9159941305942694E-2</v>
      </c>
      <c r="V9" s="17">
        <f>((O9*(Q9)^2)/S9)*T9</f>
        <v>9.040807106823405E-2</v>
      </c>
      <c r="W9" s="17"/>
      <c r="X9" s="17">
        <f>U9-V9</f>
        <v>-1.2481297622913556E-3</v>
      </c>
    </row>
    <row r="10" spans="1:24" x14ac:dyDescent="0.6">
      <c r="B10" s="2">
        <v>371.96828705426901</v>
      </c>
      <c r="C10" s="1">
        <v>329.18316831683097</v>
      </c>
      <c r="D10" s="2"/>
      <c r="E10" s="1"/>
      <c r="F10" s="2">
        <v>371.83364839319398</v>
      </c>
      <c r="G10" s="1">
        <v>-175.157439913583</v>
      </c>
      <c r="H10" s="2">
        <v>373.69420702754002</v>
      </c>
      <c r="I10" s="1">
        <v>2.7088190105500298</v>
      </c>
      <c r="J10" s="2">
        <v>372.65019972283301</v>
      </c>
      <c r="K10" s="1">
        <v>0.148862802641232</v>
      </c>
      <c r="N10" s="23">
        <f t="shared" ref="N10:N21" si="0">B10</f>
        <v>371.96828705426901</v>
      </c>
      <c r="O10" s="24">
        <f t="shared" ref="O10:O21" si="1">C10*100</f>
        <v>32918.3168316831</v>
      </c>
      <c r="P10" s="23">
        <f t="shared" ref="P10:P21" si="2">F10</f>
        <v>371.83364839319398</v>
      </c>
      <c r="Q10" s="25">
        <f t="shared" ref="Q10:Q21" si="3">G10*0.000001</f>
        <v>-1.75157439913583E-4</v>
      </c>
      <c r="R10" s="23">
        <f t="shared" ref="R10:U21" si="4">H10</f>
        <v>373.69420702754002</v>
      </c>
      <c r="S10" s="24">
        <f t="shared" si="4"/>
        <v>2.7088190105500298</v>
      </c>
      <c r="T10" s="23">
        <f t="shared" si="4"/>
        <v>372.65019972283301</v>
      </c>
      <c r="U10" s="24">
        <f t="shared" si="4"/>
        <v>0.148862802641232</v>
      </c>
      <c r="V10" s="17">
        <f t="shared" ref="V10:V21" si="5">((O10*(Q10)^2)/S10)*T10</f>
        <v>0.13893644058462751</v>
      </c>
      <c r="W10" s="17"/>
      <c r="X10" s="17">
        <f t="shared" ref="X10:X21" si="6">U10-V10</f>
        <v>9.926362056604493E-3</v>
      </c>
    </row>
    <row r="11" spans="1:24" x14ac:dyDescent="0.6">
      <c r="B11" s="2">
        <v>420.15186481054099</v>
      </c>
      <c r="C11" s="1">
        <v>344.33168316831598</v>
      </c>
      <c r="D11" s="2"/>
      <c r="E11" s="1"/>
      <c r="F11" s="2">
        <v>420.226843100189</v>
      </c>
      <c r="G11" s="1">
        <v>-188.86270826239499</v>
      </c>
      <c r="H11" s="2">
        <v>423.07692307692298</v>
      </c>
      <c r="I11" s="1">
        <v>2.8596697281118</v>
      </c>
      <c r="J11" s="2">
        <v>423.222874378413</v>
      </c>
      <c r="K11" s="1">
        <v>0.18071808510638299</v>
      </c>
      <c r="N11" s="23">
        <f t="shared" si="0"/>
        <v>420.15186481054099</v>
      </c>
      <c r="O11" s="24">
        <f t="shared" si="1"/>
        <v>34433.168316831594</v>
      </c>
      <c r="P11" s="23">
        <f t="shared" si="2"/>
        <v>420.226843100189</v>
      </c>
      <c r="Q11" s="25">
        <f t="shared" si="3"/>
        <v>-1.8886270826239498E-4</v>
      </c>
      <c r="R11" s="23">
        <f t="shared" si="4"/>
        <v>423.07692307692298</v>
      </c>
      <c r="S11" s="24">
        <f t="shared" si="4"/>
        <v>2.8596697281118</v>
      </c>
      <c r="T11" s="23">
        <f t="shared" si="4"/>
        <v>423.222874378413</v>
      </c>
      <c r="U11" s="24">
        <f t="shared" si="4"/>
        <v>0.18071808510638299</v>
      </c>
      <c r="V11" s="17">
        <f t="shared" si="5"/>
        <v>0.18177019207082348</v>
      </c>
      <c r="W11" s="17"/>
      <c r="X11" s="17">
        <f t="shared" si="6"/>
        <v>-1.0521069644404968E-3</v>
      </c>
    </row>
    <row r="12" spans="1:24" x14ac:dyDescent="0.6">
      <c r="B12" s="2">
        <v>469.06685029405099</v>
      </c>
      <c r="C12" s="1">
        <v>354.57920792079199</v>
      </c>
      <c r="D12" s="2"/>
      <c r="E12" s="1"/>
      <c r="F12" s="2">
        <v>468.620037807183</v>
      </c>
      <c r="G12" s="1">
        <v>-198.09592692176699</v>
      </c>
      <c r="H12" s="2">
        <v>472.45963912630498</v>
      </c>
      <c r="I12" s="1">
        <v>2.9769651860197799</v>
      </c>
      <c r="J12" s="2">
        <v>472.28743784136299</v>
      </c>
      <c r="K12" s="1">
        <v>0.21996515040352099</v>
      </c>
      <c r="N12" s="23">
        <f t="shared" si="0"/>
        <v>469.06685029405099</v>
      </c>
      <c r="O12" s="24">
        <f t="shared" si="1"/>
        <v>35457.920792079196</v>
      </c>
      <c r="P12" s="23">
        <f t="shared" si="2"/>
        <v>468.620037807183</v>
      </c>
      <c r="Q12" s="25">
        <f t="shared" si="3"/>
        <v>-1.9809592692176698E-4</v>
      </c>
      <c r="R12" s="23">
        <f t="shared" si="4"/>
        <v>472.45963912630498</v>
      </c>
      <c r="S12" s="24">
        <f t="shared" si="4"/>
        <v>2.9769651860197799</v>
      </c>
      <c r="T12" s="23">
        <f t="shared" si="4"/>
        <v>472.28743784136299</v>
      </c>
      <c r="U12" s="24">
        <f t="shared" si="4"/>
        <v>0.21996515040352099</v>
      </c>
      <c r="V12" s="17">
        <f t="shared" si="5"/>
        <v>0.22074811100305833</v>
      </c>
      <c r="W12" s="17"/>
      <c r="X12" s="17">
        <f t="shared" si="6"/>
        <v>-7.8296059953733566E-4</v>
      </c>
    </row>
    <row r="13" spans="1:24" x14ac:dyDescent="0.6">
      <c r="B13" s="2">
        <v>518.701146430432</v>
      </c>
      <c r="C13" s="1">
        <v>357.02970297029702</v>
      </c>
      <c r="D13" s="2"/>
      <c r="E13" s="1"/>
      <c r="F13" s="2">
        <v>518.52551984877095</v>
      </c>
      <c r="G13" s="1">
        <v>-207.925137080393</v>
      </c>
      <c r="H13" s="2">
        <v>522.60208926875498</v>
      </c>
      <c r="I13" s="1">
        <v>2.9887989802770099</v>
      </c>
      <c r="J13" s="2">
        <v>522.07446808510599</v>
      </c>
      <c r="K13" s="1">
        <v>0.26823871973587599</v>
      </c>
      <c r="N13" s="23">
        <f t="shared" si="0"/>
        <v>518.701146430432</v>
      </c>
      <c r="O13" s="24">
        <f t="shared" si="1"/>
        <v>35702.9702970297</v>
      </c>
      <c r="P13" s="23">
        <f t="shared" si="2"/>
        <v>518.52551984877095</v>
      </c>
      <c r="Q13" s="25">
        <f t="shared" si="3"/>
        <v>-2.0792513708039299E-4</v>
      </c>
      <c r="R13" s="23">
        <f t="shared" si="4"/>
        <v>522.60208926875498</v>
      </c>
      <c r="S13" s="24">
        <f t="shared" si="4"/>
        <v>2.9887989802770099</v>
      </c>
      <c r="T13" s="23">
        <f t="shared" si="4"/>
        <v>522.07446808510599</v>
      </c>
      <c r="U13" s="24">
        <f t="shared" si="4"/>
        <v>0.26823871973587599</v>
      </c>
      <c r="V13" s="17">
        <f t="shared" si="5"/>
        <v>0.26962123264176202</v>
      </c>
      <c r="W13" s="17"/>
      <c r="X13" s="17">
        <f t="shared" si="6"/>
        <v>-1.3825129058860353E-3</v>
      </c>
    </row>
    <row r="14" spans="1:24" x14ac:dyDescent="0.6">
      <c r="B14" s="2">
        <v>566.83633588922703</v>
      </c>
      <c r="C14" s="1">
        <v>360.59405940594002</v>
      </c>
      <c r="D14" s="2"/>
      <c r="E14" s="1"/>
      <c r="F14" s="2">
        <v>566.16257088846805</v>
      </c>
      <c r="G14" s="1">
        <v>-216.41315502119301</v>
      </c>
      <c r="H14" s="2">
        <v>572.74453941120601</v>
      </c>
      <c r="I14" s="1">
        <v>3.0030295787952199</v>
      </c>
      <c r="J14" s="2">
        <v>571.84927040026002</v>
      </c>
      <c r="K14" s="1">
        <v>0.32143708730741</v>
      </c>
      <c r="N14" s="23">
        <f t="shared" si="0"/>
        <v>566.83633588922703</v>
      </c>
      <c r="O14" s="24">
        <f t="shared" si="1"/>
        <v>36059.405940593999</v>
      </c>
      <c r="P14" s="23">
        <f t="shared" si="2"/>
        <v>566.16257088846805</v>
      </c>
      <c r="Q14" s="25">
        <f t="shared" si="3"/>
        <v>-2.16413155021193E-4</v>
      </c>
      <c r="R14" s="23">
        <f t="shared" si="4"/>
        <v>572.74453941120601</v>
      </c>
      <c r="S14" s="24">
        <f t="shared" si="4"/>
        <v>3.0030295787952199</v>
      </c>
      <c r="T14" s="23">
        <f t="shared" si="4"/>
        <v>571.84927040026002</v>
      </c>
      <c r="U14" s="24">
        <f t="shared" si="4"/>
        <v>0.32143708730741</v>
      </c>
      <c r="V14" s="17">
        <f t="shared" si="5"/>
        <v>0.32159392943778126</v>
      </c>
      <c r="W14" s="17"/>
      <c r="X14" s="17">
        <f t="shared" si="6"/>
        <v>-1.5684213037125971E-4</v>
      </c>
    </row>
    <row r="15" spans="1:24" x14ac:dyDescent="0.6">
      <c r="B15" s="2">
        <v>615.72619667981803</v>
      </c>
      <c r="C15" s="1">
        <v>364.82673267326697</v>
      </c>
      <c r="D15" s="2"/>
      <c r="E15" s="1"/>
      <c r="F15" s="2">
        <v>615.31190926275997</v>
      </c>
      <c r="G15" s="1">
        <v>-224.453686200378</v>
      </c>
      <c r="H15" s="2">
        <v>622.88698955365601</v>
      </c>
      <c r="I15" s="1">
        <v>2.9908953304426</v>
      </c>
      <c r="J15" s="2">
        <v>622.35061547240502</v>
      </c>
      <c r="K15" s="1">
        <v>0.38202035950110003</v>
      </c>
      <c r="N15" s="23">
        <f t="shared" si="0"/>
        <v>615.72619667981803</v>
      </c>
      <c r="O15" s="24">
        <f t="shared" si="1"/>
        <v>36482.673267326696</v>
      </c>
      <c r="P15" s="23">
        <f t="shared" si="2"/>
        <v>615.31190926275997</v>
      </c>
      <c r="Q15" s="25">
        <f t="shared" si="3"/>
        <v>-2.2445368620037799E-4</v>
      </c>
      <c r="R15" s="23">
        <f t="shared" si="4"/>
        <v>622.88698955365601</v>
      </c>
      <c r="S15" s="24">
        <f t="shared" si="4"/>
        <v>2.9908953304426</v>
      </c>
      <c r="T15" s="23">
        <f t="shared" si="4"/>
        <v>622.35061547240502</v>
      </c>
      <c r="U15" s="24">
        <f t="shared" si="4"/>
        <v>0.38202035950110003</v>
      </c>
      <c r="V15" s="17">
        <f t="shared" si="5"/>
        <v>0.38244945540829217</v>
      </c>
      <c r="W15" s="17"/>
      <c r="X15" s="17">
        <f t="shared" si="6"/>
        <v>-4.2909590719214519E-4</v>
      </c>
    </row>
    <row r="16" spans="1:24" x14ac:dyDescent="0.6">
      <c r="B16" s="2">
        <v>664.56673862875004</v>
      </c>
      <c r="C16" s="1">
        <v>357.25247524752399</v>
      </c>
      <c r="D16" s="2"/>
      <c r="E16" s="1"/>
      <c r="F16" s="2">
        <v>664.46124763705097</v>
      </c>
      <c r="G16" s="1">
        <v>-232.04701241061801</v>
      </c>
      <c r="H16" s="2">
        <v>673.02943969610601</v>
      </c>
      <c r="I16" s="1">
        <v>2.9715706693070199</v>
      </c>
      <c r="J16" s="2">
        <v>672.12745577565795</v>
      </c>
      <c r="K16" s="1">
        <v>0.434397927366104</v>
      </c>
      <c r="N16" s="23">
        <f t="shared" si="0"/>
        <v>664.56673862875004</v>
      </c>
      <c r="O16" s="24">
        <f t="shared" si="1"/>
        <v>35725.247524752398</v>
      </c>
      <c r="P16" s="23">
        <f t="shared" si="2"/>
        <v>664.46124763705097</v>
      </c>
      <c r="Q16" s="25">
        <f t="shared" si="3"/>
        <v>-2.3204701241061801E-4</v>
      </c>
      <c r="R16" s="23">
        <f t="shared" si="4"/>
        <v>673.02943969610601</v>
      </c>
      <c r="S16" s="24">
        <f t="shared" si="4"/>
        <v>2.9715706693070199</v>
      </c>
      <c r="T16" s="23">
        <f t="shared" si="4"/>
        <v>672.12745577565795</v>
      </c>
      <c r="U16" s="24">
        <f t="shared" si="4"/>
        <v>0.434397927366104</v>
      </c>
      <c r="V16" s="17">
        <f t="shared" si="5"/>
        <v>0.43510370591665382</v>
      </c>
      <c r="W16" s="17"/>
      <c r="X16" s="17">
        <f t="shared" si="6"/>
        <v>-7.057785505498182E-4</v>
      </c>
    </row>
    <row r="17" spans="2:24" x14ac:dyDescent="0.6">
      <c r="B17" s="2">
        <v>713.449155065882</v>
      </c>
      <c r="C17" s="1">
        <v>359.70297029702903</v>
      </c>
      <c r="D17" s="2"/>
      <c r="E17" s="1"/>
      <c r="F17" s="2">
        <v>712.85444234404497</v>
      </c>
      <c r="G17" s="1">
        <v>-235.615634796698</v>
      </c>
      <c r="H17" s="2">
        <v>723.17188983855601</v>
      </c>
      <c r="I17" s="1">
        <v>2.97621405078129</v>
      </c>
      <c r="J17" s="2">
        <v>721.91041004320505</v>
      </c>
      <c r="K17" s="1">
        <v>0.48431309611151802</v>
      </c>
      <c r="N17" s="23">
        <f t="shared" si="0"/>
        <v>713.449155065882</v>
      </c>
      <c r="O17" s="24">
        <f t="shared" si="1"/>
        <v>35970.297029702902</v>
      </c>
      <c r="P17" s="23">
        <f t="shared" si="2"/>
        <v>712.85444234404497</v>
      </c>
      <c r="Q17" s="25">
        <f t="shared" si="3"/>
        <v>-2.3561563479669798E-4</v>
      </c>
      <c r="R17" s="23">
        <f t="shared" si="4"/>
        <v>723.17188983855601</v>
      </c>
      <c r="S17" s="24">
        <f t="shared" si="4"/>
        <v>2.97621405078129</v>
      </c>
      <c r="T17" s="23">
        <f t="shared" si="4"/>
        <v>721.91041004320505</v>
      </c>
      <c r="U17" s="24">
        <f t="shared" si="4"/>
        <v>0.48431309611151802</v>
      </c>
      <c r="V17" s="17">
        <f t="shared" si="5"/>
        <v>0.48436346475724978</v>
      </c>
      <c r="W17" s="17"/>
      <c r="X17" s="17">
        <f t="shared" si="6"/>
        <v>-5.0368645731768691E-5</v>
      </c>
    </row>
    <row r="18" spans="2:24" x14ac:dyDescent="0.6">
      <c r="B18" s="2">
        <v>762.30272463336496</v>
      </c>
      <c r="C18" s="1">
        <v>355.24752475247499</v>
      </c>
      <c r="D18" s="2"/>
      <c r="E18" s="1"/>
      <c r="F18" s="2">
        <v>762.00378071833597</v>
      </c>
      <c r="G18" s="1">
        <v>-242.463619392032</v>
      </c>
      <c r="H18" s="2">
        <v>772.55460588793903</v>
      </c>
      <c r="I18" s="1">
        <v>2.9760660999009798</v>
      </c>
      <c r="J18" s="2">
        <v>771.67706040596704</v>
      </c>
      <c r="K18" s="1">
        <v>0.54079466250917096</v>
      </c>
      <c r="N18" s="23">
        <f t="shared" si="0"/>
        <v>762.30272463336496</v>
      </c>
      <c r="O18" s="24">
        <f t="shared" si="1"/>
        <v>35524.7524752475</v>
      </c>
      <c r="P18" s="23">
        <f t="shared" si="2"/>
        <v>762.00378071833597</v>
      </c>
      <c r="Q18" s="25">
        <f t="shared" si="3"/>
        <v>-2.4246361939203199E-4</v>
      </c>
      <c r="R18" s="23">
        <f t="shared" si="4"/>
        <v>772.55460588793903</v>
      </c>
      <c r="S18" s="24">
        <f t="shared" si="4"/>
        <v>2.9760660999009798</v>
      </c>
      <c r="T18" s="23">
        <f t="shared" si="4"/>
        <v>771.67706040596704</v>
      </c>
      <c r="U18" s="24">
        <f t="shared" si="4"/>
        <v>0.54079466250917096</v>
      </c>
      <c r="V18" s="17">
        <f t="shared" si="5"/>
        <v>0.54152342210589233</v>
      </c>
      <c r="W18" s="17"/>
      <c r="X18" s="17">
        <f t="shared" si="6"/>
        <v>-7.2875959672136226E-4</v>
      </c>
    </row>
    <row r="19" spans="2:24" x14ac:dyDescent="0.6">
      <c r="B19" s="2">
        <v>811.17118290776398</v>
      </c>
      <c r="C19" s="1">
        <v>354.356435643564</v>
      </c>
      <c r="D19" s="2"/>
      <c r="E19" s="1"/>
      <c r="F19" s="2">
        <v>811.15311909262698</v>
      </c>
      <c r="G19" s="1">
        <v>-245.137690943888</v>
      </c>
      <c r="H19" s="2">
        <v>822.69705603038904</v>
      </c>
      <c r="I19" s="1">
        <v>2.96632865580934</v>
      </c>
      <c r="J19" s="2">
        <v>821.46612863780797</v>
      </c>
      <c r="K19" s="1">
        <v>0.58824743213499597</v>
      </c>
      <c r="N19" s="23">
        <f t="shared" si="0"/>
        <v>811.17118290776398</v>
      </c>
      <c r="O19" s="24">
        <f t="shared" si="1"/>
        <v>35435.643564356396</v>
      </c>
      <c r="P19" s="23">
        <f t="shared" si="2"/>
        <v>811.15311909262698</v>
      </c>
      <c r="Q19" s="25">
        <f t="shared" si="3"/>
        <v>-2.4513769094388797E-4</v>
      </c>
      <c r="R19" s="23">
        <f t="shared" si="4"/>
        <v>822.69705603038904</v>
      </c>
      <c r="S19" s="24">
        <f t="shared" si="4"/>
        <v>2.96632865580934</v>
      </c>
      <c r="T19" s="23">
        <f t="shared" si="4"/>
        <v>821.46612863780797</v>
      </c>
      <c r="U19" s="24">
        <f t="shared" si="4"/>
        <v>0.58824743213499597</v>
      </c>
      <c r="V19" s="17">
        <f t="shared" si="5"/>
        <v>0.58969969111212528</v>
      </c>
      <c r="W19" s="17"/>
      <c r="X19" s="17">
        <f t="shared" si="6"/>
        <v>-1.452258977129306E-3</v>
      </c>
    </row>
    <row r="20" spans="2:24" x14ac:dyDescent="0.6">
      <c r="B20" s="2">
        <v>860.039641182163</v>
      </c>
      <c r="C20" s="1">
        <v>353.46534653465301</v>
      </c>
      <c r="D20" s="2"/>
      <c r="E20" s="1"/>
      <c r="F20" s="2">
        <v>859.546313799622</v>
      </c>
      <c r="G20" s="1">
        <v>-247.513766746116</v>
      </c>
      <c r="H20" s="2">
        <v>872.83950617283904</v>
      </c>
      <c r="I20" s="1">
        <v>2.9997336884154402</v>
      </c>
      <c r="J20" s="2">
        <v>871.27557675063099</v>
      </c>
      <c r="K20" s="1">
        <v>0.62749220469552403</v>
      </c>
      <c r="N20" s="23">
        <f t="shared" si="0"/>
        <v>860.039641182163</v>
      </c>
      <c r="O20" s="24">
        <f t="shared" si="1"/>
        <v>35346.5346534653</v>
      </c>
      <c r="P20" s="23">
        <f t="shared" si="2"/>
        <v>859.546313799622</v>
      </c>
      <c r="Q20" s="25">
        <f t="shared" si="3"/>
        <v>-2.4751376674611597E-4</v>
      </c>
      <c r="R20" s="23">
        <f t="shared" si="4"/>
        <v>872.83950617283904</v>
      </c>
      <c r="S20" s="24">
        <f t="shared" si="4"/>
        <v>2.9997336884154402</v>
      </c>
      <c r="T20" s="23">
        <f t="shared" si="4"/>
        <v>871.27557675063099</v>
      </c>
      <c r="U20" s="24">
        <f t="shared" si="4"/>
        <v>0.62749220469552403</v>
      </c>
      <c r="V20" s="17">
        <f t="shared" si="5"/>
        <v>0.62895330128524762</v>
      </c>
      <c r="W20" s="17"/>
      <c r="X20" s="17">
        <f t="shared" si="6"/>
        <v>-1.4610965897235983E-3</v>
      </c>
    </row>
    <row r="21" spans="2:24" x14ac:dyDescent="0.6">
      <c r="B21" s="2">
        <v>909.66742350926802</v>
      </c>
      <c r="C21" s="1">
        <v>354.356435643564</v>
      </c>
      <c r="D21" s="2"/>
      <c r="E21" s="1"/>
      <c r="F21" s="2">
        <v>909.45179584120899</v>
      </c>
      <c r="G21" s="1">
        <v>-247.50446758797199</v>
      </c>
      <c r="H21" s="2">
        <v>922.98195631528904</v>
      </c>
      <c r="I21" s="1">
        <v>3.0427259380654799</v>
      </c>
      <c r="J21" s="2">
        <v>921.11151870873005</v>
      </c>
      <c r="K21" s="1">
        <v>0.656066581071166</v>
      </c>
      <c r="N21" s="23">
        <f t="shared" si="0"/>
        <v>909.66742350926802</v>
      </c>
      <c r="O21" s="24">
        <f t="shared" si="1"/>
        <v>35435.643564356396</v>
      </c>
      <c r="P21" s="23">
        <f t="shared" si="2"/>
        <v>909.45179584120899</v>
      </c>
      <c r="Q21" s="25">
        <f t="shared" si="3"/>
        <v>-2.4750446758797198E-4</v>
      </c>
      <c r="R21" s="23">
        <f t="shared" si="4"/>
        <v>922.98195631528904</v>
      </c>
      <c r="S21" s="24">
        <f t="shared" si="4"/>
        <v>3.0427259380654799</v>
      </c>
      <c r="T21" s="23">
        <f t="shared" si="4"/>
        <v>921.11151870873005</v>
      </c>
      <c r="U21" s="24">
        <f t="shared" si="4"/>
        <v>0.656066581071166</v>
      </c>
      <c r="V21" s="17">
        <f t="shared" si="5"/>
        <v>0.65713679664842739</v>
      </c>
      <c r="W21" s="17"/>
      <c r="X21" s="17">
        <f t="shared" si="6"/>
        <v>-1.0702155772613908E-3</v>
      </c>
    </row>
    <row r="22" spans="2:24" x14ac:dyDescent="0.6">
      <c r="B22" s="2">
        <v>958.57310355095603</v>
      </c>
      <c r="C22" s="1">
        <v>362.37623762376199</v>
      </c>
      <c r="D22" s="1"/>
      <c r="E22" s="1"/>
      <c r="F22" s="2">
        <v>957.84499054820401</v>
      </c>
      <c r="G22" s="1">
        <v>-243.91781047094599</v>
      </c>
      <c r="H22" s="2">
        <v>972.36467236467195</v>
      </c>
      <c r="I22" s="1">
        <v>3.13365654910262</v>
      </c>
      <c r="J22" s="2">
        <v>970.99229640498902</v>
      </c>
      <c r="K22" s="1">
        <v>0.66658336390315398</v>
      </c>
      <c r="N22" s="23">
        <f t="shared" ref="N22:N24" si="7">B22</f>
        <v>958.57310355095603</v>
      </c>
      <c r="O22" s="24">
        <f t="shared" ref="O22:O24" si="8">C22*100</f>
        <v>36237.623762376199</v>
      </c>
      <c r="P22" s="23">
        <f t="shared" ref="P22:P24" si="9">F22</f>
        <v>957.84499054820401</v>
      </c>
      <c r="Q22" s="25">
        <f t="shared" ref="Q22:Q24" si="10">G22*0.000001</f>
        <v>-2.4391781047094599E-4</v>
      </c>
      <c r="R22" s="23">
        <f t="shared" ref="R22:R24" si="11">H22</f>
        <v>972.36467236467195</v>
      </c>
      <c r="S22" s="24">
        <f t="shared" ref="S22:S24" si="12">I22</f>
        <v>3.13365654910262</v>
      </c>
      <c r="T22" s="23">
        <f t="shared" ref="T22:T24" si="13">J22</f>
        <v>970.99229640498902</v>
      </c>
      <c r="U22" s="24">
        <f t="shared" ref="U22:U24" si="14">K22</f>
        <v>0.66658336390315398</v>
      </c>
      <c r="V22" s="17">
        <f t="shared" ref="V22:V24" si="15">((O22*(Q22)^2)/S22)*T22</f>
        <v>0.66805331909466326</v>
      </c>
      <c r="W22" s="17"/>
      <c r="X22" s="17">
        <f t="shared" ref="X22:X24" si="16">U22-V22</f>
        <v>-1.4699551915092757E-3</v>
      </c>
    </row>
    <row r="23" spans="2:24" x14ac:dyDescent="0.6">
      <c r="B23" s="2">
        <v>1008.24369091044</v>
      </c>
      <c r="C23" s="1">
        <v>373.51485148514797</v>
      </c>
      <c r="D23" s="1"/>
      <c r="E23" s="1"/>
      <c r="F23" s="2">
        <v>1007.75047258979</v>
      </c>
      <c r="G23" s="1">
        <v>-236.60416348671399</v>
      </c>
      <c r="H23" s="2">
        <v>1022.50712250712</v>
      </c>
      <c r="I23" s="1">
        <v>3.2126008626674398</v>
      </c>
      <c r="J23" s="2">
        <v>1021.65056656069</v>
      </c>
      <c r="K23" s="1">
        <v>0.66396505869405698</v>
      </c>
      <c r="N23" s="23">
        <f t="shared" si="7"/>
        <v>1008.24369091044</v>
      </c>
      <c r="O23" s="24">
        <f t="shared" si="8"/>
        <v>37351.485148514796</v>
      </c>
      <c r="P23" s="23">
        <f t="shared" si="9"/>
        <v>1007.75047258979</v>
      </c>
      <c r="Q23" s="25">
        <f t="shared" si="10"/>
        <v>-2.3660416348671398E-4</v>
      </c>
      <c r="R23" s="23">
        <f t="shared" si="11"/>
        <v>1022.50712250712</v>
      </c>
      <c r="S23" s="24">
        <f t="shared" si="12"/>
        <v>3.2126008626674398</v>
      </c>
      <c r="T23" s="23">
        <f t="shared" si="13"/>
        <v>1021.65056656069</v>
      </c>
      <c r="U23" s="24">
        <f t="shared" si="14"/>
        <v>0.66396505869405698</v>
      </c>
      <c r="V23" s="17">
        <f t="shared" si="15"/>
        <v>0.66496417509437</v>
      </c>
      <c r="W23" s="17"/>
      <c r="X23" s="17">
        <f t="shared" si="16"/>
        <v>-9.9911640031302706E-4</v>
      </c>
    </row>
    <row r="24" spans="2:24" x14ac:dyDescent="0.6">
      <c r="B24" s="2">
        <v>1057.2070646914301</v>
      </c>
      <c r="C24" s="1">
        <v>395.34653465346503</v>
      </c>
      <c r="D24" s="1"/>
      <c r="E24" s="1"/>
      <c r="F24" s="2">
        <v>1056.89981096408</v>
      </c>
      <c r="G24" s="1">
        <v>-225.71301764726601</v>
      </c>
      <c r="H24" s="2">
        <v>1072.64957264957</v>
      </c>
      <c r="I24" s="1">
        <v>3.3346876529299898</v>
      </c>
      <c r="J24" s="2">
        <v>1070.8577891905099</v>
      </c>
      <c r="K24" s="1">
        <v>0.64575614453411501</v>
      </c>
      <c r="N24" s="23">
        <f t="shared" si="7"/>
        <v>1057.2070646914301</v>
      </c>
      <c r="O24" s="24">
        <f t="shared" si="8"/>
        <v>39534.653465346506</v>
      </c>
      <c r="P24" s="23">
        <f t="shared" si="9"/>
        <v>1056.89981096408</v>
      </c>
      <c r="Q24" s="25">
        <f t="shared" si="10"/>
        <v>-2.25713017647266E-4</v>
      </c>
      <c r="R24" s="23">
        <f t="shared" si="11"/>
        <v>1072.64957264957</v>
      </c>
      <c r="S24" s="24">
        <f t="shared" si="12"/>
        <v>3.3346876529299898</v>
      </c>
      <c r="T24" s="23">
        <f t="shared" si="13"/>
        <v>1070.8577891905099</v>
      </c>
      <c r="U24" s="24">
        <f t="shared" si="14"/>
        <v>0.64575614453411501</v>
      </c>
      <c r="V24" s="17">
        <f t="shared" si="15"/>
        <v>0.6467966904348782</v>
      </c>
      <c r="W24" s="17"/>
      <c r="X24" s="17">
        <f t="shared" si="16"/>
        <v>-1.0405459007631901E-3</v>
      </c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24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299.971688265647</v>
      </c>
      <c r="C9" s="1">
        <v>0.392484342379956</v>
      </c>
      <c r="D9" s="2"/>
      <c r="E9" s="1"/>
      <c r="F9" s="2">
        <v>300</v>
      </c>
      <c r="G9" s="1">
        <v>192.34873077719499</v>
      </c>
      <c r="H9" s="2">
        <v>299.89807996238397</v>
      </c>
      <c r="I9" s="1">
        <v>0.99916833249305803</v>
      </c>
      <c r="J9" s="2">
        <v>300.10616926050199</v>
      </c>
      <c r="K9" s="1">
        <v>0.44070796460176997</v>
      </c>
      <c r="N9" s="23">
        <f>B9</f>
        <v>299.971688265647</v>
      </c>
      <c r="O9" s="24">
        <f>C9*100000</f>
        <v>39248.4342379956</v>
      </c>
      <c r="P9" s="23">
        <f>F9</f>
        <v>300</v>
      </c>
      <c r="Q9" s="25">
        <f>G9*0.000001</f>
        <v>1.9234873077719498E-4</v>
      </c>
      <c r="R9" s="23">
        <f>H9</f>
        <v>299.89807996238397</v>
      </c>
      <c r="S9" s="24">
        <f>I9</f>
        <v>0.99916833249305803</v>
      </c>
      <c r="T9" s="23">
        <f>J9</f>
        <v>300.10616926050199</v>
      </c>
      <c r="U9" s="24">
        <f>K9</f>
        <v>0.44070796460176997</v>
      </c>
      <c r="V9" s="17">
        <f>((O9*(Q9)^2)/S9)*T9</f>
        <v>0.43615137693702727</v>
      </c>
      <c r="W9" s="17"/>
      <c r="X9" s="17">
        <f>U9-V9</f>
        <v>4.5565876647427062E-3</v>
      </c>
    </row>
    <row r="10" spans="1:24" x14ac:dyDescent="0.6">
      <c r="B10" s="2">
        <v>343.604994682317</v>
      </c>
      <c r="C10" s="1">
        <v>0.37578288100208701</v>
      </c>
      <c r="D10" s="2"/>
      <c r="E10" s="1"/>
      <c r="F10" s="2">
        <v>343.82929642445202</v>
      </c>
      <c r="G10" s="1">
        <v>214.37241050158599</v>
      </c>
      <c r="H10" s="2">
        <v>343.89899860165701</v>
      </c>
      <c r="I10" s="1">
        <v>0.97053287872466698</v>
      </c>
      <c r="J10" s="2">
        <v>343.82628928898299</v>
      </c>
      <c r="K10" s="1">
        <v>0.61592920353982294</v>
      </c>
      <c r="N10" s="23">
        <f t="shared" ref="N10:N20" si="0">B10</f>
        <v>343.604994682317</v>
      </c>
      <c r="O10" s="24">
        <f t="shared" ref="O10:O20" si="1">C10*100000</f>
        <v>37578.288100208702</v>
      </c>
      <c r="P10" s="23">
        <f t="shared" ref="P10:P20" si="2">F10</f>
        <v>343.82929642445202</v>
      </c>
      <c r="Q10" s="25">
        <f t="shared" ref="Q10:Q20" si="3">G10*0.000001</f>
        <v>2.1437241050158598E-4</v>
      </c>
      <c r="R10" s="23">
        <f t="shared" ref="R10:U20" si="4">H10</f>
        <v>343.89899860165701</v>
      </c>
      <c r="S10" s="24">
        <f t="shared" si="4"/>
        <v>0.97053287872466698</v>
      </c>
      <c r="T10" s="23">
        <f t="shared" si="4"/>
        <v>343.82628928898299</v>
      </c>
      <c r="U10" s="24">
        <f t="shared" si="4"/>
        <v>0.61592920353982294</v>
      </c>
      <c r="V10" s="17">
        <f t="shared" ref="V10:V20" si="5">((O10*(Q10)^2)/S10)*T10</f>
        <v>0.61179173007809295</v>
      </c>
      <c r="W10" s="17"/>
      <c r="X10" s="17">
        <f t="shared" ref="X10:X20" si="6">U10-V10</f>
        <v>4.1374734617299902E-3</v>
      </c>
    </row>
    <row r="11" spans="1:24" x14ac:dyDescent="0.6">
      <c r="B11" s="2">
        <v>387.23830109898699</v>
      </c>
      <c r="C11" s="1">
        <v>0.35908141962421602</v>
      </c>
      <c r="D11" s="2"/>
      <c r="E11" s="1"/>
      <c r="F11" s="2">
        <v>387.65859284890399</v>
      </c>
      <c r="G11" s="1">
        <v>233.72070378126699</v>
      </c>
      <c r="H11" s="2">
        <v>387.30946048967797</v>
      </c>
      <c r="I11" s="1">
        <v>0.92134219177002397</v>
      </c>
      <c r="J11" s="2">
        <v>387.54831654968899</v>
      </c>
      <c r="K11" s="1">
        <v>0.79911504424778701</v>
      </c>
      <c r="N11" s="23">
        <f t="shared" si="0"/>
        <v>387.23830109898699</v>
      </c>
      <c r="O11" s="24">
        <f t="shared" si="1"/>
        <v>35908.1419624216</v>
      </c>
      <c r="P11" s="23">
        <f t="shared" si="2"/>
        <v>387.65859284890399</v>
      </c>
      <c r="Q11" s="25">
        <f t="shared" si="3"/>
        <v>2.3372070378126699E-4</v>
      </c>
      <c r="R11" s="23">
        <f t="shared" si="4"/>
        <v>387.30946048967797</v>
      </c>
      <c r="S11" s="24">
        <f t="shared" si="4"/>
        <v>0.92134219177002397</v>
      </c>
      <c r="T11" s="23">
        <f t="shared" si="4"/>
        <v>387.54831654968899</v>
      </c>
      <c r="U11" s="24">
        <f t="shared" si="4"/>
        <v>0.79911504424778701</v>
      </c>
      <c r="V11" s="17">
        <f t="shared" si="5"/>
        <v>0.82507266572217564</v>
      </c>
      <c r="W11" s="17"/>
      <c r="X11" s="17">
        <f t="shared" si="6"/>
        <v>-2.5957621474388626E-2</v>
      </c>
    </row>
    <row r="12" spans="1:24" x14ac:dyDescent="0.6">
      <c r="B12" s="2">
        <v>430.872838460629</v>
      </c>
      <c r="C12" s="1">
        <v>0.325678496868474</v>
      </c>
      <c r="D12" s="2"/>
      <c r="E12" s="1"/>
      <c r="F12" s="2">
        <v>430.911188004613</v>
      </c>
      <c r="G12" s="1">
        <v>258.41942708397602</v>
      </c>
      <c r="H12" s="2">
        <v>430.71312770852501</v>
      </c>
      <c r="I12" s="1">
        <v>0.90643740546916396</v>
      </c>
      <c r="J12" s="2">
        <v>431.28051571559303</v>
      </c>
      <c r="K12" s="1">
        <v>1.0247787610619401</v>
      </c>
      <c r="N12" s="23">
        <f t="shared" si="0"/>
        <v>430.872838460629</v>
      </c>
      <c r="O12" s="24">
        <f t="shared" si="1"/>
        <v>32567.849686847399</v>
      </c>
      <c r="P12" s="23">
        <f t="shared" si="2"/>
        <v>430.911188004613</v>
      </c>
      <c r="Q12" s="25">
        <f t="shared" si="3"/>
        <v>2.5841942708397601E-4</v>
      </c>
      <c r="R12" s="23">
        <f t="shared" si="4"/>
        <v>430.71312770852501</v>
      </c>
      <c r="S12" s="24">
        <f t="shared" si="4"/>
        <v>0.90643740546916396</v>
      </c>
      <c r="T12" s="23">
        <f t="shared" si="4"/>
        <v>431.28051571559303</v>
      </c>
      <c r="U12" s="24">
        <f t="shared" si="4"/>
        <v>1.0247787610619401</v>
      </c>
      <c r="V12" s="17">
        <f t="shared" si="5"/>
        <v>1.0348119199445187</v>
      </c>
      <c r="W12" s="17"/>
      <c r="X12" s="17">
        <f t="shared" si="6"/>
        <v>-1.0033158882578608E-2</v>
      </c>
    </row>
    <row r="13" spans="1:24" x14ac:dyDescent="0.6">
      <c r="B13" s="2">
        <v>474.50614487729899</v>
      </c>
      <c r="C13" s="1">
        <v>0.30897703549060401</v>
      </c>
      <c r="D13" s="2"/>
      <c r="E13" s="1"/>
      <c r="F13" s="2">
        <v>474.74048442906502</v>
      </c>
      <c r="G13" s="1">
        <v>270.33609135057799</v>
      </c>
      <c r="H13" s="2">
        <v>474.71268741396199</v>
      </c>
      <c r="I13" s="1">
        <v>0.88465913183153</v>
      </c>
      <c r="J13" s="2">
        <v>474.42338012409698</v>
      </c>
      <c r="K13" s="1">
        <v>1.18938053097345</v>
      </c>
      <c r="N13" s="23">
        <f t="shared" si="0"/>
        <v>474.50614487729899</v>
      </c>
      <c r="O13" s="24">
        <f t="shared" si="1"/>
        <v>30897.703549060403</v>
      </c>
      <c r="P13" s="23">
        <f t="shared" si="2"/>
        <v>474.74048442906502</v>
      </c>
      <c r="Q13" s="25">
        <f t="shared" si="3"/>
        <v>2.7033609135057796E-4</v>
      </c>
      <c r="R13" s="23">
        <f t="shared" si="4"/>
        <v>474.71268741396199</v>
      </c>
      <c r="S13" s="24">
        <f t="shared" si="4"/>
        <v>0.88465913183153</v>
      </c>
      <c r="T13" s="23">
        <f t="shared" si="4"/>
        <v>474.42338012409698</v>
      </c>
      <c r="U13" s="24">
        <f t="shared" si="4"/>
        <v>1.18938053097345</v>
      </c>
      <c r="V13" s="17">
        <f t="shared" si="5"/>
        <v>1.210944896100169</v>
      </c>
      <c r="W13" s="17"/>
      <c r="X13" s="17">
        <f t="shared" si="6"/>
        <v>-2.1564365126718998E-2</v>
      </c>
    </row>
    <row r="14" spans="1:24" x14ac:dyDescent="0.6">
      <c r="B14" s="2">
        <v>518.13575845905302</v>
      </c>
      <c r="C14" s="1">
        <v>0.34237995824634498</v>
      </c>
      <c r="D14" s="2"/>
      <c r="E14" s="1"/>
      <c r="F14" s="2">
        <v>518.56978085351705</v>
      </c>
      <c r="G14" s="1">
        <v>270.65941435677502</v>
      </c>
      <c r="H14" s="2">
        <v>518.10820102980006</v>
      </c>
      <c r="I14" s="1">
        <v>0.91089742631520998</v>
      </c>
      <c r="J14" s="2">
        <v>518.72329874885497</v>
      </c>
      <c r="K14" s="1">
        <v>1.3858407079646</v>
      </c>
      <c r="N14" s="23">
        <f t="shared" si="0"/>
        <v>518.13575845905302</v>
      </c>
      <c r="O14" s="24">
        <f t="shared" si="1"/>
        <v>34237.995824634498</v>
      </c>
      <c r="P14" s="23">
        <f t="shared" si="2"/>
        <v>518.56978085351705</v>
      </c>
      <c r="Q14" s="25">
        <f t="shared" si="3"/>
        <v>2.7065941435677499E-4</v>
      </c>
      <c r="R14" s="23">
        <f t="shared" si="4"/>
        <v>518.10820102980006</v>
      </c>
      <c r="S14" s="24">
        <f t="shared" si="4"/>
        <v>0.91089742631520998</v>
      </c>
      <c r="T14" s="23">
        <f t="shared" si="4"/>
        <v>518.72329874885497</v>
      </c>
      <c r="U14" s="24">
        <f t="shared" si="4"/>
        <v>1.3858407079646</v>
      </c>
      <c r="V14" s="17">
        <f t="shared" si="5"/>
        <v>1.428304781864701</v>
      </c>
      <c r="W14" s="17"/>
      <c r="X14" s="17">
        <f t="shared" si="6"/>
        <v>-4.2464073900100985E-2</v>
      </c>
    </row>
    <row r="15" spans="1:24" x14ac:dyDescent="0.6">
      <c r="B15" s="2">
        <v>561.75983278843501</v>
      </c>
      <c r="C15" s="1">
        <v>0.450939457202504</v>
      </c>
      <c r="D15" s="2"/>
      <c r="E15" s="1"/>
      <c r="F15" s="2">
        <v>561.82237600922701</v>
      </c>
      <c r="G15" s="1">
        <v>258.497257754609</v>
      </c>
      <c r="H15" s="2">
        <v>561.496919976463</v>
      </c>
      <c r="I15" s="1">
        <v>0.97142162145267197</v>
      </c>
      <c r="J15" s="2">
        <v>561.90812226629998</v>
      </c>
      <c r="K15" s="1">
        <v>1.72566371681415</v>
      </c>
      <c r="N15" s="23">
        <f t="shared" si="0"/>
        <v>561.75983278843501</v>
      </c>
      <c r="O15" s="24">
        <f t="shared" si="1"/>
        <v>45093.945720250398</v>
      </c>
      <c r="P15" s="23">
        <f t="shared" si="2"/>
        <v>561.82237600922701</v>
      </c>
      <c r="Q15" s="25">
        <f t="shared" si="3"/>
        <v>2.58497257754609E-4</v>
      </c>
      <c r="R15" s="23">
        <f t="shared" si="4"/>
        <v>561.496919976463</v>
      </c>
      <c r="S15" s="24">
        <f t="shared" si="4"/>
        <v>0.97142162145267197</v>
      </c>
      <c r="T15" s="23">
        <f t="shared" si="4"/>
        <v>561.90812226629998</v>
      </c>
      <c r="U15" s="24">
        <f t="shared" si="4"/>
        <v>1.72566371681415</v>
      </c>
      <c r="V15" s="17">
        <f t="shared" si="5"/>
        <v>1.7429609716435293</v>
      </c>
      <c r="W15" s="17"/>
      <c r="X15" s="17">
        <f t="shared" si="6"/>
        <v>-1.7297254829379272E-2</v>
      </c>
    </row>
    <row r="16" spans="1:24" x14ac:dyDescent="0.6">
      <c r="B16" s="2">
        <v>605.38267617284396</v>
      </c>
      <c r="C16" s="1">
        <v>0.57620041753653295</v>
      </c>
      <c r="D16" s="2"/>
      <c r="E16" s="1"/>
      <c r="F16" s="2">
        <v>605.65167243367898</v>
      </c>
      <c r="G16" s="1">
        <v>251.98348206877299</v>
      </c>
      <c r="H16" s="2">
        <v>605.480172475882</v>
      </c>
      <c r="I16" s="1">
        <v>1.0319295093841101</v>
      </c>
      <c r="J16" s="2">
        <v>605.66956565964801</v>
      </c>
      <c r="K16" s="1">
        <v>2.0734513274336202</v>
      </c>
      <c r="N16" s="23">
        <f t="shared" si="0"/>
        <v>605.38267617284396</v>
      </c>
      <c r="O16" s="24">
        <f t="shared" si="1"/>
        <v>57620.041753653291</v>
      </c>
      <c r="P16" s="23">
        <f t="shared" si="2"/>
        <v>605.65167243367898</v>
      </c>
      <c r="Q16" s="25">
        <f t="shared" si="3"/>
        <v>2.5198348206877298E-4</v>
      </c>
      <c r="R16" s="23">
        <f t="shared" si="4"/>
        <v>605.480172475882</v>
      </c>
      <c r="S16" s="24">
        <f t="shared" si="4"/>
        <v>1.0319295093841101</v>
      </c>
      <c r="T16" s="23">
        <f t="shared" si="4"/>
        <v>605.66956565964801</v>
      </c>
      <c r="U16" s="24">
        <f t="shared" si="4"/>
        <v>2.0734513274336202</v>
      </c>
      <c r="V16" s="17">
        <f t="shared" si="5"/>
        <v>2.1473529545546817</v>
      </c>
      <c r="W16" s="17"/>
      <c r="X16" s="17">
        <f t="shared" si="6"/>
        <v>-7.3901627121061519E-2</v>
      </c>
    </row>
    <row r="17" spans="2:24" x14ac:dyDescent="0.6">
      <c r="B17" s="2">
        <v>648.42697542048995</v>
      </c>
      <c r="C17" s="1">
        <v>0.55114822546972697</v>
      </c>
      <c r="D17" s="2"/>
      <c r="E17" s="1"/>
      <c r="F17" s="2">
        <v>648.90426758938804</v>
      </c>
      <c r="G17" s="1">
        <v>260.92715186375301</v>
      </c>
      <c r="H17" s="2">
        <v>648.87296822405006</v>
      </c>
      <c r="I17" s="1">
        <v>1.0718821641292999</v>
      </c>
      <c r="J17" s="2">
        <v>649.39540738480298</v>
      </c>
      <c r="K17" s="1">
        <v>2.27256637168141</v>
      </c>
      <c r="N17" s="23">
        <f t="shared" si="0"/>
        <v>648.42697542048995</v>
      </c>
      <c r="O17" s="24">
        <f t="shared" si="1"/>
        <v>55114.822546972697</v>
      </c>
      <c r="P17" s="23">
        <f t="shared" si="2"/>
        <v>648.90426758938804</v>
      </c>
      <c r="Q17" s="25">
        <f t="shared" si="3"/>
        <v>2.6092715186375301E-4</v>
      </c>
      <c r="R17" s="23">
        <f t="shared" si="4"/>
        <v>648.87296822405006</v>
      </c>
      <c r="S17" s="24">
        <f t="shared" si="4"/>
        <v>1.0718821641292999</v>
      </c>
      <c r="T17" s="23">
        <f t="shared" si="4"/>
        <v>649.39540738480298</v>
      </c>
      <c r="U17" s="24">
        <f t="shared" si="4"/>
        <v>2.27256637168141</v>
      </c>
      <c r="V17" s="17">
        <f t="shared" si="5"/>
        <v>2.2733647908449299</v>
      </c>
      <c r="W17" s="17"/>
      <c r="X17" s="17">
        <f t="shared" si="6"/>
        <v>-7.9841916351997E-4</v>
      </c>
    </row>
    <row r="18" spans="2:24" x14ac:dyDescent="0.6">
      <c r="B18" s="2">
        <v>692.65175089612796</v>
      </c>
      <c r="C18" s="1">
        <v>0.50939457202505001</v>
      </c>
      <c r="D18" s="2"/>
      <c r="E18" s="1"/>
      <c r="F18" s="2">
        <v>692.73356401384001</v>
      </c>
      <c r="G18" s="1">
        <v>263.03406583308902</v>
      </c>
      <c r="H18" s="2">
        <v>692.86301539264298</v>
      </c>
      <c r="I18" s="1">
        <v>1.09810415140697</v>
      </c>
      <c r="J18" s="2">
        <v>693.07102532804402</v>
      </c>
      <c r="K18" s="1">
        <v>2.2619469026548602</v>
      </c>
      <c r="N18" s="23">
        <f t="shared" si="0"/>
        <v>692.65175089612796</v>
      </c>
      <c r="O18" s="24">
        <f t="shared" si="1"/>
        <v>50939.457202505</v>
      </c>
      <c r="P18" s="23">
        <f t="shared" si="2"/>
        <v>692.73356401384001</v>
      </c>
      <c r="Q18" s="25">
        <f t="shared" si="3"/>
        <v>2.6303406583308902E-4</v>
      </c>
      <c r="R18" s="23">
        <f t="shared" si="4"/>
        <v>692.86301539264298</v>
      </c>
      <c r="S18" s="24">
        <f t="shared" si="4"/>
        <v>1.09810415140697</v>
      </c>
      <c r="T18" s="23">
        <f t="shared" si="4"/>
        <v>693.07102532804402</v>
      </c>
      <c r="U18" s="24">
        <f t="shared" si="4"/>
        <v>2.2619469026548602</v>
      </c>
      <c r="V18" s="17">
        <f t="shared" si="5"/>
        <v>2.2243981167691445</v>
      </c>
      <c r="W18" s="17"/>
      <c r="X18" s="17">
        <f t="shared" si="6"/>
        <v>3.7548785885715752E-2</v>
      </c>
    </row>
    <row r="19" spans="2:24" x14ac:dyDescent="0.6">
      <c r="B19" s="2">
        <v>736.28136447788199</v>
      </c>
      <c r="C19" s="1">
        <v>0.54279749478079198</v>
      </c>
      <c r="D19" s="2"/>
      <c r="E19" s="1"/>
      <c r="F19" s="2">
        <v>735.98615916954998</v>
      </c>
      <c r="G19" s="1">
        <v>255.925416959817</v>
      </c>
      <c r="H19" s="2">
        <v>735.66263652189002</v>
      </c>
      <c r="I19" s="1">
        <v>1.1312159332274201</v>
      </c>
      <c r="J19" s="2">
        <v>736.18337402095403</v>
      </c>
      <c r="K19" s="1">
        <v>2.2991150442477801</v>
      </c>
      <c r="N19" s="23">
        <f t="shared" si="0"/>
        <v>736.28136447788199</v>
      </c>
      <c r="O19" s="24">
        <f t="shared" si="1"/>
        <v>54279.749478079197</v>
      </c>
      <c r="P19" s="23">
        <f t="shared" si="2"/>
        <v>735.98615916954998</v>
      </c>
      <c r="Q19" s="25">
        <f t="shared" si="3"/>
        <v>2.5592541695981699E-4</v>
      </c>
      <c r="R19" s="23">
        <f t="shared" si="4"/>
        <v>735.66263652189002</v>
      </c>
      <c r="S19" s="24">
        <f t="shared" si="4"/>
        <v>1.1312159332274201</v>
      </c>
      <c r="T19" s="23">
        <f t="shared" si="4"/>
        <v>736.18337402095403</v>
      </c>
      <c r="U19" s="24">
        <f t="shared" si="4"/>
        <v>2.2991150442477801</v>
      </c>
      <c r="V19" s="17">
        <f t="shared" si="5"/>
        <v>2.3136899767351387</v>
      </c>
      <c r="W19" s="17"/>
      <c r="X19" s="17">
        <f t="shared" si="6"/>
        <v>-1.4574932487358527E-2</v>
      </c>
    </row>
    <row r="20" spans="2:24" x14ac:dyDescent="0.6">
      <c r="B20" s="2">
        <v>779.91036258715098</v>
      </c>
      <c r="C20" s="1">
        <v>0.58455114822546805</v>
      </c>
      <c r="D20" s="2"/>
      <c r="E20" s="1"/>
      <c r="F20" s="2">
        <v>779.81545559400195</v>
      </c>
      <c r="G20" s="1">
        <v>245.54719418718</v>
      </c>
      <c r="H20" s="2">
        <v>779.64588902130902</v>
      </c>
      <c r="I20" s="1">
        <v>1.1917238211588701</v>
      </c>
      <c r="J20" s="2">
        <v>779.85517749974497</v>
      </c>
      <c r="K20" s="1">
        <v>2.27256637168141</v>
      </c>
      <c r="N20" s="23">
        <f t="shared" si="0"/>
        <v>779.91036258715098</v>
      </c>
      <c r="O20" s="24">
        <f t="shared" si="1"/>
        <v>58455.114822546806</v>
      </c>
      <c r="P20" s="23">
        <f t="shared" si="2"/>
        <v>779.81545559400195</v>
      </c>
      <c r="Q20" s="25">
        <f t="shared" si="3"/>
        <v>2.4554719418717999E-4</v>
      </c>
      <c r="R20" s="23">
        <f t="shared" si="4"/>
        <v>779.64588902130902</v>
      </c>
      <c r="S20" s="24">
        <f t="shared" si="4"/>
        <v>1.1917238211588701</v>
      </c>
      <c r="T20" s="23">
        <f t="shared" si="4"/>
        <v>779.85517749974497</v>
      </c>
      <c r="U20" s="24">
        <f t="shared" si="4"/>
        <v>2.27256637168141</v>
      </c>
      <c r="V20" s="17">
        <f t="shared" si="5"/>
        <v>2.3063797117035114</v>
      </c>
      <c r="W20" s="17"/>
      <c r="X20" s="17">
        <f t="shared" si="6"/>
        <v>-3.3813340022101457E-2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X62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D5" t="s">
        <v>25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27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299.86159717788701</v>
      </c>
      <c r="E9" s="1">
        <v>0.76809954751131304</v>
      </c>
      <c r="F9" s="2">
        <v>292.72348972579499</v>
      </c>
      <c r="G9" s="1">
        <v>-141.02184034501599</v>
      </c>
      <c r="H9" s="2">
        <v>304.65305750003199</v>
      </c>
      <c r="I9" s="1">
        <v>1.5210989010989</v>
      </c>
      <c r="J9" s="2">
        <v>300</v>
      </c>
      <c r="K9" s="1">
        <v>0.544814335726576</v>
      </c>
      <c r="N9" s="23">
        <f>D9</f>
        <v>299.86159717788701</v>
      </c>
      <c r="O9" s="24">
        <f>100/(E9*0.001)</f>
        <v>130191.45802650943</v>
      </c>
      <c r="P9" s="23">
        <f>F9</f>
        <v>292.72348972579499</v>
      </c>
      <c r="Q9" s="25">
        <f>G9*0.000001</f>
        <v>-1.4102184034501598E-4</v>
      </c>
      <c r="R9" s="23">
        <f>H9</f>
        <v>304.65305750003199</v>
      </c>
      <c r="S9" s="24">
        <f>I9</f>
        <v>1.5210989010989</v>
      </c>
      <c r="T9" s="23">
        <f>J9</f>
        <v>300</v>
      </c>
      <c r="U9" s="24">
        <f>K9</f>
        <v>0.544814335726576</v>
      </c>
      <c r="V9" s="17">
        <f>((O9*(Q10)^2)/S9)*T9</f>
        <v>0.5651946496914515</v>
      </c>
      <c r="W9" s="17"/>
      <c r="X9" s="17">
        <f>U9-V9</f>
        <v>-2.0380313964875496E-2</v>
      </c>
    </row>
    <row r="10" spans="1:24" x14ac:dyDescent="0.6">
      <c r="B10" s="2"/>
      <c r="C10" s="1"/>
      <c r="D10" s="2">
        <v>306.65451952784599</v>
      </c>
      <c r="E10" s="1">
        <v>0.79185520361991002</v>
      </c>
      <c r="F10" s="2">
        <v>302.414448915913</v>
      </c>
      <c r="G10" s="1">
        <v>-148.36309159045001</v>
      </c>
      <c r="H10" s="2">
        <v>401.25989076167002</v>
      </c>
      <c r="I10" s="1">
        <v>1.3035164835164801</v>
      </c>
      <c r="J10" s="2">
        <v>325.26315789473603</v>
      </c>
      <c r="K10" s="1">
        <v>0.62387207025455405</v>
      </c>
      <c r="N10" s="23">
        <f t="shared" ref="N10:N21" si="0">D10</f>
        <v>306.65451952784599</v>
      </c>
      <c r="O10" s="24">
        <f t="shared" ref="O10:O21" si="1">100/(E10*0.001)</f>
        <v>126285.7142857142</v>
      </c>
      <c r="P10" s="23">
        <f t="shared" ref="P10:P21" si="2">F10</f>
        <v>302.414448915913</v>
      </c>
      <c r="Q10" s="25">
        <f t="shared" ref="Q10:Q21" si="3">G10*0.000001</f>
        <v>-1.4836309159045E-4</v>
      </c>
      <c r="R10" s="23">
        <f t="shared" ref="R10:U21" si="4">H10</f>
        <v>401.25989076167002</v>
      </c>
      <c r="S10" s="24">
        <f t="shared" si="4"/>
        <v>1.3035164835164801</v>
      </c>
      <c r="T10" s="23">
        <f t="shared" si="4"/>
        <v>325.26315789473603</v>
      </c>
      <c r="U10" s="24">
        <f t="shared" si="4"/>
        <v>0.62387207025455405</v>
      </c>
      <c r="V10" s="17"/>
      <c r="W10" s="17"/>
      <c r="X10" s="17"/>
    </row>
    <row r="11" spans="1:24" x14ac:dyDescent="0.6">
      <c r="B11" s="2"/>
      <c r="C11" s="1"/>
      <c r="D11" s="2">
        <v>311.59647888308399</v>
      </c>
      <c r="E11" s="1">
        <v>0.79977375565610898</v>
      </c>
      <c r="F11" s="2">
        <v>324.61310420700897</v>
      </c>
      <c r="G11" s="1">
        <v>-153.41029193996499</v>
      </c>
      <c r="H11" s="2">
        <v>501.444996284853</v>
      </c>
      <c r="I11" s="1">
        <v>1.14527472527472</v>
      </c>
      <c r="J11" s="2">
        <v>350.52631578947302</v>
      </c>
      <c r="K11" s="1">
        <v>0.713076366225597</v>
      </c>
      <c r="N11" s="23">
        <f t="shared" si="0"/>
        <v>311.59647888308399</v>
      </c>
      <c r="O11" s="24">
        <f t="shared" si="1"/>
        <v>125035.36067892498</v>
      </c>
      <c r="P11" s="23">
        <f t="shared" si="2"/>
        <v>324.61310420700897</v>
      </c>
      <c r="Q11" s="25">
        <f t="shared" si="3"/>
        <v>-1.53410291939965E-4</v>
      </c>
      <c r="R11" s="23">
        <f t="shared" si="4"/>
        <v>501.444996284853</v>
      </c>
      <c r="S11" s="24">
        <f t="shared" si="4"/>
        <v>1.14527472527472</v>
      </c>
      <c r="T11" s="23">
        <f t="shared" si="4"/>
        <v>350.52631578947302</v>
      </c>
      <c r="U11" s="24">
        <f t="shared" si="4"/>
        <v>0.713076366225597</v>
      </c>
      <c r="V11" s="17"/>
      <c r="W11" s="17"/>
      <c r="X11" s="17"/>
    </row>
    <row r="12" spans="1:24" x14ac:dyDescent="0.6">
      <c r="B12" s="2"/>
      <c r="C12" s="1"/>
      <c r="D12" s="2">
        <v>320.86247792311798</v>
      </c>
      <c r="E12" s="1">
        <v>0.815610859728507</v>
      </c>
      <c r="F12" s="2">
        <v>350.23048650893298</v>
      </c>
      <c r="G12" s="1">
        <v>-160.48190929631301</v>
      </c>
      <c r="H12" s="2">
        <v>601.641833848239</v>
      </c>
      <c r="I12" s="1">
        <v>1.0226373626373599</v>
      </c>
      <c r="J12" s="2">
        <v>375.15789473684202</v>
      </c>
      <c r="K12" s="1">
        <v>0.80837073518068003</v>
      </c>
      <c r="N12" s="23">
        <f t="shared" si="0"/>
        <v>320.86247792311798</v>
      </c>
      <c r="O12" s="24">
        <f t="shared" si="1"/>
        <v>122607.48959778082</v>
      </c>
      <c r="P12" s="23">
        <f t="shared" si="2"/>
        <v>350.23048650893298</v>
      </c>
      <c r="Q12" s="25">
        <f t="shared" si="3"/>
        <v>-1.6048190929631299E-4</v>
      </c>
      <c r="R12" s="23">
        <f t="shared" si="4"/>
        <v>601.641833848239</v>
      </c>
      <c r="S12" s="24">
        <f t="shared" si="4"/>
        <v>1.0226373626373599</v>
      </c>
      <c r="T12" s="23">
        <f t="shared" si="4"/>
        <v>375.15789473684202</v>
      </c>
      <c r="U12" s="24">
        <f t="shared" si="4"/>
        <v>0.80837073518068003</v>
      </c>
      <c r="V12" s="17"/>
      <c r="W12" s="17"/>
      <c r="X12" s="17"/>
    </row>
    <row r="13" spans="1:24" x14ac:dyDescent="0.6">
      <c r="B13" s="2"/>
      <c r="C13" s="1"/>
      <c r="D13" s="2">
        <v>340.00959965702202</v>
      </c>
      <c r="E13" s="1">
        <v>0.86312217194570096</v>
      </c>
      <c r="F13" s="2">
        <v>375.28120507603802</v>
      </c>
      <c r="G13" s="1">
        <v>-168.31455749041501</v>
      </c>
      <c r="H13" s="2">
        <v>701.865394392084</v>
      </c>
      <c r="I13" s="1">
        <v>0.98109890109890097</v>
      </c>
      <c r="J13" s="2">
        <v>400.42105263157799</v>
      </c>
      <c r="K13" s="1">
        <v>0.90975090488340304</v>
      </c>
      <c r="N13" s="23">
        <f t="shared" si="0"/>
        <v>340.00959965702202</v>
      </c>
      <c r="O13" s="24">
        <f t="shared" si="1"/>
        <v>115858.45347313242</v>
      </c>
      <c r="P13" s="23">
        <f t="shared" si="2"/>
        <v>375.28120507603802</v>
      </c>
      <c r="Q13" s="25">
        <f t="shared" si="3"/>
        <v>-1.68314557490415E-4</v>
      </c>
      <c r="R13" s="23">
        <f t="shared" si="4"/>
        <v>701.865394392084</v>
      </c>
      <c r="S13" s="24">
        <f t="shared" si="4"/>
        <v>0.98109890109890097</v>
      </c>
      <c r="T13" s="23">
        <f t="shared" si="4"/>
        <v>400.42105263157799</v>
      </c>
      <c r="U13" s="24">
        <f t="shared" si="4"/>
        <v>0.90975090488340304</v>
      </c>
      <c r="V13" s="17">
        <f>((O16*(Q14)^2)/S10)*T13</f>
        <v>0.93742780935767267</v>
      </c>
      <c r="W13" s="17"/>
      <c r="X13" s="17">
        <f t="shared" ref="X13:X21" si="5">U13-V13</f>
        <v>-2.7676904474269626E-2</v>
      </c>
    </row>
    <row r="14" spans="1:24" x14ac:dyDescent="0.6">
      <c r="B14" s="2"/>
      <c r="C14" s="1"/>
      <c r="D14" s="2">
        <v>362.24771775144302</v>
      </c>
      <c r="E14" s="1">
        <v>0.90271493212669696</v>
      </c>
      <c r="F14" s="2">
        <v>400.90579684023601</v>
      </c>
      <c r="G14" s="1">
        <v>-177.92102178266899</v>
      </c>
      <c r="H14" s="2">
        <v>750.51034374877702</v>
      </c>
      <c r="I14" s="1">
        <v>1.0087912087912001</v>
      </c>
      <c r="J14" s="2">
        <v>425.052631578947</v>
      </c>
      <c r="K14" s="1">
        <v>1.01722114757016</v>
      </c>
      <c r="N14" s="23">
        <f t="shared" si="0"/>
        <v>362.24771775144302</v>
      </c>
      <c r="O14" s="24">
        <f t="shared" si="1"/>
        <v>110776.94235588971</v>
      </c>
      <c r="P14" s="23">
        <f t="shared" si="2"/>
        <v>400.90579684023601</v>
      </c>
      <c r="Q14" s="25">
        <f t="shared" si="3"/>
        <v>-1.7792102178266898E-4</v>
      </c>
      <c r="R14" s="23">
        <f t="shared" si="4"/>
        <v>750.51034374877702</v>
      </c>
      <c r="S14" s="24">
        <f t="shared" si="4"/>
        <v>1.0087912087912001</v>
      </c>
      <c r="T14" s="23">
        <f t="shared" si="4"/>
        <v>425.052631578947</v>
      </c>
      <c r="U14" s="24">
        <f t="shared" si="4"/>
        <v>1.01722114757016</v>
      </c>
      <c r="V14" s="17"/>
      <c r="W14" s="17"/>
      <c r="X14" s="17"/>
    </row>
    <row r="15" spans="1:24" x14ac:dyDescent="0.6">
      <c r="B15" s="2"/>
      <c r="C15" s="1"/>
      <c r="D15" s="2">
        <v>385.71748116183801</v>
      </c>
      <c r="E15" s="1">
        <v>0.96606334841628905</v>
      </c>
      <c r="F15" s="2">
        <v>425.95002689129399</v>
      </c>
      <c r="G15" s="1">
        <v>-183.472307734455</v>
      </c>
      <c r="H15" s="29"/>
      <c r="I15" s="27"/>
      <c r="J15" s="2">
        <v>450.31578947368399</v>
      </c>
      <c r="K15" s="1">
        <v>1.1246892541387199</v>
      </c>
      <c r="N15" s="23">
        <f t="shared" si="0"/>
        <v>385.71748116183801</v>
      </c>
      <c r="O15" s="24">
        <f t="shared" si="1"/>
        <v>103512.88056206095</v>
      </c>
      <c r="P15" s="23">
        <f t="shared" si="2"/>
        <v>425.95002689129399</v>
      </c>
      <c r="Q15" s="25">
        <f t="shared" si="3"/>
        <v>-1.8347230773445501E-4</v>
      </c>
      <c r="R15" s="31"/>
      <c r="S15" s="32"/>
      <c r="T15" s="23">
        <f t="shared" si="4"/>
        <v>450.31578947368399</v>
      </c>
      <c r="U15" s="24">
        <f t="shared" si="4"/>
        <v>1.1246892541387199</v>
      </c>
      <c r="V15" s="17"/>
      <c r="W15" s="17"/>
      <c r="X15" s="17"/>
    </row>
    <row r="16" spans="1:24" x14ac:dyDescent="0.6">
      <c r="B16" s="2"/>
      <c r="C16" s="1"/>
      <c r="D16" s="2">
        <v>408.56792689348498</v>
      </c>
      <c r="E16" s="1">
        <v>1.03733031674208</v>
      </c>
      <c r="F16" s="2">
        <v>450.994977888579</v>
      </c>
      <c r="G16" s="1">
        <v>-189.27707837983101</v>
      </c>
      <c r="H16" s="38"/>
      <c r="I16" s="37"/>
      <c r="J16" s="2">
        <v>474.94736842105198</v>
      </c>
      <c r="K16" s="1">
        <v>1.23013018453687</v>
      </c>
      <c r="N16" s="23">
        <f t="shared" si="0"/>
        <v>408.56792689348498</v>
      </c>
      <c r="O16" s="24">
        <f t="shared" si="1"/>
        <v>96401.308615049216</v>
      </c>
      <c r="P16" s="23">
        <f t="shared" si="2"/>
        <v>450.994977888579</v>
      </c>
      <c r="Q16" s="25">
        <f t="shared" si="3"/>
        <v>-1.8927707837983101E-4</v>
      </c>
      <c r="R16" s="33"/>
      <c r="S16" s="34"/>
      <c r="T16" s="23">
        <f t="shared" si="4"/>
        <v>474.94736842105198</v>
      </c>
      <c r="U16" s="24">
        <f t="shared" si="4"/>
        <v>1.23013018453687</v>
      </c>
      <c r="V16" s="17"/>
      <c r="W16" s="17"/>
      <c r="X16" s="17"/>
    </row>
    <row r="17" spans="2:24" x14ac:dyDescent="0.6">
      <c r="B17" s="2"/>
      <c r="C17" s="1"/>
      <c r="D17" s="2">
        <v>430.80185096299402</v>
      </c>
      <c r="E17" s="1">
        <v>1.1006787330316701</v>
      </c>
      <c r="F17" s="2">
        <v>476.04137077831899</v>
      </c>
      <c r="G17" s="1">
        <v>-195.588818412389</v>
      </c>
      <c r="H17" s="38"/>
      <c r="I17" s="37"/>
      <c r="J17" s="2">
        <v>500.21052631578902</v>
      </c>
      <c r="K17" s="1">
        <v>1.33353966652821</v>
      </c>
      <c r="N17" s="23">
        <f t="shared" si="0"/>
        <v>430.80185096299402</v>
      </c>
      <c r="O17" s="24">
        <f t="shared" si="1"/>
        <v>90853.031860226431</v>
      </c>
      <c r="P17" s="23">
        <f t="shared" si="2"/>
        <v>476.04137077831899</v>
      </c>
      <c r="Q17" s="25">
        <f t="shared" si="3"/>
        <v>-1.95588818412389E-4</v>
      </c>
      <c r="R17" s="33"/>
      <c r="S17" s="34"/>
      <c r="T17" s="23">
        <f t="shared" si="4"/>
        <v>500.21052631578902</v>
      </c>
      <c r="U17" s="24">
        <f t="shared" si="4"/>
        <v>1.33353966652821</v>
      </c>
      <c r="V17" s="17">
        <f>((O20*(Q18)^2)/S11)*T17</f>
        <v>1.2671204331521202</v>
      </c>
      <c r="W17" s="17"/>
      <c r="X17" s="17">
        <f t="shared" si="5"/>
        <v>6.6419233376089792E-2</v>
      </c>
    </row>
    <row r="18" spans="2:24" x14ac:dyDescent="0.6">
      <c r="B18" s="2"/>
      <c r="C18" s="1"/>
      <c r="D18" s="2">
        <v>454.26881835678103</v>
      </c>
      <c r="E18" s="1">
        <v>1.1798642533936601</v>
      </c>
      <c r="F18" s="2">
        <v>498.81173642782602</v>
      </c>
      <c r="G18" s="1">
        <v>-201.649380779285</v>
      </c>
      <c r="H18" s="38"/>
      <c r="I18" s="37"/>
      <c r="J18" s="2">
        <v>524.84210526315701</v>
      </c>
      <c r="K18" s="1">
        <v>1.4308633477719099</v>
      </c>
      <c r="N18" s="23">
        <f t="shared" si="0"/>
        <v>454.26881835678103</v>
      </c>
      <c r="O18" s="24">
        <f t="shared" si="1"/>
        <v>84755.512943432768</v>
      </c>
      <c r="P18" s="23">
        <f t="shared" si="2"/>
        <v>498.81173642782602</v>
      </c>
      <c r="Q18" s="25">
        <f t="shared" si="3"/>
        <v>-2.0164938077928498E-4</v>
      </c>
      <c r="R18" s="33"/>
      <c r="S18" s="34"/>
      <c r="T18" s="23">
        <f t="shared" si="4"/>
        <v>524.84210526315701</v>
      </c>
      <c r="U18" s="24">
        <f t="shared" si="4"/>
        <v>1.4308633477719099</v>
      </c>
      <c r="V18" s="17"/>
      <c r="W18" s="17"/>
      <c r="X18" s="17"/>
    </row>
    <row r="19" spans="2:24" x14ac:dyDescent="0.6">
      <c r="B19" s="2"/>
      <c r="C19" s="1"/>
      <c r="D19" s="2">
        <v>477.73019371735001</v>
      </c>
      <c r="E19" s="1">
        <v>1.2907239819004499</v>
      </c>
      <c r="F19" s="2">
        <v>521.59003248583701</v>
      </c>
      <c r="G19" s="1">
        <v>-210.498274775677</v>
      </c>
      <c r="H19" s="38"/>
      <c r="I19" s="37"/>
      <c r="J19" s="2">
        <v>550.105263157894</v>
      </c>
      <c r="K19" s="1">
        <v>1.5261555806087901</v>
      </c>
      <c r="N19" s="23">
        <f t="shared" si="0"/>
        <v>477.73019371735001</v>
      </c>
      <c r="O19" s="24">
        <f t="shared" si="1"/>
        <v>77475.898334794198</v>
      </c>
      <c r="P19" s="23">
        <f t="shared" si="2"/>
        <v>521.59003248583701</v>
      </c>
      <c r="Q19" s="25">
        <f t="shared" si="3"/>
        <v>-2.10498274775677E-4</v>
      </c>
      <c r="R19" s="33"/>
      <c r="S19" s="34"/>
      <c r="T19" s="23">
        <f t="shared" si="4"/>
        <v>550.105263157894</v>
      </c>
      <c r="U19" s="24">
        <f t="shared" si="4"/>
        <v>1.5261555806087901</v>
      </c>
      <c r="V19" s="17"/>
      <c r="W19" s="17"/>
      <c r="X19" s="17"/>
    </row>
    <row r="20" spans="2:24" x14ac:dyDescent="0.6">
      <c r="B20" s="2"/>
      <c r="C20" s="1"/>
      <c r="D20" s="2">
        <v>501.19156907792001</v>
      </c>
      <c r="E20" s="1">
        <v>1.4015837104072399</v>
      </c>
      <c r="F20" s="2">
        <v>547.20164721794004</v>
      </c>
      <c r="G20" s="1">
        <v>-215.54201458329999</v>
      </c>
      <c r="H20" s="38"/>
      <c r="I20" s="37"/>
      <c r="J20" s="2">
        <v>575.36842105263099</v>
      </c>
      <c r="K20" s="1">
        <v>1.59912537827093</v>
      </c>
      <c r="N20" s="23">
        <f t="shared" si="0"/>
        <v>501.19156907792001</v>
      </c>
      <c r="O20" s="24">
        <f t="shared" si="1"/>
        <v>71347.86117836964</v>
      </c>
      <c r="P20" s="23">
        <f t="shared" si="2"/>
        <v>547.20164721794004</v>
      </c>
      <c r="Q20" s="25">
        <f t="shared" si="3"/>
        <v>-2.1554201458329997E-4</v>
      </c>
      <c r="R20" s="33"/>
      <c r="S20" s="34"/>
      <c r="T20" s="23">
        <f t="shared" si="4"/>
        <v>575.36842105263099</v>
      </c>
      <c r="U20" s="24">
        <f t="shared" si="4"/>
        <v>1.59912537827093</v>
      </c>
      <c r="V20" s="17"/>
      <c r="W20" s="17"/>
      <c r="X20" s="17"/>
    </row>
    <row r="21" spans="2:24" x14ac:dyDescent="0.6">
      <c r="B21" s="2"/>
      <c r="C21" s="1"/>
      <c r="D21" s="2">
        <v>524.65294443848995</v>
      </c>
      <c r="E21" s="1">
        <v>1.51244343891402</v>
      </c>
      <c r="F21" s="2">
        <v>563.72861853725703</v>
      </c>
      <c r="G21" s="1">
        <v>-226.425130455219</v>
      </c>
      <c r="H21" s="38"/>
      <c r="I21" s="37"/>
      <c r="J21" s="2">
        <v>600</v>
      </c>
      <c r="K21" s="1">
        <v>1.6599214383195799</v>
      </c>
      <c r="N21" s="23">
        <f t="shared" si="0"/>
        <v>524.65294443848995</v>
      </c>
      <c r="O21" s="24">
        <f t="shared" si="1"/>
        <v>66118.175018698894</v>
      </c>
      <c r="P21" s="23">
        <f t="shared" si="2"/>
        <v>563.72861853725703</v>
      </c>
      <c r="Q21" s="25">
        <f t="shared" si="3"/>
        <v>-2.2642513045521899E-4</v>
      </c>
      <c r="R21" s="33"/>
      <c r="S21" s="34"/>
      <c r="T21" s="23">
        <f t="shared" si="4"/>
        <v>600</v>
      </c>
      <c r="U21" s="24">
        <f t="shared" si="4"/>
        <v>1.6599214383195799</v>
      </c>
      <c r="V21" s="17">
        <f>((O24*(Q22)^2)/S12)*T21</f>
        <v>1.6518938658334117</v>
      </c>
      <c r="W21" s="17"/>
      <c r="X21" s="17">
        <f t="shared" si="5"/>
        <v>8.0275724861682551E-3</v>
      </c>
    </row>
    <row r="22" spans="2:24" x14ac:dyDescent="0.6">
      <c r="D22" s="2">
        <v>547.49220610370401</v>
      </c>
      <c r="E22" s="1">
        <v>1.6470588235294099</v>
      </c>
      <c r="F22" s="2">
        <v>597.30885192197002</v>
      </c>
      <c r="G22" s="1">
        <v>-233.235188520229</v>
      </c>
      <c r="J22" s="2">
        <v>625.26315789473597</v>
      </c>
      <c r="K22" s="1">
        <v>1.70448086394113</v>
      </c>
      <c r="N22" s="23">
        <f t="shared" ref="N22:N27" si="6">D22</f>
        <v>547.49220610370401</v>
      </c>
      <c r="O22" s="24">
        <f t="shared" ref="O22:O27" si="7">100/(E22*0.001)</f>
        <v>60714.285714285783</v>
      </c>
      <c r="P22" s="23">
        <f t="shared" ref="P22:P27" si="8">F22</f>
        <v>597.30885192197002</v>
      </c>
      <c r="Q22" s="25">
        <f t="shared" ref="Q22:Q27" si="9">G22*0.000001</f>
        <v>-2.3323518852022898E-4</v>
      </c>
      <c r="R22" s="33"/>
      <c r="S22" s="34"/>
      <c r="T22" s="23">
        <f t="shared" ref="T22:T27" si="10">J22</f>
        <v>625.26315789473597</v>
      </c>
      <c r="U22" s="24">
        <f t="shared" ref="U22:U27" si="11">K22</f>
        <v>1.70448086394113</v>
      </c>
      <c r="V22" s="17"/>
      <c r="W22" s="17"/>
      <c r="X22" s="17"/>
    </row>
    <row r="23" spans="2:24" x14ac:dyDescent="0.6">
      <c r="D23" s="2">
        <v>570.94938743936098</v>
      </c>
      <c r="E23" s="1">
        <v>1.7816742081447901</v>
      </c>
      <c r="F23" s="2">
        <v>614.97924395811003</v>
      </c>
      <c r="G23" s="1">
        <v>-246.14502842690899</v>
      </c>
      <c r="J23" s="2">
        <v>649.89473684210498</v>
      </c>
      <c r="K23" s="1">
        <v>1.7328079273719801</v>
      </c>
      <c r="N23" s="23">
        <f t="shared" si="6"/>
        <v>570.94938743936098</v>
      </c>
      <c r="O23" s="24">
        <f t="shared" si="7"/>
        <v>56126.984126984324</v>
      </c>
      <c r="P23" s="23">
        <f t="shared" si="8"/>
        <v>614.97924395811003</v>
      </c>
      <c r="Q23" s="25">
        <f t="shared" si="9"/>
        <v>-2.4614502842690896E-4</v>
      </c>
      <c r="R23" s="33"/>
      <c r="S23" s="34"/>
      <c r="T23" s="23">
        <f t="shared" si="10"/>
        <v>649.89473684210498</v>
      </c>
      <c r="U23" s="24">
        <f t="shared" si="11"/>
        <v>1.7328079273719801</v>
      </c>
      <c r="V23" s="17"/>
      <c r="W23" s="17"/>
      <c r="X23" s="17"/>
    </row>
    <row r="24" spans="2:24" x14ac:dyDescent="0.6">
      <c r="D24" s="2">
        <v>594.40377275841001</v>
      </c>
      <c r="E24" s="1">
        <v>1.9321266968325701</v>
      </c>
      <c r="F24" s="2">
        <v>637.16420127088395</v>
      </c>
      <c r="G24" s="1">
        <v>-246.37601959820199</v>
      </c>
      <c r="J24" s="2">
        <v>675.15789473684197</v>
      </c>
      <c r="K24" s="1">
        <v>1.7651914792618499</v>
      </c>
      <c r="N24" s="23">
        <f t="shared" si="6"/>
        <v>594.40377275841001</v>
      </c>
      <c r="O24" s="24">
        <f t="shared" si="7"/>
        <v>51756.440281030686</v>
      </c>
      <c r="P24" s="23">
        <f t="shared" si="8"/>
        <v>637.16420127088395</v>
      </c>
      <c r="Q24" s="25">
        <f t="shared" si="9"/>
        <v>-2.46376019598202E-4</v>
      </c>
      <c r="R24" s="33"/>
      <c r="S24" s="34"/>
      <c r="T24" s="23">
        <f t="shared" si="10"/>
        <v>675.15789473684197</v>
      </c>
      <c r="U24" s="24">
        <f t="shared" si="11"/>
        <v>1.7651914792618499</v>
      </c>
      <c r="V24" s="17"/>
      <c r="W24" s="17"/>
      <c r="X24" s="17"/>
    </row>
    <row r="25" spans="2:24" x14ac:dyDescent="0.6">
      <c r="D25" s="2">
        <v>616.62092072826897</v>
      </c>
      <c r="E25" s="1">
        <v>2.0904977375565599</v>
      </c>
      <c r="F25" s="2">
        <v>664.49238897067596</v>
      </c>
      <c r="G25" s="1">
        <v>-254.96681484514701</v>
      </c>
      <c r="J25" s="2">
        <v>699.78947368420995</v>
      </c>
      <c r="K25" s="1">
        <v>1.7955478549813</v>
      </c>
      <c r="N25" s="23">
        <f t="shared" si="6"/>
        <v>616.62092072826897</v>
      </c>
      <c r="O25" s="24">
        <f t="shared" si="7"/>
        <v>47835.497835497867</v>
      </c>
      <c r="P25" s="23">
        <f t="shared" si="8"/>
        <v>664.49238897067596</v>
      </c>
      <c r="Q25" s="25">
        <f t="shared" si="9"/>
        <v>-2.54966814845147E-4</v>
      </c>
      <c r="R25" s="33"/>
      <c r="S25" s="34"/>
      <c r="T25" s="23">
        <f t="shared" si="10"/>
        <v>699.78947368420995</v>
      </c>
      <c r="U25" s="24">
        <f t="shared" si="11"/>
        <v>1.7955478549813</v>
      </c>
      <c r="V25" s="17">
        <f>((O29*(AVERAGE(Q26,Q27))^2)/S13)*T25</f>
        <v>1.7894152793746305</v>
      </c>
      <c r="W25" s="17"/>
      <c r="X25" s="17">
        <f t="shared" ref="X25" si="12">U25-V25</f>
        <v>6.1325756066694659E-3</v>
      </c>
    </row>
    <row r="26" spans="2:24" x14ac:dyDescent="0.6">
      <c r="D26" s="2">
        <v>639.45598836857005</v>
      </c>
      <c r="E26" s="1">
        <v>2.2488687782805399</v>
      </c>
      <c r="F26" s="2">
        <v>690.09174761691202</v>
      </c>
      <c r="G26" s="1">
        <v>-255.701314861729</v>
      </c>
      <c r="J26" s="2">
        <v>725.05263157894694</v>
      </c>
      <c r="K26" s="1">
        <v>1.7508175399038699</v>
      </c>
      <c r="N26" s="23">
        <f t="shared" si="6"/>
        <v>639.45598836857005</v>
      </c>
      <c r="O26" s="24">
        <f t="shared" si="7"/>
        <v>44466.800804829028</v>
      </c>
      <c r="P26" s="23">
        <f t="shared" si="8"/>
        <v>690.09174761691202</v>
      </c>
      <c r="Q26" s="25">
        <f t="shared" si="9"/>
        <v>-2.5570131486172897E-4</v>
      </c>
      <c r="R26" s="33"/>
      <c r="S26" s="34"/>
      <c r="T26" s="23">
        <f t="shared" si="10"/>
        <v>725.05263157894694</v>
      </c>
      <c r="U26" s="24">
        <f t="shared" si="11"/>
        <v>1.7508175399038699</v>
      </c>
      <c r="V26" s="17"/>
      <c r="W26" s="17"/>
      <c r="X26" s="17"/>
    </row>
    <row r="27" spans="2:24" x14ac:dyDescent="0.6">
      <c r="D27" s="2">
        <v>661.67034032182096</v>
      </c>
      <c r="E27" s="1">
        <v>2.4230769230769198</v>
      </c>
      <c r="F27" s="2">
        <v>710.01365472154896</v>
      </c>
      <c r="G27" s="1">
        <v>-260.24385285199099</v>
      </c>
      <c r="J27" s="2">
        <v>750.31578947368405</v>
      </c>
      <c r="K27" s="1">
        <v>1.6979699756719799</v>
      </c>
      <c r="N27" s="23">
        <f t="shared" si="6"/>
        <v>661.67034032182096</v>
      </c>
      <c r="O27" s="24">
        <f t="shared" si="7"/>
        <v>41269.84126984133</v>
      </c>
      <c r="P27" s="23">
        <f t="shared" si="8"/>
        <v>710.01365472154896</v>
      </c>
      <c r="Q27" s="25">
        <f t="shared" si="9"/>
        <v>-2.6024385285199097E-4</v>
      </c>
      <c r="R27" s="33"/>
      <c r="S27" s="34"/>
      <c r="T27" s="23">
        <f t="shared" si="10"/>
        <v>750.31578947368405</v>
      </c>
      <c r="U27" s="24">
        <f t="shared" si="11"/>
        <v>1.6979699756719799</v>
      </c>
      <c r="V27" s="17"/>
      <c r="W27" s="17"/>
      <c r="X27" s="17"/>
    </row>
    <row r="28" spans="2:24" x14ac:dyDescent="0.6">
      <c r="D28" s="2">
        <v>689.45156134227398</v>
      </c>
      <c r="E28" s="1">
        <v>2.5656108597284999</v>
      </c>
      <c r="F28" s="2">
        <v>732.758066306866</v>
      </c>
      <c r="G28" s="1">
        <v>-257.17896624962299</v>
      </c>
      <c r="J28" s="26"/>
      <c r="K28" s="26"/>
      <c r="N28" s="23">
        <f t="shared" ref="N28" si="13">D28</f>
        <v>689.45156134227398</v>
      </c>
      <c r="O28" s="24">
        <f t="shared" ref="O28" si="14">100/(E28*0.001)</f>
        <v>38977.072310405747</v>
      </c>
      <c r="P28" s="23">
        <f t="shared" ref="P28" si="15">F28</f>
        <v>732.758066306866</v>
      </c>
      <c r="Q28" s="25">
        <f t="shared" ref="Q28" si="16">G28*0.000001</f>
        <v>-2.5717896624962295E-4</v>
      </c>
      <c r="T28" s="28"/>
      <c r="U28" s="28"/>
      <c r="V28"/>
    </row>
    <row r="29" spans="2:24" x14ac:dyDescent="0.6">
      <c r="D29" s="2">
        <v>705.50209468244202</v>
      </c>
      <c r="E29" s="1">
        <v>2.6527149321266901</v>
      </c>
      <c r="F29" s="29"/>
      <c r="G29" s="26"/>
      <c r="N29" s="23">
        <f t="shared" ref="N29:N32" si="17">D29</f>
        <v>705.50209468244202</v>
      </c>
      <c r="O29" s="24">
        <f t="shared" ref="O29:O32" si="18">100/(E29*0.001)</f>
        <v>37697.228144989436</v>
      </c>
      <c r="P29" s="31"/>
      <c r="Q29" s="35"/>
      <c r="T29" s="17"/>
      <c r="U29" s="17"/>
      <c r="V29" s="17"/>
      <c r="W29" s="17"/>
      <c r="X29" s="17"/>
    </row>
    <row r="30" spans="2:24" x14ac:dyDescent="0.6">
      <c r="D30" s="2">
        <v>716.60367862585099</v>
      </c>
      <c r="E30" s="1">
        <v>2.7714932126696801</v>
      </c>
      <c r="F30" s="38"/>
      <c r="N30" s="23">
        <f t="shared" si="17"/>
        <v>716.60367862585099</v>
      </c>
      <c r="O30" s="24">
        <f t="shared" si="18"/>
        <v>36081.632653061271</v>
      </c>
      <c r="P30" s="33"/>
      <c r="Q30" s="36"/>
      <c r="V30"/>
    </row>
    <row r="31" spans="2:24" x14ac:dyDescent="0.6">
      <c r="D31" s="2">
        <v>736.36033198037103</v>
      </c>
      <c r="E31" s="1">
        <v>2.8665158371040702</v>
      </c>
      <c r="F31" s="38"/>
      <c r="N31" s="23">
        <f t="shared" si="17"/>
        <v>736.36033198037103</v>
      </c>
      <c r="O31" s="24">
        <f t="shared" si="18"/>
        <v>34885.556432517784</v>
      </c>
      <c r="P31" s="33"/>
      <c r="Q31" s="36"/>
      <c r="V31"/>
    </row>
    <row r="32" spans="2:24" x14ac:dyDescent="0.6">
      <c r="D32" s="2">
        <v>751.79853768331395</v>
      </c>
      <c r="E32" s="1">
        <v>2.9219457013574601</v>
      </c>
      <c r="F32" s="38"/>
      <c r="N32" s="23">
        <f t="shared" si="17"/>
        <v>751.79853768331395</v>
      </c>
      <c r="O32" s="24">
        <f t="shared" si="18"/>
        <v>34223.770809136731</v>
      </c>
      <c r="P32" s="33"/>
      <c r="Q32" s="36"/>
      <c r="V32"/>
    </row>
    <row r="33" spans="4:24" x14ac:dyDescent="0.6">
      <c r="O33"/>
      <c r="Q33"/>
      <c r="S33"/>
      <c r="U33"/>
      <c r="V33"/>
    </row>
    <row r="34" spans="4:24" x14ac:dyDescent="0.6">
      <c r="O34"/>
      <c r="Q34"/>
      <c r="S34"/>
      <c r="U34"/>
      <c r="V34"/>
    </row>
    <row r="35" spans="4:24" x14ac:dyDescent="0.6">
      <c r="O35"/>
      <c r="Q35"/>
      <c r="S35"/>
      <c r="U35"/>
      <c r="V35"/>
    </row>
    <row r="36" spans="4:24" x14ac:dyDescent="0.6">
      <c r="O36"/>
      <c r="Q36"/>
      <c r="S36"/>
      <c r="U36"/>
      <c r="V36"/>
    </row>
    <row r="37" spans="4:24" x14ac:dyDescent="0.6">
      <c r="D37" t="s">
        <v>26</v>
      </c>
      <c r="O37"/>
      <c r="Q37"/>
      <c r="S37"/>
      <c r="U37"/>
      <c r="V37"/>
    </row>
    <row r="38" spans="4:24" x14ac:dyDescent="0.6">
      <c r="O38"/>
      <c r="Q38"/>
      <c r="S38"/>
      <c r="U38"/>
      <c r="V38"/>
    </row>
    <row r="39" spans="4:24" x14ac:dyDescent="0.6">
      <c r="D39" s="2">
        <v>294.88235796181903</v>
      </c>
      <c r="E39" s="1">
        <v>0.66932202907621796</v>
      </c>
      <c r="F39" s="2">
        <v>299.21948086401602</v>
      </c>
      <c r="G39" s="1">
        <v>-150.12692162694199</v>
      </c>
      <c r="H39" s="2">
        <v>301.27253446447497</v>
      </c>
      <c r="I39" s="1">
        <v>1.5352213464790301</v>
      </c>
      <c r="J39" s="2">
        <v>299.835757293445</v>
      </c>
      <c r="K39" s="1">
        <v>0.66252678432793299</v>
      </c>
      <c r="N39" s="23">
        <f>D39</f>
        <v>294.88235796181903</v>
      </c>
      <c r="O39" s="24">
        <f>100/(E39*0.001)</f>
        <v>149404.9137124884</v>
      </c>
      <c r="P39" s="23">
        <f>F39</f>
        <v>299.21948086401602</v>
      </c>
      <c r="Q39" s="25">
        <f>G39*0.000001</f>
        <v>-1.5012692162694199E-4</v>
      </c>
      <c r="R39" s="23">
        <f>H39</f>
        <v>301.27253446447497</v>
      </c>
      <c r="S39" s="24">
        <f>I39</f>
        <v>1.5352213464790301</v>
      </c>
      <c r="T39" s="23">
        <f>J39</f>
        <v>299.835757293445</v>
      </c>
      <c r="U39" s="24">
        <f>K39</f>
        <v>0.66252678432793299</v>
      </c>
      <c r="V39" s="17">
        <f>((O40*(Q39)^2)/S39)*T39</f>
        <v>0.63896134140219796</v>
      </c>
      <c r="W39" s="17"/>
      <c r="X39" s="17">
        <f>U39-V39</f>
        <v>2.3565442925735036E-2</v>
      </c>
    </row>
    <row r="40" spans="4:24" x14ac:dyDescent="0.6">
      <c r="D40" s="2">
        <v>303.71310705852198</v>
      </c>
      <c r="E40" s="1">
        <v>0.68889811943440904</v>
      </c>
      <c r="F40" s="2">
        <v>306.52480487021597</v>
      </c>
      <c r="G40" s="1">
        <v>-154.857789134168</v>
      </c>
      <c r="H40" s="2">
        <v>400.53022269353102</v>
      </c>
      <c r="I40" s="1">
        <v>1.41691691267088</v>
      </c>
      <c r="J40" s="2">
        <v>324.62398426582399</v>
      </c>
      <c r="K40" s="1">
        <v>0.73663267946793598</v>
      </c>
      <c r="N40" s="23">
        <f t="shared" ref="N40:N62" si="19">D40</f>
        <v>303.71310705852198</v>
      </c>
      <c r="O40" s="24">
        <f t="shared" ref="O40:O62" si="20">100/(E40*0.001)</f>
        <v>145159.34530653214</v>
      </c>
      <c r="P40" s="23">
        <f t="shared" ref="P40:P62" si="21">F40</f>
        <v>306.52480487021597</v>
      </c>
      <c r="Q40" s="25">
        <f t="shared" ref="Q40:Q62" si="22">G40*0.000001</f>
        <v>-1.54857789134168E-4</v>
      </c>
      <c r="R40" s="23">
        <f t="shared" ref="R40:R45" si="23">H40</f>
        <v>400.53022269353102</v>
      </c>
      <c r="S40" s="24">
        <f t="shared" ref="S40:S45" si="24">I40</f>
        <v>1.41691691267088</v>
      </c>
      <c r="T40" s="23">
        <f t="shared" ref="T40:T59" si="25">J40</f>
        <v>324.62398426582399</v>
      </c>
      <c r="U40" s="24">
        <f t="shared" ref="U40:U59" si="26">K40</f>
        <v>0.73663267946793598</v>
      </c>
      <c r="V40" s="17"/>
      <c r="W40" s="17"/>
      <c r="X40" s="17"/>
    </row>
    <row r="41" spans="4:24" x14ac:dyDescent="0.6">
      <c r="D41" s="2">
        <v>312.54453896270098</v>
      </c>
      <c r="E41" s="1">
        <v>0.70198071068878198</v>
      </c>
      <c r="F41" s="2">
        <v>319.97654253759401</v>
      </c>
      <c r="G41" s="1">
        <v>-157.33813652801601</v>
      </c>
      <c r="H41" s="2">
        <v>501.6967126193</v>
      </c>
      <c r="I41" s="1">
        <v>1.2320130692728699</v>
      </c>
      <c r="J41" s="2">
        <v>350.04502872522102</v>
      </c>
      <c r="K41" s="1">
        <v>0.82049790383520504</v>
      </c>
      <c r="N41" s="23">
        <f t="shared" si="19"/>
        <v>312.54453896270098</v>
      </c>
      <c r="O41" s="24">
        <f t="shared" si="20"/>
        <v>142454.05675304128</v>
      </c>
      <c r="P41" s="23">
        <f t="shared" si="21"/>
        <v>319.97654253759401</v>
      </c>
      <c r="Q41" s="25">
        <f t="shared" si="22"/>
        <v>-1.57338136528016E-4</v>
      </c>
      <c r="R41" s="23">
        <f t="shared" si="23"/>
        <v>501.6967126193</v>
      </c>
      <c r="S41" s="24">
        <f t="shared" si="24"/>
        <v>1.2320130692728699</v>
      </c>
      <c r="T41" s="23">
        <f t="shared" si="25"/>
        <v>350.04502872522102</v>
      </c>
      <c r="U41" s="24">
        <f t="shared" si="26"/>
        <v>0.82049790383520504</v>
      </c>
      <c r="V41" s="17"/>
      <c r="W41" s="17"/>
      <c r="X41" s="17"/>
    </row>
    <row r="42" spans="4:24" x14ac:dyDescent="0.6">
      <c r="D42" s="2">
        <v>330.83558564966199</v>
      </c>
      <c r="E42" s="1">
        <v>0.75412671768755801</v>
      </c>
      <c r="F42" s="2">
        <v>340.15414903866201</v>
      </c>
      <c r="G42" s="1">
        <v>-161.058657618788</v>
      </c>
      <c r="H42" s="2">
        <v>602.22693531283096</v>
      </c>
      <c r="I42" s="1">
        <v>1.1273270470895</v>
      </c>
      <c r="J42" s="2">
        <v>374.82980522057102</v>
      </c>
      <c r="K42" s="1">
        <v>0.90436519848869101</v>
      </c>
      <c r="N42" s="23">
        <f t="shared" si="19"/>
        <v>330.83558564966199</v>
      </c>
      <c r="O42" s="24">
        <f t="shared" si="20"/>
        <v>132603.70923687518</v>
      </c>
      <c r="P42" s="23">
        <f t="shared" si="21"/>
        <v>340.15414903866201</v>
      </c>
      <c r="Q42" s="25">
        <f t="shared" si="22"/>
        <v>-1.6105865761878799E-4</v>
      </c>
      <c r="R42" s="23">
        <f t="shared" si="23"/>
        <v>602.22693531283096</v>
      </c>
      <c r="S42" s="24">
        <f t="shared" si="24"/>
        <v>1.1273270470895</v>
      </c>
      <c r="T42" s="23">
        <f t="shared" si="25"/>
        <v>374.82980522057102</v>
      </c>
      <c r="U42" s="24">
        <f t="shared" si="26"/>
        <v>0.90436519848869101</v>
      </c>
      <c r="V42" s="17"/>
      <c r="W42" s="17"/>
      <c r="X42" s="17"/>
    </row>
    <row r="43" spans="4:24" x14ac:dyDescent="0.6">
      <c r="D43" s="2">
        <v>351.02005746962902</v>
      </c>
      <c r="E43" s="1">
        <v>0.79979970980682302</v>
      </c>
      <c r="F43" s="2">
        <v>360.32198159706201</v>
      </c>
      <c r="G43" s="1">
        <v>-163.033552548904</v>
      </c>
      <c r="H43" s="2">
        <v>705.30222693531198</v>
      </c>
      <c r="I43" s="1">
        <v>1.0710670373448701</v>
      </c>
      <c r="J43" s="2">
        <v>400.24808929834501</v>
      </c>
      <c r="K43" s="1">
        <v>0.99603954246674598</v>
      </c>
      <c r="N43" s="23">
        <f t="shared" si="19"/>
        <v>351.02005746962902</v>
      </c>
      <c r="O43" s="24">
        <f t="shared" si="20"/>
        <v>125031.30317983382</v>
      </c>
      <c r="P43" s="23">
        <f t="shared" si="21"/>
        <v>360.32198159706201</v>
      </c>
      <c r="Q43" s="25">
        <f t="shared" si="22"/>
        <v>-1.6303355254890399E-4</v>
      </c>
      <c r="R43" s="23">
        <f t="shared" si="23"/>
        <v>705.30222693531198</v>
      </c>
      <c r="S43" s="24">
        <f t="shared" si="24"/>
        <v>1.0710670373448701</v>
      </c>
      <c r="T43" s="23">
        <f t="shared" si="25"/>
        <v>400.24808929834501</v>
      </c>
      <c r="U43" s="24">
        <f t="shared" si="26"/>
        <v>0.99603954246674598</v>
      </c>
      <c r="V43" s="17">
        <f>((O45*(Q45)^2)/S40)*T43</f>
        <v>0.9455153099995719</v>
      </c>
      <c r="W43" s="17"/>
      <c r="X43" s="17">
        <f t="shared" ref="X43" si="27">U43-V43</f>
        <v>5.0524232467174079E-2</v>
      </c>
    </row>
    <row r="44" spans="4:24" x14ac:dyDescent="0.6">
      <c r="D44" s="2">
        <v>371.83476059062798</v>
      </c>
      <c r="E44" s="1">
        <v>0.85197302910466899</v>
      </c>
      <c r="F44" s="2">
        <v>381.06089166282601</v>
      </c>
      <c r="G44" s="1">
        <v>-167.00289029447401</v>
      </c>
      <c r="H44" s="2">
        <v>753.02226935312797</v>
      </c>
      <c r="I44" s="1">
        <v>1.0573250408414701</v>
      </c>
      <c r="J44" s="2">
        <v>425.02941531666698</v>
      </c>
      <c r="K44" s="1">
        <v>1.08966823663371</v>
      </c>
      <c r="N44" s="23">
        <f t="shared" si="19"/>
        <v>371.83476059062798</v>
      </c>
      <c r="O44" s="24">
        <f t="shared" si="20"/>
        <v>117374.60762706201</v>
      </c>
      <c r="P44" s="23">
        <f t="shared" si="21"/>
        <v>381.06089166282601</v>
      </c>
      <c r="Q44" s="25">
        <f t="shared" si="22"/>
        <v>-1.6700289029447402E-4</v>
      </c>
      <c r="R44" s="23">
        <f t="shared" si="23"/>
        <v>753.02226935312797</v>
      </c>
      <c r="S44" s="24">
        <f t="shared" si="24"/>
        <v>1.0573250408414701</v>
      </c>
      <c r="T44" s="23">
        <f t="shared" si="25"/>
        <v>425.02941531666698</v>
      </c>
      <c r="U44" s="24">
        <f t="shared" si="26"/>
        <v>1.08966823663371</v>
      </c>
      <c r="V44" s="17"/>
      <c r="W44" s="17"/>
      <c r="X44" s="17"/>
    </row>
    <row r="45" spans="4:24" x14ac:dyDescent="0.6">
      <c r="D45" s="2">
        <v>392.64946371162699</v>
      </c>
      <c r="E45" s="1">
        <v>0.90414634840251495</v>
      </c>
      <c r="F45" s="2">
        <v>401.81655705888102</v>
      </c>
      <c r="G45" s="1">
        <v>-173.96473002974</v>
      </c>
      <c r="H45" s="2">
        <v>805.19618239660599</v>
      </c>
      <c r="I45" s="1">
        <v>1.0798961336734401</v>
      </c>
      <c r="J45" s="2">
        <v>449.81074133498902</v>
      </c>
      <c r="K45" s="1">
        <v>1.18329693080068</v>
      </c>
      <c r="N45" s="23">
        <f t="shared" si="19"/>
        <v>392.64946371162699</v>
      </c>
      <c r="O45" s="24">
        <f t="shared" si="20"/>
        <v>110601.56375865958</v>
      </c>
      <c r="P45" s="23">
        <f t="shared" si="21"/>
        <v>401.81655705888102</v>
      </c>
      <c r="Q45" s="25">
        <f t="shared" si="22"/>
        <v>-1.7396473002973998E-4</v>
      </c>
      <c r="R45" s="23">
        <f t="shared" si="23"/>
        <v>805.19618239660599</v>
      </c>
      <c r="S45" s="24">
        <f t="shared" si="24"/>
        <v>1.0798961336734401</v>
      </c>
      <c r="T45" s="23">
        <f t="shared" si="25"/>
        <v>449.81074133498902</v>
      </c>
      <c r="U45" s="24">
        <f t="shared" si="26"/>
        <v>1.18329693080068</v>
      </c>
      <c r="V45" s="17"/>
      <c r="W45" s="17"/>
      <c r="X45" s="17"/>
    </row>
    <row r="46" spans="4:24" x14ac:dyDescent="0.6">
      <c r="D46" s="2">
        <v>413.46280121767302</v>
      </c>
      <c r="E46" s="1">
        <v>0.96930666590799097</v>
      </c>
      <c r="F46" s="2">
        <v>423.11118557924499</v>
      </c>
      <c r="G46" s="1">
        <v>-177.18538376687701</v>
      </c>
      <c r="H46" s="2"/>
      <c r="I46" s="1"/>
      <c r="J46" s="2">
        <v>474.59068716249999</v>
      </c>
      <c r="K46" s="1">
        <v>1.2808301847730399</v>
      </c>
      <c r="N46" s="23">
        <f t="shared" si="19"/>
        <v>413.46280121767302</v>
      </c>
      <c r="O46" s="24">
        <f t="shared" si="20"/>
        <v>103166.52460687012</v>
      </c>
      <c r="P46" s="23">
        <f t="shared" si="21"/>
        <v>423.11118557924499</v>
      </c>
      <c r="Q46" s="25">
        <f t="shared" si="22"/>
        <v>-1.7718538376687701E-4</v>
      </c>
      <c r="R46" s="33"/>
      <c r="S46" s="34"/>
      <c r="T46" s="23">
        <f t="shared" si="25"/>
        <v>474.59068716249999</v>
      </c>
      <c r="U46" s="24">
        <f t="shared" si="26"/>
        <v>1.2808301847730399</v>
      </c>
      <c r="V46" s="17"/>
      <c r="W46" s="17"/>
      <c r="X46" s="17"/>
    </row>
    <row r="47" spans="4:24" x14ac:dyDescent="0.6">
      <c r="D47" s="2">
        <v>434.27545591624198</v>
      </c>
      <c r="E47" s="1">
        <v>1.04096048251728</v>
      </c>
      <c r="F47" s="2">
        <v>444.45049498038202</v>
      </c>
      <c r="G47" s="1">
        <v>-188.386042809868</v>
      </c>
      <c r="H47" s="2"/>
      <c r="I47" s="1"/>
      <c r="J47" s="2">
        <v>500.00828114486802</v>
      </c>
      <c r="K47" s="1">
        <v>1.3744568086537901</v>
      </c>
      <c r="N47" s="23">
        <f t="shared" si="19"/>
        <v>434.27545591624198</v>
      </c>
      <c r="O47" s="24">
        <f t="shared" si="20"/>
        <v>96065.126082574396</v>
      </c>
      <c r="P47" s="23">
        <f t="shared" si="21"/>
        <v>444.45049498038202</v>
      </c>
      <c r="Q47" s="25">
        <f t="shared" si="22"/>
        <v>-1.88386042809868E-4</v>
      </c>
      <c r="R47" s="33"/>
      <c r="S47" s="34"/>
      <c r="T47" s="23">
        <f t="shared" si="25"/>
        <v>500.00828114486802</v>
      </c>
      <c r="U47" s="24">
        <f t="shared" si="26"/>
        <v>1.3744568086537901</v>
      </c>
      <c r="V47" s="17">
        <f>((O50*(Q49)^2)/S41)*T47</f>
        <v>1.2796087589609386</v>
      </c>
      <c r="W47" s="17"/>
      <c r="X47" s="17">
        <f t="shared" ref="X47" si="28">U47-V47</f>
        <v>9.4848049692851433E-2</v>
      </c>
    </row>
    <row r="48" spans="4:24" x14ac:dyDescent="0.6">
      <c r="D48" s="2">
        <v>456.349256024353</v>
      </c>
      <c r="E48" s="1">
        <v>1.1191214543799199</v>
      </c>
      <c r="F48" s="2">
        <v>465.76048255351202</v>
      </c>
      <c r="G48" s="1">
        <v>-194.34982337089301</v>
      </c>
      <c r="H48" s="2"/>
      <c r="I48" s="1"/>
      <c r="J48" s="2">
        <v>524.79236754481303</v>
      </c>
      <c r="K48" s="1">
        <v>1.4602763832099701</v>
      </c>
      <c r="N48" s="23">
        <f t="shared" si="19"/>
        <v>456.349256024353</v>
      </c>
      <c r="O48" s="24">
        <f t="shared" si="20"/>
        <v>89355.80638600816</v>
      </c>
      <c r="P48" s="23">
        <f t="shared" si="21"/>
        <v>465.76048255351202</v>
      </c>
      <c r="Q48" s="25">
        <f t="shared" si="22"/>
        <v>-1.94349823370893E-4</v>
      </c>
      <c r="R48" s="33"/>
      <c r="S48" s="34"/>
      <c r="T48" s="23">
        <f t="shared" si="25"/>
        <v>524.79236754481303</v>
      </c>
      <c r="U48" s="24">
        <f t="shared" si="26"/>
        <v>1.4602763832099701</v>
      </c>
      <c r="V48" s="17"/>
      <c r="W48" s="17"/>
      <c r="X48" s="17"/>
    </row>
    <row r="49" spans="4:24" x14ac:dyDescent="0.6">
      <c r="D49" s="2">
        <v>477.16054510796801</v>
      </c>
      <c r="E49" s="1">
        <v>1.2037622691968399</v>
      </c>
      <c r="F49" s="2">
        <v>487.64015135648299</v>
      </c>
      <c r="G49" s="1">
        <v>-202.058671581563</v>
      </c>
      <c r="H49" s="2"/>
      <c r="I49" s="1"/>
      <c r="J49" s="2">
        <v>549.58197470800303</v>
      </c>
      <c r="K49" s="1">
        <v>1.5304777185445799</v>
      </c>
      <c r="N49" s="23">
        <f t="shared" si="19"/>
        <v>477.16054510796801</v>
      </c>
      <c r="O49" s="24">
        <f t="shared" si="20"/>
        <v>83072.881214926951</v>
      </c>
      <c r="P49" s="23">
        <f t="shared" si="21"/>
        <v>487.64015135648299</v>
      </c>
      <c r="Q49" s="25">
        <f t="shared" si="22"/>
        <v>-2.0205867158156301E-4</v>
      </c>
      <c r="R49" s="33"/>
      <c r="S49" s="34"/>
      <c r="T49" s="23">
        <f t="shared" si="25"/>
        <v>549.58197470800303</v>
      </c>
      <c r="U49" s="24">
        <f t="shared" si="26"/>
        <v>1.5304777185445799</v>
      </c>
      <c r="V49" s="17"/>
      <c r="W49" s="17"/>
      <c r="X49" s="17"/>
    </row>
    <row r="50" spans="4:24" x14ac:dyDescent="0.6">
      <c r="D50" s="2">
        <v>499.23297960112598</v>
      </c>
      <c r="E50" s="1">
        <v>1.2949102392671099</v>
      </c>
      <c r="F50" s="2">
        <v>509.45978022591697</v>
      </c>
      <c r="G50" s="1">
        <v>-199.044387662491</v>
      </c>
      <c r="H50" s="2"/>
      <c r="I50" s="1"/>
      <c r="J50" s="2">
        <v>575.014060693891</v>
      </c>
      <c r="K50" s="1">
        <v>1.5831064644687101</v>
      </c>
      <c r="N50" s="23">
        <f t="shared" si="19"/>
        <v>499.23297960112598</v>
      </c>
      <c r="O50" s="24">
        <f t="shared" si="20"/>
        <v>77225.429970032332</v>
      </c>
      <c r="P50" s="23">
        <f t="shared" si="21"/>
        <v>509.45978022591697</v>
      </c>
      <c r="Q50" s="25">
        <f t="shared" si="22"/>
        <v>-1.99044387662491E-4</v>
      </c>
      <c r="R50" s="33"/>
      <c r="S50" s="34"/>
      <c r="T50" s="23">
        <f t="shared" si="25"/>
        <v>575.014060693891</v>
      </c>
      <c r="U50" s="24">
        <f t="shared" si="26"/>
        <v>1.5831064644687101</v>
      </c>
      <c r="V50" s="17"/>
      <c r="W50" s="17"/>
      <c r="X50" s="17"/>
    </row>
    <row r="51" spans="4:24" x14ac:dyDescent="0.6">
      <c r="D51" s="2">
        <v>521.30473128680705</v>
      </c>
      <c r="E51" s="1">
        <v>1.3925517084412</v>
      </c>
      <c r="F51" s="2">
        <v>531.37575224451598</v>
      </c>
      <c r="G51" s="1">
        <v>-213.236990184169</v>
      </c>
      <c r="H51" s="2"/>
      <c r="I51" s="1"/>
      <c r="J51" s="2">
        <v>599.816089574383</v>
      </c>
      <c r="K51" s="1">
        <v>1.6181667615547799</v>
      </c>
      <c r="N51" s="23">
        <f t="shared" si="19"/>
        <v>521.30473128680705</v>
      </c>
      <c r="O51" s="24">
        <f t="shared" si="20"/>
        <v>71810.618876004533</v>
      </c>
      <c r="P51" s="23">
        <f t="shared" si="21"/>
        <v>531.37575224451598</v>
      </c>
      <c r="Q51" s="25">
        <f t="shared" si="22"/>
        <v>-2.1323699018416898E-4</v>
      </c>
      <c r="R51" s="33"/>
      <c r="S51" s="34"/>
      <c r="T51" s="23">
        <f t="shared" si="25"/>
        <v>599.816089574383</v>
      </c>
      <c r="U51" s="24">
        <f t="shared" si="26"/>
        <v>1.6181667615547799</v>
      </c>
      <c r="V51" s="17">
        <f>((O54*(Q54)^2)/S42)*T51</f>
        <v>1.4815105604984018</v>
      </c>
      <c r="W51" s="17"/>
      <c r="X51" s="17">
        <f t="shared" ref="X51" si="29">U51-V51</f>
        <v>0.1366562010563781</v>
      </c>
    </row>
    <row r="52" spans="4:24" x14ac:dyDescent="0.6">
      <c r="D52" s="2">
        <v>543.37443455005803</v>
      </c>
      <c r="E52" s="1">
        <v>1.5096736749267401</v>
      </c>
      <c r="F52" s="2">
        <v>550.43633672628698</v>
      </c>
      <c r="G52" s="1">
        <v>-217.45737862857601</v>
      </c>
      <c r="J52" s="2">
        <v>624.61880855028198</v>
      </c>
      <c r="K52" s="1">
        <v>1.6512747787381601</v>
      </c>
      <c r="N52" s="23">
        <f t="shared" si="19"/>
        <v>543.37443455005803</v>
      </c>
      <c r="O52" s="24">
        <f t="shared" si="20"/>
        <v>66239.480532011454</v>
      </c>
      <c r="P52" s="23">
        <f t="shared" si="21"/>
        <v>550.43633672628698</v>
      </c>
      <c r="Q52" s="25">
        <f t="shared" si="22"/>
        <v>-2.17457378628576E-4</v>
      </c>
      <c r="R52" s="33"/>
      <c r="S52" s="34"/>
      <c r="T52" s="23">
        <f t="shared" si="25"/>
        <v>624.61880855028198</v>
      </c>
      <c r="U52" s="24">
        <f t="shared" si="26"/>
        <v>1.6512747787381601</v>
      </c>
      <c r="V52" s="17"/>
      <c r="W52" s="17"/>
      <c r="X52" s="17"/>
    </row>
    <row r="53" spans="4:24" x14ac:dyDescent="0.6">
      <c r="D53" s="2">
        <v>565.44277219835499</v>
      </c>
      <c r="E53" s="1">
        <v>1.6397826396199</v>
      </c>
      <c r="F53" s="2">
        <v>577.325849285804</v>
      </c>
      <c r="G53" s="1">
        <v>-219.92432175819201</v>
      </c>
      <c r="J53" s="2">
        <v>649.42152752617994</v>
      </c>
      <c r="K53" s="1">
        <v>1.6843827959215301</v>
      </c>
      <c r="N53" s="23">
        <f t="shared" si="19"/>
        <v>565.44277219835499</v>
      </c>
      <c r="O53" s="24">
        <f t="shared" si="20"/>
        <v>60983.692340577465</v>
      </c>
      <c r="P53" s="23">
        <f t="shared" si="21"/>
        <v>577.325849285804</v>
      </c>
      <c r="Q53" s="25">
        <f t="shared" si="22"/>
        <v>-2.1992432175819201E-4</v>
      </c>
      <c r="R53" s="33"/>
      <c r="S53" s="34"/>
      <c r="T53" s="23">
        <f t="shared" si="25"/>
        <v>649.42152752617994</v>
      </c>
      <c r="U53" s="24">
        <f t="shared" si="26"/>
        <v>1.6843827959215301</v>
      </c>
      <c r="V53" s="17"/>
      <c r="W53" s="17"/>
      <c r="X53" s="17"/>
    </row>
    <row r="54" spans="4:24" x14ac:dyDescent="0.6">
      <c r="D54" s="2">
        <v>586.24859882215696</v>
      </c>
      <c r="E54" s="1">
        <v>1.77637144726734</v>
      </c>
      <c r="F54" s="2">
        <v>595.25684525056101</v>
      </c>
      <c r="G54" s="1">
        <v>-222.40020106396301</v>
      </c>
      <c r="J54" s="2">
        <v>674.85913427531295</v>
      </c>
      <c r="K54" s="1">
        <v>1.72139330262408</v>
      </c>
      <c r="N54" s="23">
        <f t="shared" si="19"/>
        <v>586.24859882215696</v>
      </c>
      <c r="O54" s="24">
        <f t="shared" si="20"/>
        <v>56294.532404151068</v>
      </c>
      <c r="P54" s="23">
        <f t="shared" si="21"/>
        <v>595.25684525056101</v>
      </c>
      <c r="Q54" s="25">
        <f t="shared" si="22"/>
        <v>-2.2240020106396299E-4</v>
      </c>
      <c r="R54" s="33"/>
      <c r="S54" s="34"/>
      <c r="T54" s="23">
        <f t="shared" si="25"/>
        <v>674.85913427531295</v>
      </c>
      <c r="U54" s="24">
        <f t="shared" si="26"/>
        <v>1.72139330262408</v>
      </c>
      <c r="V54" s="17"/>
      <c r="W54" s="17"/>
      <c r="X54" s="17"/>
    </row>
    <row r="55" spans="4:24" x14ac:dyDescent="0.6">
      <c r="D55" s="2">
        <v>607.68260832456099</v>
      </c>
      <c r="E55" s="1">
        <v>1.9389410794048101</v>
      </c>
      <c r="F55" s="2">
        <v>631.13000740026996</v>
      </c>
      <c r="G55" s="1">
        <v>-229.346961001968</v>
      </c>
      <c r="J55" s="2">
        <v>699.66392353742901</v>
      </c>
      <c r="K55" s="1">
        <v>1.7486444800993699</v>
      </c>
      <c r="N55" s="23">
        <f t="shared" si="19"/>
        <v>607.68260832456099</v>
      </c>
      <c r="O55" s="24">
        <f t="shared" si="20"/>
        <v>51574.542961716317</v>
      </c>
      <c r="P55" s="23">
        <f t="shared" si="21"/>
        <v>631.13000740026996</v>
      </c>
      <c r="Q55" s="25">
        <f t="shared" si="22"/>
        <v>-2.2934696100196798E-4</v>
      </c>
      <c r="R55" s="33"/>
      <c r="S55" s="34"/>
      <c r="T55" s="23">
        <f t="shared" si="25"/>
        <v>699.66392353742901</v>
      </c>
      <c r="U55" s="24">
        <f t="shared" si="26"/>
        <v>1.7486444800993699</v>
      </c>
      <c r="V55" s="17">
        <f>((O58*(Q58)^2)/S43)*T55</f>
        <v>1.6533614194976296</v>
      </c>
      <c r="W55" s="17"/>
      <c r="X55" s="17">
        <f t="shared" ref="X55" si="30">U55-V55</f>
        <v>9.5283060601740299E-2</v>
      </c>
    </row>
    <row r="56" spans="4:24" x14ac:dyDescent="0.6">
      <c r="D56" s="2">
        <v>629.74821474295095</v>
      </c>
      <c r="E56" s="1">
        <v>2.0950240405132399</v>
      </c>
      <c r="F56" s="2">
        <v>654.12530194501403</v>
      </c>
      <c r="G56" s="1">
        <v>-236.30656669319501</v>
      </c>
      <c r="J56" s="2">
        <v>724.48596518468605</v>
      </c>
      <c r="K56" s="1">
        <v>1.7270886600072399</v>
      </c>
      <c r="N56" s="23">
        <f t="shared" si="19"/>
        <v>629.74821474295095</v>
      </c>
      <c r="O56" s="24">
        <f t="shared" si="20"/>
        <v>47732.149162117472</v>
      </c>
      <c r="P56" s="23">
        <f t="shared" si="21"/>
        <v>654.12530194501403</v>
      </c>
      <c r="Q56" s="25">
        <f t="shared" si="22"/>
        <v>-2.3630656669319501E-4</v>
      </c>
      <c r="R56" s="33"/>
      <c r="S56" s="34"/>
      <c r="T56" s="23">
        <f t="shared" si="25"/>
        <v>724.48596518468605</v>
      </c>
      <c r="U56" s="24">
        <f t="shared" si="26"/>
        <v>1.7270886600072399</v>
      </c>
      <c r="V56" s="17"/>
      <c r="W56" s="17"/>
      <c r="X56" s="17"/>
    </row>
    <row r="57" spans="4:24" x14ac:dyDescent="0.6">
      <c r="D57" s="2">
        <v>653.07496657088404</v>
      </c>
      <c r="E57" s="1">
        <v>2.2576141568750101</v>
      </c>
      <c r="F57" s="2">
        <v>677.69865538474403</v>
      </c>
      <c r="G57" s="1">
        <v>-246.50749102891601</v>
      </c>
      <c r="J57" s="2">
        <v>749.30455635491603</v>
      </c>
      <c r="K57" s="1">
        <v>1.7152942394285999</v>
      </c>
      <c r="N57" s="23">
        <f t="shared" si="19"/>
        <v>653.07496657088404</v>
      </c>
      <c r="O57" s="24">
        <f t="shared" si="20"/>
        <v>44294.548603655116</v>
      </c>
      <c r="P57" s="23">
        <f t="shared" si="21"/>
        <v>677.69865538474403</v>
      </c>
      <c r="Q57" s="25">
        <f t="shared" si="22"/>
        <v>-2.4650749102891602E-4</v>
      </c>
      <c r="R57" s="33"/>
      <c r="S57" s="34"/>
      <c r="T57" s="23">
        <f t="shared" si="25"/>
        <v>749.30455635491603</v>
      </c>
      <c r="U57" s="24">
        <f t="shared" si="26"/>
        <v>1.7152942394285999</v>
      </c>
      <c r="V57" s="17">
        <f>((O60*(Q60)^2)/S44)*T57</f>
        <v>1.64715901974437</v>
      </c>
      <c r="W57" s="17"/>
      <c r="X57" s="17">
        <f t="shared" ref="X57" si="31">U57-V57</f>
        <v>6.8135219684229975E-2</v>
      </c>
    </row>
    <row r="58" spans="4:24" x14ac:dyDescent="0.6">
      <c r="D58" s="2">
        <v>700.36143275768802</v>
      </c>
      <c r="E58" s="1">
        <v>2.56332072036188</v>
      </c>
      <c r="F58" s="2">
        <v>702.94056046579794</v>
      </c>
      <c r="G58" s="1">
        <v>-254.71173850514501</v>
      </c>
      <c r="J58" s="2">
        <v>774.76079568000205</v>
      </c>
      <c r="K58" s="1">
        <v>1.69959318875834</v>
      </c>
      <c r="N58" s="23">
        <f t="shared" si="19"/>
        <v>700.36143275768802</v>
      </c>
      <c r="O58" s="24">
        <f t="shared" si="20"/>
        <v>39011.895470451462</v>
      </c>
      <c r="P58" s="23">
        <f t="shared" si="21"/>
        <v>702.94056046579794</v>
      </c>
      <c r="Q58" s="25">
        <f t="shared" si="22"/>
        <v>-2.5471173850514497E-4</v>
      </c>
      <c r="T58" s="23">
        <f t="shared" si="25"/>
        <v>774.76079568000205</v>
      </c>
      <c r="U58" s="24">
        <f t="shared" si="26"/>
        <v>1.69959318875834</v>
      </c>
      <c r="V58"/>
    </row>
    <row r="59" spans="4:24" x14ac:dyDescent="0.6">
      <c r="D59" s="2">
        <v>723.68408774075999</v>
      </c>
      <c r="E59" s="1">
        <v>2.7648718313465501</v>
      </c>
      <c r="F59" s="2">
        <v>732.0752872841</v>
      </c>
      <c r="G59" s="1">
        <v>-258.17394825395399</v>
      </c>
      <c r="J59" s="2">
        <v>799.59180856753403</v>
      </c>
      <c r="K59" s="1">
        <v>1.65265772993116</v>
      </c>
      <c r="N59" s="23">
        <f t="shared" si="19"/>
        <v>723.68408774075999</v>
      </c>
      <c r="O59" s="24">
        <f t="shared" si="20"/>
        <v>36168.041811651688</v>
      </c>
      <c r="P59" s="23">
        <f t="shared" si="21"/>
        <v>732.0752872841</v>
      </c>
      <c r="Q59" s="25">
        <f t="shared" si="22"/>
        <v>-2.5817394825395398E-4</v>
      </c>
      <c r="T59" s="23">
        <f t="shared" si="25"/>
        <v>799.59180856753403</v>
      </c>
      <c r="U59" s="24">
        <f t="shared" si="26"/>
        <v>1.65265772993116</v>
      </c>
      <c r="V59" s="17">
        <f>((O62*(Q62)^2)/S45)*T59</f>
        <v>1.5884927993275857</v>
      </c>
      <c r="W59" s="17"/>
      <c r="X59" s="17">
        <f t="shared" ref="X59" si="32">U59-V59</f>
        <v>6.4164930603574311E-2</v>
      </c>
    </row>
    <row r="60" spans="4:24" x14ac:dyDescent="0.6">
      <c r="D60" s="2">
        <v>746.37924265270703</v>
      </c>
      <c r="E60" s="1">
        <v>2.9339486187373698</v>
      </c>
      <c r="F60" s="2">
        <v>761.20722154735404</v>
      </c>
      <c r="G60" s="1">
        <v>-261.13740767114803</v>
      </c>
      <c r="N60" s="23">
        <f t="shared" si="19"/>
        <v>746.37924265270703</v>
      </c>
      <c r="O60" s="24">
        <f t="shared" si="20"/>
        <v>34083.759804571891</v>
      </c>
      <c r="P60" s="23">
        <f t="shared" si="21"/>
        <v>761.20722154735404</v>
      </c>
      <c r="Q60" s="25">
        <f t="shared" si="22"/>
        <v>-2.6113740767114802E-4</v>
      </c>
      <c r="V60"/>
    </row>
    <row r="61" spans="4:24" x14ac:dyDescent="0.6">
      <c r="D61" s="2">
        <v>769.707360095593</v>
      </c>
      <c r="E61" s="1">
        <v>3.08355173689151</v>
      </c>
      <c r="F61" s="2">
        <v>780.80397659838798</v>
      </c>
      <c r="G61" s="1">
        <v>-261.11785978581099</v>
      </c>
      <c r="N61" s="23">
        <f t="shared" si="19"/>
        <v>769.707360095593</v>
      </c>
      <c r="O61" s="24">
        <f t="shared" si="20"/>
        <v>32430.135289641272</v>
      </c>
      <c r="P61" s="23">
        <f t="shared" si="21"/>
        <v>780.80397659838798</v>
      </c>
      <c r="Q61" s="25">
        <f t="shared" si="22"/>
        <v>-2.6111785978581096E-4</v>
      </c>
      <c r="V61"/>
    </row>
    <row r="62" spans="4:24" x14ac:dyDescent="0.6">
      <c r="D62" s="2">
        <v>778.53469515491099</v>
      </c>
      <c r="E62" s="1">
        <v>3.1355953227687801</v>
      </c>
      <c r="F62" s="2">
        <v>789.19281196330496</v>
      </c>
      <c r="G62" s="1">
        <v>-259.36385596001003</v>
      </c>
      <c r="N62" s="23">
        <f t="shared" si="19"/>
        <v>778.53469515491099</v>
      </c>
      <c r="O62" s="24">
        <f t="shared" si="20"/>
        <v>31891.870508244803</v>
      </c>
      <c r="P62" s="23">
        <f t="shared" si="21"/>
        <v>789.19281196330496</v>
      </c>
      <c r="Q62" s="25">
        <f t="shared" si="22"/>
        <v>-2.5936385596001004E-4</v>
      </c>
      <c r="V6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Z68"/>
  <sheetViews>
    <sheetView tabSelected="1" zoomScale="85" zoomScaleNormal="85" workbookViewId="0">
      <selection activeCell="AC17" sqref="AC17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11.25" bestFit="1" customWidth="1"/>
  </cols>
  <sheetData>
    <row r="1" spans="1:26" x14ac:dyDescent="0.6">
      <c r="A1" s="7"/>
      <c r="M1" s="7"/>
    </row>
    <row r="2" spans="1:26" x14ac:dyDescent="0.6">
      <c r="A2" s="7"/>
      <c r="M2" s="7"/>
    </row>
    <row r="3" spans="1:26" x14ac:dyDescent="0.6">
      <c r="A3" s="7"/>
      <c r="M3" s="7"/>
    </row>
    <row r="4" spans="1:26" x14ac:dyDescent="0.6">
      <c r="A4" s="7"/>
      <c r="M4" s="7"/>
    </row>
    <row r="5" spans="1:26" x14ac:dyDescent="0.6">
      <c r="A5" s="7"/>
      <c r="B5" t="s">
        <v>9</v>
      </c>
      <c r="M5" s="7"/>
      <c r="N5" s="63" t="s">
        <v>10</v>
      </c>
    </row>
    <row r="6" spans="1:26" ht="17.25" thickBot="1" x14ac:dyDescent="0.65">
      <c r="A6" s="7"/>
      <c r="M6" s="7"/>
    </row>
    <row r="7" spans="1:26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6" x14ac:dyDescent="0.6">
      <c r="B8" s="19" t="s">
        <v>4</v>
      </c>
      <c r="C8" s="16" t="s">
        <v>24</v>
      </c>
      <c r="D8" s="15" t="s">
        <v>4</v>
      </c>
      <c r="E8" s="1" t="s">
        <v>14</v>
      </c>
      <c r="F8" s="2" t="s">
        <v>4</v>
      </c>
      <c r="G8" s="1" t="s">
        <v>11</v>
      </c>
      <c r="H8" s="15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W8" t="s">
        <v>17</v>
      </c>
      <c r="Z8" t="s">
        <v>37</v>
      </c>
    </row>
    <row r="9" spans="1:26" x14ac:dyDescent="0.6">
      <c r="B9" s="40">
        <v>303.436988543371</v>
      </c>
      <c r="C9" s="40">
        <v>2.00184049079754</v>
      </c>
      <c r="D9" s="2"/>
      <c r="E9" s="1"/>
      <c r="F9" s="40">
        <v>303.09544282029202</v>
      </c>
      <c r="G9" s="40">
        <v>64.119601328903599</v>
      </c>
      <c r="H9" s="40">
        <v>303.529411764705</v>
      </c>
      <c r="I9" s="40">
        <v>2.4370023419203699</v>
      </c>
      <c r="J9" s="40">
        <v>302.514668901927</v>
      </c>
      <c r="K9" s="40">
        <v>0.120203836930454</v>
      </c>
      <c r="N9" s="23">
        <f>B9</f>
        <v>303.436988543371</v>
      </c>
      <c r="O9" s="24">
        <f>C9*100000</f>
        <v>200184.04907975401</v>
      </c>
      <c r="P9" s="23">
        <f>F9</f>
        <v>303.09544282029202</v>
      </c>
      <c r="Q9" s="25">
        <f>G9*0.000001</f>
        <v>6.4119601328903596E-5</v>
      </c>
      <c r="R9" s="23">
        <f>H9</f>
        <v>303.529411764705</v>
      </c>
      <c r="S9" s="24">
        <f>I9</f>
        <v>2.4370023419203699</v>
      </c>
      <c r="T9" s="23">
        <f>J9</f>
        <v>302.514668901927</v>
      </c>
      <c r="U9" s="24">
        <f>K9</f>
        <v>0.120203836930454</v>
      </c>
      <c r="V9" s="17">
        <f>((O9*(Q9)^2)/S9)*T9</f>
        <v>0.10216487031678839</v>
      </c>
      <c r="W9" s="17">
        <f>U9-V9</f>
        <v>1.8038966613665608E-2</v>
      </c>
      <c r="X9" s="39">
        <f>U9/V9-1</f>
        <v>0.17656721491184957</v>
      </c>
      <c r="Z9">
        <f>O9*Q9^2*10000</f>
        <v>8.230213401807644</v>
      </c>
    </row>
    <row r="10" spans="1:26" x14ac:dyDescent="0.6">
      <c r="B10" s="40">
        <v>323.07692307692298</v>
      </c>
      <c r="C10" s="40">
        <v>1.95521472392638</v>
      </c>
      <c r="D10" s="2"/>
      <c r="E10" s="1"/>
      <c r="F10" s="40">
        <v>323.73172828890802</v>
      </c>
      <c r="G10" s="40">
        <v>72.978959025470601</v>
      </c>
      <c r="H10" s="40">
        <v>322.68907563025198</v>
      </c>
      <c r="I10" s="40">
        <v>2.3128805620608901</v>
      </c>
      <c r="J10" s="40">
        <v>325.64962279966397</v>
      </c>
      <c r="K10" s="40">
        <v>0.14538369304556201</v>
      </c>
      <c r="N10" s="23">
        <f t="shared" ref="N10:N21" si="0">B10</f>
        <v>323.07692307692298</v>
      </c>
      <c r="O10" s="24">
        <f t="shared" ref="O10:O22" si="1">C10*100000</f>
        <v>195521.47239263801</v>
      </c>
      <c r="P10" s="23">
        <f t="shared" ref="P10:P21" si="2">F10</f>
        <v>323.73172828890802</v>
      </c>
      <c r="Q10" s="25">
        <f t="shared" ref="Q10:Q22" si="3">G10*0.000001</f>
        <v>7.2978959025470601E-5</v>
      </c>
      <c r="R10" s="23">
        <f t="shared" ref="R10:U21" si="4">H10</f>
        <v>322.68907563025198</v>
      </c>
      <c r="S10" s="24">
        <f t="shared" si="4"/>
        <v>2.3128805620608901</v>
      </c>
      <c r="T10" s="23">
        <f t="shared" si="4"/>
        <v>325.64962279966397</v>
      </c>
      <c r="U10" s="24">
        <f t="shared" si="4"/>
        <v>0.14538369304556201</v>
      </c>
      <c r="V10" s="17">
        <f t="shared" ref="V10:V21" si="5">((O10*(Q10)^2)/S10)*T10</f>
        <v>0.14661795604958178</v>
      </c>
      <c r="W10" s="17">
        <f t="shared" ref="W10:W21" si="6">U10-V10</f>
        <v>-1.23426300401977E-3</v>
      </c>
      <c r="X10" s="39">
        <f t="shared" ref="X10:X22" si="7">U10/V10-1</f>
        <v>-8.4182254157354475E-3</v>
      </c>
      <c r="Z10">
        <f t="shared" ref="Z10:Z22" si="8">O10*Q10^2*10000</f>
        <v>10.41333374443342</v>
      </c>
    </row>
    <row r="11" spans="1:26" x14ac:dyDescent="0.6">
      <c r="B11" s="40">
        <v>374.14075286415698</v>
      </c>
      <c r="C11" s="40">
        <v>1.46932515337423</v>
      </c>
      <c r="D11" s="2"/>
      <c r="E11" s="1"/>
      <c r="F11" s="40">
        <v>372.22699914015402</v>
      </c>
      <c r="G11" s="40">
        <v>96.788482834994397</v>
      </c>
      <c r="H11" s="40">
        <v>373.61344537815103</v>
      </c>
      <c r="I11" s="40">
        <v>2.0037470725995301</v>
      </c>
      <c r="J11" s="40">
        <v>372.92539815590902</v>
      </c>
      <c r="K11" s="40">
        <v>0.26288968824940001</v>
      </c>
      <c r="N11" s="23">
        <f t="shared" si="0"/>
        <v>374.14075286415698</v>
      </c>
      <c r="O11" s="24">
        <f t="shared" si="1"/>
        <v>146932.51533742298</v>
      </c>
      <c r="P11" s="23">
        <f t="shared" si="2"/>
        <v>372.22699914015402</v>
      </c>
      <c r="Q11" s="25">
        <f t="shared" si="3"/>
        <v>9.6788482834994394E-5</v>
      </c>
      <c r="R11" s="23">
        <f t="shared" si="4"/>
        <v>373.61344537815103</v>
      </c>
      <c r="S11" s="24">
        <f t="shared" si="4"/>
        <v>2.0037470725995301</v>
      </c>
      <c r="T11" s="23">
        <f t="shared" si="4"/>
        <v>372.92539815590902</v>
      </c>
      <c r="U11" s="24">
        <f t="shared" si="4"/>
        <v>0.26288968824940001</v>
      </c>
      <c r="V11" s="17">
        <f t="shared" si="5"/>
        <v>0.25617947965665427</v>
      </c>
      <c r="W11" s="17">
        <f t="shared" si="6"/>
        <v>6.7102085927457367E-3</v>
      </c>
      <c r="X11" s="39">
        <f t="shared" si="7"/>
        <v>2.6193388329694089E-2</v>
      </c>
      <c r="Z11">
        <f t="shared" si="8"/>
        <v>13.764653331749974</v>
      </c>
    </row>
    <row r="12" spans="1:26" x14ac:dyDescent="0.6">
      <c r="B12" s="40">
        <v>422.74959083469702</v>
      </c>
      <c r="C12" s="40">
        <v>1.21165644171779</v>
      </c>
      <c r="D12" s="2"/>
      <c r="E12" s="1"/>
      <c r="F12" s="40">
        <v>421.75408426483199</v>
      </c>
      <c r="G12" s="40">
        <v>123.089700996677</v>
      </c>
      <c r="H12" s="40">
        <v>423.52941176470603</v>
      </c>
      <c r="I12" s="40">
        <v>1.72740046838407</v>
      </c>
      <c r="J12" s="40">
        <v>424.22464375523799</v>
      </c>
      <c r="K12" s="40">
        <v>0.43914868105515498</v>
      </c>
      <c r="N12" s="23">
        <f t="shared" si="0"/>
        <v>422.74959083469702</v>
      </c>
      <c r="O12" s="24">
        <f t="shared" si="1"/>
        <v>121165.644171779</v>
      </c>
      <c r="P12" s="23">
        <f t="shared" si="2"/>
        <v>421.75408426483199</v>
      </c>
      <c r="Q12" s="25">
        <f t="shared" si="3"/>
        <v>1.2308970099667699E-4</v>
      </c>
      <c r="R12" s="23">
        <f t="shared" si="4"/>
        <v>423.52941176470603</v>
      </c>
      <c r="S12" s="24">
        <f t="shared" si="4"/>
        <v>1.72740046838407</v>
      </c>
      <c r="T12" s="23">
        <f t="shared" si="4"/>
        <v>424.22464375523799</v>
      </c>
      <c r="U12" s="24">
        <f t="shared" si="4"/>
        <v>0.43914868105515498</v>
      </c>
      <c r="V12" s="17">
        <f t="shared" si="5"/>
        <v>0.45084347609148734</v>
      </c>
      <c r="W12" s="17">
        <f t="shared" si="6"/>
        <v>-1.1694795036332362E-2</v>
      </c>
      <c r="X12" s="39">
        <f t="shared" si="7"/>
        <v>-2.5939812055657208E-2</v>
      </c>
      <c r="Z12">
        <f t="shared" si="8"/>
        <v>18.357897006513113</v>
      </c>
    </row>
    <row r="13" spans="1:26" x14ac:dyDescent="0.6">
      <c r="B13" s="40">
        <v>473.81342062193102</v>
      </c>
      <c r="C13" s="40">
        <v>0.98098159509202398</v>
      </c>
      <c r="D13" s="2"/>
      <c r="E13" s="1"/>
      <c r="F13" s="40">
        <v>472.31298366293998</v>
      </c>
      <c r="G13" s="40">
        <v>154.65116279069801</v>
      </c>
      <c r="H13" s="40">
        <v>472.941176470588</v>
      </c>
      <c r="I13" s="40">
        <v>1.5189695550351201</v>
      </c>
      <c r="J13" s="40">
        <v>473.00922045264002</v>
      </c>
      <c r="K13" s="40">
        <v>0.70773381294964</v>
      </c>
      <c r="N13" s="23">
        <f t="shared" si="0"/>
        <v>473.81342062193102</v>
      </c>
      <c r="O13" s="24">
        <f t="shared" si="1"/>
        <v>98098.159509202393</v>
      </c>
      <c r="P13" s="23">
        <f t="shared" si="2"/>
        <v>472.31298366293998</v>
      </c>
      <c r="Q13" s="25">
        <f t="shared" si="3"/>
        <v>1.54651162790698E-4</v>
      </c>
      <c r="R13" s="23">
        <f t="shared" si="4"/>
        <v>472.941176470588</v>
      </c>
      <c r="S13" s="24">
        <f t="shared" si="4"/>
        <v>1.5189695550351201</v>
      </c>
      <c r="T13" s="23">
        <f t="shared" si="4"/>
        <v>473.00922045264002</v>
      </c>
      <c r="U13" s="24">
        <f t="shared" si="4"/>
        <v>0.70773381294964</v>
      </c>
      <c r="V13" s="17">
        <f t="shared" si="5"/>
        <v>0.73061364030015108</v>
      </c>
      <c r="W13" s="17">
        <f t="shared" si="6"/>
        <v>-2.2879827350511084E-2</v>
      </c>
      <c r="X13" s="39">
        <f t="shared" si="7"/>
        <v>-3.1315904998860389E-2</v>
      </c>
      <c r="Z13">
        <f t="shared" si="8"/>
        <v>23.462119301761607</v>
      </c>
    </row>
    <row r="14" spans="1:26" x14ac:dyDescent="0.6">
      <c r="B14" s="40">
        <v>523.89525368248701</v>
      </c>
      <c r="C14" s="40">
        <v>0.77239263803680802</v>
      </c>
      <c r="D14" s="2"/>
      <c r="E14" s="1"/>
      <c r="F14" s="40">
        <v>523.38779019776405</v>
      </c>
      <c r="G14" s="40">
        <v>174.861572535991</v>
      </c>
      <c r="H14" s="40">
        <v>522.85714285714198</v>
      </c>
      <c r="I14" s="40">
        <v>1.3503512880562001</v>
      </c>
      <c r="J14" s="40">
        <v>523.80553227158396</v>
      </c>
      <c r="K14" s="40">
        <v>1.0203836930455601</v>
      </c>
      <c r="N14" s="23">
        <f t="shared" si="0"/>
        <v>523.89525368248701</v>
      </c>
      <c r="O14" s="24">
        <f t="shared" si="1"/>
        <v>77239.263803680806</v>
      </c>
      <c r="P14" s="23">
        <f t="shared" si="2"/>
        <v>523.38779019776405</v>
      </c>
      <c r="Q14" s="25">
        <f t="shared" si="3"/>
        <v>1.7486157253599101E-4</v>
      </c>
      <c r="R14" s="23">
        <f t="shared" si="4"/>
        <v>522.85714285714198</v>
      </c>
      <c r="S14" s="24">
        <f t="shared" si="4"/>
        <v>1.3503512880562001</v>
      </c>
      <c r="T14" s="23">
        <f t="shared" si="4"/>
        <v>523.80553227158396</v>
      </c>
      <c r="U14" s="24">
        <f t="shared" si="4"/>
        <v>1.0203836930455601</v>
      </c>
      <c r="V14" s="17">
        <f t="shared" si="5"/>
        <v>0.9161154407604335</v>
      </c>
      <c r="W14" s="17">
        <f t="shared" si="6"/>
        <v>0.10426825228512659</v>
      </c>
      <c r="X14" s="39">
        <f t="shared" si="7"/>
        <v>0.11381562589816996</v>
      </c>
      <c r="Z14">
        <f t="shared" si="8"/>
        <v>23.617117216654787</v>
      </c>
    </row>
    <row r="15" spans="1:26" x14ac:dyDescent="0.6">
      <c r="B15" s="40">
        <v>573.48608837970505</v>
      </c>
      <c r="C15" s="40">
        <v>0.67914110429447705</v>
      </c>
      <c r="D15" s="2"/>
      <c r="E15" s="1"/>
      <c r="F15" s="40">
        <v>572.91487532244196</v>
      </c>
      <c r="G15" s="40">
        <v>198.947951273532</v>
      </c>
      <c r="H15" s="40">
        <v>574.28571428571399</v>
      </c>
      <c r="I15" s="40">
        <v>1.2262295081967201</v>
      </c>
      <c r="J15" s="40">
        <v>573.59597652975594</v>
      </c>
      <c r="K15" s="40">
        <v>1.34772182254196</v>
      </c>
      <c r="N15" s="23">
        <f t="shared" si="0"/>
        <v>573.48608837970505</v>
      </c>
      <c r="O15" s="24">
        <f t="shared" si="1"/>
        <v>67914.110429447712</v>
      </c>
      <c r="P15" s="23">
        <f t="shared" si="2"/>
        <v>572.91487532244196</v>
      </c>
      <c r="Q15" s="25">
        <f t="shared" si="3"/>
        <v>1.98947951273532E-4</v>
      </c>
      <c r="R15" s="23">
        <f t="shared" si="4"/>
        <v>574.28571428571399</v>
      </c>
      <c r="S15" s="24">
        <f t="shared" si="4"/>
        <v>1.2262295081967201</v>
      </c>
      <c r="T15" s="23">
        <f t="shared" si="4"/>
        <v>573.59597652975594</v>
      </c>
      <c r="U15" s="24">
        <f t="shared" si="4"/>
        <v>1.34772182254196</v>
      </c>
      <c r="V15" s="17">
        <f t="shared" si="5"/>
        <v>1.2573995262967534</v>
      </c>
      <c r="W15" s="17">
        <f t="shared" si="6"/>
        <v>9.0322296245206601E-2</v>
      </c>
      <c r="X15" s="39">
        <f t="shared" si="7"/>
        <v>7.183261513643191E-2</v>
      </c>
      <c r="Z15">
        <f t="shared" si="8"/>
        <v>26.880600036037233</v>
      </c>
    </row>
    <row r="16" spans="1:26" x14ac:dyDescent="0.6">
      <c r="B16" s="40">
        <v>624.05891980360002</v>
      </c>
      <c r="C16" s="40">
        <v>0.55153374233128605</v>
      </c>
      <c r="D16" s="2"/>
      <c r="E16" s="1"/>
      <c r="F16" s="40">
        <v>622.44196044711896</v>
      </c>
      <c r="G16" s="40">
        <v>218.05094130675499</v>
      </c>
      <c r="H16" s="40">
        <v>622.68907563025198</v>
      </c>
      <c r="I16" s="40">
        <v>1.1302107728337201</v>
      </c>
      <c r="J16" s="40">
        <v>622.88348700754398</v>
      </c>
      <c r="K16" s="40">
        <v>1.6582733812949599</v>
      </c>
      <c r="N16" s="23">
        <f t="shared" si="0"/>
        <v>624.05891980360002</v>
      </c>
      <c r="O16" s="24">
        <f t="shared" si="1"/>
        <v>55153.374233128605</v>
      </c>
      <c r="P16" s="23">
        <f t="shared" si="2"/>
        <v>622.44196044711896</v>
      </c>
      <c r="Q16" s="25">
        <f t="shared" si="3"/>
        <v>2.18050941306755E-4</v>
      </c>
      <c r="R16" s="23">
        <f t="shared" si="4"/>
        <v>622.68907563025198</v>
      </c>
      <c r="S16" s="24">
        <f t="shared" si="4"/>
        <v>1.1302107728337201</v>
      </c>
      <c r="T16" s="23">
        <f t="shared" si="4"/>
        <v>622.88348700754398</v>
      </c>
      <c r="U16" s="24">
        <f t="shared" si="4"/>
        <v>1.6582733812949599</v>
      </c>
      <c r="V16" s="17">
        <f t="shared" si="5"/>
        <v>1.4452247621633518</v>
      </c>
      <c r="W16" s="17">
        <f t="shared" si="6"/>
        <v>0.21304861913160811</v>
      </c>
      <c r="X16" s="39">
        <f t="shared" si="7"/>
        <v>0.14741556103197162</v>
      </c>
      <c r="Z16">
        <f t="shared" si="8"/>
        <v>26.223340792196797</v>
      </c>
    </row>
    <row r="17" spans="2:26" x14ac:dyDescent="0.6">
      <c r="B17" s="40">
        <v>674.14075286415698</v>
      </c>
      <c r="C17" s="40">
        <v>0.48773006134969199</v>
      </c>
      <c r="D17" s="2"/>
      <c r="E17" s="1"/>
      <c r="F17" s="40">
        <v>672.48495270851197</v>
      </c>
      <c r="G17" s="40">
        <v>226.910299003322</v>
      </c>
      <c r="H17" s="40">
        <v>673.10924369747795</v>
      </c>
      <c r="I17" s="40">
        <v>1.06697892271662</v>
      </c>
      <c r="J17" s="40">
        <v>672.67393126571596</v>
      </c>
      <c r="K17" s="40">
        <v>1.8974820143884801</v>
      </c>
      <c r="N17" s="23">
        <f t="shared" si="0"/>
        <v>674.14075286415698</v>
      </c>
      <c r="O17" s="24">
        <f t="shared" si="1"/>
        <v>48773.006134969197</v>
      </c>
      <c r="P17" s="23">
        <f t="shared" si="2"/>
        <v>672.48495270851197</v>
      </c>
      <c r="Q17" s="25">
        <f t="shared" si="3"/>
        <v>2.2691029900332197E-4</v>
      </c>
      <c r="R17" s="23">
        <f t="shared" si="4"/>
        <v>673.10924369747795</v>
      </c>
      <c r="S17" s="24">
        <f t="shared" si="4"/>
        <v>1.06697892271662</v>
      </c>
      <c r="T17" s="23">
        <f t="shared" si="4"/>
        <v>672.67393126571596</v>
      </c>
      <c r="U17" s="24">
        <f t="shared" si="4"/>
        <v>1.8974820143884801</v>
      </c>
      <c r="V17" s="17">
        <f t="shared" si="5"/>
        <v>1.5832033401644523</v>
      </c>
      <c r="W17" s="17">
        <f t="shared" si="6"/>
        <v>0.31427867422402778</v>
      </c>
      <c r="X17" s="39">
        <f t="shared" si="7"/>
        <v>0.1985080919494413</v>
      </c>
      <c r="Z17">
        <f t="shared" si="8"/>
        <v>25.112383813529195</v>
      </c>
    </row>
    <row r="18" spans="2:26" x14ac:dyDescent="0.6">
      <c r="B18" s="40">
        <v>724.22258592471303</v>
      </c>
      <c r="C18" s="40">
        <v>0.40920245398772798</v>
      </c>
      <c r="D18" s="2"/>
      <c r="E18" s="1"/>
      <c r="F18" s="40">
        <v>724.07566638005198</v>
      </c>
      <c r="G18" s="40">
        <v>239.922480620155</v>
      </c>
      <c r="H18" s="40">
        <v>723.02521008403301</v>
      </c>
      <c r="I18" s="40">
        <v>1.0201405152224801</v>
      </c>
      <c r="J18" s="40">
        <v>723.47024308465996</v>
      </c>
      <c r="K18" s="40">
        <v>2.0527577937649801</v>
      </c>
      <c r="N18" s="23">
        <f t="shared" si="0"/>
        <v>724.22258592471303</v>
      </c>
      <c r="O18" s="24">
        <f t="shared" si="1"/>
        <v>40920.2453987728</v>
      </c>
      <c r="P18" s="23">
        <f t="shared" si="2"/>
        <v>724.07566638005198</v>
      </c>
      <c r="Q18" s="25">
        <f t="shared" si="3"/>
        <v>2.39922480620155E-4</v>
      </c>
      <c r="R18" s="23">
        <f t="shared" si="4"/>
        <v>723.02521008403301</v>
      </c>
      <c r="S18" s="24">
        <f t="shared" si="4"/>
        <v>1.0201405152224801</v>
      </c>
      <c r="T18" s="23">
        <f t="shared" si="4"/>
        <v>723.47024308465996</v>
      </c>
      <c r="U18" s="24">
        <f t="shared" si="4"/>
        <v>2.0527577937649801</v>
      </c>
      <c r="V18" s="17">
        <f t="shared" si="5"/>
        <v>1.670478123481737</v>
      </c>
      <c r="W18" s="17">
        <f t="shared" si="6"/>
        <v>0.38227967028324317</v>
      </c>
      <c r="X18" s="39">
        <f t="shared" si="7"/>
        <v>0.22884446369549982</v>
      </c>
      <c r="Z18">
        <f t="shared" si="8"/>
        <v>23.554837670871912</v>
      </c>
    </row>
    <row r="19" spans="2:26" x14ac:dyDescent="0.6">
      <c r="B19" s="40">
        <v>773.81342062193096</v>
      </c>
      <c r="C19" s="40">
        <v>0.38711656441717701</v>
      </c>
      <c r="D19" s="2"/>
      <c r="E19" s="1"/>
      <c r="F19" s="40">
        <v>773.08684436801298</v>
      </c>
      <c r="G19" s="40">
        <v>248.50498338870401</v>
      </c>
      <c r="H19" s="40">
        <v>772.94117647058795</v>
      </c>
      <c r="I19" s="40">
        <v>0.99672131147540899</v>
      </c>
      <c r="J19" s="40">
        <v>772.75775356244696</v>
      </c>
      <c r="K19" s="40">
        <v>2.1261990407673799</v>
      </c>
      <c r="N19" s="23">
        <f t="shared" si="0"/>
        <v>773.81342062193096</v>
      </c>
      <c r="O19" s="24">
        <f t="shared" si="1"/>
        <v>38711.6564417177</v>
      </c>
      <c r="P19" s="23">
        <f t="shared" si="2"/>
        <v>773.08684436801298</v>
      </c>
      <c r="Q19" s="25">
        <f t="shared" si="3"/>
        <v>2.48504983388704E-4</v>
      </c>
      <c r="R19" s="23">
        <f t="shared" si="4"/>
        <v>772.94117647058795</v>
      </c>
      <c r="S19" s="24">
        <f t="shared" si="4"/>
        <v>0.99672131147540899</v>
      </c>
      <c r="T19" s="23">
        <f t="shared" si="4"/>
        <v>772.75775356244696</v>
      </c>
      <c r="U19" s="24">
        <f t="shared" si="4"/>
        <v>2.1261990407673799</v>
      </c>
      <c r="V19" s="17">
        <f t="shared" si="5"/>
        <v>1.8534530375216116</v>
      </c>
      <c r="W19" s="17">
        <f t="shared" si="6"/>
        <v>0.27274600324576825</v>
      </c>
      <c r="X19" s="39">
        <f t="shared" si="7"/>
        <v>0.14715560509182191</v>
      </c>
      <c r="Z19">
        <f t="shared" si="8"/>
        <v>23.906277663344515</v>
      </c>
    </row>
    <row r="20" spans="2:26" x14ac:dyDescent="0.6">
      <c r="B20" s="40">
        <v>822.91325695580997</v>
      </c>
      <c r="C20" s="40">
        <v>0.369938650306747</v>
      </c>
      <c r="D20" s="2"/>
      <c r="E20" s="1"/>
      <c r="F20" s="40">
        <v>822.09802235597499</v>
      </c>
      <c r="G20" s="40">
        <v>253.21151716500501</v>
      </c>
      <c r="H20" s="40">
        <v>822.35294117647004</v>
      </c>
      <c r="I20" s="40">
        <v>0.98501170960187301</v>
      </c>
      <c r="J20" s="40">
        <v>823.05113160100598</v>
      </c>
      <c r="K20" s="40">
        <v>2.19964028776978</v>
      </c>
      <c r="N20" s="23">
        <f t="shared" si="0"/>
        <v>822.91325695580997</v>
      </c>
      <c r="O20" s="24">
        <f t="shared" si="1"/>
        <v>36993.8650306747</v>
      </c>
      <c r="P20" s="23">
        <f t="shared" si="2"/>
        <v>822.09802235597499</v>
      </c>
      <c r="Q20" s="25">
        <f t="shared" si="3"/>
        <v>2.5321151716500498E-4</v>
      </c>
      <c r="R20" s="23">
        <f t="shared" si="4"/>
        <v>822.35294117647004</v>
      </c>
      <c r="S20" s="24">
        <f t="shared" si="4"/>
        <v>0.98501170960187301</v>
      </c>
      <c r="T20" s="23">
        <f t="shared" si="4"/>
        <v>823.05113160100598</v>
      </c>
      <c r="U20" s="24">
        <f t="shared" si="4"/>
        <v>2.19964028776978</v>
      </c>
      <c r="V20" s="17">
        <f t="shared" si="5"/>
        <v>1.9819013868901214</v>
      </c>
      <c r="W20" s="17">
        <f t="shared" si="6"/>
        <v>0.21773890087965864</v>
      </c>
      <c r="X20" s="39">
        <f t="shared" si="7"/>
        <v>0.10986364019923367</v>
      </c>
      <c r="Z20">
        <f t="shared" si="8"/>
        <v>23.719013295875474</v>
      </c>
    </row>
    <row r="21" spans="2:26" x14ac:dyDescent="0.6">
      <c r="B21" s="40">
        <v>872.99509001636602</v>
      </c>
      <c r="C21" s="40">
        <v>0.33558282208588802</v>
      </c>
      <c r="D21" s="2"/>
      <c r="E21" s="1"/>
      <c r="F21" s="40">
        <v>872.141014617368</v>
      </c>
      <c r="G21" s="40">
        <v>256.53377630121798</v>
      </c>
      <c r="H21" s="40">
        <v>872.26890756302498</v>
      </c>
      <c r="I21" s="40">
        <v>0.97564402810304496</v>
      </c>
      <c r="J21" s="40">
        <v>872.33864207879299</v>
      </c>
      <c r="K21" s="40">
        <v>2.2332134292565899</v>
      </c>
      <c r="N21" s="23">
        <f t="shared" si="0"/>
        <v>872.99509001636602</v>
      </c>
      <c r="O21" s="24">
        <f t="shared" si="1"/>
        <v>33558.282208588804</v>
      </c>
      <c r="P21" s="23">
        <f t="shared" si="2"/>
        <v>872.141014617368</v>
      </c>
      <c r="Q21" s="25">
        <f t="shared" si="3"/>
        <v>2.5653377630121795E-4</v>
      </c>
      <c r="R21" s="23">
        <f t="shared" si="4"/>
        <v>872.26890756302498</v>
      </c>
      <c r="S21" s="24">
        <f t="shared" si="4"/>
        <v>0.97564402810304496</v>
      </c>
      <c r="T21" s="23">
        <f t="shared" si="4"/>
        <v>872.33864207879299</v>
      </c>
      <c r="U21" s="24">
        <f t="shared" si="4"/>
        <v>2.2332134292565899</v>
      </c>
      <c r="V21" s="17">
        <f t="shared" si="5"/>
        <v>1.9746155406628074</v>
      </c>
      <c r="W21" s="17">
        <f t="shared" si="6"/>
        <v>0.25859788859378252</v>
      </c>
      <c r="X21" s="39">
        <f t="shared" si="7"/>
        <v>0.1309611330755458</v>
      </c>
      <c r="Z21">
        <f t="shared" si="8"/>
        <v>22.084564034171521</v>
      </c>
    </row>
    <row r="22" spans="2:26" x14ac:dyDescent="0.6">
      <c r="B22" s="40">
        <v>923.56792144026099</v>
      </c>
      <c r="C22" s="40">
        <v>0.30368098159508999</v>
      </c>
      <c r="D22" s="1"/>
      <c r="E22" s="1"/>
      <c r="F22" s="40">
        <v>922.69991401547702</v>
      </c>
      <c r="G22" s="40">
        <v>259.025470653377</v>
      </c>
      <c r="H22" s="40">
        <v>922.68907563025198</v>
      </c>
      <c r="I22" s="40">
        <v>0.97564402810304396</v>
      </c>
      <c r="J22" s="40">
        <v>922.12908633696497</v>
      </c>
      <c r="K22" s="40">
        <v>2.2835731414868099</v>
      </c>
      <c r="N22" s="23">
        <f t="shared" ref="N22" si="9">B22</f>
        <v>923.56792144026099</v>
      </c>
      <c r="O22" s="24">
        <f t="shared" si="1"/>
        <v>30368.098159508998</v>
      </c>
      <c r="P22" s="23">
        <f t="shared" ref="P22" si="10">F22</f>
        <v>922.69991401547702</v>
      </c>
      <c r="Q22" s="25">
        <f t="shared" si="3"/>
        <v>2.5902547065337697E-4</v>
      </c>
      <c r="R22" s="23">
        <f t="shared" ref="R22" si="11">H22</f>
        <v>922.68907563025198</v>
      </c>
      <c r="S22" s="24">
        <f t="shared" ref="S22" si="12">I22</f>
        <v>0.97564402810304396</v>
      </c>
      <c r="T22" s="23">
        <f t="shared" ref="T22" si="13">J22</f>
        <v>922.12908633696497</v>
      </c>
      <c r="U22" s="24">
        <f t="shared" ref="U22" si="14">K22</f>
        <v>2.2835731414868099</v>
      </c>
      <c r="V22" s="17">
        <f t="shared" ref="V22" si="15">((O22*(Q22)^2)/S22)*T22</f>
        <v>1.9257631315424979</v>
      </c>
      <c r="W22" s="17">
        <f t="shared" ref="W22" si="16">U22-V22</f>
        <v>0.357810009944312</v>
      </c>
      <c r="X22" s="39">
        <f t="shared" si="7"/>
        <v>0.18580167211827003</v>
      </c>
      <c r="Z22">
        <f t="shared" si="8"/>
        <v>20.375230829058577</v>
      </c>
    </row>
    <row r="23" spans="2:26" x14ac:dyDescent="0.6">
      <c r="V23"/>
    </row>
    <row r="24" spans="2:26" x14ac:dyDescent="0.6">
      <c r="V24"/>
    </row>
    <row r="25" spans="2:26" x14ac:dyDescent="0.6">
      <c r="B25" s="40">
        <v>303.21282741280203</v>
      </c>
      <c r="C25" s="40">
        <v>2.0113250283125699</v>
      </c>
      <c r="D25" s="2"/>
      <c r="E25" s="1"/>
      <c r="F25" s="40">
        <v>303.382187147688</v>
      </c>
      <c r="G25" s="40">
        <v>65.323277985135903</v>
      </c>
      <c r="H25" s="40">
        <v>302.48447204968897</v>
      </c>
      <c r="I25" s="40">
        <v>2.44604316546762</v>
      </c>
      <c r="J25" s="40">
        <v>303.45631293121698</v>
      </c>
      <c r="K25" s="40">
        <v>0.13276836158192001</v>
      </c>
      <c r="V25"/>
    </row>
    <row r="26" spans="2:26" x14ac:dyDescent="0.6">
      <c r="B26" s="2">
        <v>323.15682566729299</v>
      </c>
      <c r="C26" s="1">
        <v>1.96715741789354</v>
      </c>
      <c r="D26" s="2"/>
      <c r="E26" s="1"/>
      <c r="F26" s="2">
        <v>323.67531003382101</v>
      </c>
      <c r="G26" s="1">
        <v>74.8016111907707</v>
      </c>
      <c r="H26" s="2">
        <v>322.981366459627</v>
      </c>
      <c r="I26" s="1">
        <v>2.3251798561151</v>
      </c>
      <c r="J26" s="2">
        <v>323.98855883887597</v>
      </c>
      <c r="K26" s="1">
        <v>0.161016949152542</v>
      </c>
      <c r="V26"/>
    </row>
    <row r="27" spans="2:26" x14ac:dyDescent="0.6">
      <c r="B27" s="2">
        <v>373.25682878427301</v>
      </c>
      <c r="C27" s="1">
        <v>1.4031710079275099</v>
      </c>
      <c r="D27" s="2"/>
      <c r="E27" s="1"/>
      <c r="F27" s="2">
        <v>373.73167981961598</v>
      </c>
      <c r="G27" s="1">
        <v>100.317422094766</v>
      </c>
      <c r="H27" s="2">
        <v>373.29192546583801</v>
      </c>
      <c r="I27" s="1">
        <v>2.0143884892086299</v>
      </c>
      <c r="J27" s="2">
        <v>373.277544788667</v>
      </c>
      <c r="K27" s="1">
        <v>0.27118644067796599</v>
      </c>
      <c r="V27"/>
    </row>
    <row r="28" spans="2:26" x14ac:dyDescent="0.6">
      <c r="B28" s="2">
        <v>423.40670358556599</v>
      </c>
      <c r="C28" s="1">
        <v>1.05662514156285</v>
      </c>
      <c r="D28" s="2"/>
      <c r="E28" s="1"/>
      <c r="F28" s="2">
        <v>423.11161217587301</v>
      </c>
      <c r="G28" s="1">
        <v>124.012434189643</v>
      </c>
      <c r="H28" s="2">
        <v>422.981366459627</v>
      </c>
      <c r="I28" s="1">
        <v>1.73812949640287</v>
      </c>
      <c r="J28" s="2">
        <v>423.27078058867801</v>
      </c>
      <c r="K28" s="1">
        <v>0.45480225988700501</v>
      </c>
      <c r="V28"/>
    </row>
    <row r="29" spans="2:26" x14ac:dyDescent="0.6">
      <c r="B29" s="2">
        <v>472.91681818654001</v>
      </c>
      <c r="C29" s="1">
        <v>0.920724801812004</v>
      </c>
      <c r="D29" s="2"/>
      <c r="E29" s="1"/>
      <c r="F29" s="2">
        <v>473.84441939120597</v>
      </c>
      <c r="G29" s="1">
        <v>156.4461312814</v>
      </c>
      <c r="H29" s="2">
        <v>472.67080745341599</v>
      </c>
      <c r="I29" s="1">
        <v>1.5683453237410001</v>
      </c>
      <c r="J29" s="2">
        <v>473.28566182865302</v>
      </c>
      <c r="K29" s="1">
        <v>0.71751412429378503</v>
      </c>
      <c r="V29"/>
    </row>
    <row r="30" spans="2:26" x14ac:dyDescent="0.6">
      <c r="B30" s="2">
        <v>523.10020052572997</v>
      </c>
      <c r="C30" s="1">
        <v>0.72027180067950103</v>
      </c>
      <c r="D30" s="2"/>
      <c r="E30" s="1"/>
      <c r="F30" s="2">
        <v>522.54791431792501</v>
      </c>
      <c r="G30" s="1">
        <v>177.59218922734999</v>
      </c>
      <c r="H30" s="2">
        <v>522.36024844720498</v>
      </c>
      <c r="I30" s="1">
        <v>1.3870503597122299</v>
      </c>
      <c r="J30" s="2">
        <v>522.62953442977698</v>
      </c>
      <c r="K30" s="1">
        <v>1.02824858757062</v>
      </c>
      <c r="V30"/>
    </row>
    <row r="31" spans="2:26" x14ac:dyDescent="0.6">
      <c r="B31" s="2">
        <v>574.00906002265003</v>
      </c>
      <c r="C31" s="1">
        <v>0.682899207248018</v>
      </c>
      <c r="D31" s="2"/>
      <c r="E31" s="1"/>
      <c r="F31" s="2">
        <v>573.95715896279603</v>
      </c>
      <c r="G31" s="1">
        <v>201.28843270104301</v>
      </c>
      <c r="H31" s="2">
        <v>572.04968944099301</v>
      </c>
      <c r="I31" s="1">
        <v>1.2460431654676201</v>
      </c>
      <c r="J31" s="2">
        <v>573.35021162282806</v>
      </c>
      <c r="K31" s="1">
        <v>1.3700564971751401</v>
      </c>
      <c r="V31"/>
    </row>
    <row r="32" spans="2:26" x14ac:dyDescent="0.6">
      <c r="B32" s="2">
        <v>624.21036499838897</v>
      </c>
      <c r="C32" s="1">
        <v>0.56058890147225304</v>
      </c>
      <c r="D32" s="2"/>
      <c r="E32" s="1"/>
      <c r="F32" s="2">
        <v>624.01352874859003</v>
      </c>
      <c r="G32" s="1">
        <v>218.43045719727201</v>
      </c>
      <c r="H32" s="2">
        <v>621.73913043478206</v>
      </c>
      <c r="I32" s="1">
        <v>1.1568345323741001</v>
      </c>
      <c r="J32" s="2">
        <v>623.375142531356</v>
      </c>
      <c r="K32" s="1">
        <v>1.6694915254237199</v>
      </c>
      <c r="V32"/>
    </row>
    <row r="33" spans="2:11" customFormat="1" x14ac:dyDescent="0.6">
      <c r="B33" s="2">
        <v>674.42725487547602</v>
      </c>
      <c r="C33" s="1">
        <v>0.50622876557191399</v>
      </c>
      <c r="D33" s="2"/>
      <c r="E33" s="1"/>
      <c r="F33" s="2">
        <v>674.06989853438495</v>
      </c>
      <c r="G33" s="1">
        <v>227.92685062554</v>
      </c>
      <c r="H33" s="2">
        <v>672.67080745341605</v>
      </c>
      <c r="I33" s="1">
        <v>1.0906474820143801</v>
      </c>
      <c r="J33" s="2">
        <v>674.75136733471197</v>
      </c>
      <c r="K33" s="1">
        <v>1.9067796610169401</v>
      </c>
    </row>
    <row r="34" spans="2:11" customFormat="1" x14ac:dyDescent="0.6">
      <c r="B34" s="2">
        <v>723.94827890739396</v>
      </c>
      <c r="C34" s="1">
        <v>0.41789354473386098</v>
      </c>
      <c r="D34" s="2"/>
      <c r="E34" s="1"/>
      <c r="F34" s="2">
        <v>724.80270574971803</v>
      </c>
      <c r="G34" s="1">
        <v>241.428508882345</v>
      </c>
      <c r="H34" s="2">
        <v>722.36024844720498</v>
      </c>
      <c r="I34" s="1">
        <v>1.04460431654676</v>
      </c>
      <c r="J34" s="2">
        <v>724.05117600448295</v>
      </c>
      <c r="K34" s="1">
        <v>2.05649717514124</v>
      </c>
    </row>
    <row r="35" spans="2:11" customFormat="1" x14ac:dyDescent="0.6">
      <c r="B35" s="2">
        <v>774.17451972529</v>
      </c>
      <c r="C35" s="1">
        <v>0.40430351075877602</v>
      </c>
      <c r="D35" s="2"/>
      <c r="E35" s="1"/>
      <c r="F35" s="2">
        <v>774.182638105975</v>
      </c>
      <c r="G35" s="1">
        <v>248.011870491785</v>
      </c>
      <c r="H35" s="2">
        <v>773.29192546583795</v>
      </c>
      <c r="I35" s="1">
        <v>1.0071942446043101</v>
      </c>
      <c r="J35" s="2">
        <v>774.69918636337297</v>
      </c>
      <c r="K35" s="1">
        <v>2.13276836158192</v>
      </c>
    </row>
    <row r="36" spans="2:11" customFormat="1" x14ac:dyDescent="0.6">
      <c r="B36" s="2">
        <v>823.70879092335304</v>
      </c>
      <c r="C36" s="1">
        <v>0.37372593431483497</v>
      </c>
      <c r="D36" s="2"/>
      <c r="E36" s="1"/>
      <c r="F36" s="2">
        <v>822.88613303269403</v>
      </c>
      <c r="G36" s="1">
        <v>254.23074397171601</v>
      </c>
      <c r="H36" s="2">
        <v>821.73913043478206</v>
      </c>
      <c r="I36" s="1">
        <v>0.98992805755395596</v>
      </c>
      <c r="J36" s="2">
        <v>823.97812264460902</v>
      </c>
      <c r="K36" s="1">
        <v>2.2062146892655301</v>
      </c>
    </row>
    <row r="37" spans="2:11" customFormat="1" x14ac:dyDescent="0.6">
      <c r="B37" s="2">
        <v>873.931914760979</v>
      </c>
      <c r="C37" s="1">
        <v>0.346545866364666</v>
      </c>
      <c r="D37" s="2"/>
      <c r="E37" s="1"/>
      <c r="F37" s="2">
        <v>872.94250281848895</v>
      </c>
      <c r="G37" s="1">
        <v>257.17373934173202</v>
      </c>
      <c r="H37" s="2">
        <v>871.42857142857099</v>
      </c>
      <c r="I37" s="1">
        <v>0.98417266187050301</v>
      </c>
      <c r="J37" s="2">
        <v>873.24700925728996</v>
      </c>
      <c r="K37" s="1">
        <v>2.2429378531073398</v>
      </c>
    </row>
    <row r="38" spans="2:11" customFormat="1" x14ac:dyDescent="0.6">
      <c r="B38" s="40">
        <v>923.46462746890802</v>
      </c>
      <c r="C38" s="40">
        <v>0.30917327293318198</v>
      </c>
      <c r="D38" s="1"/>
      <c r="E38" s="1"/>
      <c r="F38" s="40">
        <v>922.99887260428397</v>
      </c>
      <c r="G38" s="40">
        <v>259.752657041845</v>
      </c>
      <c r="H38" s="40">
        <v>922.36024844720498</v>
      </c>
      <c r="I38" s="40">
        <v>0.98992805755395596</v>
      </c>
      <c r="J38" s="40">
        <v>923.88883520476099</v>
      </c>
      <c r="K38" s="40">
        <v>2.2966101694915202</v>
      </c>
    </row>
    <row r="39" spans="2:11" customFormat="1" x14ac:dyDescent="0.6"/>
    <row r="40" spans="2:11" customFormat="1" x14ac:dyDescent="0.6">
      <c r="B40">
        <v>303.436988543371</v>
      </c>
      <c r="C40">
        <v>2.00184049079754</v>
      </c>
      <c r="F40">
        <v>303.09544282029202</v>
      </c>
      <c r="G40">
        <v>64.119601328903599</v>
      </c>
      <c r="H40">
        <v>303.529411764705</v>
      </c>
      <c r="I40">
        <v>2.4370023419203699</v>
      </c>
      <c r="J40">
        <v>302.514668901927</v>
      </c>
      <c r="K40">
        <v>0.120203836930454</v>
      </c>
    </row>
    <row r="41" spans="2:11" customFormat="1" x14ac:dyDescent="0.6">
      <c r="B41">
        <v>323.07692307692298</v>
      </c>
      <c r="C41">
        <v>1.95521472392638</v>
      </c>
      <c r="F41">
        <v>323.73172828890802</v>
      </c>
      <c r="G41">
        <v>72.978959025470601</v>
      </c>
      <c r="H41">
        <v>322.68907563025198</v>
      </c>
      <c r="I41">
        <v>2.3128805620608901</v>
      </c>
      <c r="J41">
        <v>325.64962279966397</v>
      </c>
      <c r="K41">
        <v>0.14538369304556201</v>
      </c>
    </row>
    <row r="42" spans="2:11" customFormat="1" x14ac:dyDescent="0.6">
      <c r="B42">
        <v>374.14075286415698</v>
      </c>
      <c r="C42">
        <v>1.46932515337423</v>
      </c>
      <c r="F42">
        <v>372.22699914015402</v>
      </c>
      <c r="G42">
        <v>96.788482834994397</v>
      </c>
      <c r="H42">
        <v>373.61344537815103</v>
      </c>
      <c r="I42">
        <v>2.0037470725995301</v>
      </c>
      <c r="J42">
        <v>372.92539815590902</v>
      </c>
      <c r="K42">
        <v>0.26288968824940001</v>
      </c>
    </row>
    <row r="43" spans="2:11" customFormat="1" x14ac:dyDescent="0.6">
      <c r="B43">
        <v>422.74959083469702</v>
      </c>
      <c r="C43">
        <v>1.21165644171779</v>
      </c>
      <c r="F43">
        <v>421.75408426483199</v>
      </c>
      <c r="G43">
        <v>123.089700996677</v>
      </c>
      <c r="H43">
        <v>423.52941176470603</v>
      </c>
      <c r="I43">
        <v>1.72740046838407</v>
      </c>
      <c r="J43">
        <v>424.22464375523799</v>
      </c>
      <c r="K43">
        <v>0.43914868105515498</v>
      </c>
    </row>
    <row r="44" spans="2:11" customFormat="1" x14ac:dyDescent="0.6">
      <c r="B44">
        <v>473.81342062193102</v>
      </c>
      <c r="C44">
        <v>0.98098159509202398</v>
      </c>
      <c r="F44">
        <v>472.31298366293998</v>
      </c>
      <c r="G44">
        <v>154.65116279069801</v>
      </c>
      <c r="H44">
        <v>472.941176470588</v>
      </c>
      <c r="I44">
        <v>1.5189695550351201</v>
      </c>
      <c r="J44">
        <v>473.00922045264002</v>
      </c>
      <c r="K44">
        <v>0.70773381294964</v>
      </c>
    </row>
    <row r="45" spans="2:11" customFormat="1" x14ac:dyDescent="0.6">
      <c r="B45">
        <v>523.89525368248701</v>
      </c>
      <c r="C45">
        <v>0.77239263803680802</v>
      </c>
      <c r="F45">
        <v>523.38779019776405</v>
      </c>
      <c r="G45">
        <v>174.861572535991</v>
      </c>
      <c r="H45">
        <v>522.85714285714198</v>
      </c>
      <c r="I45">
        <v>1.3503512880562001</v>
      </c>
      <c r="J45">
        <v>523.80553227158396</v>
      </c>
      <c r="K45">
        <v>1.0203836930455601</v>
      </c>
    </row>
    <row r="46" spans="2:11" customFormat="1" x14ac:dyDescent="0.6">
      <c r="B46">
        <v>573.48608837970505</v>
      </c>
      <c r="C46">
        <v>0.67914110429447705</v>
      </c>
      <c r="F46">
        <v>572.91487532244196</v>
      </c>
      <c r="G46">
        <v>198.947951273532</v>
      </c>
      <c r="H46">
        <v>574.28571428571399</v>
      </c>
      <c r="I46">
        <v>1.2262295081967201</v>
      </c>
      <c r="J46">
        <v>573.59597652975594</v>
      </c>
      <c r="K46">
        <v>1.34772182254196</v>
      </c>
    </row>
    <row r="47" spans="2:11" customFormat="1" x14ac:dyDescent="0.6">
      <c r="B47">
        <v>624.05891980360002</v>
      </c>
      <c r="C47">
        <v>0.55153374233128605</v>
      </c>
      <c r="F47">
        <v>622.44196044711896</v>
      </c>
      <c r="G47">
        <v>218.05094130675499</v>
      </c>
      <c r="H47">
        <v>622.68907563025198</v>
      </c>
      <c r="I47">
        <v>1.1302107728337201</v>
      </c>
      <c r="J47">
        <v>622.88348700754398</v>
      </c>
      <c r="K47">
        <v>1.6582733812949599</v>
      </c>
    </row>
    <row r="48" spans="2:11" customFormat="1" x14ac:dyDescent="0.6">
      <c r="B48">
        <v>674.14075286415698</v>
      </c>
      <c r="C48">
        <v>0.48773006134969199</v>
      </c>
      <c r="F48">
        <v>672.48495270851197</v>
      </c>
      <c r="G48">
        <v>226.910299003322</v>
      </c>
      <c r="H48">
        <v>673.10924369747795</v>
      </c>
      <c r="I48">
        <v>1.06697892271662</v>
      </c>
      <c r="J48">
        <v>672.67393126571596</v>
      </c>
      <c r="K48">
        <v>1.8974820143884801</v>
      </c>
    </row>
    <row r="49" spans="2:11" customFormat="1" x14ac:dyDescent="0.6">
      <c r="B49">
        <v>724.22258592471303</v>
      </c>
      <c r="C49">
        <v>0.40920245398772798</v>
      </c>
      <c r="F49">
        <v>724.07566638005198</v>
      </c>
      <c r="G49">
        <v>239.922480620155</v>
      </c>
      <c r="H49">
        <v>723.02521008403301</v>
      </c>
      <c r="I49">
        <v>1.0201405152224801</v>
      </c>
      <c r="J49">
        <v>723.47024308465996</v>
      </c>
      <c r="K49">
        <v>2.0527577937649801</v>
      </c>
    </row>
    <row r="50" spans="2:11" customFormat="1" x14ac:dyDescent="0.6">
      <c r="B50">
        <v>773.81342062193096</v>
      </c>
      <c r="C50">
        <v>0.38711656441717701</v>
      </c>
      <c r="F50">
        <v>773.08684436801298</v>
      </c>
      <c r="G50">
        <v>248.50498338870401</v>
      </c>
      <c r="H50">
        <v>772.94117647058795</v>
      </c>
      <c r="I50">
        <v>0.99672131147540899</v>
      </c>
      <c r="J50">
        <v>772.75775356244696</v>
      </c>
      <c r="K50">
        <v>2.1261990407673799</v>
      </c>
    </row>
    <row r="51" spans="2:11" customFormat="1" x14ac:dyDescent="0.6">
      <c r="B51">
        <v>822.91325695580997</v>
      </c>
      <c r="C51">
        <v>0.369938650306747</v>
      </c>
      <c r="F51">
        <v>822.09802235597499</v>
      </c>
      <c r="G51">
        <v>253.21151716500501</v>
      </c>
      <c r="H51">
        <v>822.35294117647004</v>
      </c>
      <c r="I51">
        <v>0.98501170960187301</v>
      </c>
      <c r="J51">
        <v>823.05113160100598</v>
      </c>
      <c r="K51">
        <v>2.19964028776978</v>
      </c>
    </row>
    <row r="52" spans="2:11" customFormat="1" x14ac:dyDescent="0.6">
      <c r="B52">
        <v>872.99509001636602</v>
      </c>
      <c r="C52">
        <v>0.33558282208588802</v>
      </c>
      <c r="F52">
        <v>872.141014617368</v>
      </c>
      <c r="G52">
        <v>256.53377630121798</v>
      </c>
      <c r="H52">
        <v>872.26890756302498</v>
      </c>
      <c r="I52">
        <v>0.97564402810304496</v>
      </c>
      <c r="J52">
        <v>872.33864207879299</v>
      </c>
      <c r="K52">
        <v>2.2332134292565899</v>
      </c>
    </row>
    <row r="53" spans="2:11" customFormat="1" x14ac:dyDescent="0.6">
      <c r="B53">
        <v>923.56792144026099</v>
      </c>
      <c r="C53">
        <v>0.30368098159508999</v>
      </c>
      <c r="F53">
        <v>922.69991401547702</v>
      </c>
      <c r="G53">
        <v>259.025470653377</v>
      </c>
      <c r="H53">
        <v>922.68907563025198</v>
      </c>
      <c r="I53">
        <v>0.97564402810304396</v>
      </c>
      <c r="J53">
        <v>922.12908633696497</v>
      </c>
      <c r="K53">
        <v>2.2835731414868099</v>
      </c>
    </row>
    <row r="54" spans="2:11" customFormat="1" x14ac:dyDescent="0.6"/>
    <row r="55" spans="2:11" customFormat="1" x14ac:dyDescent="0.6">
      <c r="B55" s="59">
        <f>B25/B40-1</f>
        <v>-7.387402954565081E-4</v>
      </c>
      <c r="C55" s="59">
        <f t="shared" ref="C55:C68" si="17">C25/C40-1</f>
        <v>4.7379087188166302E-3</v>
      </c>
      <c r="F55" s="59">
        <f>F25/F40-1</f>
        <v>9.4605291563554239E-4</v>
      </c>
      <c r="G55" s="59">
        <f t="shared" ref="G55:I68" si="18">G25/G40-1</f>
        <v>1.8772366503933879E-2</v>
      </c>
      <c r="H55" s="59">
        <f>H25/H40-1</f>
        <v>-3.4426308440450581E-3</v>
      </c>
      <c r="I55" s="59">
        <f t="shared" si="18"/>
        <v>3.7098132372437309E-3</v>
      </c>
      <c r="J55" s="59">
        <f>J25/J40-1</f>
        <v>3.1127218812494473E-3</v>
      </c>
      <c r="K55" s="59">
        <f t="shared" ref="K55" si="19">K25/K40-1</f>
        <v>0.10452681854686086</v>
      </c>
    </row>
    <row r="56" spans="2:11" customFormat="1" x14ac:dyDescent="0.6">
      <c r="B56" s="59">
        <f t="shared" ref="B56" si="20">B26/B41-1</f>
        <v>2.4731754162155006E-4</v>
      </c>
      <c r="C56" s="59">
        <f t="shared" si="17"/>
        <v>6.1081239932447851E-3</v>
      </c>
      <c r="F56" s="59">
        <f t="shared" ref="F56" si="21">F26/F41-1</f>
        <v>-1.7427471624487101E-4</v>
      </c>
      <c r="G56" s="59">
        <f t="shared" si="18"/>
        <v>2.4975036498725123E-2</v>
      </c>
      <c r="H56" s="59">
        <f t="shared" si="18"/>
        <v>9.0579710144855774E-4</v>
      </c>
      <c r="I56" s="59">
        <f t="shared" si="18"/>
        <v>5.3177385187805903E-3</v>
      </c>
      <c r="J56" s="59">
        <f t="shared" ref="J56:K56" si="22">J26/J41-1</f>
        <v>-5.1007704124068631E-3</v>
      </c>
      <c r="K56" s="59">
        <f t="shared" si="22"/>
        <v>0.10753101520182651</v>
      </c>
    </row>
    <row r="57" spans="2:11" customFormat="1" x14ac:dyDescent="0.6">
      <c r="B57" s="59">
        <f t="shared" ref="B57" si="23">B27/B42-1</f>
        <v>-2.3625442380100781E-3</v>
      </c>
      <c r="C57" s="59">
        <f t="shared" si="17"/>
        <v>-4.5023489385450532E-2</v>
      </c>
      <c r="F57" s="59">
        <f t="shared" ref="F57" si="24">F27/F42-1</f>
        <v>4.0423738281687438E-3</v>
      </c>
      <c r="G57" s="59">
        <f t="shared" si="18"/>
        <v>3.64603221003863E-2</v>
      </c>
      <c r="H57" s="59">
        <f t="shared" si="18"/>
        <v>-8.6056836628989331E-4</v>
      </c>
      <c r="I57" s="59">
        <f t="shared" si="18"/>
        <v>5.3107584058971202E-3</v>
      </c>
      <c r="J57" s="59">
        <f t="shared" ref="J57:K57" si="25">J27/J42-1</f>
        <v>9.4428171022764573E-4</v>
      </c>
      <c r="K57" s="59">
        <f t="shared" si="25"/>
        <v>3.1559824517327417E-2</v>
      </c>
    </row>
    <row r="58" spans="2:11" customFormat="1" x14ac:dyDescent="0.6">
      <c r="B58" s="59">
        <f t="shared" ref="B58" si="26">B28/B43-1</f>
        <v>1.5543782066624878E-3</v>
      </c>
      <c r="C58" s="59">
        <f t="shared" si="17"/>
        <v>-0.12794988316584932</v>
      </c>
      <c r="F58" s="59">
        <f t="shared" ref="F58" si="27">F28/F43-1</f>
        <v>3.2187664842828756E-3</v>
      </c>
      <c r="G58" s="59">
        <f t="shared" si="18"/>
        <v>7.4964289091166147E-3</v>
      </c>
      <c r="H58" s="59">
        <f t="shared" si="18"/>
        <v>-1.2939958592144141E-3</v>
      </c>
      <c r="I58" s="59">
        <f t="shared" si="18"/>
        <v>6.2110831941806222E-3</v>
      </c>
      <c r="J58" s="59">
        <f t="shared" ref="J58:K58" si="28">J28/J43-1</f>
        <v>-2.2484859863782791E-3</v>
      </c>
      <c r="K58" s="59">
        <f t="shared" si="28"/>
        <v>3.564528258228794E-2</v>
      </c>
    </row>
    <row r="59" spans="2:11" x14ac:dyDescent="0.6">
      <c r="B59" s="59">
        <f t="shared" ref="B59" si="29">B29/B44-1</f>
        <v>-1.8923111848839769E-3</v>
      </c>
      <c r="C59" s="59">
        <f t="shared" si="17"/>
        <v>-6.1424998778256801E-2</v>
      </c>
      <c r="F59" s="59">
        <f t="shared" ref="F59" si="30">F29/F44-1</f>
        <v>3.242417170896239E-3</v>
      </c>
      <c r="G59" s="59">
        <f t="shared" si="18"/>
        <v>1.1606563172960271E-2</v>
      </c>
      <c r="H59" s="59">
        <f t="shared" si="18"/>
        <v>-5.7167578257766305E-4</v>
      </c>
      <c r="I59" s="59">
        <f t="shared" si="18"/>
        <v>3.2506095031469062E-2</v>
      </c>
      <c r="J59" s="59">
        <f t="shared" ref="J59:K59" si="31">J29/J44-1</f>
        <v>5.8443126277429869E-4</v>
      </c>
      <c r="K59" s="59">
        <f t="shared" si="31"/>
        <v>1.3819194681943259E-2</v>
      </c>
    </row>
    <row r="60" spans="2:11" x14ac:dyDescent="0.6">
      <c r="B60" s="59">
        <f t="shared" ref="B60" si="32">B30/B45-1</f>
        <v>-1.5175803773150864E-3</v>
      </c>
      <c r="C60" s="59">
        <f t="shared" si="17"/>
        <v>-6.7479717944726403E-2</v>
      </c>
      <c r="F60" s="59">
        <f t="shared" ref="F60" si="33">F30/F45-1</f>
        <v>-1.6046913886197389E-3</v>
      </c>
      <c r="G60" s="59">
        <f t="shared" si="18"/>
        <v>1.5615876328671119E-2</v>
      </c>
      <c r="H60" s="59">
        <f t="shared" si="18"/>
        <v>-9.5034449987951852E-4</v>
      </c>
      <c r="I60" s="59">
        <f t="shared" si="18"/>
        <v>2.717742559334857E-2</v>
      </c>
      <c r="J60" s="59">
        <f t="shared" ref="J60:K60" si="34">J30/J45-1</f>
        <v>-2.2451038970646708E-3</v>
      </c>
      <c r="K60" s="59">
        <f t="shared" si="34"/>
        <v>7.7077814734429762E-3</v>
      </c>
    </row>
    <row r="61" spans="2:11" x14ac:dyDescent="0.6">
      <c r="B61" s="59">
        <f t="shared" ref="B61" si="35">B31/B46-1</f>
        <v>9.1191687739544669E-4</v>
      </c>
      <c r="C61" s="59">
        <f t="shared" si="17"/>
        <v>5.5336113950061883E-3</v>
      </c>
      <c r="F61" s="59">
        <f t="shared" ref="F61" si="36">F31/F46-1</f>
        <v>1.8192644060210927E-3</v>
      </c>
      <c r="G61" s="59">
        <f t="shared" si="18"/>
        <v>1.1764290170010794E-2</v>
      </c>
      <c r="H61" s="59">
        <f t="shared" si="18"/>
        <v>-3.8935756002603794E-3</v>
      </c>
      <c r="I61" s="59">
        <f t="shared" si="18"/>
        <v>1.6158196437498606E-2</v>
      </c>
      <c r="J61" s="59">
        <f t="shared" ref="J61:K61" si="37">J31/J46-1</f>
        <v>-4.2846344288316462E-4</v>
      </c>
      <c r="K61" s="59">
        <f t="shared" si="37"/>
        <v>1.6572169612163901E-2</v>
      </c>
    </row>
    <row r="62" spans="2:11" x14ac:dyDescent="0.6">
      <c r="B62" s="59">
        <f t="shared" ref="B62" si="38">B32/B47-1</f>
        <v>2.4267771837416241E-4</v>
      </c>
      <c r="C62" s="59">
        <f t="shared" si="17"/>
        <v>1.6418141712765566E-2</v>
      </c>
      <c r="F62" s="59">
        <f t="shared" ref="F62" si="39">F32/F47-1</f>
        <v>2.5248431200592947E-3</v>
      </c>
      <c r="G62" s="59">
        <f t="shared" si="18"/>
        <v>1.7404918696641847E-3</v>
      </c>
      <c r="H62" s="59">
        <f t="shared" si="18"/>
        <v>-1.5255530129678618E-3</v>
      </c>
      <c r="I62" s="59">
        <f t="shared" si="18"/>
        <v>2.3556455291633416E-2</v>
      </c>
      <c r="J62" s="59">
        <f t="shared" ref="J62:K62" si="40">J32/J47-1</f>
        <v>7.8932181389812506E-4</v>
      </c>
      <c r="K62" s="59">
        <f t="shared" si="40"/>
        <v>6.7649545939161282E-3</v>
      </c>
    </row>
    <row r="63" spans="2:11" x14ac:dyDescent="0.6">
      <c r="B63" s="59">
        <f t="shared" ref="B63" si="41">B33/B48-1</f>
        <v>4.249884168874285E-4</v>
      </c>
      <c r="C63" s="59">
        <f t="shared" si="17"/>
        <v>3.7928160858140769E-2</v>
      </c>
      <c r="F63" s="59">
        <f t="shared" ref="F63" si="42">F33/F48-1</f>
        <v>2.3568495019694602E-3</v>
      </c>
      <c r="G63" s="59">
        <f t="shared" si="18"/>
        <v>4.4799712780032586E-3</v>
      </c>
      <c r="H63" s="59">
        <f t="shared" si="18"/>
        <v>-6.5135971340035681E-4</v>
      </c>
      <c r="I63" s="59">
        <f t="shared" si="18"/>
        <v>2.2182780553432035E-2</v>
      </c>
      <c r="J63" s="59">
        <f t="shared" ref="J63:K63" si="43">J33/J48-1</f>
        <v>3.0883255206382021E-3</v>
      </c>
      <c r="K63" s="59">
        <f t="shared" si="43"/>
        <v>4.899991967226347E-3</v>
      </c>
    </row>
    <row r="64" spans="2:11" x14ac:dyDescent="0.6">
      <c r="B64" s="59">
        <f t="shared" ref="B64" si="44">B34/B49-1</f>
        <v>-3.7876064990272074E-4</v>
      </c>
      <c r="C64" s="59">
        <f t="shared" si="17"/>
        <v>2.123909732563245E-2</v>
      </c>
      <c r="F64" s="59">
        <f t="shared" ref="F64" si="45">F34/F49-1</f>
        <v>1.0040930850512275E-3</v>
      </c>
      <c r="G64" s="59">
        <f t="shared" si="18"/>
        <v>6.2771452608241241E-3</v>
      </c>
      <c r="H64" s="59">
        <f t="shared" si="18"/>
        <v>-9.1969357022936293E-4</v>
      </c>
      <c r="I64" s="59">
        <f t="shared" si="18"/>
        <v>2.3980815347721673E-2</v>
      </c>
      <c r="J64" s="59">
        <f t="shared" ref="J64:K64" si="46">J34/J49-1</f>
        <v>8.0298108370846499E-4</v>
      </c>
      <c r="K64" s="59">
        <f t="shared" si="46"/>
        <v>1.8216378900706154E-3</v>
      </c>
    </row>
    <row r="65" spans="2:11" x14ac:dyDescent="0.6">
      <c r="B65" s="59">
        <f t="shared" ref="B65" si="47">B35/B50-1</f>
        <v>4.6664879896862743E-4</v>
      </c>
      <c r="C65" s="59">
        <f t="shared" si="17"/>
        <v>4.4397341579724969E-2</v>
      </c>
      <c r="F65" s="59">
        <f t="shared" ref="F65" si="48">F35/F50-1</f>
        <v>1.4174264456121577E-3</v>
      </c>
      <c r="G65" s="59">
        <f t="shared" si="18"/>
        <v>-1.9843179408104428E-3</v>
      </c>
      <c r="H65" s="59">
        <f t="shared" si="18"/>
        <v>4.5378484925806539E-4</v>
      </c>
      <c r="I65" s="59">
        <f t="shared" si="18"/>
        <v>1.0507383566825013E-2</v>
      </c>
      <c r="J65" s="59">
        <f t="shared" ref="J65:K65" si="49">J35/J50-1</f>
        <v>2.5123433468974277E-3</v>
      </c>
      <c r="K65" s="59">
        <f t="shared" si="49"/>
        <v>3.0897017111668479E-3</v>
      </c>
    </row>
    <row r="66" spans="2:11" x14ac:dyDescent="0.6">
      <c r="B66" s="59">
        <f t="shared" ref="B66" si="50">B36/B51-1</f>
        <v>9.6672882690684858E-4</v>
      </c>
      <c r="C66" s="59">
        <f t="shared" si="17"/>
        <v>1.0237600220867948E-2</v>
      </c>
      <c r="F66" s="59">
        <f t="shared" ref="F66" si="51">F36/F51-1</f>
        <v>9.5865779418913277E-4</v>
      </c>
      <c r="G66" s="59">
        <f t="shared" si="18"/>
        <v>4.0251992410236248E-3</v>
      </c>
      <c r="H66" s="59">
        <f t="shared" si="18"/>
        <v>-7.4640791192381872E-4</v>
      </c>
      <c r="I66" s="59">
        <f t="shared" si="18"/>
        <v>4.9911568605311984E-3</v>
      </c>
      <c r="J66" s="59">
        <f t="shared" ref="J66:K66" si="52">J36/J51-1</f>
        <v>1.1262860933072272E-3</v>
      </c>
      <c r="K66" s="59">
        <f t="shared" si="52"/>
        <v>2.9888530103328037E-3</v>
      </c>
    </row>
    <row r="67" spans="2:11" x14ac:dyDescent="0.6">
      <c r="B67" s="59">
        <f t="shared" ref="B67" si="53">B37/B52-1</f>
        <v>1.0731157085837051E-3</v>
      </c>
      <c r="C67" s="59">
        <f t="shared" si="17"/>
        <v>3.2668669423049801E-2</v>
      </c>
      <c r="F67" s="59">
        <f t="shared" ref="F67" si="54">F37/F52-1</f>
        <v>9.1898923188771242E-4</v>
      </c>
      <c r="G67" s="59">
        <f t="shared" si="18"/>
        <v>2.4946541143284762E-3</v>
      </c>
      <c r="H67" s="59">
        <f t="shared" si="18"/>
        <v>-9.6339113680177224E-4</v>
      </c>
      <c r="I67" s="59">
        <f t="shared" si="18"/>
        <v>8.7415425316961226E-3</v>
      </c>
      <c r="J67" s="59">
        <f t="shared" ref="J67:K67" si="55">J37/J52-1</f>
        <v>1.0413010896002106E-3</v>
      </c>
      <c r="K67" s="59">
        <f t="shared" si="55"/>
        <v>4.3544534182686778E-3</v>
      </c>
    </row>
    <row r="68" spans="2:11" x14ac:dyDescent="0.6">
      <c r="B68" s="59">
        <f t="shared" ref="B68" si="56">B38/B53-1</f>
        <v>-1.1184231170768832E-4</v>
      </c>
      <c r="C68" s="59">
        <f t="shared" si="17"/>
        <v>1.8085727032504995E-2</v>
      </c>
      <c r="F68" s="59">
        <f t="shared" ref="F68" si="57">F38/F53-1</f>
        <v>3.2400413641076042E-4</v>
      </c>
      <c r="G68" s="59">
        <f t="shared" si="18"/>
        <v>2.807393368048805E-3</v>
      </c>
      <c r="H68" s="59">
        <f t="shared" si="18"/>
        <v>-3.563791874553468E-4</v>
      </c>
      <c r="I68" s="59">
        <f t="shared" si="18"/>
        <v>1.4640615879835339E-2</v>
      </c>
      <c r="J68" s="59">
        <f t="shared" ref="J68:K68" si="58">J38/J53-1</f>
        <v>1.9083541489688383E-3</v>
      </c>
      <c r="K68" s="59">
        <f t="shared" si="58"/>
        <v>5.7090477059220657E-3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27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330.63245705062798</v>
      </c>
      <c r="E9" s="1">
        <v>8.2159234937162609</v>
      </c>
      <c r="F9" s="2">
        <v>331.06065300166898</v>
      </c>
      <c r="G9" s="1">
        <v>-123.26256983240199</v>
      </c>
      <c r="H9" s="2">
        <v>331.326614647209</v>
      </c>
      <c r="I9" s="1">
        <v>3.0496613995485302</v>
      </c>
      <c r="J9" s="2">
        <v>330.371713508612</v>
      </c>
      <c r="K9" s="1">
        <v>0.19563862928348799</v>
      </c>
      <c r="N9" s="23">
        <f>D9</f>
        <v>330.63245705062798</v>
      </c>
      <c r="O9" s="24">
        <f>1/(E9*0.000001)</f>
        <v>121714.86270104931</v>
      </c>
      <c r="P9" s="23">
        <f>F9</f>
        <v>331.06065300166898</v>
      </c>
      <c r="Q9" s="25">
        <f>G9*0.000001</f>
        <v>-1.2326256983240198E-4</v>
      </c>
      <c r="R9" s="23">
        <f>H9</f>
        <v>331.326614647209</v>
      </c>
      <c r="S9" s="24">
        <f>I9</f>
        <v>3.0496613995485302</v>
      </c>
      <c r="T9" s="23">
        <f>J9</f>
        <v>330.371713508612</v>
      </c>
      <c r="U9" s="24">
        <f>K9</f>
        <v>0.19563862928348799</v>
      </c>
      <c r="V9" s="17">
        <f>((O9*(Q9)^2)/S9)*T9</f>
        <v>0.20033520846551423</v>
      </c>
      <c r="W9" s="17"/>
      <c r="X9" s="17">
        <f>U9-V9</f>
        <v>-4.6965791820262337E-3</v>
      </c>
    </row>
    <row r="10" spans="1:24" x14ac:dyDescent="0.6">
      <c r="B10" s="2"/>
      <c r="C10" s="1"/>
      <c r="D10" s="2">
        <v>384.34707824497298</v>
      </c>
      <c r="E10" s="1">
        <v>8.5461665863262901</v>
      </c>
      <c r="F10" s="2">
        <v>384.82505671540298</v>
      </c>
      <c r="G10" s="1">
        <v>-137.743016759776</v>
      </c>
      <c r="H10" s="2">
        <v>384.85747972248299</v>
      </c>
      <c r="I10" s="1">
        <v>2.90744920993227</v>
      </c>
      <c r="J10" s="2">
        <v>384.22484134179501</v>
      </c>
      <c r="K10" s="1">
        <v>0.28535825545171301</v>
      </c>
      <c r="N10" s="23">
        <f t="shared" ref="N10:N21" si="0">D10</f>
        <v>384.34707824497298</v>
      </c>
      <c r="O10" s="24">
        <f t="shared" ref="O10:O21" si="1">1/(E10*0.000001)</f>
        <v>117011.5267352712</v>
      </c>
      <c r="P10" s="23">
        <f t="shared" ref="P10:P21" si="2">F10</f>
        <v>384.82505671540298</v>
      </c>
      <c r="Q10" s="25">
        <f t="shared" ref="Q10:Q21" si="3">G10*0.000001</f>
        <v>-1.3774301675977598E-4</v>
      </c>
      <c r="R10" s="23">
        <f t="shared" ref="R10:U21" si="4">H10</f>
        <v>384.85747972248299</v>
      </c>
      <c r="S10" s="24">
        <f t="shared" si="4"/>
        <v>2.90744920993227</v>
      </c>
      <c r="T10" s="23">
        <f t="shared" si="4"/>
        <v>384.22484134179501</v>
      </c>
      <c r="U10" s="24">
        <f t="shared" si="4"/>
        <v>0.28535825545171301</v>
      </c>
      <c r="V10" s="17">
        <f t="shared" ref="V10:V21" si="5">((O10*(Q10)^2)/S10)*T10</f>
        <v>0.29338717804259151</v>
      </c>
      <c r="W10" s="17"/>
      <c r="X10" s="17">
        <f t="shared" ref="X10:X21" si="6">U10-V10</f>
        <v>-8.0289225908785067E-3</v>
      </c>
    </row>
    <row r="11" spans="1:24" x14ac:dyDescent="0.6">
      <c r="B11" s="2"/>
      <c r="C11" s="1"/>
      <c r="D11" s="2">
        <v>434.33711342129197</v>
      </c>
      <c r="E11" s="1">
        <v>8.9208439567516802</v>
      </c>
      <c r="F11" s="2">
        <v>435.34663855048399</v>
      </c>
      <c r="G11" s="1">
        <v>-148.826815642458</v>
      </c>
      <c r="H11" s="2">
        <v>434.72091383610899</v>
      </c>
      <c r="I11" s="1">
        <v>2.8465011286681698</v>
      </c>
      <c r="J11" s="2">
        <v>434.27017225747898</v>
      </c>
      <c r="K11" s="1">
        <v>0.36884735202492203</v>
      </c>
      <c r="N11" s="23">
        <f t="shared" si="0"/>
        <v>434.33711342129197</v>
      </c>
      <c r="O11" s="24">
        <f t="shared" si="1"/>
        <v>112097.01737279653</v>
      </c>
      <c r="P11" s="23">
        <f t="shared" si="2"/>
        <v>435.34663855048399</v>
      </c>
      <c r="Q11" s="25">
        <f t="shared" si="3"/>
        <v>-1.4882681564245799E-4</v>
      </c>
      <c r="R11" s="23">
        <f t="shared" si="4"/>
        <v>434.72091383610899</v>
      </c>
      <c r="S11" s="24">
        <f t="shared" si="4"/>
        <v>2.8465011286681698</v>
      </c>
      <c r="T11" s="23">
        <f t="shared" si="4"/>
        <v>434.27017225747898</v>
      </c>
      <c r="U11" s="24">
        <f t="shared" si="4"/>
        <v>0.36884735202492203</v>
      </c>
      <c r="V11" s="17">
        <f t="shared" si="5"/>
        <v>0.37879573187645899</v>
      </c>
      <c r="W11" s="17"/>
      <c r="X11" s="17">
        <f t="shared" si="6"/>
        <v>-9.9483798515369593E-3</v>
      </c>
    </row>
    <row r="12" spans="1:24" x14ac:dyDescent="0.6">
      <c r="B12" s="2"/>
      <c r="C12" s="1"/>
      <c r="D12" s="2">
        <v>484.85729685258798</v>
      </c>
      <c r="E12" s="1">
        <v>9.3619469400137199</v>
      </c>
      <c r="F12" s="2">
        <v>484.24381127512203</v>
      </c>
      <c r="G12" s="1">
        <v>-157.765363128491</v>
      </c>
      <c r="H12" s="2">
        <v>484.58671785665598</v>
      </c>
      <c r="I12" s="1">
        <v>2.8126410835214402</v>
      </c>
      <c r="J12" s="2">
        <v>484.31550317316402</v>
      </c>
      <c r="K12" s="1">
        <v>0.44984423676012403</v>
      </c>
      <c r="N12" s="23">
        <f t="shared" si="0"/>
        <v>484.85729685258798</v>
      </c>
      <c r="O12" s="24">
        <f t="shared" si="1"/>
        <v>106815.38855191745</v>
      </c>
      <c r="P12" s="23">
        <f t="shared" si="2"/>
        <v>484.24381127512203</v>
      </c>
      <c r="Q12" s="25">
        <f t="shared" si="3"/>
        <v>-1.5776536312849099E-4</v>
      </c>
      <c r="R12" s="23">
        <f t="shared" si="4"/>
        <v>484.58671785665598</v>
      </c>
      <c r="S12" s="24">
        <f t="shared" si="4"/>
        <v>2.8126410835214402</v>
      </c>
      <c r="T12" s="23">
        <f t="shared" si="4"/>
        <v>484.31550317316402</v>
      </c>
      <c r="U12" s="24">
        <f t="shared" si="4"/>
        <v>0.44984423676012403</v>
      </c>
      <c r="V12" s="17">
        <f t="shared" si="5"/>
        <v>0.45779516605286835</v>
      </c>
      <c r="W12" s="17"/>
      <c r="X12" s="17">
        <f t="shared" si="6"/>
        <v>-7.9509292927443243E-3</v>
      </c>
    </row>
    <row r="13" spans="1:24" x14ac:dyDescent="0.6">
      <c r="B13" s="2"/>
      <c r="C13" s="1"/>
      <c r="D13" s="2">
        <v>533.78232309001805</v>
      </c>
      <c r="E13" s="1">
        <v>9.7809604126516891</v>
      </c>
      <c r="F13" s="2">
        <v>533.669261750332</v>
      </c>
      <c r="G13" s="1">
        <v>-165.45251396648001</v>
      </c>
      <c r="H13" s="2">
        <v>533.40146815733794</v>
      </c>
      <c r="I13" s="1">
        <v>2.7652370203160199</v>
      </c>
      <c r="J13" s="2">
        <v>533.27289211241998</v>
      </c>
      <c r="K13" s="1">
        <v>0.52959501557632305</v>
      </c>
      <c r="N13" s="23">
        <f t="shared" si="0"/>
        <v>533.78232309001805</v>
      </c>
      <c r="O13" s="24">
        <f t="shared" si="1"/>
        <v>102239.44866462176</v>
      </c>
      <c r="P13" s="23">
        <f t="shared" si="2"/>
        <v>533.669261750332</v>
      </c>
      <c r="Q13" s="25">
        <f t="shared" si="3"/>
        <v>-1.6545251396648001E-4</v>
      </c>
      <c r="R13" s="23">
        <f t="shared" si="4"/>
        <v>533.40146815733794</v>
      </c>
      <c r="S13" s="24">
        <f t="shared" si="4"/>
        <v>2.7652370203160199</v>
      </c>
      <c r="T13" s="23">
        <f t="shared" si="4"/>
        <v>533.27289211241998</v>
      </c>
      <c r="U13" s="24">
        <f t="shared" si="4"/>
        <v>0.52959501557632305</v>
      </c>
      <c r="V13" s="17">
        <f t="shared" si="5"/>
        <v>0.53973724130008072</v>
      </c>
      <c r="W13" s="17"/>
      <c r="X13" s="17">
        <f t="shared" si="6"/>
        <v>-1.014222572375767E-2</v>
      </c>
    </row>
    <row r="14" spans="1:24" x14ac:dyDescent="0.6">
      <c r="B14" s="2"/>
      <c r="C14" s="1"/>
      <c r="D14" s="2">
        <v>582.17366675077005</v>
      </c>
      <c r="E14" s="1">
        <v>10.266438768367401</v>
      </c>
      <c r="F14" s="2">
        <v>582.55204325361501</v>
      </c>
      <c r="G14" s="1">
        <v>-172.24581005586501</v>
      </c>
      <c r="H14" s="2">
        <v>582.21562598128901</v>
      </c>
      <c r="I14" s="1">
        <v>2.71106094808126</v>
      </c>
      <c r="J14" s="2">
        <v>583.31822302810497</v>
      </c>
      <c r="K14" s="1">
        <v>0.61059190031152599</v>
      </c>
      <c r="N14" s="23">
        <f t="shared" si="0"/>
        <v>582.17366675077005</v>
      </c>
      <c r="O14" s="24">
        <f t="shared" si="1"/>
        <v>97404.759582374929</v>
      </c>
      <c r="P14" s="23">
        <f t="shared" si="2"/>
        <v>582.55204325361501</v>
      </c>
      <c r="Q14" s="25">
        <f t="shared" si="3"/>
        <v>-1.7224581005586501E-4</v>
      </c>
      <c r="R14" s="23">
        <f t="shared" si="4"/>
        <v>582.21562598128901</v>
      </c>
      <c r="S14" s="24">
        <f t="shared" si="4"/>
        <v>2.71106094808126</v>
      </c>
      <c r="T14" s="23">
        <f t="shared" si="4"/>
        <v>583.31822302810497</v>
      </c>
      <c r="U14" s="24">
        <f t="shared" si="4"/>
        <v>0.61059190031152599</v>
      </c>
      <c r="V14" s="17">
        <f t="shared" si="5"/>
        <v>0.62179005895244677</v>
      </c>
      <c r="W14" s="17"/>
      <c r="X14" s="17">
        <f t="shared" si="6"/>
        <v>-1.1198158640920775E-2</v>
      </c>
    </row>
    <row r="15" spans="1:24" x14ac:dyDescent="0.6">
      <c r="B15" s="2"/>
      <c r="C15" s="1"/>
      <c r="D15" s="2">
        <v>631.62000543892805</v>
      </c>
      <c r="E15" s="1">
        <v>11.084104093628101</v>
      </c>
      <c r="F15" s="2">
        <v>631.44921597825305</v>
      </c>
      <c r="G15" s="1">
        <v>-181.184357541899</v>
      </c>
      <c r="H15" s="2">
        <v>631.55649561863402</v>
      </c>
      <c r="I15" s="1">
        <v>2.6772009029345298</v>
      </c>
      <c r="J15" s="2">
        <v>631.73164097914696</v>
      </c>
      <c r="K15" s="1">
        <v>0.69408099688473501</v>
      </c>
      <c r="N15" s="23">
        <f t="shared" si="0"/>
        <v>631.62000543892805</v>
      </c>
      <c r="O15" s="24">
        <f t="shared" si="1"/>
        <v>90219.28985445638</v>
      </c>
      <c r="P15" s="23">
        <f t="shared" si="2"/>
        <v>631.44921597825305</v>
      </c>
      <c r="Q15" s="25">
        <f t="shared" si="3"/>
        <v>-1.8118435754189901E-4</v>
      </c>
      <c r="R15" s="23">
        <f t="shared" si="4"/>
        <v>631.55649561863402</v>
      </c>
      <c r="S15" s="24">
        <f t="shared" si="4"/>
        <v>2.6772009029345298</v>
      </c>
      <c r="T15" s="23">
        <f t="shared" si="4"/>
        <v>631.73164097914696</v>
      </c>
      <c r="U15" s="24">
        <f t="shared" si="4"/>
        <v>0.69408099688473501</v>
      </c>
      <c r="V15" s="17">
        <f t="shared" si="5"/>
        <v>0.69886368169183988</v>
      </c>
      <c r="W15" s="17"/>
      <c r="X15" s="17">
        <f t="shared" si="6"/>
        <v>-4.7826848071048644E-3</v>
      </c>
    </row>
    <row r="16" spans="1:24" x14ac:dyDescent="0.6">
      <c r="B16" s="2"/>
      <c r="C16" s="1"/>
      <c r="D16" s="2">
        <v>680.014294367763</v>
      </c>
      <c r="E16" s="1">
        <v>11.4588403694151</v>
      </c>
      <c r="F16" s="2">
        <v>680.83748913162901</v>
      </c>
      <c r="G16" s="1">
        <v>-183.32960893854701</v>
      </c>
      <c r="H16" s="2">
        <v>680.37124591931604</v>
      </c>
      <c r="I16" s="1">
        <v>2.62979683972911</v>
      </c>
      <c r="J16" s="2">
        <v>680.14505893018998</v>
      </c>
      <c r="K16" s="1">
        <v>0.75140186915887797</v>
      </c>
      <c r="N16" s="23">
        <f t="shared" si="0"/>
        <v>680.014294367763</v>
      </c>
      <c r="O16" s="24">
        <f t="shared" si="1"/>
        <v>87268.865588625325</v>
      </c>
      <c r="P16" s="23">
        <f t="shared" si="2"/>
        <v>680.83748913162901</v>
      </c>
      <c r="Q16" s="25">
        <f t="shared" si="3"/>
        <v>-1.83329608938547E-4</v>
      </c>
      <c r="R16" s="23">
        <f t="shared" si="4"/>
        <v>680.37124591931604</v>
      </c>
      <c r="S16" s="24">
        <f t="shared" si="4"/>
        <v>2.62979683972911</v>
      </c>
      <c r="T16" s="23">
        <f t="shared" si="4"/>
        <v>680.14505893018998</v>
      </c>
      <c r="U16" s="24">
        <f t="shared" si="4"/>
        <v>0.75140186915887797</v>
      </c>
      <c r="V16" s="17">
        <f t="shared" si="5"/>
        <v>0.75858439224347263</v>
      </c>
      <c r="W16" s="17"/>
      <c r="X16" s="17">
        <f t="shared" si="6"/>
        <v>-7.1825230845946608E-3</v>
      </c>
    </row>
    <row r="17" spans="2:24" x14ac:dyDescent="0.6">
      <c r="B17" s="2"/>
      <c r="C17" s="1"/>
      <c r="D17" s="2">
        <v>728.94521114136001</v>
      </c>
      <c r="E17" s="1">
        <v>11.656369682195701</v>
      </c>
      <c r="F17" s="2">
        <v>729.13442799892005</v>
      </c>
      <c r="G17" s="1">
        <v>-182.793296089385</v>
      </c>
      <c r="H17" s="2">
        <v>729.18895860365001</v>
      </c>
      <c r="I17" s="1">
        <v>2.6162528216704199</v>
      </c>
      <c r="J17" s="2">
        <v>728.55847688123299</v>
      </c>
      <c r="K17" s="1">
        <v>0.79127725856697795</v>
      </c>
      <c r="N17" s="23">
        <f t="shared" si="0"/>
        <v>728.94521114136001</v>
      </c>
      <c r="O17" s="24">
        <f t="shared" si="1"/>
        <v>85790.003857498697</v>
      </c>
      <c r="P17" s="23">
        <f t="shared" si="2"/>
        <v>729.13442799892005</v>
      </c>
      <c r="Q17" s="25">
        <f t="shared" si="3"/>
        <v>-1.8279329608938499E-4</v>
      </c>
      <c r="R17" s="23">
        <f t="shared" si="4"/>
        <v>729.18895860365001</v>
      </c>
      <c r="S17" s="24">
        <f t="shared" si="4"/>
        <v>2.6162528216704199</v>
      </c>
      <c r="T17" s="23">
        <f t="shared" si="4"/>
        <v>728.55847688123299</v>
      </c>
      <c r="U17" s="24">
        <f t="shared" si="4"/>
        <v>0.79127725856697795</v>
      </c>
      <c r="V17" s="17">
        <f t="shared" si="5"/>
        <v>0.79825550324769989</v>
      </c>
      <c r="W17" s="17"/>
      <c r="X17" s="17">
        <f t="shared" si="6"/>
        <v>-6.9782446807219456E-3</v>
      </c>
    </row>
    <row r="18" spans="2:24" x14ac:dyDescent="0.6">
      <c r="B18" s="2"/>
      <c r="C18" s="1"/>
      <c r="D18" s="2">
        <v>777.34597965997796</v>
      </c>
      <c r="E18" s="1">
        <v>11.7874733821396</v>
      </c>
      <c r="F18" s="2">
        <v>777.96444169056804</v>
      </c>
      <c r="G18" s="1">
        <v>-181.72067039106099</v>
      </c>
      <c r="H18" s="2">
        <v>777.48114442805195</v>
      </c>
      <c r="I18" s="1">
        <v>2.5959367945823901</v>
      </c>
      <c r="J18" s="2">
        <v>776.97189483227498</v>
      </c>
      <c r="K18" s="1">
        <v>0.83239875389408002</v>
      </c>
      <c r="N18" s="23">
        <f t="shared" si="0"/>
        <v>777.34597965997796</v>
      </c>
      <c r="O18" s="24">
        <f t="shared" si="1"/>
        <v>84835.82253642258</v>
      </c>
      <c r="P18" s="23">
        <f t="shared" si="2"/>
        <v>777.96444169056804</v>
      </c>
      <c r="Q18" s="25">
        <f t="shared" si="3"/>
        <v>-1.8172067039106098E-4</v>
      </c>
      <c r="R18" s="23">
        <f t="shared" si="4"/>
        <v>777.48114442805195</v>
      </c>
      <c r="S18" s="24">
        <f t="shared" si="4"/>
        <v>2.5959367945823901</v>
      </c>
      <c r="T18" s="23">
        <f t="shared" si="4"/>
        <v>776.97189483227498</v>
      </c>
      <c r="U18" s="24">
        <f t="shared" si="4"/>
        <v>0.83239875389408002</v>
      </c>
      <c r="V18" s="17">
        <f t="shared" si="5"/>
        <v>0.83849240071694398</v>
      </c>
      <c r="W18" s="17"/>
      <c r="X18" s="17">
        <f t="shared" si="6"/>
        <v>-6.0936468228639518E-3</v>
      </c>
    </row>
    <row r="19" spans="2:24" x14ac:dyDescent="0.6">
      <c r="B19" s="2"/>
      <c r="C19" s="1"/>
      <c r="D19" s="2">
        <v>826.28219791612401</v>
      </c>
      <c r="E19" s="1">
        <v>11.785666951048601</v>
      </c>
      <c r="F19" s="2">
        <v>826.78725977153897</v>
      </c>
      <c r="G19" s="1">
        <v>-179.57541899441301</v>
      </c>
      <c r="H19" s="2">
        <v>826.29826463565598</v>
      </c>
      <c r="I19" s="1">
        <v>2.5756207674943501</v>
      </c>
      <c r="J19" s="2">
        <v>825.385312783318</v>
      </c>
      <c r="K19" s="1">
        <v>0.87227414330218001</v>
      </c>
      <c r="N19" s="23">
        <f t="shared" si="0"/>
        <v>826.28219791612401</v>
      </c>
      <c r="O19" s="24">
        <f t="shared" si="1"/>
        <v>84848.825624673496</v>
      </c>
      <c r="P19" s="23">
        <f t="shared" si="2"/>
        <v>826.78725977153897</v>
      </c>
      <c r="Q19" s="25">
        <f t="shared" si="3"/>
        <v>-1.7957541899441302E-4</v>
      </c>
      <c r="R19" s="23">
        <f t="shared" si="4"/>
        <v>826.29826463565598</v>
      </c>
      <c r="S19" s="24">
        <f t="shared" si="4"/>
        <v>2.5756207674943501</v>
      </c>
      <c r="T19" s="23">
        <f t="shared" si="4"/>
        <v>825.385312783318</v>
      </c>
      <c r="U19" s="24">
        <f t="shared" si="4"/>
        <v>0.87227414330218001</v>
      </c>
      <c r="V19" s="17">
        <f t="shared" si="5"/>
        <v>0.87682804273354586</v>
      </c>
      <c r="W19" s="17"/>
      <c r="X19" s="17">
        <f t="shared" si="6"/>
        <v>-4.5538994313658598E-3</v>
      </c>
    </row>
    <row r="20" spans="2:24" x14ac:dyDescent="0.6">
      <c r="B20" s="2"/>
      <c r="C20" s="1"/>
      <c r="D20" s="2">
        <v>874.688856970909</v>
      </c>
      <c r="E20" s="1">
        <v>11.695286491135199</v>
      </c>
      <c r="F20" s="2">
        <v>875.06381107524396</v>
      </c>
      <c r="G20" s="1">
        <v>-175.99999999999901</v>
      </c>
      <c r="H20" s="2">
        <v>874.58215578583099</v>
      </c>
      <c r="I20" s="1">
        <v>2.4604966139954798</v>
      </c>
      <c r="J20" s="2">
        <v>874.88667271078805</v>
      </c>
      <c r="K20" s="1">
        <v>0.94080996884735102</v>
      </c>
      <c r="N20" s="23">
        <f t="shared" si="0"/>
        <v>874.688856970909</v>
      </c>
      <c r="O20" s="24">
        <f t="shared" si="1"/>
        <v>85504.532168406542</v>
      </c>
      <c r="P20" s="23">
        <f t="shared" si="2"/>
        <v>875.06381107524396</v>
      </c>
      <c r="Q20" s="25">
        <f t="shared" si="3"/>
        <v>-1.7599999999999899E-4</v>
      </c>
      <c r="R20" s="23">
        <f t="shared" si="4"/>
        <v>874.58215578583099</v>
      </c>
      <c r="S20" s="24">
        <f t="shared" si="4"/>
        <v>2.4604966139954798</v>
      </c>
      <c r="T20" s="23">
        <f t="shared" si="4"/>
        <v>874.88667271078805</v>
      </c>
      <c r="U20" s="24">
        <f t="shared" si="4"/>
        <v>0.94080996884735102</v>
      </c>
      <c r="V20" s="17">
        <f t="shared" si="5"/>
        <v>0.94176706822910516</v>
      </c>
      <c r="W20" s="17"/>
      <c r="X20" s="17">
        <f t="shared" si="6"/>
        <v>-9.5709938175414511E-4</v>
      </c>
    </row>
    <row r="21" spans="2:24" x14ac:dyDescent="0.6">
      <c r="B21" s="2"/>
      <c r="C21" s="1"/>
      <c r="D21" s="2">
        <v>922.56654587795003</v>
      </c>
      <c r="E21" s="1">
        <v>11.4941835864136</v>
      </c>
      <c r="F21" s="2">
        <v>923.33796384205596</v>
      </c>
      <c r="G21" s="1">
        <v>-172.06703910614499</v>
      </c>
      <c r="H21" s="2">
        <v>922.88322876119003</v>
      </c>
      <c r="I21" s="1">
        <v>2.54176072234762</v>
      </c>
      <c r="J21" s="2">
        <v>922.75611967361704</v>
      </c>
      <c r="K21" s="1">
        <v>0.93333333333333302</v>
      </c>
      <c r="N21" s="23">
        <f t="shared" si="0"/>
        <v>922.56654587795003</v>
      </c>
      <c r="O21" s="24">
        <f t="shared" si="1"/>
        <v>87000.524437596774</v>
      </c>
      <c r="P21" s="23">
        <f t="shared" si="2"/>
        <v>923.33796384205596</v>
      </c>
      <c r="Q21" s="25">
        <f t="shared" si="3"/>
        <v>-1.7206703910614498E-4</v>
      </c>
      <c r="R21" s="23">
        <f t="shared" si="4"/>
        <v>922.88322876119003</v>
      </c>
      <c r="S21" s="24">
        <f t="shared" si="4"/>
        <v>2.54176072234762</v>
      </c>
      <c r="T21" s="23">
        <f t="shared" si="4"/>
        <v>922.75611967361704</v>
      </c>
      <c r="U21" s="24">
        <f t="shared" si="4"/>
        <v>0.93333333333333302</v>
      </c>
      <c r="V21" s="17">
        <f t="shared" si="5"/>
        <v>0.93512466332571154</v>
      </c>
      <c r="W21" s="17"/>
      <c r="X21" s="17">
        <f t="shared" si="6"/>
        <v>-1.7913299923785209E-3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15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322.548669357633</v>
      </c>
      <c r="E9" s="1">
        <v>26.543127658991398</v>
      </c>
      <c r="F9" s="2">
        <v>322.02449230690303</v>
      </c>
      <c r="G9" s="1">
        <v>230.32551741226499</v>
      </c>
      <c r="H9" s="2">
        <v>326.39203041532301</v>
      </c>
      <c r="I9" s="1">
        <v>2.76877261114377</v>
      </c>
      <c r="J9" s="2">
        <v>323.11586791991101</v>
      </c>
      <c r="K9" s="1">
        <v>0.24024817906798199</v>
      </c>
      <c r="N9" s="23">
        <f>D9</f>
        <v>322.548669357633</v>
      </c>
      <c r="O9" s="24">
        <f>1/(E9*0.000001)</f>
        <v>37674.535301466378</v>
      </c>
      <c r="P9" s="23">
        <f>F9</f>
        <v>322.02449230690303</v>
      </c>
      <c r="Q9" s="25">
        <f>G9*0.000001</f>
        <v>2.3032551741226497E-4</v>
      </c>
      <c r="R9" s="23">
        <f>H9</f>
        <v>326.39203041532301</v>
      </c>
      <c r="S9" s="24">
        <f>I9</f>
        <v>2.76877261114377</v>
      </c>
      <c r="T9" s="23">
        <f>J9</f>
        <v>323.11586791991101</v>
      </c>
      <c r="U9" s="24">
        <f>K9</f>
        <v>0.24024817906798199</v>
      </c>
      <c r="V9" s="17">
        <f>((O9*(Q9)^2)/S9)*T9</f>
        <v>0.2332399884236058</v>
      </c>
      <c r="W9" s="17"/>
      <c r="X9" s="17">
        <f>U9-V9</f>
        <v>7.0081906443761888E-3</v>
      </c>
    </row>
    <row r="10" spans="1:24" x14ac:dyDescent="0.6">
      <c r="B10" s="2"/>
      <c r="C10" s="1"/>
      <c r="D10" s="2">
        <v>367.45149060738697</v>
      </c>
      <c r="E10" s="1">
        <v>35.751429638175999</v>
      </c>
      <c r="F10" s="2">
        <v>366.74185672448999</v>
      </c>
      <c r="G10" s="1">
        <v>250.17654711020199</v>
      </c>
      <c r="H10" s="2">
        <v>369.99876547601298</v>
      </c>
      <c r="I10" s="1">
        <v>2.3858295478085099</v>
      </c>
      <c r="J10" s="2">
        <v>371.23994965443399</v>
      </c>
      <c r="K10" s="1">
        <v>0.268468993702904</v>
      </c>
      <c r="N10" s="23">
        <f t="shared" ref="N10:N20" si="0">D10</f>
        <v>367.45149060738697</v>
      </c>
      <c r="O10" s="24">
        <f t="shared" ref="O10:O20" si="1">1/(E10*0.000001)</f>
        <v>27970.909418743428</v>
      </c>
      <c r="P10" s="23">
        <f t="shared" ref="P10:P20" si="2">F10</f>
        <v>366.74185672448999</v>
      </c>
      <c r="Q10" s="25">
        <f t="shared" ref="Q10:Q20" si="3">G10*0.000001</f>
        <v>2.5017654711020199E-4</v>
      </c>
      <c r="R10" s="23">
        <f t="shared" ref="R10:U20" si="4">H10</f>
        <v>369.99876547601298</v>
      </c>
      <c r="S10" s="24">
        <f t="shared" si="4"/>
        <v>2.3858295478085099</v>
      </c>
      <c r="T10" s="23">
        <f t="shared" si="4"/>
        <v>371.23994965443399</v>
      </c>
      <c r="U10" s="24">
        <f t="shared" si="4"/>
        <v>0.268468993702904</v>
      </c>
      <c r="V10" s="17">
        <f t="shared" ref="V10:V20" si="5">((O10*(Q10)^2)/S10)*T10</f>
        <v>0.27240499535002821</v>
      </c>
      <c r="W10" s="17"/>
      <c r="X10" s="17">
        <f t="shared" ref="X10:X20" si="6">U10-V10</f>
        <v>-3.9360016471242099E-3</v>
      </c>
    </row>
    <row r="11" spans="1:24" x14ac:dyDescent="0.6">
      <c r="B11" s="2"/>
      <c r="C11" s="1"/>
      <c r="D11" s="2">
        <v>407.00252211516403</v>
      </c>
      <c r="E11" s="1">
        <v>42.887954092006197</v>
      </c>
      <c r="F11" s="2">
        <v>405.30346237399698</v>
      </c>
      <c r="G11" s="1">
        <v>262.56581800161001</v>
      </c>
      <c r="H11" s="2">
        <v>428.07830648418002</v>
      </c>
      <c r="I11" s="1">
        <v>2.0269387780723398</v>
      </c>
      <c r="J11" s="2">
        <v>425.543549791315</v>
      </c>
      <c r="K11" s="1">
        <v>0.34095100861743599</v>
      </c>
      <c r="N11" s="23">
        <f t="shared" si="0"/>
        <v>407.00252211516403</v>
      </c>
      <c r="O11" s="24">
        <f t="shared" si="1"/>
        <v>23316.570379056342</v>
      </c>
      <c r="P11" s="23">
        <f t="shared" si="2"/>
        <v>405.30346237399698</v>
      </c>
      <c r="Q11" s="25">
        <f t="shared" si="3"/>
        <v>2.6256581800161E-4</v>
      </c>
      <c r="R11" s="23">
        <f t="shared" si="4"/>
        <v>428.07830648418002</v>
      </c>
      <c r="S11" s="24">
        <f t="shared" si="4"/>
        <v>2.0269387780723398</v>
      </c>
      <c r="T11" s="23">
        <f t="shared" si="4"/>
        <v>425.543549791315</v>
      </c>
      <c r="U11" s="24">
        <f t="shared" si="4"/>
        <v>0.34095100861743599</v>
      </c>
      <c r="V11" s="17">
        <f t="shared" si="5"/>
        <v>0.33747719081948058</v>
      </c>
      <c r="W11" s="17"/>
      <c r="X11" s="17">
        <f t="shared" si="6"/>
        <v>3.4738177979554141E-3</v>
      </c>
    </row>
    <row r="12" spans="1:24" x14ac:dyDescent="0.6">
      <c r="B12" s="2"/>
      <c r="C12" s="1"/>
      <c r="D12" s="2">
        <v>456.17384998480298</v>
      </c>
      <c r="E12" s="1">
        <v>53.621791219752197</v>
      </c>
      <c r="F12" s="2">
        <v>457.237790693948</v>
      </c>
      <c r="G12" s="1">
        <v>277.42354431407199</v>
      </c>
      <c r="H12" s="2">
        <v>476.81856891468601</v>
      </c>
      <c r="I12" s="1">
        <v>1.7379712376835299</v>
      </c>
      <c r="J12" s="2">
        <v>474.16543256336303</v>
      </c>
      <c r="K12" s="1">
        <v>0.39606185368003199</v>
      </c>
      <c r="N12" s="23">
        <f t="shared" si="0"/>
        <v>456.17384998480298</v>
      </c>
      <c r="O12" s="24">
        <f t="shared" si="1"/>
        <v>18649.134563629399</v>
      </c>
      <c r="P12" s="23">
        <f t="shared" si="2"/>
        <v>457.237790693948</v>
      </c>
      <c r="Q12" s="25">
        <f t="shared" si="3"/>
        <v>2.7742354431407195E-4</v>
      </c>
      <c r="R12" s="23">
        <f t="shared" si="4"/>
        <v>476.81856891468601</v>
      </c>
      <c r="S12" s="24">
        <f t="shared" si="4"/>
        <v>1.7379712376835299</v>
      </c>
      <c r="T12" s="23">
        <f t="shared" si="4"/>
        <v>474.16543256336303</v>
      </c>
      <c r="U12" s="24">
        <f t="shared" si="4"/>
        <v>0.39606185368003199</v>
      </c>
      <c r="V12" s="17">
        <f t="shared" si="5"/>
        <v>0.39159092587559258</v>
      </c>
      <c r="W12" s="17"/>
      <c r="X12" s="17">
        <f t="shared" si="6"/>
        <v>4.4709278044394174E-3</v>
      </c>
    </row>
    <row r="13" spans="1:24" x14ac:dyDescent="0.6">
      <c r="B13" s="2"/>
      <c r="C13" s="1"/>
      <c r="D13" s="2">
        <v>502.13627953354103</v>
      </c>
      <c r="E13" s="1">
        <v>64.325509313568304</v>
      </c>
      <c r="F13" s="2">
        <v>500.94008933091499</v>
      </c>
      <c r="G13" s="1">
        <v>291.796807413056</v>
      </c>
      <c r="H13" s="2">
        <v>527.07666812438094</v>
      </c>
      <c r="I13" s="1">
        <v>1.5308981475862899</v>
      </c>
      <c r="J13" s="2">
        <v>524.853394377168</v>
      </c>
      <c r="K13" s="1">
        <v>0.457489487779696</v>
      </c>
      <c r="N13" s="23">
        <f t="shared" si="0"/>
        <v>502.13627953354103</v>
      </c>
      <c r="O13" s="24">
        <f t="shared" si="1"/>
        <v>15545.932098652936</v>
      </c>
      <c r="P13" s="23">
        <f t="shared" si="2"/>
        <v>500.94008933091499</v>
      </c>
      <c r="Q13" s="25">
        <f t="shared" si="3"/>
        <v>2.9179680741305599E-4</v>
      </c>
      <c r="R13" s="23">
        <f t="shared" si="4"/>
        <v>527.07666812438094</v>
      </c>
      <c r="S13" s="24">
        <f t="shared" si="4"/>
        <v>1.5308981475862899</v>
      </c>
      <c r="T13" s="23">
        <f t="shared" si="4"/>
        <v>524.853394377168</v>
      </c>
      <c r="U13" s="24">
        <f t="shared" si="4"/>
        <v>0.457489487779696</v>
      </c>
      <c r="V13" s="17">
        <f t="shared" si="5"/>
        <v>0.45380528671227149</v>
      </c>
      <c r="W13" s="17"/>
      <c r="X13" s="17">
        <f t="shared" si="6"/>
        <v>3.6842010674245085E-3</v>
      </c>
    </row>
    <row r="14" spans="1:24" x14ac:dyDescent="0.6">
      <c r="B14" s="2"/>
      <c r="C14" s="1"/>
      <c r="D14" s="2">
        <v>552.90789747308497</v>
      </c>
      <c r="E14" s="1">
        <v>77.806873425686206</v>
      </c>
      <c r="F14" s="2">
        <v>551.33323507359796</v>
      </c>
      <c r="G14" s="1">
        <v>305.66082875677898</v>
      </c>
      <c r="H14" s="2">
        <v>577.84447927150495</v>
      </c>
      <c r="I14" s="1">
        <v>1.3420212087036001</v>
      </c>
      <c r="J14" s="2">
        <v>575.02483643053404</v>
      </c>
      <c r="K14" s="1">
        <v>0.51733792462009198</v>
      </c>
      <c r="N14" s="23">
        <f t="shared" si="0"/>
        <v>552.90789747308497</v>
      </c>
      <c r="O14" s="24">
        <f t="shared" si="1"/>
        <v>12852.33496697571</v>
      </c>
      <c r="P14" s="23">
        <f t="shared" si="2"/>
        <v>551.33323507359796</v>
      </c>
      <c r="Q14" s="25">
        <f t="shared" si="3"/>
        <v>3.0566082875677899E-4</v>
      </c>
      <c r="R14" s="23">
        <f t="shared" si="4"/>
        <v>577.84447927150495</v>
      </c>
      <c r="S14" s="24">
        <f t="shared" si="4"/>
        <v>1.3420212087036001</v>
      </c>
      <c r="T14" s="23">
        <f t="shared" si="4"/>
        <v>575.02483643053404</v>
      </c>
      <c r="U14" s="24">
        <f t="shared" si="4"/>
        <v>0.51733792462009198</v>
      </c>
      <c r="V14" s="17">
        <f t="shared" si="5"/>
        <v>0.51450409103491557</v>
      </c>
      <c r="W14" s="17"/>
      <c r="X14" s="17">
        <f t="shared" si="6"/>
        <v>2.8338335851764151E-3</v>
      </c>
    </row>
    <row r="15" spans="1:24" x14ac:dyDescent="0.6">
      <c r="B15" s="2"/>
      <c r="C15" s="1"/>
      <c r="D15" s="2">
        <v>603.14587210263301</v>
      </c>
      <c r="E15" s="1">
        <v>94.895476087755895</v>
      </c>
      <c r="F15" s="2">
        <v>602.24096277451304</v>
      </c>
      <c r="G15" s="1">
        <v>319.523995668027</v>
      </c>
      <c r="H15" s="2">
        <v>627.037958473961</v>
      </c>
      <c r="I15" s="1">
        <v>1.2077798027691</v>
      </c>
      <c r="J15" s="2">
        <v>624.69496768582906</v>
      </c>
      <c r="K15" s="1">
        <v>0.55504211225189104</v>
      </c>
      <c r="N15" s="23">
        <f t="shared" si="0"/>
        <v>603.14587210263301</v>
      </c>
      <c r="O15" s="24">
        <f t="shared" si="1"/>
        <v>10537.910143105624</v>
      </c>
      <c r="P15" s="23">
        <f t="shared" si="2"/>
        <v>602.24096277451304</v>
      </c>
      <c r="Q15" s="25">
        <f t="shared" si="3"/>
        <v>3.1952399566802697E-4</v>
      </c>
      <c r="R15" s="23">
        <f t="shared" si="4"/>
        <v>627.037958473961</v>
      </c>
      <c r="S15" s="24">
        <f t="shared" si="4"/>
        <v>1.2077798027691</v>
      </c>
      <c r="T15" s="23">
        <f t="shared" si="4"/>
        <v>624.69496768582906</v>
      </c>
      <c r="U15" s="24">
        <f t="shared" si="4"/>
        <v>0.55504211225189104</v>
      </c>
      <c r="V15" s="17">
        <f t="shared" si="5"/>
        <v>0.55646991877522711</v>
      </c>
      <c r="W15" s="17"/>
      <c r="X15" s="17">
        <f t="shared" si="6"/>
        <v>-1.4278065233360726E-3</v>
      </c>
    </row>
    <row r="16" spans="1:24" x14ac:dyDescent="0.6">
      <c r="B16" s="2"/>
      <c r="C16" s="1"/>
      <c r="D16" s="2">
        <v>652.84956356210103</v>
      </c>
      <c r="E16" s="1">
        <v>115.73722198878301</v>
      </c>
      <c r="F16" s="2">
        <v>652.63667181462199</v>
      </c>
      <c r="G16" s="1">
        <v>332.39174874558603</v>
      </c>
      <c r="H16" s="2">
        <v>676.742405061966</v>
      </c>
      <c r="I16" s="1">
        <v>1.0887005484215799</v>
      </c>
      <c r="J16" s="2">
        <v>674.37211846221703</v>
      </c>
      <c r="K16" s="1">
        <v>0.58325473744553702</v>
      </c>
      <c r="N16" s="23">
        <f t="shared" si="0"/>
        <v>652.84956356210103</v>
      </c>
      <c r="O16" s="24">
        <f t="shared" si="1"/>
        <v>8640.2626814121904</v>
      </c>
      <c r="P16" s="23">
        <f t="shared" si="2"/>
        <v>652.63667181462199</v>
      </c>
      <c r="Q16" s="25">
        <f t="shared" si="3"/>
        <v>3.3239174874558601E-4</v>
      </c>
      <c r="R16" s="23">
        <f t="shared" si="4"/>
        <v>676.742405061966</v>
      </c>
      <c r="S16" s="24">
        <f t="shared" si="4"/>
        <v>1.0887005484215799</v>
      </c>
      <c r="T16" s="23">
        <f t="shared" si="4"/>
        <v>674.37211846221703</v>
      </c>
      <c r="U16" s="24">
        <f t="shared" si="4"/>
        <v>0.58325473744553702</v>
      </c>
      <c r="V16" s="17">
        <f t="shared" si="5"/>
        <v>0.59131456908468938</v>
      </c>
      <c r="W16" s="17"/>
      <c r="X16" s="17">
        <f t="shared" si="6"/>
        <v>-8.0598316391523595E-3</v>
      </c>
    </row>
    <row r="17" spans="2:24" x14ac:dyDescent="0.6">
      <c r="B17" s="2"/>
      <c r="C17" s="1"/>
      <c r="D17" s="2">
        <v>703.62118150164497</v>
      </c>
      <c r="E17" s="1">
        <v>139.993471921447</v>
      </c>
      <c r="F17" s="2">
        <v>701.45787541092795</v>
      </c>
      <c r="G17" s="1">
        <v>357.21728431454198</v>
      </c>
      <c r="H17" s="2">
        <v>725.413617845776</v>
      </c>
      <c r="I17" s="1">
        <v>0.96660298754804697</v>
      </c>
      <c r="J17" s="2">
        <v>724.54122067521905</v>
      </c>
      <c r="K17" s="1">
        <v>0.64626702843198502</v>
      </c>
      <c r="N17" s="23">
        <f t="shared" si="0"/>
        <v>703.62118150164497</v>
      </c>
      <c r="O17" s="24">
        <f t="shared" si="1"/>
        <v>7143.1902236207061</v>
      </c>
      <c r="P17" s="23">
        <f t="shared" si="2"/>
        <v>701.45787541092795</v>
      </c>
      <c r="Q17" s="25">
        <f t="shared" si="3"/>
        <v>3.5721728431454197E-4</v>
      </c>
      <c r="R17" s="23">
        <f t="shared" si="4"/>
        <v>725.413617845776</v>
      </c>
      <c r="S17" s="24">
        <f t="shared" si="4"/>
        <v>0.96660298754804697</v>
      </c>
      <c r="T17" s="23">
        <f t="shared" si="4"/>
        <v>724.54122067521905</v>
      </c>
      <c r="U17" s="24">
        <f t="shared" si="4"/>
        <v>0.64626702843198502</v>
      </c>
      <c r="V17" s="17">
        <f t="shared" si="5"/>
        <v>0.68323815284873646</v>
      </c>
      <c r="W17" s="17"/>
      <c r="X17" s="17">
        <f t="shared" si="6"/>
        <v>-3.6971124416751433E-2</v>
      </c>
    </row>
    <row r="18" spans="2:24" x14ac:dyDescent="0.6">
      <c r="B18" s="2"/>
      <c r="C18" s="1"/>
      <c r="D18" s="2">
        <v>753.85083795010098</v>
      </c>
      <c r="E18" s="1">
        <v>153.33056730456801</v>
      </c>
      <c r="F18" s="2">
        <v>752.92632442373804</v>
      </c>
      <c r="G18" s="1">
        <v>353.14676800235799</v>
      </c>
      <c r="H18" s="2">
        <v>774.067254355881</v>
      </c>
      <c r="I18" s="1">
        <v>0.88698142146021197</v>
      </c>
      <c r="J18" s="2">
        <v>774.19380312778105</v>
      </c>
      <c r="K18" s="1">
        <v>0.707700122159165</v>
      </c>
      <c r="N18" s="23">
        <f t="shared" si="0"/>
        <v>753.85083795010098</v>
      </c>
      <c r="O18" s="24">
        <f t="shared" si="1"/>
        <v>6521.8567802834186</v>
      </c>
      <c r="P18" s="23">
        <f t="shared" si="2"/>
        <v>752.92632442373804</v>
      </c>
      <c r="Q18" s="25">
        <f t="shared" si="3"/>
        <v>3.5314676800235798E-4</v>
      </c>
      <c r="R18" s="23">
        <f t="shared" si="4"/>
        <v>774.067254355881</v>
      </c>
      <c r="S18" s="24">
        <f t="shared" si="4"/>
        <v>0.88698142146021197</v>
      </c>
      <c r="T18" s="23">
        <f t="shared" si="4"/>
        <v>774.19380312778105</v>
      </c>
      <c r="U18" s="24">
        <f t="shared" si="4"/>
        <v>0.707700122159165</v>
      </c>
      <c r="V18" s="17">
        <f t="shared" si="5"/>
        <v>0.70993223628554403</v>
      </c>
      <c r="W18" s="17"/>
      <c r="X18" s="17">
        <f t="shared" si="6"/>
        <v>-2.2321141263790256E-3</v>
      </c>
    </row>
    <row r="19" spans="2:24" x14ac:dyDescent="0.6">
      <c r="B19" s="2"/>
      <c r="C19" s="1"/>
      <c r="D19" s="2">
        <v>804.07729509813805</v>
      </c>
      <c r="E19" s="1">
        <v>161.13342141076001</v>
      </c>
      <c r="F19" s="2">
        <v>804.37683035456803</v>
      </c>
      <c r="G19" s="1">
        <v>356.05012955332398</v>
      </c>
      <c r="H19" s="2">
        <v>823.75538011830497</v>
      </c>
      <c r="I19" s="1">
        <v>0.80734416227085504</v>
      </c>
      <c r="J19" s="2">
        <v>823.30412757589602</v>
      </c>
      <c r="K19" s="1">
        <v>0.80235641423363802</v>
      </c>
      <c r="N19" s="23">
        <f t="shared" si="0"/>
        <v>804.07729509813805</v>
      </c>
      <c r="O19" s="24">
        <f t="shared" si="1"/>
        <v>6206.0371538366835</v>
      </c>
      <c r="P19" s="23">
        <f t="shared" si="2"/>
        <v>804.37683035456803</v>
      </c>
      <c r="Q19" s="25">
        <f t="shared" si="3"/>
        <v>3.5605012955332397E-4</v>
      </c>
      <c r="R19" s="23">
        <f t="shared" si="4"/>
        <v>823.75538011830497</v>
      </c>
      <c r="S19" s="24">
        <f t="shared" si="4"/>
        <v>0.80734416227085504</v>
      </c>
      <c r="T19" s="23">
        <f t="shared" si="4"/>
        <v>823.30412757589602</v>
      </c>
      <c r="U19" s="24">
        <f t="shared" si="4"/>
        <v>0.80235641423363802</v>
      </c>
      <c r="V19" s="17">
        <f t="shared" si="5"/>
        <v>0.8023026947547276</v>
      </c>
      <c r="W19" s="17"/>
      <c r="X19" s="17">
        <f t="shared" si="6"/>
        <v>5.371947891041895E-5</v>
      </c>
    </row>
    <row r="20" spans="2:24" x14ac:dyDescent="0.6">
      <c r="B20" s="2"/>
      <c r="C20" s="1"/>
      <c r="D20" s="2">
        <v>857.510730986824</v>
      </c>
      <c r="E20" s="1">
        <v>172.15837064157</v>
      </c>
      <c r="F20" s="2">
        <v>856.86419009413703</v>
      </c>
      <c r="G20" s="1">
        <v>355.96297744084598</v>
      </c>
      <c r="H20" s="2">
        <v>874.01096843175696</v>
      </c>
      <c r="I20" s="1">
        <v>0.60633907142872001</v>
      </c>
      <c r="J20" s="2">
        <v>873.321140165212</v>
      </c>
      <c r="K20" s="1">
        <v>1.0710192247133901</v>
      </c>
      <c r="N20" s="23">
        <f t="shared" si="0"/>
        <v>857.510730986824</v>
      </c>
      <c r="O20" s="24">
        <f t="shared" si="1"/>
        <v>5808.6051597338728</v>
      </c>
      <c r="P20" s="23">
        <f t="shared" si="2"/>
        <v>856.86419009413703</v>
      </c>
      <c r="Q20" s="25">
        <f t="shared" si="3"/>
        <v>3.5596297744084596E-4</v>
      </c>
      <c r="R20" s="23">
        <f t="shared" si="4"/>
        <v>874.01096843175696</v>
      </c>
      <c r="S20" s="24">
        <f t="shared" si="4"/>
        <v>0.60633907142872001</v>
      </c>
      <c r="T20" s="23">
        <f t="shared" si="4"/>
        <v>873.321140165212</v>
      </c>
      <c r="U20" s="24">
        <f t="shared" si="4"/>
        <v>1.0710192247133901</v>
      </c>
      <c r="V20" s="17">
        <f t="shared" si="5"/>
        <v>1.0600831624890872</v>
      </c>
      <c r="W20" s="17"/>
      <c r="X20" s="17">
        <f t="shared" si="6"/>
        <v>1.0936062224302878E-2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X9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28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40">
        <v>300</v>
      </c>
      <c r="C9" s="40">
        <v>98.927374301675897</v>
      </c>
      <c r="D9" s="2"/>
      <c r="E9" s="1"/>
      <c r="F9" s="40">
        <v>299.33206106870199</v>
      </c>
      <c r="G9" s="40">
        <v>83.466915191053005</v>
      </c>
      <c r="H9" s="40">
        <v>300.51457975986199</v>
      </c>
      <c r="I9" s="40">
        <v>1.5289855072463701</v>
      </c>
      <c r="J9" s="40">
        <v>300.47206923682103</v>
      </c>
      <c r="K9" s="40">
        <v>0.137359263050153</v>
      </c>
      <c r="N9" s="23">
        <f>B9</f>
        <v>300</v>
      </c>
      <c r="O9" s="24">
        <f>C9*1000</f>
        <v>98927.374301675896</v>
      </c>
      <c r="P9" s="23">
        <f>F9</f>
        <v>299.33206106870199</v>
      </c>
      <c r="Q9" s="25">
        <f>G9*0.000001</f>
        <v>8.3466915191053004E-5</v>
      </c>
      <c r="R9" s="23">
        <f>H9</f>
        <v>300.51457975986199</v>
      </c>
      <c r="S9" s="24">
        <f>I9</f>
        <v>1.5289855072463701</v>
      </c>
      <c r="T9" s="23">
        <f>J9</f>
        <v>300.47206923682103</v>
      </c>
      <c r="U9" s="24">
        <f>K9</f>
        <v>0.137359263050153</v>
      </c>
      <c r="V9" s="17">
        <f>((O9*(Q9)^2)/S9)*T9</f>
        <v>0.13543968877161669</v>
      </c>
      <c r="W9" s="17"/>
      <c r="X9" s="17">
        <f>U9-V9</f>
        <v>1.9195742785363124E-3</v>
      </c>
    </row>
    <row r="10" spans="1:24" x14ac:dyDescent="0.6">
      <c r="B10" s="40">
        <v>330.421216848673</v>
      </c>
      <c r="C10" s="40">
        <v>94.569832402234596</v>
      </c>
      <c r="D10" s="2"/>
      <c r="E10" s="1"/>
      <c r="F10" s="40">
        <v>329.86641221373998</v>
      </c>
      <c r="G10" s="40">
        <v>88.611369990680302</v>
      </c>
      <c r="H10" s="40">
        <v>330.36020583190299</v>
      </c>
      <c r="I10" s="40">
        <v>1.5127536231884</v>
      </c>
      <c r="J10" s="40">
        <v>330.68450039339098</v>
      </c>
      <c r="K10" s="40">
        <v>0.16438075742067501</v>
      </c>
      <c r="N10" s="23">
        <f t="shared" ref="N10:N21" si="0">B10</f>
        <v>330.421216848673</v>
      </c>
      <c r="O10" s="24">
        <f t="shared" ref="O10:O21" si="1">C10*1000</f>
        <v>94569.832402234591</v>
      </c>
      <c r="P10" s="23">
        <f t="shared" ref="P10:P21" si="2">F10</f>
        <v>329.86641221373998</v>
      </c>
      <c r="Q10" s="25">
        <f t="shared" ref="Q10:Q21" si="3">G10*0.000001</f>
        <v>8.8611369990680301E-5</v>
      </c>
      <c r="R10" s="23">
        <f t="shared" ref="R10:U21" si="4">H10</f>
        <v>330.36020583190299</v>
      </c>
      <c r="S10" s="24">
        <f t="shared" si="4"/>
        <v>1.5127536231884</v>
      </c>
      <c r="T10" s="23">
        <f t="shared" si="4"/>
        <v>330.68450039339098</v>
      </c>
      <c r="U10" s="24">
        <f t="shared" si="4"/>
        <v>0.16438075742067501</v>
      </c>
      <c r="V10" s="17">
        <f t="shared" ref="V10:V21" si="5">((O10*(Q10)^2)/S10)*T10</f>
        <v>0.16232191558339371</v>
      </c>
      <c r="W10" s="17"/>
      <c r="X10" s="17">
        <f t="shared" ref="X10:X21" si="6">U10-V10</f>
        <v>2.0588418372813055E-3</v>
      </c>
    </row>
    <row r="11" spans="1:24" x14ac:dyDescent="0.6">
      <c r="B11" s="40">
        <v>360.37441497659898</v>
      </c>
      <c r="C11" s="40">
        <v>90.480446927374302</v>
      </c>
      <c r="D11" s="2"/>
      <c r="E11" s="1"/>
      <c r="F11" s="40">
        <v>358.49236641221302</v>
      </c>
      <c r="G11" s="40">
        <v>94.4268406337371</v>
      </c>
      <c r="H11" s="40">
        <v>360.20583190394501</v>
      </c>
      <c r="I11" s="40">
        <v>1.4994202898550699</v>
      </c>
      <c r="J11" s="40">
        <v>360.89693154996002</v>
      </c>
      <c r="K11" s="40">
        <v>0.19754350051177</v>
      </c>
      <c r="N11" s="23">
        <f t="shared" si="0"/>
        <v>360.37441497659898</v>
      </c>
      <c r="O11" s="24">
        <f t="shared" si="1"/>
        <v>90480.446927374302</v>
      </c>
      <c r="P11" s="23">
        <f t="shared" si="2"/>
        <v>358.49236641221302</v>
      </c>
      <c r="Q11" s="25">
        <f t="shared" si="3"/>
        <v>9.4426840633737093E-5</v>
      </c>
      <c r="R11" s="23">
        <f t="shared" si="4"/>
        <v>360.20583190394501</v>
      </c>
      <c r="S11" s="24">
        <f t="shared" si="4"/>
        <v>1.4994202898550699</v>
      </c>
      <c r="T11" s="23">
        <f t="shared" si="4"/>
        <v>360.89693154996002</v>
      </c>
      <c r="U11" s="24">
        <f t="shared" si="4"/>
        <v>0.19754350051177</v>
      </c>
      <c r="V11" s="17">
        <f t="shared" si="5"/>
        <v>0.19418043142815616</v>
      </c>
      <c r="W11" s="17"/>
      <c r="X11" s="17">
        <f t="shared" si="6"/>
        <v>3.3630690836138344E-3</v>
      </c>
    </row>
    <row r="12" spans="1:24" x14ac:dyDescent="0.6">
      <c r="B12" s="40">
        <v>390.327613104524</v>
      </c>
      <c r="C12" s="40">
        <v>86.659217877094903</v>
      </c>
      <c r="D12" s="2"/>
      <c r="E12" s="1"/>
      <c r="F12" s="40">
        <v>388.54961832061002</v>
      </c>
      <c r="G12" s="40">
        <v>100.913327120223</v>
      </c>
      <c r="H12" s="40">
        <v>391.08061749571101</v>
      </c>
      <c r="I12" s="40">
        <v>1.4860869565217301</v>
      </c>
      <c r="J12" s="40">
        <v>390.63729346970803</v>
      </c>
      <c r="K12" s="40">
        <v>0.23684749232343899</v>
      </c>
      <c r="N12" s="23">
        <f t="shared" si="0"/>
        <v>390.327613104524</v>
      </c>
      <c r="O12" s="24">
        <f t="shared" si="1"/>
        <v>86659.21787709491</v>
      </c>
      <c r="P12" s="23">
        <f t="shared" si="2"/>
        <v>388.54961832061002</v>
      </c>
      <c r="Q12" s="25">
        <f t="shared" si="3"/>
        <v>1.00913327120223E-4</v>
      </c>
      <c r="R12" s="23">
        <f t="shared" si="4"/>
        <v>391.08061749571101</v>
      </c>
      <c r="S12" s="24">
        <f t="shared" si="4"/>
        <v>1.4860869565217301</v>
      </c>
      <c r="T12" s="23">
        <f t="shared" si="4"/>
        <v>390.63729346970803</v>
      </c>
      <c r="U12" s="24">
        <f t="shared" si="4"/>
        <v>0.23684749232343899</v>
      </c>
      <c r="V12" s="17">
        <f t="shared" si="5"/>
        <v>0.23197505975512037</v>
      </c>
      <c r="W12" s="17"/>
      <c r="X12" s="17">
        <f t="shared" si="6"/>
        <v>4.8724325683186243E-3</v>
      </c>
    </row>
    <row r="13" spans="1:24" x14ac:dyDescent="0.6">
      <c r="B13" s="40">
        <v>419.81279251170002</v>
      </c>
      <c r="C13" s="40">
        <v>82.972067039106093</v>
      </c>
      <c r="D13" s="2"/>
      <c r="E13" s="1"/>
      <c r="F13" s="40">
        <v>419.56106870229002</v>
      </c>
      <c r="G13" s="40">
        <v>107.39981360671</v>
      </c>
      <c r="H13" s="40">
        <v>419.89708404802701</v>
      </c>
      <c r="I13" s="40">
        <v>1.4727536231884</v>
      </c>
      <c r="J13" s="40">
        <v>420.377655389457</v>
      </c>
      <c r="K13" s="40">
        <v>0.27737973387922199</v>
      </c>
      <c r="N13" s="23">
        <f t="shared" si="0"/>
        <v>419.81279251170002</v>
      </c>
      <c r="O13" s="24">
        <f t="shared" si="1"/>
        <v>82972.067039106099</v>
      </c>
      <c r="P13" s="23">
        <f t="shared" si="2"/>
        <v>419.56106870229002</v>
      </c>
      <c r="Q13" s="25">
        <f t="shared" si="3"/>
        <v>1.0739981360670999E-4</v>
      </c>
      <c r="R13" s="23">
        <f t="shared" si="4"/>
        <v>419.89708404802701</v>
      </c>
      <c r="S13" s="24">
        <f t="shared" si="4"/>
        <v>1.4727536231884</v>
      </c>
      <c r="T13" s="23">
        <f t="shared" si="4"/>
        <v>420.377655389457</v>
      </c>
      <c r="U13" s="24">
        <f t="shared" si="4"/>
        <v>0.27737973387922199</v>
      </c>
      <c r="V13" s="17">
        <f t="shared" si="5"/>
        <v>0.27317974081808766</v>
      </c>
      <c r="W13" s="17"/>
      <c r="X13" s="17">
        <f t="shared" si="6"/>
        <v>4.1999930611343328E-3</v>
      </c>
    </row>
    <row r="14" spans="1:24" x14ac:dyDescent="0.6">
      <c r="B14" s="40">
        <v>450.23400936037399</v>
      </c>
      <c r="C14" s="40">
        <v>79.486033519553104</v>
      </c>
      <c r="D14" s="2"/>
      <c r="E14" s="1"/>
      <c r="F14" s="40">
        <v>450.095419847328</v>
      </c>
      <c r="G14" s="40">
        <v>113.55079217148101</v>
      </c>
      <c r="H14" s="40">
        <v>450.77186963979398</v>
      </c>
      <c r="I14" s="40">
        <v>1.4559420289855001</v>
      </c>
      <c r="J14" s="40">
        <v>451.06215578284798</v>
      </c>
      <c r="K14" s="40">
        <v>0.32405322415557802</v>
      </c>
      <c r="N14" s="23">
        <f t="shared" si="0"/>
        <v>450.23400936037399</v>
      </c>
      <c r="O14" s="24">
        <f t="shared" si="1"/>
        <v>79486.033519553108</v>
      </c>
      <c r="P14" s="23">
        <f t="shared" si="2"/>
        <v>450.095419847328</v>
      </c>
      <c r="Q14" s="25">
        <f t="shared" si="3"/>
        <v>1.13550792171481E-4</v>
      </c>
      <c r="R14" s="23">
        <f t="shared" si="4"/>
        <v>450.77186963979398</v>
      </c>
      <c r="S14" s="24">
        <f t="shared" si="4"/>
        <v>1.4559420289855001</v>
      </c>
      <c r="T14" s="23">
        <f t="shared" si="4"/>
        <v>451.06215578284798</v>
      </c>
      <c r="U14" s="24">
        <f t="shared" si="4"/>
        <v>0.32405322415557802</v>
      </c>
      <c r="V14" s="17">
        <f t="shared" si="5"/>
        <v>0.31751443222371228</v>
      </c>
      <c r="W14" s="17"/>
      <c r="X14" s="17">
        <f t="shared" si="6"/>
        <v>6.5387919318657395E-3</v>
      </c>
    </row>
    <row r="15" spans="1:24" x14ac:dyDescent="0.6">
      <c r="B15" s="40">
        <v>480.18720748829901</v>
      </c>
      <c r="C15" s="40">
        <v>76.067039106145202</v>
      </c>
      <c r="D15" s="2"/>
      <c r="E15" s="1"/>
      <c r="F15" s="40">
        <v>480.62977099236599</v>
      </c>
      <c r="G15" s="40">
        <v>120.26095060577801</v>
      </c>
      <c r="H15" s="40">
        <v>480.61749571183498</v>
      </c>
      <c r="I15" s="40">
        <v>1.43797101449275</v>
      </c>
      <c r="J15" s="40">
        <v>480.330448465774</v>
      </c>
      <c r="K15" s="40">
        <v>0.37686796315250698</v>
      </c>
      <c r="N15" s="23">
        <f t="shared" si="0"/>
        <v>480.18720748829901</v>
      </c>
      <c r="O15" s="24">
        <f t="shared" si="1"/>
        <v>76067.039106145196</v>
      </c>
      <c r="P15" s="23">
        <f t="shared" si="2"/>
        <v>480.62977099236599</v>
      </c>
      <c r="Q15" s="25">
        <f t="shared" si="3"/>
        <v>1.20260950605778E-4</v>
      </c>
      <c r="R15" s="23">
        <f t="shared" si="4"/>
        <v>480.61749571183498</v>
      </c>
      <c r="S15" s="24">
        <f t="shared" si="4"/>
        <v>1.43797101449275</v>
      </c>
      <c r="T15" s="23">
        <f t="shared" si="4"/>
        <v>480.330448465774</v>
      </c>
      <c r="U15" s="24">
        <f t="shared" si="4"/>
        <v>0.37686796315250698</v>
      </c>
      <c r="V15" s="17">
        <f t="shared" si="5"/>
        <v>0.36748173855546162</v>
      </c>
      <c r="W15" s="17"/>
      <c r="X15" s="17">
        <f t="shared" si="6"/>
        <v>9.3862245970453562E-3</v>
      </c>
    </row>
    <row r="16" spans="1:24" x14ac:dyDescent="0.6">
      <c r="B16" s="40">
        <v>510.60842433697297</v>
      </c>
      <c r="C16" s="40">
        <v>72.6480446927374</v>
      </c>
      <c r="D16" s="2"/>
      <c r="E16" s="1"/>
      <c r="F16" s="40">
        <v>510.687022900763</v>
      </c>
      <c r="G16" s="40">
        <v>126.971109040074</v>
      </c>
      <c r="H16" s="40">
        <v>510.97770154373899</v>
      </c>
      <c r="I16" s="40">
        <v>1.4165217391304299</v>
      </c>
      <c r="J16" s="40">
        <v>511.014948859166</v>
      </c>
      <c r="K16" s="40">
        <v>0.430910951893551</v>
      </c>
      <c r="N16" s="23">
        <f t="shared" si="0"/>
        <v>510.60842433697297</v>
      </c>
      <c r="O16" s="24">
        <f t="shared" si="1"/>
        <v>72648.0446927374</v>
      </c>
      <c r="P16" s="23">
        <f t="shared" si="2"/>
        <v>510.687022900763</v>
      </c>
      <c r="Q16" s="25">
        <f t="shared" si="3"/>
        <v>1.2697110904007398E-4</v>
      </c>
      <c r="R16" s="23">
        <f t="shared" si="4"/>
        <v>510.97770154373899</v>
      </c>
      <c r="S16" s="24">
        <f t="shared" si="4"/>
        <v>1.4165217391304299</v>
      </c>
      <c r="T16" s="23">
        <f t="shared" si="4"/>
        <v>511.014948859166</v>
      </c>
      <c r="U16" s="24">
        <f t="shared" si="4"/>
        <v>0.430910951893551</v>
      </c>
      <c r="V16" s="17">
        <f t="shared" si="5"/>
        <v>0.42251693113604971</v>
      </c>
      <c r="W16" s="17"/>
      <c r="X16" s="17">
        <f t="shared" si="6"/>
        <v>8.394020757501286E-3</v>
      </c>
    </row>
    <row r="17" spans="2:24" x14ac:dyDescent="0.6">
      <c r="B17" s="40">
        <v>539.62558502340096</v>
      </c>
      <c r="C17" s="40">
        <v>69.094972067039095</v>
      </c>
      <c r="D17" s="2"/>
      <c r="E17" s="1"/>
      <c r="F17" s="40">
        <v>540.267175572518</v>
      </c>
      <c r="G17" s="40">
        <v>134.240447343895</v>
      </c>
      <c r="H17" s="40">
        <v>540.30874785591698</v>
      </c>
      <c r="I17" s="40">
        <v>1.39217391304347</v>
      </c>
      <c r="J17" s="40">
        <v>540.75531077891401</v>
      </c>
      <c r="K17" s="40">
        <v>0.48863868986693898</v>
      </c>
      <c r="N17" s="23">
        <f t="shared" si="0"/>
        <v>539.62558502340096</v>
      </c>
      <c r="O17" s="24">
        <f t="shared" si="1"/>
        <v>69094.972067039096</v>
      </c>
      <c r="P17" s="23">
        <f t="shared" si="2"/>
        <v>540.267175572518</v>
      </c>
      <c r="Q17" s="25">
        <f t="shared" si="3"/>
        <v>1.3424044734389499E-4</v>
      </c>
      <c r="R17" s="23">
        <f t="shared" si="4"/>
        <v>540.30874785591698</v>
      </c>
      <c r="S17" s="24">
        <f t="shared" si="4"/>
        <v>1.39217391304347</v>
      </c>
      <c r="T17" s="23">
        <f t="shared" si="4"/>
        <v>540.75531077891401</v>
      </c>
      <c r="U17" s="24">
        <f t="shared" si="4"/>
        <v>0.48863868986693898</v>
      </c>
      <c r="V17" s="17">
        <f t="shared" si="5"/>
        <v>0.48363812505766834</v>
      </c>
      <c r="W17" s="17"/>
      <c r="X17" s="17">
        <f t="shared" si="6"/>
        <v>5.0005648092706356E-3</v>
      </c>
    </row>
    <row r="18" spans="2:24" x14ac:dyDescent="0.6">
      <c r="B18" s="40">
        <v>570.04680187207396</v>
      </c>
      <c r="C18" s="40">
        <v>65.407821229050199</v>
      </c>
      <c r="D18" s="2"/>
      <c r="E18" s="1"/>
      <c r="F18" s="40">
        <v>571.27862595419799</v>
      </c>
      <c r="G18" s="40">
        <v>141.06244175209599</v>
      </c>
      <c r="H18" s="40">
        <v>570.66895368782104</v>
      </c>
      <c r="I18" s="40">
        <v>1.3637681159420201</v>
      </c>
      <c r="J18" s="40">
        <v>570.02360346184105</v>
      </c>
      <c r="K18" s="40">
        <v>0.55127942681678599</v>
      </c>
      <c r="N18" s="23">
        <f t="shared" si="0"/>
        <v>570.04680187207396</v>
      </c>
      <c r="O18" s="24">
        <f t="shared" si="1"/>
        <v>65407.821229050198</v>
      </c>
      <c r="P18" s="23">
        <f t="shared" si="2"/>
        <v>571.27862595419799</v>
      </c>
      <c r="Q18" s="25">
        <f t="shared" si="3"/>
        <v>1.4106244175209599E-4</v>
      </c>
      <c r="R18" s="23">
        <f t="shared" si="4"/>
        <v>570.66895368782104</v>
      </c>
      <c r="S18" s="24">
        <f t="shared" si="4"/>
        <v>1.3637681159420201</v>
      </c>
      <c r="T18" s="23">
        <f t="shared" si="4"/>
        <v>570.02360346184105</v>
      </c>
      <c r="U18" s="24">
        <f t="shared" si="4"/>
        <v>0.55127942681678599</v>
      </c>
      <c r="V18" s="17">
        <f t="shared" si="5"/>
        <v>0.54400737017289014</v>
      </c>
      <c r="W18" s="17"/>
      <c r="X18" s="17">
        <f t="shared" si="6"/>
        <v>7.2720566438958523E-3</v>
      </c>
    </row>
    <row r="19" spans="2:24" x14ac:dyDescent="0.6">
      <c r="B19" s="40">
        <v>600.46801872074798</v>
      </c>
      <c r="C19" s="40">
        <v>61.921787709497202</v>
      </c>
      <c r="D19" s="2"/>
      <c r="E19" s="1"/>
      <c r="F19" s="40">
        <v>600.85877862595396</v>
      </c>
      <c r="G19" s="40">
        <v>147.77260018639299</v>
      </c>
      <c r="H19" s="40">
        <v>601.029159519725</v>
      </c>
      <c r="I19" s="40">
        <v>1.3336231884057901</v>
      </c>
      <c r="J19" s="40">
        <v>600.23603461841003</v>
      </c>
      <c r="K19" s="40">
        <v>0.61514841351074701</v>
      </c>
      <c r="N19" s="23">
        <f t="shared" si="0"/>
        <v>600.46801872074798</v>
      </c>
      <c r="O19" s="24">
        <f t="shared" si="1"/>
        <v>61921.787709497199</v>
      </c>
      <c r="P19" s="23">
        <f t="shared" si="2"/>
        <v>600.85877862595396</v>
      </c>
      <c r="Q19" s="25">
        <f t="shared" si="3"/>
        <v>1.47772600186393E-4</v>
      </c>
      <c r="R19" s="23">
        <f t="shared" si="4"/>
        <v>601.029159519725</v>
      </c>
      <c r="S19" s="24">
        <f t="shared" si="4"/>
        <v>1.3336231884057901</v>
      </c>
      <c r="T19" s="23">
        <f t="shared" si="4"/>
        <v>600.23603461841003</v>
      </c>
      <c r="U19" s="24">
        <f t="shared" si="4"/>
        <v>0.61514841351074701</v>
      </c>
      <c r="V19" s="17">
        <f t="shared" si="5"/>
        <v>0.60858359683218299</v>
      </c>
      <c r="W19" s="17"/>
      <c r="X19" s="17">
        <f t="shared" si="6"/>
        <v>6.5648166785640116E-3</v>
      </c>
    </row>
    <row r="20" spans="2:24" x14ac:dyDescent="0.6">
      <c r="B20" s="40">
        <v>630.889235569422</v>
      </c>
      <c r="C20" s="40">
        <v>58.368715083798797</v>
      </c>
      <c r="D20" s="2"/>
      <c r="E20" s="1"/>
      <c r="F20" s="40">
        <v>630.43893129770902</v>
      </c>
      <c r="G20" s="40">
        <v>154.37092264678401</v>
      </c>
      <c r="H20" s="40">
        <v>630.874785591766</v>
      </c>
      <c r="I20" s="40">
        <v>1.3005797101449199</v>
      </c>
      <c r="J20" s="40">
        <v>630.44846577498004</v>
      </c>
      <c r="K20" s="40">
        <v>0.68270214943705199</v>
      </c>
      <c r="N20" s="23">
        <f t="shared" si="0"/>
        <v>630.889235569422</v>
      </c>
      <c r="O20" s="24">
        <f t="shared" si="1"/>
        <v>58368.715083798794</v>
      </c>
      <c r="P20" s="23">
        <f t="shared" si="2"/>
        <v>630.43893129770902</v>
      </c>
      <c r="Q20" s="25">
        <f t="shared" si="3"/>
        <v>1.5437092264678401E-4</v>
      </c>
      <c r="R20" s="23">
        <f t="shared" si="4"/>
        <v>630.874785591766</v>
      </c>
      <c r="S20" s="24">
        <f t="shared" si="4"/>
        <v>1.3005797101449199</v>
      </c>
      <c r="T20" s="23">
        <f t="shared" si="4"/>
        <v>630.44846577498004</v>
      </c>
      <c r="U20" s="24">
        <f t="shared" si="4"/>
        <v>0.68270214943705199</v>
      </c>
      <c r="V20" s="17">
        <f t="shared" si="5"/>
        <v>0.67425433973986293</v>
      </c>
      <c r="W20" s="17"/>
      <c r="X20" s="17">
        <f t="shared" si="6"/>
        <v>8.4478096971890571E-3</v>
      </c>
    </row>
    <row r="21" spans="2:24" x14ac:dyDescent="0.6">
      <c r="B21" s="40">
        <v>660.84243369734702</v>
      </c>
      <c r="C21" s="40">
        <v>55.016759776536297</v>
      </c>
      <c r="D21" s="2"/>
      <c r="E21" s="1"/>
      <c r="F21" s="40">
        <v>660.49618320610602</v>
      </c>
      <c r="G21" s="40">
        <v>160.29822926374601</v>
      </c>
      <c r="H21" s="40">
        <v>661.23499142366995</v>
      </c>
      <c r="I21" s="40">
        <v>1.2663768115942</v>
      </c>
      <c r="J21" s="40">
        <v>660.18882769472805</v>
      </c>
      <c r="K21" s="40">
        <v>0.746571136131013</v>
      </c>
      <c r="N21" s="23">
        <f t="shared" si="0"/>
        <v>660.84243369734702</v>
      </c>
      <c r="O21" s="24">
        <f t="shared" si="1"/>
        <v>55016.759776536295</v>
      </c>
      <c r="P21" s="23">
        <f t="shared" si="2"/>
        <v>660.49618320610602</v>
      </c>
      <c r="Q21" s="25">
        <f t="shared" si="3"/>
        <v>1.60298229263746E-4</v>
      </c>
      <c r="R21" s="23">
        <f t="shared" si="4"/>
        <v>661.23499142366995</v>
      </c>
      <c r="S21" s="24">
        <f t="shared" si="4"/>
        <v>1.2663768115942</v>
      </c>
      <c r="T21" s="23">
        <f t="shared" si="4"/>
        <v>660.18882769472805</v>
      </c>
      <c r="U21" s="24">
        <f t="shared" si="4"/>
        <v>0.746571136131013</v>
      </c>
      <c r="V21" s="17">
        <f t="shared" si="5"/>
        <v>0.73698335573748086</v>
      </c>
      <c r="W21" s="17"/>
      <c r="X21" s="17">
        <f t="shared" si="6"/>
        <v>9.5877803935321415E-3</v>
      </c>
    </row>
    <row r="22" spans="2:24" x14ac:dyDescent="0.6">
      <c r="B22" s="40">
        <v>690.32761310452395</v>
      </c>
      <c r="C22" s="40">
        <v>51.932960893854698</v>
      </c>
      <c r="D22" s="1"/>
      <c r="E22" s="1"/>
      <c r="F22" s="40">
        <v>690.07633587786199</v>
      </c>
      <c r="G22" s="40">
        <v>166.44920782851801</v>
      </c>
      <c r="H22" s="40">
        <v>690.05145797598595</v>
      </c>
      <c r="I22" s="40">
        <v>1.2339130434782599</v>
      </c>
      <c r="J22" s="40">
        <v>690.40125885129805</v>
      </c>
      <c r="K22" s="40">
        <v>0.81166837256908897</v>
      </c>
      <c r="N22" s="23">
        <f t="shared" ref="N22:N29" si="7">B22</f>
        <v>690.32761310452395</v>
      </c>
      <c r="O22" s="24">
        <f t="shared" ref="O22:O29" si="8">C22*1000</f>
        <v>51932.960893854695</v>
      </c>
      <c r="P22" s="23">
        <f t="shared" ref="P22:P29" si="9">F22</f>
        <v>690.07633587786199</v>
      </c>
      <c r="Q22" s="25">
        <f t="shared" ref="Q22:Q29" si="10">G22*0.000001</f>
        <v>1.66449207828518E-4</v>
      </c>
      <c r="R22" s="23">
        <f t="shared" ref="R22:R29" si="11">H22</f>
        <v>690.05145797598595</v>
      </c>
      <c r="S22" s="24">
        <f t="shared" ref="S22:S29" si="12">I22</f>
        <v>1.2339130434782599</v>
      </c>
      <c r="T22" s="23">
        <f t="shared" ref="T22:T29" si="13">J22</f>
        <v>690.40125885129805</v>
      </c>
      <c r="U22" s="24">
        <f t="shared" ref="U22:U29" si="14">K22</f>
        <v>0.81166837256908897</v>
      </c>
      <c r="V22" s="17">
        <f t="shared" ref="V22:V29" si="15">((O22*(Q22)^2)/S22)*T22</f>
        <v>0.80505132423857728</v>
      </c>
      <c r="W22" s="17"/>
      <c r="X22" s="17">
        <f t="shared" ref="X22:X29" si="16">U22-V22</f>
        <v>6.6170483305116878E-3</v>
      </c>
    </row>
    <row r="23" spans="2:24" x14ac:dyDescent="0.6">
      <c r="B23" s="40">
        <v>720.74882995319797</v>
      </c>
      <c r="C23" s="40">
        <v>49.050279329608898</v>
      </c>
      <c r="D23" s="1"/>
      <c r="E23" s="1"/>
      <c r="F23" s="40">
        <v>721.08778625954096</v>
      </c>
      <c r="G23" s="40">
        <v>171.59366262814501</v>
      </c>
      <c r="H23" s="40">
        <v>720.41166380789002</v>
      </c>
      <c r="I23" s="40">
        <v>1.2002898550724601</v>
      </c>
      <c r="J23" s="40">
        <v>720.61369000786704</v>
      </c>
      <c r="K23" s="40">
        <v>0.87553735926304999</v>
      </c>
      <c r="N23" s="23">
        <f t="shared" si="7"/>
        <v>720.74882995319797</v>
      </c>
      <c r="O23" s="24">
        <f t="shared" si="8"/>
        <v>49050.2793296089</v>
      </c>
      <c r="P23" s="23">
        <f t="shared" si="9"/>
        <v>721.08778625954096</v>
      </c>
      <c r="Q23" s="25">
        <f t="shared" si="10"/>
        <v>1.71593662628145E-4</v>
      </c>
      <c r="R23" s="23">
        <f t="shared" si="11"/>
        <v>720.41166380789002</v>
      </c>
      <c r="S23" s="24">
        <f t="shared" si="12"/>
        <v>1.2002898550724601</v>
      </c>
      <c r="T23" s="23">
        <f t="shared" si="13"/>
        <v>720.61369000786704</v>
      </c>
      <c r="U23" s="24">
        <f t="shared" si="14"/>
        <v>0.87553735926304999</v>
      </c>
      <c r="V23" s="17">
        <f t="shared" si="15"/>
        <v>0.86708235098640907</v>
      </c>
      <c r="W23" s="17"/>
      <c r="X23" s="17">
        <f t="shared" si="16"/>
        <v>8.4550082766409185E-3</v>
      </c>
    </row>
    <row r="24" spans="2:24" x14ac:dyDescent="0.6">
      <c r="B24" s="40">
        <v>750.70202808112299</v>
      </c>
      <c r="C24" s="40">
        <v>46.837988826815597</v>
      </c>
      <c r="D24" s="1"/>
      <c r="E24" s="1"/>
      <c r="F24" s="40">
        <v>750.66793893129704</v>
      </c>
      <c r="G24" s="40">
        <v>177.073625349487</v>
      </c>
      <c r="H24" s="40">
        <v>750.25728987993102</v>
      </c>
      <c r="I24" s="40">
        <v>1.1713043478260801</v>
      </c>
      <c r="J24" s="40">
        <v>750.82612116443704</v>
      </c>
      <c r="K24" s="40">
        <v>0.939406345957011</v>
      </c>
      <c r="N24" s="23">
        <f t="shared" si="7"/>
        <v>750.70202808112299</v>
      </c>
      <c r="O24" s="24">
        <f t="shared" si="8"/>
        <v>46837.988826815599</v>
      </c>
      <c r="P24" s="23">
        <f t="shared" si="9"/>
        <v>750.66793893129704</v>
      </c>
      <c r="Q24" s="25">
        <f t="shared" si="10"/>
        <v>1.7707362534948699E-4</v>
      </c>
      <c r="R24" s="23">
        <f t="shared" si="11"/>
        <v>750.25728987993102</v>
      </c>
      <c r="S24" s="24">
        <f t="shared" si="12"/>
        <v>1.1713043478260801</v>
      </c>
      <c r="T24" s="23">
        <f t="shared" si="13"/>
        <v>750.82612116443704</v>
      </c>
      <c r="U24" s="24">
        <f t="shared" si="14"/>
        <v>0.939406345957011</v>
      </c>
      <c r="V24" s="17">
        <f t="shared" si="15"/>
        <v>0.94140307930130063</v>
      </c>
      <c r="W24" s="17"/>
      <c r="X24" s="17">
        <f t="shared" si="16"/>
        <v>-1.9967333442896251E-3</v>
      </c>
    </row>
    <row r="25" spans="2:24" x14ac:dyDescent="0.6">
      <c r="B25" s="40">
        <v>779.71918876755001</v>
      </c>
      <c r="C25" s="40">
        <v>45.229050279329599</v>
      </c>
      <c r="D25" s="1"/>
      <c r="E25" s="1"/>
      <c r="F25" s="40">
        <v>780.24809160305301</v>
      </c>
      <c r="G25" s="40">
        <v>180.98788443615999</v>
      </c>
      <c r="H25" s="40">
        <v>780.61749571183498</v>
      </c>
      <c r="I25" s="40">
        <v>1.1463768115941999</v>
      </c>
      <c r="J25" s="40">
        <v>780.56648308418505</v>
      </c>
      <c r="K25" s="40">
        <v>1.0094165813715399</v>
      </c>
      <c r="N25" s="23">
        <f t="shared" si="7"/>
        <v>779.71918876755001</v>
      </c>
      <c r="O25" s="24">
        <f t="shared" si="8"/>
        <v>45229.050279329596</v>
      </c>
      <c r="P25" s="23">
        <f t="shared" si="9"/>
        <v>780.24809160305301</v>
      </c>
      <c r="Q25" s="25">
        <f t="shared" si="10"/>
        <v>1.8098788443615999E-4</v>
      </c>
      <c r="R25" s="23">
        <f t="shared" si="11"/>
        <v>780.61749571183498</v>
      </c>
      <c r="S25" s="24">
        <f t="shared" si="12"/>
        <v>1.1463768115941999</v>
      </c>
      <c r="T25" s="23">
        <f t="shared" si="13"/>
        <v>780.56648308418505</v>
      </c>
      <c r="U25" s="24">
        <f t="shared" si="14"/>
        <v>1.0094165813715399</v>
      </c>
      <c r="V25" s="17">
        <f t="shared" si="15"/>
        <v>1.008785850429353</v>
      </c>
      <c r="W25" s="17"/>
      <c r="X25" s="17">
        <f t="shared" si="16"/>
        <v>6.3073094218690784E-4</v>
      </c>
    </row>
    <row r="26" spans="2:24" x14ac:dyDescent="0.6">
      <c r="B26" s="40">
        <v>811.07644305772203</v>
      </c>
      <c r="C26" s="40">
        <v>44.223463687150797</v>
      </c>
      <c r="D26" s="1"/>
      <c r="E26" s="1"/>
      <c r="F26" s="40">
        <v>810.78244274809094</v>
      </c>
      <c r="G26" s="40">
        <v>184.342963653308</v>
      </c>
      <c r="H26" s="40">
        <v>810.46312178387598</v>
      </c>
      <c r="I26" s="40">
        <v>1.12782608695652</v>
      </c>
      <c r="J26" s="40">
        <v>810.77891424075494</v>
      </c>
      <c r="K26" s="40">
        <v>1.0892528147389899</v>
      </c>
      <c r="N26" s="23">
        <f t="shared" si="7"/>
        <v>811.07644305772203</v>
      </c>
      <c r="O26" s="24">
        <f t="shared" si="8"/>
        <v>44223.463687150797</v>
      </c>
      <c r="P26" s="23">
        <f t="shared" si="9"/>
        <v>810.78244274809094</v>
      </c>
      <c r="Q26" s="25">
        <f t="shared" si="10"/>
        <v>1.8434296365330799E-4</v>
      </c>
      <c r="R26" s="23">
        <f t="shared" si="11"/>
        <v>810.46312178387598</v>
      </c>
      <c r="S26" s="24">
        <f t="shared" si="12"/>
        <v>1.12782608695652</v>
      </c>
      <c r="T26" s="23">
        <f t="shared" si="13"/>
        <v>810.77891424075494</v>
      </c>
      <c r="U26" s="24">
        <f t="shared" si="14"/>
        <v>1.0892528147389899</v>
      </c>
      <c r="V26" s="17">
        <f t="shared" si="15"/>
        <v>1.080354275461058</v>
      </c>
      <c r="W26" s="17"/>
      <c r="X26" s="17">
        <f t="shared" si="16"/>
        <v>8.8985392779319383E-3</v>
      </c>
    </row>
    <row r="27" spans="2:24" x14ac:dyDescent="0.6">
      <c r="B27" s="40">
        <v>840.56162246489805</v>
      </c>
      <c r="C27" s="40">
        <v>44.424581005586603</v>
      </c>
      <c r="D27" s="1"/>
      <c r="E27" s="1"/>
      <c r="F27" s="40">
        <v>841.31679389312899</v>
      </c>
      <c r="G27" s="40">
        <v>186.91519105312199</v>
      </c>
      <c r="H27" s="40">
        <v>840.82332761578004</v>
      </c>
      <c r="I27" s="40">
        <v>1.11971014492753</v>
      </c>
      <c r="J27" s="40">
        <v>840.99134539732495</v>
      </c>
      <c r="K27" s="40">
        <v>1.1801432958034801</v>
      </c>
      <c r="N27" s="23">
        <f t="shared" si="7"/>
        <v>840.56162246489805</v>
      </c>
      <c r="O27" s="24">
        <f t="shared" si="8"/>
        <v>44424.581005586602</v>
      </c>
      <c r="P27" s="23">
        <f t="shared" si="9"/>
        <v>841.31679389312899</v>
      </c>
      <c r="Q27" s="25">
        <f t="shared" si="10"/>
        <v>1.8691519105312198E-4</v>
      </c>
      <c r="R27" s="23">
        <f t="shared" si="11"/>
        <v>840.82332761578004</v>
      </c>
      <c r="S27" s="24">
        <f t="shared" si="12"/>
        <v>1.11971014492753</v>
      </c>
      <c r="T27" s="23">
        <f t="shared" si="13"/>
        <v>840.99134539732495</v>
      </c>
      <c r="U27" s="24">
        <f t="shared" si="14"/>
        <v>1.1801432958034801</v>
      </c>
      <c r="V27" s="17">
        <f t="shared" si="15"/>
        <v>1.1657312848239105</v>
      </c>
      <c r="W27" s="17"/>
      <c r="X27" s="17">
        <f t="shared" si="16"/>
        <v>1.4412010979569567E-2</v>
      </c>
    </row>
    <row r="28" spans="2:24" x14ac:dyDescent="0.6">
      <c r="B28" s="40">
        <v>869.57878315132598</v>
      </c>
      <c r="C28" s="40">
        <v>45.564245810055802</v>
      </c>
      <c r="D28" s="1"/>
      <c r="E28" s="1"/>
      <c r="F28" s="40">
        <v>870.89694656488496</v>
      </c>
      <c r="G28" s="40">
        <v>188.48089468779099</v>
      </c>
      <c r="H28" s="40">
        <v>870.66895368782104</v>
      </c>
      <c r="I28" s="40">
        <v>1.1208695652173899</v>
      </c>
      <c r="J28" s="40">
        <v>871.20377655389404</v>
      </c>
      <c r="K28" s="40">
        <v>1.28822927328556</v>
      </c>
      <c r="N28" s="23">
        <f t="shared" si="7"/>
        <v>869.57878315132598</v>
      </c>
      <c r="O28" s="24">
        <f t="shared" si="8"/>
        <v>45564.2458100558</v>
      </c>
      <c r="P28" s="23">
        <f t="shared" si="9"/>
        <v>870.89694656488496</v>
      </c>
      <c r="Q28" s="25">
        <f t="shared" si="10"/>
        <v>1.8848089468779099E-4</v>
      </c>
      <c r="R28" s="23">
        <f t="shared" si="11"/>
        <v>870.66895368782104</v>
      </c>
      <c r="S28" s="24">
        <f t="shared" si="12"/>
        <v>1.1208695652173899</v>
      </c>
      <c r="T28" s="23">
        <f t="shared" si="13"/>
        <v>871.20377655389404</v>
      </c>
      <c r="U28" s="24">
        <f t="shared" si="14"/>
        <v>1.28822927328556</v>
      </c>
      <c r="V28" s="17">
        <f t="shared" si="15"/>
        <v>1.2581242338398189</v>
      </c>
      <c r="W28" s="17"/>
      <c r="X28" s="17">
        <f t="shared" si="16"/>
        <v>3.0105039445741166E-2</v>
      </c>
    </row>
    <row r="29" spans="2:24" x14ac:dyDescent="0.6">
      <c r="B29" s="40">
        <v>900.46801872074798</v>
      </c>
      <c r="C29" s="40">
        <v>48.446927374301602</v>
      </c>
      <c r="D29" s="1"/>
      <c r="E29" s="1"/>
      <c r="F29" s="40">
        <v>900.47709923664002</v>
      </c>
      <c r="G29" s="40">
        <v>189.59925442683999</v>
      </c>
      <c r="H29" s="40">
        <v>901.029159519725</v>
      </c>
      <c r="I29" s="40">
        <v>1.1382608695652101</v>
      </c>
      <c r="J29" s="40">
        <v>900.94413847364206</v>
      </c>
      <c r="K29" s="40">
        <v>1.41842374616171</v>
      </c>
      <c r="N29" s="23">
        <f t="shared" si="7"/>
        <v>900.46801872074798</v>
      </c>
      <c r="O29" s="24">
        <f t="shared" si="8"/>
        <v>48446.927374301602</v>
      </c>
      <c r="P29" s="23">
        <f t="shared" si="9"/>
        <v>900.47709923664002</v>
      </c>
      <c r="Q29" s="25">
        <f t="shared" si="10"/>
        <v>1.8959925442683999E-4</v>
      </c>
      <c r="R29" s="23">
        <f t="shared" si="11"/>
        <v>901.029159519725</v>
      </c>
      <c r="S29" s="24">
        <f t="shared" si="12"/>
        <v>1.1382608695652101</v>
      </c>
      <c r="T29" s="23">
        <f t="shared" si="13"/>
        <v>900.94413847364206</v>
      </c>
      <c r="U29" s="24">
        <f t="shared" si="14"/>
        <v>1.41842374616171</v>
      </c>
      <c r="V29" s="17">
        <f t="shared" si="15"/>
        <v>1.3784643745070744</v>
      </c>
      <c r="W29" s="17"/>
      <c r="X29" s="17">
        <f t="shared" si="16"/>
        <v>3.9959371654635589E-2</v>
      </c>
    </row>
    <row r="30" spans="2:24" x14ac:dyDescent="0.6">
      <c r="V30"/>
    </row>
    <row r="31" spans="2:24" x14ac:dyDescent="0.6">
      <c r="V31"/>
    </row>
    <row r="32" spans="2:24" x14ac:dyDescent="0.6">
      <c r="B32" s="2">
        <v>300.31178729177998</v>
      </c>
      <c r="C32" s="1">
        <v>96.607869742198105</v>
      </c>
      <c r="D32" s="2"/>
      <c r="E32" s="1"/>
      <c r="F32" s="2">
        <v>301.61915927067503</v>
      </c>
      <c r="G32" s="1">
        <v>77.663981513167002</v>
      </c>
      <c r="H32" s="2">
        <v>301.10805973003698</v>
      </c>
      <c r="I32" s="1">
        <v>1.39560182764112</v>
      </c>
      <c r="J32" s="2">
        <v>300.84089873005502</v>
      </c>
      <c r="K32" s="1">
        <v>0.134939759036144</v>
      </c>
      <c r="V32"/>
    </row>
    <row r="33" spans="2:11" customFormat="1" x14ac:dyDescent="0.6">
      <c r="B33" s="2">
        <v>330.31784982245398</v>
      </c>
      <c r="C33" s="1">
        <v>95.183175033921302</v>
      </c>
      <c r="D33" s="2"/>
      <c r="E33" s="1"/>
      <c r="F33" s="2">
        <v>331.43464225349902</v>
      </c>
      <c r="G33" s="1">
        <v>85.977903758650996</v>
      </c>
      <c r="H33" s="2">
        <v>331.10277044815399</v>
      </c>
      <c r="I33" s="1">
        <v>1.3922872109945299</v>
      </c>
      <c r="J33" s="2">
        <v>330.716248778899</v>
      </c>
      <c r="K33" s="1">
        <v>0.16192771084337301</v>
      </c>
    </row>
    <row r="34" spans="2:11" customFormat="1" x14ac:dyDescent="0.6">
      <c r="B34" s="2">
        <v>360.32737665637001</v>
      </c>
      <c r="C34" s="1">
        <v>92.944369063772001</v>
      </c>
      <c r="D34" s="2"/>
      <c r="E34" s="1"/>
      <c r="F34" s="2">
        <v>361.86999623965698</v>
      </c>
      <c r="G34" s="1">
        <v>93.550322882009795</v>
      </c>
      <c r="H34" s="2">
        <v>361.10106712009002</v>
      </c>
      <c r="I34" s="1">
        <v>1.39121979207444</v>
      </c>
      <c r="J34" s="2">
        <v>360.60097688049399</v>
      </c>
      <c r="K34" s="1">
        <v>0.19566265060240901</v>
      </c>
    </row>
    <row r="35" spans="2:11" customFormat="1" x14ac:dyDescent="0.6">
      <c r="B35" s="2">
        <v>390.33863564190602</v>
      </c>
      <c r="C35" s="1">
        <v>90.298507462686501</v>
      </c>
      <c r="D35" s="2"/>
      <c r="E35" s="1"/>
      <c r="F35" s="2">
        <v>391.66205840371498</v>
      </c>
      <c r="G35" s="1">
        <v>100.380926605659</v>
      </c>
      <c r="H35" s="2">
        <v>391.099363792026</v>
      </c>
      <c r="I35" s="1">
        <v>1.3901523731543499</v>
      </c>
      <c r="J35" s="2">
        <v>390.49039400846601</v>
      </c>
      <c r="K35" s="1">
        <v>0.232771084337349</v>
      </c>
    </row>
    <row r="36" spans="2:11" customFormat="1" x14ac:dyDescent="0.6">
      <c r="B36" s="2">
        <v>420.35249285487401</v>
      </c>
      <c r="C36" s="1">
        <v>87.042062415196696</v>
      </c>
      <c r="D36" s="2"/>
      <c r="E36" s="1"/>
      <c r="F36" s="2">
        <v>422.07633365298398</v>
      </c>
      <c r="G36" s="1">
        <v>106.61835905936699</v>
      </c>
      <c r="H36" s="2">
        <v>420.45756770729002</v>
      </c>
      <c r="I36" s="1">
        <v>1.38796016005307</v>
      </c>
      <c r="J36" s="2">
        <v>420.38918918918898</v>
      </c>
      <c r="K36" s="1">
        <v>0.276626506024096</v>
      </c>
    </row>
    <row r="37" spans="2:11" customFormat="1" x14ac:dyDescent="0.6">
      <c r="B37" s="2">
        <v>450.36894829527398</v>
      </c>
      <c r="C37" s="1">
        <v>83.1750339213025</v>
      </c>
      <c r="D37" s="2"/>
      <c r="E37" s="1"/>
      <c r="F37" s="2">
        <v>451.85668540765801</v>
      </c>
      <c r="G37" s="1">
        <v>112.70730352210001</v>
      </c>
      <c r="H37" s="2">
        <v>451.09057820517</v>
      </c>
      <c r="I37" s="1">
        <v>1.3846467387244099</v>
      </c>
      <c r="J37" s="2">
        <v>450.93897753174798</v>
      </c>
      <c r="K37" s="1">
        <v>0.32216867469879501</v>
      </c>
    </row>
    <row r="38" spans="2:11" customFormat="1" x14ac:dyDescent="0.6">
      <c r="B38" s="2">
        <v>480.38540373567298</v>
      </c>
      <c r="C38" s="1">
        <v>79.308005427408403</v>
      </c>
      <c r="D38" s="2"/>
      <c r="E38" s="1"/>
      <c r="F38" s="2">
        <v>482.26627649317402</v>
      </c>
      <c r="G38" s="1">
        <v>118.648072271442</v>
      </c>
      <c r="H38" s="2">
        <v>480.43981723588701</v>
      </c>
      <c r="I38" s="1">
        <v>1.37683653130687</v>
      </c>
      <c r="J38" s="2">
        <v>480.84949527841002</v>
      </c>
      <c r="K38" s="1">
        <v>0.37445783132530103</v>
      </c>
    </row>
    <row r="39" spans="2:11" customFormat="1" x14ac:dyDescent="0.6">
      <c r="B39" s="2">
        <v>510.40445740350401</v>
      </c>
      <c r="C39" s="1">
        <v>74.830393487109802</v>
      </c>
      <c r="D39" s="2"/>
      <c r="E39" s="1"/>
      <c r="F39" s="2">
        <v>512.04194408409603</v>
      </c>
      <c r="G39" s="1">
        <v>124.44035302980799</v>
      </c>
      <c r="H39" s="2">
        <v>511.06206987231002</v>
      </c>
      <c r="I39" s="1">
        <v>1.3667815167986901</v>
      </c>
      <c r="J39" s="2">
        <v>511.41569521328501</v>
      </c>
      <c r="K39" s="1">
        <v>0.43180722891566198</v>
      </c>
    </row>
    <row r="40" spans="2:11" customFormat="1" x14ac:dyDescent="0.6">
      <c r="B40" s="2">
        <v>540.42264499552505</v>
      </c>
      <c r="C40" s="1">
        <v>70.556309362279507</v>
      </c>
      <c r="D40" s="2"/>
      <c r="E40" s="1"/>
      <c r="F40" s="2">
        <v>542.45153516961204</v>
      </c>
      <c r="G40" s="1">
        <v>130.381121779149</v>
      </c>
      <c r="H40" s="2">
        <v>541.67894357800401</v>
      </c>
      <c r="I40" s="1">
        <v>1.3533557057007699</v>
      </c>
      <c r="J40" s="2">
        <v>541.33559101269896</v>
      </c>
      <c r="K40" s="1">
        <v>0.490843373493975</v>
      </c>
    </row>
    <row r="41" spans="2:11" customFormat="1" x14ac:dyDescent="0.6">
      <c r="B41" s="2">
        <v>570.44083258754495</v>
      </c>
      <c r="C41" s="1">
        <v>66.282225237449097</v>
      </c>
      <c r="D41" s="2"/>
      <c r="E41" s="1"/>
      <c r="F41" s="2">
        <v>572.22954484240995</v>
      </c>
      <c r="G41" s="1">
        <v>136.321734389699</v>
      </c>
      <c r="H41" s="2">
        <v>571.01204581653599</v>
      </c>
      <c r="I41" s="1">
        <v>1.3354331085139499</v>
      </c>
      <c r="J41" s="2">
        <v>571.26017583848898</v>
      </c>
      <c r="K41" s="1">
        <v>0.55325301204819199</v>
      </c>
    </row>
    <row r="42" spans="2:11" customFormat="1" x14ac:dyDescent="0.6">
      <c r="B42" s="2">
        <v>600.45815410375496</v>
      </c>
      <c r="C42" s="1">
        <v>62.211668928086802</v>
      </c>
      <c r="D42" s="2"/>
      <c r="E42" s="1"/>
      <c r="F42" s="2">
        <v>602.06844864399898</v>
      </c>
      <c r="G42" s="1">
        <v>146.11897515701699</v>
      </c>
      <c r="H42" s="2">
        <v>600.97806890410197</v>
      </c>
      <c r="I42" s="1">
        <v>1.3141409100553101</v>
      </c>
      <c r="J42" s="2">
        <v>601.83575382611502</v>
      </c>
      <c r="K42" s="1">
        <v>0.617349397590361</v>
      </c>
    </row>
    <row r="43" spans="2:11" customFormat="1" x14ac:dyDescent="0.6">
      <c r="B43" s="2">
        <v>630.47547561996498</v>
      </c>
      <c r="C43" s="1">
        <v>58.141112618724499</v>
      </c>
      <c r="D43" s="2"/>
      <c r="E43" s="1"/>
      <c r="F43" s="2">
        <v>632.48272389326803</v>
      </c>
      <c r="G43" s="1">
        <v>152.356407610725</v>
      </c>
      <c r="H43" s="2">
        <v>630.94050603784899</v>
      </c>
      <c r="I43" s="1">
        <v>1.2906015138701701</v>
      </c>
      <c r="J43" s="2">
        <v>631.76268316509197</v>
      </c>
      <c r="K43" s="1">
        <v>0.68144578313253001</v>
      </c>
    </row>
    <row r="44" spans="2:11" customFormat="1" x14ac:dyDescent="0.6">
      <c r="B44" s="2">
        <v>660.49106498455501</v>
      </c>
      <c r="C44" s="1">
        <v>54.477611940298402</v>
      </c>
      <c r="D44" s="2"/>
      <c r="E44" s="1"/>
      <c r="F44" s="2">
        <v>662.89231497878404</v>
      </c>
      <c r="G44" s="1">
        <v>158.297176360066</v>
      </c>
      <c r="H44" s="2">
        <v>661.53944997445001</v>
      </c>
      <c r="I44" s="1">
        <v>1.26593971413971</v>
      </c>
      <c r="J44" s="2">
        <v>661.69195701725801</v>
      </c>
      <c r="K44" s="1">
        <v>0.74722891566265004</v>
      </c>
    </row>
    <row r="45" spans="2:11" customFormat="1" x14ac:dyDescent="0.6">
      <c r="B45" s="2">
        <v>690.50405612171198</v>
      </c>
      <c r="C45" s="1">
        <v>51.424694708276803</v>
      </c>
      <c r="D45" s="1"/>
      <c r="E45" s="1"/>
      <c r="F45" s="2">
        <v>692.65627216032306</v>
      </c>
      <c r="G45" s="1">
        <v>163.34779785751499</v>
      </c>
      <c r="H45" s="2">
        <v>691.49650817746897</v>
      </c>
      <c r="I45" s="1">
        <v>1.2390295213648099</v>
      </c>
      <c r="J45" s="2">
        <v>692.26753500488405</v>
      </c>
      <c r="K45" s="1">
        <v>0.81132530120481905</v>
      </c>
    </row>
    <row r="46" spans="2:11" customFormat="1" x14ac:dyDescent="0.6">
      <c r="B46" s="2">
        <v>720.51444903143795</v>
      </c>
      <c r="C46" s="1">
        <v>48.982360922659403</v>
      </c>
      <c r="D46" s="1"/>
      <c r="E46" s="1"/>
      <c r="F46" s="2">
        <v>723.04244242707296</v>
      </c>
      <c r="G46" s="1">
        <v>167.80524808502199</v>
      </c>
      <c r="H46" s="2">
        <v>721.45356638048702</v>
      </c>
      <c r="I46" s="1">
        <v>1.2121193285899099</v>
      </c>
      <c r="J46" s="2">
        <v>722.194464343861</v>
      </c>
      <c r="K46" s="1">
        <v>0.87542168674698795</v>
      </c>
    </row>
    <row r="47" spans="2:11" customFormat="1" x14ac:dyDescent="0.6">
      <c r="B47" s="2">
        <v>750.52224371373302</v>
      </c>
      <c r="C47" s="1">
        <v>47.150610583446301</v>
      </c>
      <c r="D47" s="1"/>
      <c r="E47" s="1"/>
      <c r="F47" s="2">
        <v>752.78297878984597</v>
      </c>
      <c r="G47" s="1">
        <v>171.37255106063699</v>
      </c>
      <c r="H47" s="2">
        <v>751.41600351423494</v>
      </c>
      <c r="I47" s="1">
        <v>1.1885799324047699</v>
      </c>
      <c r="J47" s="2">
        <v>752.12608270921498</v>
      </c>
      <c r="K47" s="1">
        <v>0.94289156626505999</v>
      </c>
    </row>
    <row r="48" spans="2:11" customFormat="1" x14ac:dyDescent="0.6">
      <c r="B48" s="2">
        <v>780.52657409278504</v>
      </c>
      <c r="C48" s="1">
        <v>46.132971506105797</v>
      </c>
      <c r="D48" s="1"/>
      <c r="E48" s="1"/>
      <c r="F48" s="2">
        <v>782.50946266135895</v>
      </c>
      <c r="G48" s="1">
        <v>174.04986292315201</v>
      </c>
      <c r="H48" s="2">
        <v>781.38202660180002</v>
      </c>
      <c r="I48" s="1">
        <v>1.1672877339461301</v>
      </c>
      <c r="J48" s="2">
        <v>782.70869423640499</v>
      </c>
      <c r="K48" s="1">
        <v>1.01204819277108</v>
      </c>
    </row>
    <row r="49" spans="2:11" customFormat="1" x14ac:dyDescent="0.6">
      <c r="B49" s="2">
        <v>810.52657409278504</v>
      </c>
      <c r="C49" s="1">
        <v>46.132971506105797</v>
      </c>
      <c r="D49" s="1"/>
      <c r="E49" s="1"/>
      <c r="F49" s="2">
        <v>812.85347545433103</v>
      </c>
      <c r="G49" s="1">
        <v>175.83733981135799</v>
      </c>
      <c r="H49" s="2">
        <v>811.360600527732</v>
      </c>
      <c r="I49" s="1">
        <v>1.1538607275302599</v>
      </c>
      <c r="J49" s="2">
        <v>812.00807554542496</v>
      </c>
      <c r="K49" s="1">
        <v>1.0913253012048101</v>
      </c>
    </row>
    <row r="50" spans="2:11" customFormat="1" x14ac:dyDescent="0.6">
      <c r="B50" s="2">
        <v>840.52224371373302</v>
      </c>
      <c r="C50" s="1">
        <v>47.150610583446301</v>
      </c>
      <c r="D50" s="1"/>
      <c r="E50" s="1"/>
      <c r="F50" s="2">
        <v>842.54248601581901</v>
      </c>
      <c r="G50" s="1">
        <v>176.14134203893801</v>
      </c>
      <c r="H50" s="2">
        <v>841.35172529203101</v>
      </c>
      <c r="I50" s="1">
        <v>1.1482989131571599</v>
      </c>
      <c r="J50" s="2">
        <v>842.62116574405695</v>
      </c>
      <c r="K50" s="1">
        <v>1.18240963855421</v>
      </c>
    </row>
    <row r="51" spans="2:11" customFormat="1" x14ac:dyDescent="0.6">
      <c r="B51" s="2">
        <v>870.50665434914401</v>
      </c>
      <c r="C51" s="1">
        <v>50.814111261872398</v>
      </c>
      <c r="D51" s="1"/>
      <c r="E51" s="1"/>
      <c r="F51" s="2">
        <v>872.84902549876495</v>
      </c>
      <c r="G51" s="1">
        <v>175.555509292209</v>
      </c>
      <c r="H51" s="2">
        <v>871.36257280233303</v>
      </c>
      <c r="I51" s="1">
        <v>1.15509668627984</v>
      </c>
      <c r="J51" s="2">
        <v>872.60905242592003</v>
      </c>
      <c r="K51" s="1">
        <v>1.2903614457831301</v>
      </c>
    </row>
    <row r="52" spans="2:11" customFormat="1" x14ac:dyDescent="0.6">
      <c r="B52" s="2">
        <v>900.48933283293297</v>
      </c>
      <c r="C52" s="1">
        <v>54.884667571234701</v>
      </c>
      <c r="D52" s="1"/>
      <c r="E52" s="1"/>
      <c r="F52" s="2">
        <v>902.49822066835202</v>
      </c>
      <c r="G52" s="1">
        <v>173.33787003267199</v>
      </c>
      <c r="H52" s="2">
        <v>901.39672901245797</v>
      </c>
      <c r="I52" s="1">
        <v>1.1765012446248</v>
      </c>
      <c r="J52" s="2">
        <v>902.62507326603702</v>
      </c>
      <c r="K52" s="1">
        <v>1.4185542168674601</v>
      </c>
    </row>
    <row r="53" spans="2:11" customFormat="1" x14ac:dyDescent="0.6"/>
    <row r="54" spans="2:11" customFormat="1" x14ac:dyDescent="0.6">
      <c r="B54" s="40">
        <v>300</v>
      </c>
      <c r="C54" s="40">
        <v>98.927374301675897</v>
      </c>
      <c r="F54" s="40">
        <v>299.33206106870199</v>
      </c>
      <c r="G54" s="40">
        <v>83.466915191053005</v>
      </c>
      <c r="H54" s="40">
        <v>300.51457975986199</v>
      </c>
      <c r="I54" s="40">
        <v>1.5289855072463701</v>
      </c>
      <c r="J54" s="40">
        <v>300.47206923682103</v>
      </c>
      <c r="K54" s="40">
        <v>0.137359263050153</v>
      </c>
    </row>
    <row r="55" spans="2:11" customFormat="1" x14ac:dyDescent="0.6">
      <c r="B55" s="40">
        <v>330.421216848673</v>
      </c>
      <c r="C55" s="40">
        <v>94.569832402234596</v>
      </c>
      <c r="F55" s="40">
        <v>329.86641221373998</v>
      </c>
      <c r="G55" s="40">
        <v>88.611369990680302</v>
      </c>
      <c r="H55" s="40">
        <v>330.36020583190299</v>
      </c>
      <c r="I55" s="40">
        <v>1.5127536231884</v>
      </c>
      <c r="J55" s="40">
        <v>330.68450039339098</v>
      </c>
      <c r="K55" s="40">
        <v>0.16438075742067501</v>
      </c>
    </row>
    <row r="56" spans="2:11" customFormat="1" x14ac:dyDescent="0.6">
      <c r="B56" s="40">
        <v>360.37441497659898</v>
      </c>
      <c r="C56" s="40">
        <v>90.480446927374302</v>
      </c>
      <c r="F56" s="40">
        <v>358.49236641221302</v>
      </c>
      <c r="G56" s="40">
        <v>94.4268406337371</v>
      </c>
      <c r="H56" s="40">
        <v>360.20583190394501</v>
      </c>
      <c r="I56" s="40">
        <v>1.4994202898550699</v>
      </c>
      <c r="J56" s="40">
        <v>360.89693154996002</v>
      </c>
      <c r="K56" s="40">
        <v>0.19754350051177</v>
      </c>
    </row>
    <row r="57" spans="2:11" customFormat="1" x14ac:dyDescent="0.6">
      <c r="B57" s="40">
        <v>390.327613104524</v>
      </c>
      <c r="C57" s="40">
        <v>86.659217877094903</v>
      </c>
      <c r="F57" s="40">
        <v>388.54961832061002</v>
      </c>
      <c r="G57" s="40">
        <v>100.913327120223</v>
      </c>
      <c r="H57" s="40">
        <v>391.08061749571101</v>
      </c>
      <c r="I57" s="40">
        <v>1.4860869565217301</v>
      </c>
      <c r="J57" s="40">
        <v>390.63729346970803</v>
      </c>
      <c r="K57" s="40">
        <v>0.23684749232343899</v>
      </c>
    </row>
    <row r="58" spans="2:11" customFormat="1" x14ac:dyDescent="0.6">
      <c r="B58" s="40">
        <v>419.81279251170002</v>
      </c>
      <c r="C58" s="40">
        <v>82.972067039106093</v>
      </c>
      <c r="F58" s="40">
        <v>419.56106870229002</v>
      </c>
      <c r="G58" s="40">
        <v>107.39981360671</v>
      </c>
      <c r="H58" s="40">
        <v>419.89708404802701</v>
      </c>
      <c r="I58" s="40">
        <v>1.4727536231884</v>
      </c>
      <c r="J58" s="40">
        <v>420.377655389457</v>
      </c>
      <c r="K58" s="40">
        <v>0.27737973387922199</v>
      </c>
    </row>
    <row r="59" spans="2:11" x14ac:dyDescent="0.6">
      <c r="B59" s="40">
        <v>450.23400936037399</v>
      </c>
      <c r="C59" s="40">
        <v>79.486033519553104</v>
      </c>
      <c r="F59" s="40">
        <v>450.095419847328</v>
      </c>
      <c r="G59" s="40">
        <v>113.55079217148101</v>
      </c>
      <c r="H59" s="40">
        <v>450.77186963979398</v>
      </c>
      <c r="I59" s="40">
        <v>1.4559420289855001</v>
      </c>
      <c r="J59" s="40">
        <v>451.06215578284798</v>
      </c>
      <c r="K59" s="40">
        <v>0.32405322415557802</v>
      </c>
    </row>
    <row r="60" spans="2:11" x14ac:dyDescent="0.6">
      <c r="B60" s="40">
        <v>480.18720748829901</v>
      </c>
      <c r="C60" s="40">
        <v>76.067039106145202</v>
      </c>
      <c r="F60" s="40">
        <v>480.62977099236599</v>
      </c>
      <c r="G60" s="40">
        <v>120.26095060577801</v>
      </c>
      <c r="H60" s="40">
        <v>480.61749571183498</v>
      </c>
      <c r="I60" s="40">
        <v>1.43797101449275</v>
      </c>
      <c r="J60" s="40">
        <v>480.330448465774</v>
      </c>
      <c r="K60" s="40">
        <v>0.37686796315250698</v>
      </c>
    </row>
    <row r="61" spans="2:11" x14ac:dyDescent="0.6">
      <c r="B61" s="40">
        <v>510.60842433697297</v>
      </c>
      <c r="C61" s="40">
        <v>72.6480446927374</v>
      </c>
      <c r="F61" s="40">
        <v>510.687022900763</v>
      </c>
      <c r="G61" s="40">
        <v>126.971109040074</v>
      </c>
      <c r="H61" s="40">
        <v>510.97770154373899</v>
      </c>
      <c r="I61" s="40">
        <v>1.4165217391304299</v>
      </c>
      <c r="J61" s="40">
        <v>511.014948859166</v>
      </c>
      <c r="K61" s="40">
        <v>0.430910951893551</v>
      </c>
    </row>
    <row r="62" spans="2:11" x14ac:dyDescent="0.6">
      <c r="B62" s="40">
        <v>539.62558502340096</v>
      </c>
      <c r="C62" s="40">
        <v>69.094972067039095</v>
      </c>
      <c r="F62" s="40">
        <v>540.267175572518</v>
      </c>
      <c r="G62" s="40">
        <v>134.240447343895</v>
      </c>
      <c r="H62" s="40">
        <v>540.30874785591698</v>
      </c>
      <c r="I62" s="40">
        <v>1.39217391304347</v>
      </c>
      <c r="J62" s="40">
        <v>540.75531077891401</v>
      </c>
      <c r="K62" s="40">
        <v>0.48863868986693898</v>
      </c>
    </row>
    <row r="63" spans="2:11" x14ac:dyDescent="0.6">
      <c r="B63" s="40">
        <v>570.04680187207396</v>
      </c>
      <c r="C63" s="40">
        <v>65.407821229050199</v>
      </c>
      <c r="F63" s="40">
        <v>571.27862595419799</v>
      </c>
      <c r="G63" s="40">
        <v>141.06244175209599</v>
      </c>
      <c r="H63" s="40">
        <v>570.66895368782104</v>
      </c>
      <c r="I63" s="40">
        <v>1.3637681159420201</v>
      </c>
      <c r="J63" s="40">
        <v>570.02360346184105</v>
      </c>
      <c r="K63" s="40">
        <v>0.55127942681678599</v>
      </c>
    </row>
    <row r="64" spans="2:11" x14ac:dyDescent="0.6">
      <c r="B64" s="40">
        <v>600.46801872074798</v>
      </c>
      <c r="C64" s="40">
        <v>61.921787709497202</v>
      </c>
      <c r="F64" s="40">
        <v>600.85877862595396</v>
      </c>
      <c r="G64" s="40">
        <v>147.77260018639299</v>
      </c>
      <c r="H64" s="40">
        <v>601.029159519725</v>
      </c>
      <c r="I64" s="40">
        <v>1.3336231884057901</v>
      </c>
      <c r="J64" s="40">
        <v>600.23603461841003</v>
      </c>
      <c r="K64" s="40">
        <v>0.61514841351074701</v>
      </c>
    </row>
    <row r="65" spans="2:11" x14ac:dyDescent="0.6">
      <c r="B65" s="40">
        <v>630.889235569422</v>
      </c>
      <c r="C65" s="40">
        <v>58.368715083798797</v>
      </c>
      <c r="F65" s="40">
        <v>630.43893129770902</v>
      </c>
      <c r="G65" s="40">
        <v>154.37092264678401</v>
      </c>
      <c r="H65" s="40">
        <v>630.874785591766</v>
      </c>
      <c r="I65" s="40">
        <v>1.3005797101449199</v>
      </c>
      <c r="J65" s="40">
        <v>630.44846577498004</v>
      </c>
      <c r="K65" s="40">
        <v>0.68270214943705199</v>
      </c>
    </row>
    <row r="66" spans="2:11" x14ac:dyDescent="0.6">
      <c r="B66" s="40">
        <v>660.84243369734702</v>
      </c>
      <c r="C66" s="40">
        <v>55.016759776536297</v>
      </c>
      <c r="F66" s="40">
        <v>660.49618320610602</v>
      </c>
      <c r="G66" s="40">
        <v>160.29822926374601</v>
      </c>
      <c r="H66" s="40">
        <v>661.23499142366995</v>
      </c>
      <c r="I66" s="40">
        <v>1.2663768115942</v>
      </c>
      <c r="J66" s="40">
        <v>660.18882769472805</v>
      </c>
      <c r="K66" s="40">
        <v>0.746571136131013</v>
      </c>
    </row>
    <row r="67" spans="2:11" x14ac:dyDescent="0.6">
      <c r="B67" s="40">
        <v>690.32761310452395</v>
      </c>
      <c r="C67" s="40">
        <v>51.932960893854698</v>
      </c>
      <c r="F67" s="40">
        <v>690.07633587786199</v>
      </c>
      <c r="G67" s="40">
        <v>166.44920782851801</v>
      </c>
      <c r="H67" s="40">
        <v>690.05145797598595</v>
      </c>
      <c r="I67" s="40">
        <v>1.2339130434782599</v>
      </c>
      <c r="J67" s="40">
        <v>690.40125885129805</v>
      </c>
      <c r="K67" s="40">
        <v>0.81166837256908897</v>
      </c>
    </row>
    <row r="68" spans="2:11" x14ac:dyDescent="0.6">
      <c r="B68" s="40">
        <v>720.74882995319797</v>
      </c>
      <c r="C68" s="40">
        <v>49.050279329608898</v>
      </c>
      <c r="F68" s="40">
        <v>721.08778625954096</v>
      </c>
      <c r="G68" s="40">
        <v>171.59366262814501</v>
      </c>
      <c r="H68" s="40">
        <v>720.41166380789002</v>
      </c>
      <c r="I68" s="40">
        <v>1.2002898550724601</v>
      </c>
      <c r="J68" s="40">
        <v>720.61369000786704</v>
      </c>
      <c r="K68" s="40">
        <v>0.87553735926304999</v>
      </c>
    </row>
    <row r="69" spans="2:11" x14ac:dyDescent="0.6">
      <c r="B69" s="40">
        <v>750.70202808112299</v>
      </c>
      <c r="C69" s="40">
        <v>46.837988826815597</v>
      </c>
      <c r="F69" s="40">
        <v>750.66793893129704</v>
      </c>
      <c r="G69" s="40">
        <v>177.073625349487</v>
      </c>
      <c r="H69" s="40">
        <v>750.25728987993102</v>
      </c>
      <c r="I69" s="40">
        <v>1.1713043478260801</v>
      </c>
      <c r="J69" s="40">
        <v>750.82612116443704</v>
      </c>
      <c r="K69" s="40">
        <v>0.939406345957011</v>
      </c>
    </row>
    <row r="70" spans="2:11" x14ac:dyDescent="0.6">
      <c r="B70" s="40">
        <v>779.71918876755001</v>
      </c>
      <c r="C70" s="40">
        <v>45.229050279329599</v>
      </c>
      <c r="F70" s="40">
        <v>780.24809160305301</v>
      </c>
      <c r="G70" s="40">
        <v>180.98788443615999</v>
      </c>
      <c r="H70" s="40">
        <v>780.61749571183498</v>
      </c>
      <c r="I70" s="40">
        <v>1.1463768115941999</v>
      </c>
      <c r="J70" s="40">
        <v>780.56648308418505</v>
      </c>
      <c r="K70" s="40">
        <v>1.0094165813715399</v>
      </c>
    </row>
    <row r="71" spans="2:11" x14ac:dyDescent="0.6">
      <c r="B71" s="40">
        <v>811.07644305772203</v>
      </c>
      <c r="C71" s="40">
        <v>44.223463687150797</v>
      </c>
      <c r="F71" s="40">
        <v>810.78244274809094</v>
      </c>
      <c r="G71" s="40">
        <v>184.342963653308</v>
      </c>
      <c r="H71" s="40">
        <v>810.46312178387598</v>
      </c>
      <c r="I71" s="40">
        <v>1.12782608695652</v>
      </c>
      <c r="J71" s="40">
        <v>810.77891424075494</v>
      </c>
      <c r="K71" s="40">
        <v>1.0892528147389899</v>
      </c>
    </row>
    <row r="72" spans="2:11" x14ac:dyDescent="0.6">
      <c r="B72" s="40">
        <v>840.56162246489805</v>
      </c>
      <c r="C72" s="40">
        <v>44.424581005586603</v>
      </c>
      <c r="F72" s="40">
        <v>841.31679389312899</v>
      </c>
      <c r="G72" s="40">
        <v>186.91519105312199</v>
      </c>
      <c r="H72" s="40">
        <v>840.82332761578004</v>
      </c>
      <c r="I72" s="40">
        <v>1.11971014492753</v>
      </c>
      <c r="J72" s="40">
        <v>840.99134539732495</v>
      </c>
      <c r="K72" s="40">
        <v>1.1801432958034801</v>
      </c>
    </row>
    <row r="73" spans="2:11" x14ac:dyDescent="0.6">
      <c r="B73" s="40">
        <v>869.57878315132598</v>
      </c>
      <c r="C73" s="40">
        <v>45.564245810055802</v>
      </c>
      <c r="F73" s="40">
        <v>870.89694656488496</v>
      </c>
      <c r="G73" s="40">
        <v>188.48089468779099</v>
      </c>
      <c r="H73" s="40">
        <v>870.66895368782104</v>
      </c>
      <c r="I73" s="40">
        <v>1.1208695652173899</v>
      </c>
      <c r="J73" s="40">
        <v>871.20377655389404</v>
      </c>
      <c r="K73" s="40">
        <v>1.28822927328556</v>
      </c>
    </row>
    <row r="74" spans="2:11" x14ac:dyDescent="0.6">
      <c r="B74" s="40">
        <v>900.46801872074798</v>
      </c>
      <c r="C74" s="40">
        <v>48.446927374301602</v>
      </c>
      <c r="F74" s="40">
        <v>900.47709923664002</v>
      </c>
      <c r="G74" s="40">
        <v>189.59925442683999</v>
      </c>
      <c r="H74" s="40">
        <v>901.029159519725</v>
      </c>
      <c r="I74" s="40">
        <v>1.1382608695652101</v>
      </c>
      <c r="J74" s="40">
        <v>900.94413847364206</v>
      </c>
      <c r="K74" s="40">
        <v>1.41842374616171</v>
      </c>
    </row>
    <row r="76" spans="2:11" x14ac:dyDescent="0.6">
      <c r="B76" s="59">
        <f>B32/B54-1</f>
        <v>1.0392909726000266E-3</v>
      </c>
      <c r="C76" s="59">
        <f t="shared" ref="C76" si="17">C32/C54-1</f>
        <v>-2.3446539199600491E-2</v>
      </c>
      <c r="D76" s="59"/>
      <c r="E76" s="59"/>
      <c r="F76" s="59">
        <f>F32/F54-1</f>
        <v>7.6406723483193328E-3</v>
      </c>
      <c r="G76" s="59">
        <f t="shared" ref="G76:I76" si="18">G32/G54-1</f>
        <v>-6.9523758780389522E-2</v>
      </c>
      <c r="H76" s="59">
        <f>H32/H54-1</f>
        <v>1.9748791244977859E-3</v>
      </c>
      <c r="I76" s="59">
        <f t="shared" si="18"/>
        <v>-8.7236719362675852E-2</v>
      </c>
      <c r="J76" s="59">
        <f>J32/J54-1</f>
        <v>1.2275000940047409E-3</v>
      </c>
      <c r="K76" s="59">
        <f t="shared" ref="K76" si="19">K32/K54-1</f>
        <v>-1.7614421920169931E-2</v>
      </c>
    </row>
    <row r="77" spans="2:11" x14ac:dyDescent="0.6">
      <c r="B77" s="59">
        <f t="shared" ref="B77:C77" si="20">B33/B55-1</f>
        <v>-3.1283410673466072E-4</v>
      </c>
      <c r="C77" s="59">
        <f t="shared" si="20"/>
        <v>6.4856055689934689E-3</v>
      </c>
      <c r="D77" s="59"/>
      <c r="E77" s="59"/>
      <c r="F77" s="59">
        <f t="shared" ref="F77:G77" si="21">F33/F55-1</f>
        <v>4.7541367708054949E-3</v>
      </c>
      <c r="G77" s="59">
        <f t="shared" si="21"/>
        <v>-2.9719281310133017E-2</v>
      </c>
      <c r="H77" s="59">
        <f t="shared" ref="H77:K77" si="22">H33/H55-1</f>
        <v>2.2477423222966308E-3</v>
      </c>
      <c r="I77" s="59">
        <f t="shared" si="22"/>
        <v>-7.963386128929939E-2</v>
      </c>
      <c r="J77" s="59">
        <f t="shared" si="22"/>
        <v>9.6008084655485604E-5</v>
      </c>
      <c r="K77" s="59">
        <f t="shared" si="22"/>
        <v>-1.4922954582964221E-2</v>
      </c>
    </row>
    <row r="78" spans="2:11" x14ac:dyDescent="0.6">
      <c r="B78" s="59">
        <f t="shared" ref="B78:C78" si="23">B34/B56-1</f>
        <v>-1.3052624790810263E-4</v>
      </c>
      <c r="C78" s="59">
        <f t="shared" si="23"/>
        <v>2.7231542505259831E-2</v>
      </c>
      <c r="D78" s="59"/>
      <c r="E78" s="59"/>
      <c r="F78" s="59">
        <f t="shared" ref="F78:G78" si="24">F34/F56-1</f>
        <v>9.4217622016536939E-3</v>
      </c>
      <c r="G78" s="59">
        <f t="shared" si="24"/>
        <v>-9.2825063916640582E-3</v>
      </c>
      <c r="H78" s="59">
        <f t="shared" ref="H78:K78" si="25">H34/H56-1</f>
        <v>2.4853434810121477E-3</v>
      </c>
      <c r="I78" s="59">
        <f t="shared" si="25"/>
        <v>-7.2161553710259785E-2</v>
      </c>
      <c r="J78" s="59">
        <f t="shared" si="25"/>
        <v>-8.2005316087052638E-4</v>
      </c>
      <c r="K78" s="59">
        <f t="shared" si="25"/>
        <v>-9.5211935826201577E-3</v>
      </c>
    </row>
    <row r="79" spans="2:11" x14ac:dyDescent="0.6">
      <c r="B79" s="59">
        <f t="shared" ref="B79:C79" si="26">B35/B57-1</f>
        <v>2.8239194491908037E-5</v>
      </c>
      <c r="C79" s="59">
        <f t="shared" si="26"/>
        <v>4.1995412314395075E-2</v>
      </c>
      <c r="D79" s="59"/>
      <c r="E79" s="59"/>
      <c r="F79" s="59">
        <f t="shared" ref="F79:G79" si="27">F35/F57-1</f>
        <v>8.0104057148673302E-3</v>
      </c>
      <c r="G79" s="59">
        <f t="shared" si="27"/>
        <v>-5.27581965392665E-3</v>
      </c>
      <c r="H79" s="59">
        <f t="shared" ref="H79:K79" si="28">H35/H57-1</f>
        <v>4.7934608559785374E-5</v>
      </c>
      <c r="I79" s="59">
        <f t="shared" si="28"/>
        <v>-6.4555161423339835E-2</v>
      </c>
      <c r="J79" s="59">
        <f t="shared" si="28"/>
        <v>-3.7605078597902075E-4</v>
      </c>
      <c r="K79" s="59">
        <f t="shared" si="28"/>
        <v>-1.721110891274813E-2</v>
      </c>
    </row>
    <row r="80" spans="2:11" x14ac:dyDescent="0.6">
      <c r="B80" s="59">
        <f t="shared" ref="B80:C80" si="29">B36/B58-1</f>
        <v>1.285573838627041E-3</v>
      </c>
      <c r="C80" s="59">
        <f t="shared" si="29"/>
        <v>4.9052597112861474E-2</v>
      </c>
      <c r="D80" s="59"/>
      <c r="E80" s="59"/>
      <c r="F80" s="59">
        <f t="shared" ref="F80:G80" si="30">F36/F58-1</f>
        <v>5.9949912857113485E-3</v>
      </c>
      <c r="G80" s="59">
        <f t="shared" si="30"/>
        <v>-7.2761257315084871E-3</v>
      </c>
      <c r="H80" s="59">
        <f t="shared" ref="H80:K80" si="31">H36/H58-1</f>
        <v>1.3348119826401827E-3</v>
      </c>
      <c r="I80" s="59">
        <f t="shared" si="31"/>
        <v>-5.7574778157230777E-2</v>
      </c>
      <c r="J80" s="59">
        <f t="shared" si="31"/>
        <v>2.7436757363608066E-5</v>
      </c>
      <c r="K80" s="59">
        <f t="shared" si="31"/>
        <v>-2.7155114924652946E-3</v>
      </c>
    </row>
    <row r="81" spans="2:11" x14ac:dyDescent="0.6">
      <c r="B81" s="59">
        <f t="shared" ref="B81:C81" si="32">B37/B59-1</f>
        <v>2.9970844515214701E-4</v>
      </c>
      <c r="C81" s="59">
        <f t="shared" si="32"/>
        <v>4.6410674157516318E-2</v>
      </c>
      <c r="D81" s="59"/>
      <c r="E81" s="59"/>
      <c r="F81" s="59">
        <f t="shared" ref="F81:G81" si="33">F37/F59-1</f>
        <v>3.913093718943994E-3</v>
      </c>
      <c r="G81" s="59">
        <f t="shared" si="33"/>
        <v>-7.4282938344206739E-3</v>
      </c>
      <c r="H81" s="59">
        <f t="shared" ref="H81:K81" si="34">H37/H59-1</f>
        <v>7.0702851451387438E-4</v>
      </c>
      <c r="I81" s="59">
        <f t="shared" si="34"/>
        <v>-4.896849520222224E-2</v>
      </c>
      <c r="J81" s="59">
        <f t="shared" si="34"/>
        <v>-2.7308487205324194E-4</v>
      </c>
      <c r="K81" s="59">
        <f t="shared" si="34"/>
        <v>-5.815555335682232E-3</v>
      </c>
    </row>
    <row r="82" spans="2:11" x14ac:dyDescent="0.6">
      <c r="B82" s="59">
        <f t="shared" ref="B82:C82" si="35">B38/B60-1</f>
        <v>4.127478705870935E-4</v>
      </c>
      <c r="C82" s="59">
        <f t="shared" si="35"/>
        <v>4.2606710598275033E-2</v>
      </c>
      <c r="D82" s="59"/>
      <c r="E82" s="59"/>
      <c r="F82" s="59">
        <f t="shared" ref="F82:G82" si="36">F38/F60-1</f>
        <v>3.4049191281453339E-3</v>
      </c>
      <c r="G82" s="59">
        <f t="shared" si="36"/>
        <v>-1.3411488319455489E-2</v>
      </c>
      <c r="H82" s="59">
        <f t="shared" ref="H82:K82" si="37">H38/H60-1</f>
        <v>-3.6968790677249785E-4</v>
      </c>
      <c r="I82" s="59">
        <f t="shared" si="37"/>
        <v>-4.2514405763210306E-2</v>
      </c>
      <c r="J82" s="59">
        <f t="shared" si="37"/>
        <v>1.0806036017370069E-3</v>
      </c>
      <c r="K82" s="59">
        <f t="shared" si="37"/>
        <v>-6.3951623986426842E-3</v>
      </c>
    </row>
    <row r="83" spans="2:11" x14ac:dyDescent="0.6">
      <c r="B83" s="59">
        <f t="shared" ref="B83:C83" si="38">B39/B61-1</f>
        <v>-3.994586139737244E-4</v>
      </c>
      <c r="C83" s="59">
        <f t="shared" si="38"/>
        <v>3.0040021085255386E-2</v>
      </c>
      <c r="D83" s="59"/>
      <c r="E83" s="59"/>
      <c r="F83" s="59">
        <f t="shared" ref="F83:G83" si="39">F39/F61-1</f>
        <v>2.6531341557043397E-3</v>
      </c>
      <c r="G83" s="59">
        <f t="shared" si="39"/>
        <v>-1.9931746909978232E-2</v>
      </c>
      <c r="H83" s="59">
        <f t="shared" ref="H83:K83" si="40">H39/H61-1</f>
        <v>1.6511156615273137E-4</v>
      </c>
      <c r="I83" s="59">
        <f t="shared" si="40"/>
        <v>-3.5114337434929976E-2</v>
      </c>
      <c r="J83" s="59">
        <f t="shared" si="40"/>
        <v>7.8421649897664203E-4</v>
      </c>
      <c r="K83" s="59">
        <f t="shared" si="40"/>
        <v>2.0799587900295347E-3</v>
      </c>
    </row>
    <row r="84" spans="2:11" x14ac:dyDescent="0.6">
      <c r="B84" s="59">
        <f t="shared" ref="B84:C84" si="41">B40/B62-1</f>
        <v>1.4770611220917829E-3</v>
      </c>
      <c r="C84" s="59">
        <f t="shared" si="41"/>
        <v>2.1149690802719334E-2</v>
      </c>
      <c r="D84" s="59"/>
      <c r="E84" s="59"/>
      <c r="F84" s="59">
        <f t="shared" ref="F84:G84" si="42">F40/F62-1</f>
        <v>4.0431099571787144E-3</v>
      </c>
      <c r="G84" s="59">
        <f t="shared" si="42"/>
        <v>-2.8749349701280735E-2</v>
      </c>
      <c r="H84" s="59">
        <f t="shared" ref="H84:K84" si="43">H40/H62-1</f>
        <v>2.5359495427832446E-3</v>
      </c>
      <c r="I84" s="59">
        <f t="shared" si="43"/>
        <v>-2.7883159552845371E-2</v>
      </c>
      <c r="J84" s="59">
        <f t="shared" si="43"/>
        <v>1.0730920662602728E-3</v>
      </c>
      <c r="K84" s="59">
        <f t="shared" si="43"/>
        <v>4.5118891990243437E-3</v>
      </c>
    </row>
    <row r="85" spans="2:11" x14ac:dyDescent="0.6">
      <c r="B85" s="59">
        <f t="shared" ref="B85:C85" si="44">B41/B63-1</f>
        <v>6.9122520146946975E-4</v>
      </c>
      <c r="C85" s="59">
        <f t="shared" si="44"/>
        <v>1.3368493124650049E-2</v>
      </c>
      <c r="D85" s="59"/>
      <c r="E85" s="59"/>
      <c r="F85" s="59">
        <f t="shared" ref="F85:G85" si="45">F41/F63-1</f>
        <v>1.6645448385603778E-3</v>
      </c>
      <c r="G85" s="59">
        <f t="shared" si="45"/>
        <v>-3.360715512587209E-2</v>
      </c>
      <c r="H85" s="59">
        <f t="shared" ref="H85:K85" si="46">H41/H63-1</f>
        <v>6.0121043294492083E-4</v>
      </c>
      <c r="I85" s="59">
        <f t="shared" si="46"/>
        <v>-2.0776998007830505E-2</v>
      </c>
      <c r="J85" s="59">
        <f t="shared" si="46"/>
        <v>2.1693353909171265E-3</v>
      </c>
      <c r="K85" s="59">
        <f t="shared" si="46"/>
        <v>3.5800088583060052E-3</v>
      </c>
    </row>
    <row r="86" spans="2:11" x14ac:dyDescent="0.6">
      <c r="B86" s="59">
        <f t="shared" ref="B86:C86" si="47">B42/B64-1</f>
        <v>-1.6428213802321956E-5</v>
      </c>
      <c r="C86" s="59">
        <f t="shared" si="47"/>
        <v>4.6814090696083444E-3</v>
      </c>
      <c r="D86" s="59"/>
      <c r="E86" s="59"/>
      <c r="F86" s="59">
        <f t="shared" ref="F86:G86" si="48">F42/F64-1</f>
        <v>2.0132351578707741E-3</v>
      </c>
      <c r="G86" s="59">
        <f t="shared" si="48"/>
        <v>-1.1190335876138047E-2</v>
      </c>
      <c r="H86" s="59">
        <f t="shared" ref="H86:K86" si="49">H42/H64-1</f>
        <v>-8.5005219486955497E-5</v>
      </c>
      <c r="I86" s="59">
        <f t="shared" si="49"/>
        <v>-1.460853299481768E-2</v>
      </c>
      <c r="J86" s="59">
        <f t="shared" si="49"/>
        <v>2.6651502333110422E-3</v>
      </c>
      <c r="K86" s="59">
        <f t="shared" si="49"/>
        <v>3.5779724555455861E-3</v>
      </c>
    </row>
    <row r="87" spans="2:11" x14ac:dyDescent="0.6">
      <c r="B87" s="59">
        <f t="shared" ref="B87:C87" si="50">B43/B65-1</f>
        <v>-6.5583612166653094E-4</v>
      </c>
      <c r="C87" s="59">
        <f t="shared" si="50"/>
        <v>-3.8993913905339683E-3</v>
      </c>
      <c r="D87" s="59"/>
      <c r="E87" s="59"/>
      <c r="F87" s="59">
        <f t="shared" ref="F87:G87" si="51">F43/F65-1</f>
        <v>3.2418565765790497E-3</v>
      </c>
      <c r="G87" s="59">
        <f t="shared" si="51"/>
        <v>-1.3049834784420011E-2</v>
      </c>
      <c r="H87" s="59">
        <f t="shared" ref="H87:K87" si="52">H43/H65-1</f>
        <v>1.0417351839686617E-4</v>
      </c>
      <c r="I87" s="59">
        <f t="shared" si="52"/>
        <v>-7.6721143632465516E-3</v>
      </c>
      <c r="J87" s="59">
        <f t="shared" si="52"/>
        <v>2.0845754434446473E-3</v>
      </c>
      <c r="K87" s="59">
        <f t="shared" si="52"/>
        <v>-1.8402846769385306E-3</v>
      </c>
    </row>
    <row r="88" spans="2:11" x14ac:dyDescent="0.6">
      <c r="B88" s="59">
        <f t="shared" ref="B88:C88" si="53">B44/B66-1</f>
        <v>-5.31698170206929E-4</v>
      </c>
      <c r="C88" s="59">
        <f t="shared" si="53"/>
        <v>-9.7997017350307525E-3</v>
      </c>
      <c r="D88" s="59"/>
      <c r="E88" s="59"/>
      <c r="F88" s="59">
        <f t="shared" ref="F88:G88" si="54">F44/F66-1</f>
        <v>3.6277753507174548E-3</v>
      </c>
      <c r="G88" s="59">
        <f t="shared" si="54"/>
        <v>-1.2483312590980566E-2</v>
      </c>
      <c r="H88" s="59">
        <f t="shared" ref="H88:K88" si="55">H44/H66-1</f>
        <v>4.6043926097216747E-4</v>
      </c>
      <c r="I88" s="59">
        <f t="shared" si="55"/>
        <v>-3.4515592080353041E-4</v>
      </c>
      <c r="J88" s="59">
        <f t="shared" si="55"/>
        <v>2.2768172672333886E-3</v>
      </c>
      <c r="K88" s="59">
        <f t="shared" si="55"/>
        <v>8.8106745600402547E-4</v>
      </c>
    </row>
    <row r="89" spans="2:11" x14ac:dyDescent="0.6">
      <c r="B89" s="59">
        <f t="shared" ref="B89:C89" si="56">B45/B67-1</f>
        <v>2.5559316162149237E-4</v>
      </c>
      <c r="C89" s="59">
        <f t="shared" si="56"/>
        <v>-9.7869672136879915E-3</v>
      </c>
      <c r="D89" s="59"/>
      <c r="E89" s="59"/>
      <c r="F89" s="59">
        <f t="shared" ref="F89:G89" si="57">F45/F67-1</f>
        <v>3.7386244801149715E-3</v>
      </c>
      <c r="G89" s="59">
        <f t="shared" si="57"/>
        <v>-1.8632770990404501E-2</v>
      </c>
      <c r="H89" s="59">
        <f t="shared" ref="H89:K89" si="58">H45/H67-1</f>
        <v>2.0941194816419539E-3</v>
      </c>
      <c r="I89" s="59">
        <f t="shared" si="58"/>
        <v>4.1465465606289609E-3</v>
      </c>
      <c r="J89" s="59">
        <f t="shared" si="58"/>
        <v>2.7031760583564601E-3</v>
      </c>
      <c r="K89" s="59">
        <f t="shared" si="58"/>
        <v>-4.2267430377262993E-4</v>
      </c>
    </row>
    <row r="90" spans="2:11" x14ac:dyDescent="0.6">
      <c r="B90" s="59">
        <f t="shared" ref="B90:C90" si="59">B46/B68-1</f>
        <v>-3.2519084599169634E-4</v>
      </c>
      <c r="C90" s="59">
        <f t="shared" si="59"/>
        <v>-1.3846691166241598E-3</v>
      </c>
      <c r="D90" s="59"/>
      <c r="E90" s="59"/>
      <c r="F90" s="59">
        <f t="shared" ref="F90:G90" si="60">F46/F68-1</f>
        <v>2.7107048611532125E-3</v>
      </c>
      <c r="G90" s="59">
        <f t="shared" si="60"/>
        <v>-2.2077823184721956E-2</v>
      </c>
      <c r="H90" s="59">
        <f t="shared" ref="H90:K90" si="61">H46/H68-1</f>
        <v>1.4462599995810344E-3</v>
      </c>
      <c r="I90" s="59">
        <f t="shared" si="61"/>
        <v>9.8555140389282592E-3</v>
      </c>
      <c r="J90" s="59">
        <f t="shared" si="61"/>
        <v>2.1936501594588265E-3</v>
      </c>
      <c r="K90" s="59">
        <f t="shared" si="61"/>
        <v>-1.3211602547646972E-4</v>
      </c>
    </row>
    <row r="91" spans="2:11" x14ac:dyDescent="0.6">
      <c r="B91" s="59">
        <f t="shared" ref="B91:C91" si="62">B47/B69-1</f>
        <v>-2.3948831981912555E-4</v>
      </c>
      <c r="C91" s="59">
        <f t="shared" si="62"/>
        <v>6.6745341647060918E-3</v>
      </c>
      <c r="D91" s="59"/>
      <c r="E91" s="59"/>
      <c r="F91" s="59">
        <f t="shared" ref="F91:G91" si="63">F47/F69-1</f>
        <v>2.8175438817328313E-3</v>
      </c>
      <c r="G91" s="59">
        <f t="shared" si="63"/>
        <v>-3.2196066904926712E-2</v>
      </c>
      <c r="H91" s="59">
        <f t="shared" ref="H91:K91" si="64">H47/H69-1</f>
        <v>1.5444216936424393E-3</v>
      </c>
      <c r="I91" s="59">
        <f t="shared" si="64"/>
        <v>1.4749014302519292E-2</v>
      </c>
      <c r="J91" s="59">
        <f t="shared" si="64"/>
        <v>1.7313749590408545E-3</v>
      </c>
      <c r="K91" s="59">
        <f t="shared" si="64"/>
        <v>3.7100242329088928E-3</v>
      </c>
    </row>
    <row r="92" spans="2:11" x14ac:dyDescent="0.6">
      <c r="B92" s="59">
        <f t="shared" ref="B92:C92" si="65">B48/B70-1</f>
        <v>1.0354821798232994E-3</v>
      </c>
      <c r="C92" s="59">
        <f t="shared" si="65"/>
        <v>1.9985412499127886E-2</v>
      </c>
      <c r="D92" s="59"/>
      <c r="E92" s="59"/>
      <c r="F92" s="59">
        <f t="shared" ref="F92:G92" si="66">F48/F70-1</f>
        <v>2.8982718223120596E-3</v>
      </c>
      <c r="G92" s="59">
        <f t="shared" si="66"/>
        <v>-3.8334176536856779E-2</v>
      </c>
      <c r="H92" s="59">
        <f t="shared" ref="H92:K92" si="67">H48/H70-1</f>
        <v>9.7939246066713892E-4</v>
      </c>
      <c r="I92" s="59">
        <f t="shared" si="67"/>
        <v>1.8240880433415763E-2</v>
      </c>
      <c r="J92" s="59">
        <f t="shared" si="67"/>
        <v>2.7444313823925537E-3</v>
      </c>
      <c r="K92" s="59">
        <f t="shared" si="67"/>
        <v>2.6070617900535442E-3</v>
      </c>
    </row>
    <row r="93" spans="2:11" x14ac:dyDescent="0.6">
      <c r="B93" s="59">
        <f t="shared" ref="B93:C93" si="68">B49/B71-1</f>
        <v>-6.7794961824318989E-4</v>
      </c>
      <c r="C93" s="59">
        <f t="shared" si="68"/>
        <v>4.3178612884404499E-2</v>
      </c>
      <c r="D93" s="59"/>
      <c r="E93" s="59"/>
      <c r="F93" s="59">
        <f t="shared" ref="F93:G93" si="69">F49/F71-1</f>
        <v>2.5543630412376839E-3</v>
      </c>
      <c r="G93" s="59">
        <f t="shared" si="69"/>
        <v>-4.6140214269021151E-2</v>
      </c>
      <c r="H93" s="59">
        <f t="shared" ref="H93:K93" si="70">H49/H71-1</f>
        <v>1.1073653072339873E-3</v>
      </c>
      <c r="I93" s="59">
        <f t="shared" si="70"/>
        <v>2.3083914155590524E-2</v>
      </c>
      <c r="J93" s="59">
        <f t="shared" si="70"/>
        <v>1.5160252481665193E-3</v>
      </c>
      <c r="K93" s="59">
        <f t="shared" si="70"/>
        <v>1.9026679920186584E-3</v>
      </c>
    </row>
    <row r="94" spans="2:11" x14ac:dyDescent="0.6">
      <c r="B94" s="59">
        <f t="shared" ref="B94:C94" si="71">B50/B72-1</f>
        <v>-4.6848143089750494E-5</v>
      </c>
      <c r="C94" s="59">
        <f t="shared" si="71"/>
        <v>6.1363090346690852E-2</v>
      </c>
      <c r="D94" s="59"/>
      <c r="E94" s="59"/>
      <c r="F94" s="59">
        <f t="shared" ref="F94:G94" si="72">F50/F72-1</f>
        <v>1.4568734768958258E-3</v>
      </c>
      <c r="G94" s="59">
        <f t="shared" si="72"/>
        <v>-5.7640307101213706E-2</v>
      </c>
      <c r="H94" s="59">
        <f t="shared" ref="H94:K94" si="73">H50/H72-1</f>
        <v>6.2842889688763393E-4</v>
      </c>
      <c r="I94" s="59">
        <f t="shared" si="73"/>
        <v>2.5532293655766036E-2</v>
      </c>
      <c r="J94" s="59">
        <f t="shared" si="73"/>
        <v>1.937975171387718E-3</v>
      </c>
      <c r="K94" s="59">
        <f t="shared" si="73"/>
        <v>1.9203962423790522E-3</v>
      </c>
    </row>
    <row r="95" spans="2:11" x14ac:dyDescent="0.6">
      <c r="B95" s="59">
        <f t="shared" ref="B95:C95" si="74">B51/B73-1</f>
        <v>1.0670352310753195E-3</v>
      </c>
      <c r="C95" s="59">
        <f t="shared" si="74"/>
        <v>0.11521896957763267</v>
      </c>
      <c r="D95" s="59"/>
      <c r="E95" s="59"/>
      <c r="F95" s="59">
        <f t="shared" ref="F95:G95" si="75">F51/F73-1</f>
        <v>2.2414580066902889E-3</v>
      </c>
      <c r="G95" s="59">
        <f t="shared" si="75"/>
        <v>-6.8576634342659704E-2</v>
      </c>
      <c r="H95" s="59">
        <f t="shared" ref="H95:K95" si="76">H51/H73-1</f>
        <v>7.9665079543045358E-4</v>
      </c>
      <c r="I95" s="59">
        <f t="shared" si="76"/>
        <v>3.0536221273714137E-2</v>
      </c>
      <c r="J95" s="59">
        <f t="shared" si="76"/>
        <v>1.6130277552108829E-3</v>
      </c>
      <c r="K95" s="59">
        <f t="shared" si="76"/>
        <v>1.6551188067106537E-3</v>
      </c>
    </row>
    <row r="97" spans="2:11" x14ac:dyDescent="0.6">
      <c r="B97" s="59">
        <f>AVERAGE(B76:B95)</f>
        <v>2.127849408051774E-4</v>
      </c>
      <c r="C97" s="59">
        <f t="shared" ref="C97:K97" si="77">AVERAGE(C76:C95)</f>
        <v>2.4056275357830947E-2</v>
      </c>
      <c r="D97" s="59"/>
      <c r="E97" s="59"/>
      <c r="F97" s="59">
        <f t="shared" si="77"/>
        <v>3.9400738387597055E-3</v>
      </c>
      <c r="G97" s="59">
        <f t="shared" si="77"/>
        <v>-2.7226350116998605E-2</v>
      </c>
      <c r="H97" s="59">
        <f t="shared" si="77"/>
        <v>1.0403284931797762E-3</v>
      </c>
      <c r="I97" s="59">
        <f t="shared" si="77"/>
        <v>-2.1645044438107441E-2</v>
      </c>
      <c r="J97" s="59">
        <f t="shared" si="77"/>
        <v>1.3227603676507493E-3</v>
      </c>
      <c r="K97" s="59">
        <f t="shared" si="77"/>
        <v>-2.5082408704249991E-3</v>
      </c>
    </row>
    <row r="98" spans="2:11" x14ac:dyDescent="0.6">
      <c r="B98" s="59">
        <f>_xlfn.STDEV.S(B76:B95)</f>
        <v>6.7419953813964732E-4</v>
      </c>
      <c r="C98" s="59">
        <f t="shared" ref="C98:K98" si="78">_xlfn.STDEV.S(C76:C95)</f>
        <v>3.1628444372900535E-2</v>
      </c>
      <c r="D98" s="59"/>
      <c r="E98" s="59"/>
      <c r="F98" s="59">
        <f t="shared" si="78"/>
        <v>2.1944328767856736E-3</v>
      </c>
      <c r="G98" s="59">
        <f t="shared" si="78"/>
        <v>1.9990360164991249E-2</v>
      </c>
      <c r="H98" s="59">
        <f t="shared" si="78"/>
        <v>8.894546210080562E-4</v>
      </c>
      <c r="I98" s="59">
        <f t="shared" si="78"/>
        <v>3.7677939097008291E-2</v>
      </c>
      <c r="J98" s="59">
        <f t="shared" si="78"/>
        <v>1.0999685873779219E-3</v>
      </c>
      <c r="K98" s="59">
        <f t="shared" si="78"/>
        <v>7.1132732450823371E-3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63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19" t="s">
        <v>4</v>
      </c>
      <c r="C8" s="16" t="s">
        <v>29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5" x14ac:dyDescent="0.6">
      <c r="B9" s="2">
        <v>297.526681436361</v>
      </c>
      <c r="C9" s="1">
        <v>132.743194093505</v>
      </c>
      <c r="D9" s="2"/>
      <c r="E9" s="1"/>
      <c r="F9" s="2">
        <v>297.96519336245501</v>
      </c>
      <c r="G9" s="1">
        <v>197.341772151898</v>
      </c>
      <c r="H9" s="2">
        <v>298.671096345514</v>
      </c>
      <c r="I9" s="1">
        <v>0.91129180896622697</v>
      </c>
      <c r="J9" s="2">
        <v>297.83834090885102</v>
      </c>
      <c r="K9" s="1">
        <v>0.17286576041677601</v>
      </c>
      <c r="N9" s="23">
        <f>B9</f>
        <v>297.526681436361</v>
      </c>
      <c r="O9" s="24">
        <f>C9*100</f>
        <v>13274.319409350499</v>
      </c>
      <c r="P9" s="23">
        <f>F9</f>
        <v>297.96519336245501</v>
      </c>
      <c r="Q9" s="25">
        <f>G9*0.000001</f>
        <v>1.97341772151898E-4</v>
      </c>
      <c r="R9" s="23">
        <f>H9</f>
        <v>298.671096345514</v>
      </c>
      <c r="S9" s="24">
        <f>I9</f>
        <v>0.91129180896622697</v>
      </c>
      <c r="T9" s="23">
        <f>J9</f>
        <v>297.83834090885102</v>
      </c>
      <c r="U9" s="24">
        <f>K9</f>
        <v>0.17286576041677601</v>
      </c>
      <c r="V9" s="17">
        <f>((O9*(Q9)^2)/S9)*T9</f>
        <v>0.16895593366436965</v>
      </c>
      <c r="W9" s="17"/>
      <c r="X9" s="17">
        <f>U9-V9</f>
        <v>3.9098267524063646E-3</v>
      </c>
      <c r="Y9" s="59">
        <f>U9/V9-1</f>
        <v>2.3141103526871154E-2</v>
      </c>
    </row>
    <row r="10" spans="1:25" x14ac:dyDescent="0.6">
      <c r="B10" s="2">
        <v>322.62798528564798</v>
      </c>
      <c r="C10" s="1">
        <v>142.67841670255299</v>
      </c>
      <c r="D10" s="2"/>
      <c r="E10" s="1"/>
      <c r="F10" s="2">
        <v>323.08626296177403</v>
      </c>
      <c r="G10" s="1">
        <v>204.93670886075901</v>
      </c>
      <c r="H10" s="2">
        <v>323.92026578073001</v>
      </c>
      <c r="I10" s="1">
        <v>0.82637465893279805</v>
      </c>
      <c r="J10" s="2">
        <v>323.074306866477</v>
      </c>
      <c r="K10" s="1">
        <v>0.24099005515539401</v>
      </c>
      <c r="N10" s="23">
        <f t="shared" ref="N10:N21" si="0">B10</f>
        <v>322.62798528564798</v>
      </c>
      <c r="O10" s="24">
        <f t="shared" ref="O10:O21" si="1">C10*100</f>
        <v>14267.841670255299</v>
      </c>
      <c r="P10" s="23">
        <f t="shared" ref="P10:P21" si="2">F10</f>
        <v>323.08626296177403</v>
      </c>
      <c r="Q10" s="25">
        <f t="shared" ref="Q10:Q21" si="3">G10*0.000001</f>
        <v>2.0493670886075901E-4</v>
      </c>
      <c r="R10" s="23">
        <f t="shared" ref="R10:U21" si="4">H10</f>
        <v>323.92026578073001</v>
      </c>
      <c r="S10" s="24">
        <f t="shared" si="4"/>
        <v>0.82637465893279805</v>
      </c>
      <c r="T10" s="23">
        <f t="shared" si="4"/>
        <v>323.074306866477</v>
      </c>
      <c r="U10" s="24">
        <f t="shared" si="4"/>
        <v>0.24099005515539401</v>
      </c>
      <c r="V10" s="17">
        <f t="shared" ref="V10:V21" si="5">((O10*(Q10)^2)/S10)*T10</f>
        <v>0.2342735327558029</v>
      </c>
      <c r="W10" s="17"/>
      <c r="X10" s="17">
        <f t="shared" ref="X10:X21" si="6">U10-V10</f>
        <v>6.7165223995911127E-3</v>
      </c>
      <c r="Y10" s="59">
        <f t="shared" ref="Y10:Y21" si="7">U10/V10-1</f>
        <v>2.8669574068326931E-2</v>
      </c>
    </row>
    <row r="11" spans="1:25" x14ac:dyDescent="0.6">
      <c r="B11" s="2">
        <v>372.26790911968101</v>
      </c>
      <c r="C11" s="1">
        <v>135.655141462199</v>
      </c>
      <c r="D11" s="2"/>
      <c r="E11" s="1"/>
      <c r="F11" s="2">
        <v>373.32002847054503</v>
      </c>
      <c r="G11" s="1">
        <v>223.92405063291099</v>
      </c>
      <c r="H11" s="2">
        <v>373.75415282391998</v>
      </c>
      <c r="I11" s="1">
        <v>0.69407130337362899</v>
      </c>
      <c r="J11" s="2">
        <v>372.88421585480302</v>
      </c>
      <c r="K11" s="1">
        <v>0.37200389146093199</v>
      </c>
      <c r="N11" s="23">
        <f t="shared" si="0"/>
        <v>372.26790911968101</v>
      </c>
      <c r="O11" s="24">
        <f t="shared" si="1"/>
        <v>13565.514146219899</v>
      </c>
      <c r="P11" s="23">
        <f t="shared" si="2"/>
        <v>373.32002847054503</v>
      </c>
      <c r="Q11" s="25">
        <f t="shared" si="3"/>
        <v>2.2392405063291097E-4</v>
      </c>
      <c r="R11" s="23">
        <f t="shared" si="4"/>
        <v>373.75415282391998</v>
      </c>
      <c r="S11" s="24">
        <f t="shared" si="4"/>
        <v>0.69407130337362899</v>
      </c>
      <c r="T11" s="23">
        <f t="shared" si="4"/>
        <v>372.88421585480302</v>
      </c>
      <c r="U11" s="24">
        <f t="shared" si="4"/>
        <v>0.37200389146093199</v>
      </c>
      <c r="V11" s="17">
        <f t="shared" si="5"/>
        <v>0.36543290743531914</v>
      </c>
      <c r="W11" s="17"/>
      <c r="X11" s="17">
        <f t="shared" si="6"/>
        <v>6.5709840256128471E-3</v>
      </c>
      <c r="Y11" s="59">
        <f t="shared" si="7"/>
        <v>1.7981369197780595E-2</v>
      </c>
    </row>
    <row r="12" spans="1:25" x14ac:dyDescent="0.6">
      <c r="B12" s="2">
        <v>422.60826929961502</v>
      </c>
      <c r="C12" s="1">
        <v>118.043136502072</v>
      </c>
      <c r="D12" s="2"/>
      <c r="E12" s="1"/>
      <c r="F12" s="2">
        <v>423.54039607553</v>
      </c>
      <c r="G12" s="1">
        <v>248.98734177215101</v>
      </c>
      <c r="H12" s="2">
        <v>423.58803986710899</v>
      </c>
      <c r="I12" s="1">
        <v>0.58134836739487905</v>
      </c>
      <c r="J12" s="2">
        <v>422.67356021218399</v>
      </c>
      <c r="K12" s="1">
        <v>0.53702477247081404</v>
      </c>
      <c r="N12" s="23">
        <f t="shared" si="0"/>
        <v>422.60826929961502</v>
      </c>
      <c r="O12" s="24">
        <f t="shared" si="1"/>
        <v>11804.313650207201</v>
      </c>
      <c r="P12" s="23">
        <f t="shared" si="2"/>
        <v>423.54039607553</v>
      </c>
      <c r="Q12" s="25">
        <f t="shared" si="3"/>
        <v>2.4898734177215099E-4</v>
      </c>
      <c r="R12" s="23">
        <f t="shared" si="4"/>
        <v>423.58803986710899</v>
      </c>
      <c r="S12" s="24">
        <f t="shared" si="4"/>
        <v>0.58134836739487905</v>
      </c>
      <c r="T12" s="23">
        <f t="shared" si="4"/>
        <v>422.67356021218399</v>
      </c>
      <c r="U12" s="24">
        <f t="shared" si="4"/>
        <v>0.53702477247081404</v>
      </c>
      <c r="V12" s="17">
        <f t="shared" si="5"/>
        <v>0.53206403366581279</v>
      </c>
      <c r="W12" s="17"/>
      <c r="X12" s="17">
        <f t="shared" si="6"/>
        <v>4.9607388050012524E-3</v>
      </c>
      <c r="Y12" s="59">
        <f t="shared" si="7"/>
        <v>9.3235747788151802E-3</v>
      </c>
    </row>
    <row r="13" spans="1:25" x14ac:dyDescent="0.6">
      <c r="B13" s="2">
        <v>472.97042083253302</v>
      </c>
      <c r="C13" s="1">
        <v>94.501704395108305</v>
      </c>
      <c r="D13" s="2"/>
      <c r="E13" s="1"/>
      <c r="F13" s="2">
        <v>473.10761587093299</v>
      </c>
      <c r="G13" s="1">
        <v>270.25316455696202</v>
      </c>
      <c r="H13" s="2">
        <v>473.42192691029902</v>
      </c>
      <c r="I13" s="1">
        <v>0.49962776241846002</v>
      </c>
      <c r="J13" s="2">
        <v>472.49137867395001</v>
      </c>
      <c r="K13" s="1">
        <v>0.654958976197758</v>
      </c>
      <c r="N13" s="23">
        <f t="shared" si="0"/>
        <v>472.97042083253302</v>
      </c>
      <c r="O13" s="24">
        <f t="shared" si="1"/>
        <v>9450.17043951083</v>
      </c>
      <c r="P13" s="23">
        <f t="shared" si="2"/>
        <v>473.10761587093299</v>
      </c>
      <c r="Q13" s="25">
        <f t="shared" si="3"/>
        <v>2.70253164556962E-4</v>
      </c>
      <c r="R13" s="23">
        <f t="shared" si="4"/>
        <v>473.42192691029902</v>
      </c>
      <c r="S13" s="24">
        <f t="shared" si="4"/>
        <v>0.49962776241846002</v>
      </c>
      <c r="T13" s="23">
        <f t="shared" si="4"/>
        <v>472.49137867395001</v>
      </c>
      <c r="U13" s="24">
        <f t="shared" si="4"/>
        <v>0.654958976197758</v>
      </c>
      <c r="V13" s="17">
        <f t="shared" si="5"/>
        <v>0.65272243995133605</v>
      </c>
      <c r="W13" s="17"/>
      <c r="X13" s="17">
        <f t="shared" si="6"/>
        <v>2.2365362464219496E-3</v>
      </c>
      <c r="Y13" s="59">
        <f t="shared" si="7"/>
        <v>3.4264736579130428E-3</v>
      </c>
    </row>
    <row r="14" spans="1:25" x14ac:dyDescent="0.6">
      <c r="B14" s="2">
        <v>522.662488261205</v>
      </c>
      <c r="C14" s="1">
        <v>73.290157053393898</v>
      </c>
      <c r="D14" s="2"/>
      <c r="E14" s="1"/>
      <c r="F14" s="2">
        <v>522.67818514228202</v>
      </c>
      <c r="G14" s="1">
        <v>290</v>
      </c>
      <c r="H14" s="2">
        <v>523.25581395348797</v>
      </c>
      <c r="I14" s="1">
        <v>0.439119278654162</v>
      </c>
      <c r="J14" s="2">
        <v>522.32976176666</v>
      </c>
      <c r="K14" s="1">
        <v>0.73888613522035795</v>
      </c>
      <c r="N14" s="23">
        <f t="shared" si="0"/>
        <v>522.662488261205</v>
      </c>
      <c r="O14" s="24">
        <f t="shared" si="1"/>
        <v>7329.0157053393896</v>
      </c>
      <c r="P14" s="23">
        <f t="shared" si="2"/>
        <v>522.67818514228202</v>
      </c>
      <c r="Q14" s="25">
        <f t="shared" si="3"/>
        <v>2.9E-4</v>
      </c>
      <c r="R14" s="23">
        <f t="shared" si="4"/>
        <v>523.25581395348797</v>
      </c>
      <c r="S14" s="24">
        <f t="shared" si="4"/>
        <v>0.439119278654162</v>
      </c>
      <c r="T14" s="23">
        <f t="shared" si="4"/>
        <v>522.32976176666</v>
      </c>
      <c r="U14" s="24">
        <f t="shared" si="4"/>
        <v>0.73888613522035795</v>
      </c>
      <c r="V14" s="17">
        <f t="shared" si="5"/>
        <v>0.73316869982843946</v>
      </c>
      <c r="W14" s="17"/>
      <c r="X14" s="17">
        <f t="shared" si="6"/>
        <v>5.7174353919184906E-3</v>
      </c>
      <c r="Y14" s="59">
        <f t="shared" si="7"/>
        <v>7.7982535169005551E-3</v>
      </c>
    </row>
    <row r="15" spans="1:25" x14ac:dyDescent="0.6">
      <c r="B15" s="2">
        <v>573.00051365332001</v>
      </c>
      <c r="C15" s="1">
        <v>56.313447858999503</v>
      </c>
      <c r="D15" s="2"/>
      <c r="E15" s="1"/>
      <c r="F15" s="2">
        <v>572.90776380612101</v>
      </c>
      <c r="G15" s="1">
        <v>310.88607594936701</v>
      </c>
      <c r="H15" s="2">
        <v>573.75415282391998</v>
      </c>
      <c r="I15" s="1">
        <v>0.401452810755136</v>
      </c>
      <c r="J15" s="2">
        <v>572.85389620661601</v>
      </c>
      <c r="K15" s="1">
        <v>0.78880914967887505</v>
      </c>
      <c r="N15" s="23">
        <f t="shared" si="0"/>
        <v>573.00051365332001</v>
      </c>
      <c r="O15" s="24">
        <f t="shared" si="1"/>
        <v>5631.3447858999507</v>
      </c>
      <c r="P15" s="23">
        <f t="shared" si="2"/>
        <v>572.90776380612101</v>
      </c>
      <c r="Q15" s="25">
        <f t="shared" si="3"/>
        <v>3.1088607594936699E-4</v>
      </c>
      <c r="R15" s="23">
        <f t="shared" si="4"/>
        <v>573.75415282391998</v>
      </c>
      <c r="S15" s="24">
        <f t="shared" si="4"/>
        <v>0.401452810755136</v>
      </c>
      <c r="T15" s="23">
        <f t="shared" si="4"/>
        <v>572.85389620661601</v>
      </c>
      <c r="U15" s="24">
        <f t="shared" si="4"/>
        <v>0.78880914967887505</v>
      </c>
      <c r="V15" s="17">
        <f t="shared" si="5"/>
        <v>0.77664764378350137</v>
      </c>
      <c r="W15" s="17"/>
      <c r="X15" s="17">
        <f t="shared" si="6"/>
        <v>1.2161505895373681E-2</v>
      </c>
      <c r="Y15" s="59">
        <f t="shared" si="7"/>
        <v>1.565897481659495E-2</v>
      </c>
    </row>
    <row r="16" spans="1:25" x14ac:dyDescent="0.6">
      <c r="B16" s="2">
        <v>623.31752595505702</v>
      </c>
      <c r="C16" s="1">
        <v>45.054400556198303</v>
      </c>
      <c r="D16" s="2"/>
      <c r="E16" s="1"/>
      <c r="F16" s="2">
        <v>623.13483036299897</v>
      </c>
      <c r="G16" s="1">
        <v>332.911392405063</v>
      </c>
      <c r="H16" s="2">
        <v>623.58803986710905</v>
      </c>
      <c r="I16" s="1">
        <v>0.37357835962487101</v>
      </c>
      <c r="J16" s="2">
        <v>622.71126203558197</v>
      </c>
      <c r="K16" s="1">
        <v>0.84134519051284995</v>
      </c>
      <c r="N16" s="23">
        <f t="shared" si="0"/>
        <v>623.31752595505702</v>
      </c>
      <c r="O16" s="24">
        <f t="shared" si="1"/>
        <v>4505.4400556198307</v>
      </c>
      <c r="P16" s="23">
        <f t="shared" si="2"/>
        <v>623.13483036299897</v>
      </c>
      <c r="Q16" s="25">
        <f t="shared" si="3"/>
        <v>3.32911392405063E-4</v>
      </c>
      <c r="R16" s="23">
        <f t="shared" si="4"/>
        <v>623.58803986710905</v>
      </c>
      <c r="S16" s="24">
        <f t="shared" si="4"/>
        <v>0.37357835962487101</v>
      </c>
      <c r="T16" s="23">
        <f t="shared" si="4"/>
        <v>622.71126203558197</v>
      </c>
      <c r="U16" s="24">
        <f t="shared" si="4"/>
        <v>0.84134519051284995</v>
      </c>
      <c r="V16" s="17">
        <f t="shared" si="5"/>
        <v>0.83233764937831389</v>
      </c>
      <c r="W16" s="17"/>
      <c r="X16" s="17">
        <f t="shared" si="6"/>
        <v>9.0075411345360568E-3</v>
      </c>
      <c r="Y16" s="59">
        <f t="shared" si="7"/>
        <v>1.0821979687286598E-2</v>
      </c>
    </row>
    <row r="17" spans="2:25" x14ac:dyDescent="0.6">
      <c r="B17" s="2">
        <v>672.293591785697</v>
      </c>
      <c r="C17" s="1">
        <v>38.666888039141398</v>
      </c>
      <c r="D17" s="2"/>
      <c r="E17" s="1"/>
      <c r="F17" s="2">
        <v>672.70539963434805</v>
      </c>
      <c r="G17" s="1">
        <v>352.65822784810098</v>
      </c>
      <c r="H17" s="2">
        <v>674.08637873754105</v>
      </c>
      <c r="I17" s="1">
        <v>0.352228908042861</v>
      </c>
      <c r="J17" s="2">
        <v>672.54806323360299</v>
      </c>
      <c r="K17" s="1">
        <v>0.92788827605116897</v>
      </c>
      <c r="N17" s="23">
        <f t="shared" si="0"/>
        <v>672.293591785697</v>
      </c>
      <c r="O17" s="24">
        <f t="shared" si="1"/>
        <v>3866.68880391414</v>
      </c>
      <c r="P17" s="23">
        <f t="shared" si="2"/>
        <v>672.70539963434805</v>
      </c>
      <c r="Q17" s="25">
        <f t="shared" si="3"/>
        <v>3.5265822784810095E-4</v>
      </c>
      <c r="R17" s="23">
        <f t="shared" si="4"/>
        <v>674.08637873754105</v>
      </c>
      <c r="S17" s="24">
        <f t="shared" si="4"/>
        <v>0.352228908042861</v>
      </c>
      <c r="T17" s="23">
        <f t="shared" si="4"/>
        <v>672.54806323360299</v>
      </c>
      <c r="U17" s="24">
        <f t="shared" si="4"/>
        <v>0.92788827605116897</v>
      </c>
      <c r="V17" s="17">
        <f t="shared" si="5"/>
        <v>0.91821755683932915</v>
      </c>
      <c r="W17" s="17"/>
      <c r="X17" s="17">
        <f t="shared" si="6"/>
        <v>9.6707192118398178E-3</v>
      </c>
      <c r="Y17" s="59">
        <f t="shared" si="7"/>
        <v>1.0532056526046052E-2</v>
      </c>
    </row>
    <row r="18" spans="2:25" x14ac:dyDescent="0.6">
      <c r="B18" s="2">
        <v>722.57246921971296</v>
      </c>
      <c r="C18" s="1">
        <v>37.784338243305598</v>
      </c>
      <c r="D18" s="2"/>
      <c r="E18" s="1"/>
      <c r="F18" s="2">
        <v>722.96177410575899</v>
      </c>
      <c r="G18" s="1">
        <v>361.39240506329099</v>
      </c>
      <c r="H18" s="2">
        <v>723.92026578073001</v>
      </c>
      <c r="I18" s="1">
        <v>0.34230317486131401</v>
      </c>
      <c r="J18" s="2">
        <v>722.35955411661701</v>
      </c>
      <c r="K18" s="1">
        <v>1.05628618584098</v>
      </c>
      <c r="N18" s="23">
        <f t="shared" si="0"/>
        <v>722.57246921971296</v>
      </c>
      <c r="O18" s="24">
        <f t="shared" si="1"/>
        <v>3778.4338243305597</v>
      </c>
      <c r="P18" s="23">
        <f t="shared" si="2"/>
        <v>722.96177410575899</v>
      </c>
      <c r="Q18" s="25">
        <f t="shared" si="3"/>
        <v>3.61392405063291E-4</v>
      </c>
      <c r="R18" s="23">
        <f t="shared" si="4"/>
        <v>723.92026578073001</v>
      </c>
      <c r="S18" s="24">
        <f t="shared" si="4"/>
        <v>0.34230317486131401</v>
      </c>
      <c r="T18" s="23">
        <f t="shared" si="4"/>
        <v>722.35955411661701</v>
      </c>
      <c r="U18" s="24">
        <f t="shared" si="4"/>
        <v>1.05628618584098</v>
      </c>
      <c r="V18" s="17">
        <f t="shared" si="5"/>
        <v>1.0413874916689867</v>
      </c>
      <c r="W18" s="17"/>
      <c r="X18" s="17">
        <f t="shared" si="6"/>
        <v>1.4898694171993299E-2</v>
      </c>
      <c r="Y18" s="59">
        <f t="shared" si="7"/>
        <v>1.4306580683157488E-2</v>
      </c>
    </row>
    <row r="19" spans="2:25" x14ac:dyDescent="0.6">
      <c r="B19" s="2">
        <v>772.80153784691004</v>
      </c>
      <c r="C19" s="1">
        <v>50.454764783098199</v>
      </c>
      <c r="D19" s="2"/>
      <c r="E19" s="1"/>
      <c r="F19" s="2">
        <v>773.30858442772796</v>
      </c>
      <c r="G19" s="1">
        <v>329.11392405063202</v>
      </c>
      <c r="H19" s="2">
        <v>773.75415282391998</v>
      </c>
      <c r="I19" s="1">
        <v>0.329114038416364</v>
      </c>
      <c r="J19" s="2">
        <v>772.10618731742295</v>
      </c>
      <c r="K19" s="1">
        <v>1.2919370827752701</v>
      </c>
      <c r="N19" s="23">
        <f t="shared" si="0"/>
        <v>772.80153784691004</v>
      </c>
      <c r="O19" s="24">
        <f t="shared" si="1"/>
        <v>5045.4764783098199</v>
      </c>
      <c r="P19" s="23">
        <f t="shared" si="2"/>
        <v>773.30858442772796</v>
      </c>
      <c r="Q19" s="25">
        <f t="shared" si="3"/>
        <v>3.2911392405063198E-4</v>
      </c>
      <c r="R19" s="23">
        <f t="shared" si="4"/>
        <v>773.75415282391998</v>
      </c>
      <c r="S19" s="24">
        <f t="shared" si="4"/>
        <v>0.329114038416364</v>
      </c>
      <c r="T19" s="23">
        <f t="shared" si="4"/>
        <v>772.10618731742295</v>
      </c>
      <c r="U19" s="24">
        <f t="shared" si="4"/>
        <v>1.2919370827752701</v>
      </c>
      <c r="V19" s="17">
        <f t="shared" si="5"/>
        <v>1.2821101086309534</v>
      </c>
      <c r="W19" s="17"/>
      <c r="X19" s="17">
        <f t="shared" si="6"/>
        <v>9.8269741443166581E-3</v>
      </c>
      <c r="Y19" s="59">
        <f t="shared" si="7"/>
        <v>7.664688140404774E-3</v>
      </c>
    </row>
    <row r="20" spans="2:25" x14ac:dyDescent="0.6">
      <c r="B20" s="2">
        <v>822.31304835086098</v>
      </c>
      <c r="C20" s="1">
        <v>78.372756658036593</v>
      </c>
      <c r="D20" s="2"/>
      <c r="E20" s="1"/>
      <c r="F20" s="2">
        <v>822.99722272619397</v>
      </c>
      <c r="G20" s="1">
        <v>295.31645569620201</v>
      </c>
      <c r="H20" s="2">
        <v>823.58803986710905</v>
      </c>
      <c r="I20" s="1">
        <v>0.33550532155183299</v>
      </c>
      <c r="J20" s="2">
        <v>822.42467544793897</v>
      </c>
      <c r="K20" s="1">
        <v>1.6819305442772301</v>
      </c>
      <c r="N20" s="23">
        <f t="shared" si="0"/>
        <v>822.31304835086098</v>
      </c>
      <c r="O20" s="24">
        <f t="shared" si="1"/>
        <v>7837.2756658036596</v>
      </c>
      <c r="P20" s="23">
        <f t="shared" si="2"/>
        <v>822.99722272619397</v>
      </c>
      <c r="Q20" s="25">
        <f t="shared" si="3"/>
        <v>2.9531645569620202E-4</v>
      </c>
      <c r="R20" s="23">
        <f t="shared" si="4"/>
        <v>823.58803986710905</v>
      </c>
      <c r="S20" s="24">
        <f t="shared" si="4"/>
        <v>0.33550532155183299</v>
      </c>
      <c r="T20" s="57">
        <f t="shared" si="4"/>
        <v>822.42467544793897</v>
      </c>
      <c r="U20" s="57">
        <f t="shared" si="4"/>
        <v>1.6819305442772301</v>
      </c>
      <c r="V20" s="58">
        <f t="shared" si="5"/>
        <v>1.6754718550296079</v>
      </c>
      <c r="W20" s="17"/>
      <c r="X20" s="17">
        <f t="shared" si="6"/>
        <v>6.4586892476221625E-3</v>
      </c>
      <c r="Y20" s="59">
        <f t="shared" si="7"/>
        <v>3.8548479511808509E-3</v>
      </c>
    </row>
    <row r="21" spans="2:25" x14ac:dyDescent="0.6">
      <c r="B21" s="2">
        <v>871.95452871010696</v>
      </c>
      <c r="C21" s="1">
        <v>70.925950907194704</v>
      </c>
      <c r="D21" s="2"/>
      <c r="E21" s="1"/>
      <c r="F21" s="2">
        <v>873.27034457733703</v>
      </c>
      <c r="G21" s="1">
        <v>296.45569620253099</v>
      </c>
      <c r="H21" s="2">
        <v>873.42192691029902</v>
      </c>
      <c r="I21" s="1">
        <v>0.335369798160495</v>
      </c>
      <c r="J21" s="2">
        <v>872.34848085380099</v>
      </c>
      <c r="K21" s="1">
        <v>1.62459767145101</v>
      </c>
      <c r="N21" s="23">
        <f t="shared" si="0"/>
        <v>871.95452871010696</v>
      </c>
      <c r="O21" s="24">
        <f t="shared" si="1"/>
        <v>7092.5950907194701</v>
      </c>
      <c r="P21" s="23">
        <f t="shared" si="2"/>
        <v>873.27034457733703</v>
      </c>
      <c r="Q21" s="25">
        <f t="shared" si="3"/>
        <v>2.9645569620253095E-4</v>
      </c>
      <c r="R21" s="23">
        <f t="shared" si="4"/>
        <v>873.42192691029902</v>
      </c>
      <c r="S21" s="24">
        <f t="shared" si="4"/>
        <v>0.335369798160495</v>
      </c>
      <c r="T21" s="23">
        <f t="shared" si="4"/>
        <v>872.34848085380099</v>
      </c>
      <c r="U21" s="24">
        <f t="shared" si="4"/>
        <v>1.62459767145101</v>
      </c>
      <c r="V21" s="17">
        <f t="shared" si="5"/>
        <v>1.621402452597307</v>
      </c>
      <c r="W21" s="17"/>
      <c r="X21" s="17">
        <f t="shared" si="6"/>
        <v>3.1952188537029969E-3</v>
      </c>
      <c r="Y21" s="59">
        <f t="shared" si="7"/>
        <v>1.9706513016459759E-3</v>
      </c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X53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15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300.20091848449999</v>
      </c>
      <c r="C9" s="1">
        <v>6.79387498998745</v>
      </c>
      <c r="D9" s="2"/>
      <c r="E9" s="1"/>
      <c r="F9" s="2">
        <v>300.19931662870101</v>
      </c>
      <c r="G9" s="1">
        <v>192.272727272727</v>
      </c>
      <c r="H9" s="2">
        <v>300.31119386684401</v>
      </c>
      <c r="I9" s="1">
        <v>0.65199567430809702</v>
      </c>
      <c r="J9" s="2">
        <v>300.17207472959598</v>
      </c>
      <c r="K9" s="1">
        <v>1.16188864926501</v>
      </c>
      <c r="N9" s="23">
        <f>B9</f>
        <v>300.20091848449999</v>
      </c>
      <c r="O9" s="24">
        <f>C9*10000</f>
        <v>67938.7498998745</v>
      </c>
      <c r="P9" s="23">
        <f>F9</f>
        <v>300.19931662870101</v>
      </c>
      <c r="Q9" s="25">
        <f>G9*0.000001</f>
        <v>1.9227272727272699E-4</v>
      </c>
      <c r="R9" s="23">
        <f>H9</f>
        <v>300.31119386684401</v>
      </c>
      <c r="S9" s="24">
        <f>I9</f>
        <v>0.65199567430809702</v>
      </c>
      <c r="T9" s="23">
        <f>J9</f>
        <v>300.17207472959598</v>
      </c>
      <c r="U9" s="24">
        <f>K9</f>
        <v>1.16188864926501</v>
      </c>
      <c r="V9" s="17">
        <f>((O9*(Q9)^2)/S9)*T9</f>
        <v>1.1563212240745655</v>
      </c>
      <c r="W9" s="17"/>
      <c r="X9" s="17">
        <f>U9-V9</f>
        <v>5.5674251904445082E-3</v>
      </c>
    </row>
    <row r="10" spans="1:24" x14ac:dyDescent="0.6">
      <c r="B10" s="2">
        <v>325.11481056257099</v>
      </c>
      <c r="C10" s="1">
        <v>6.0142489698199499</v>
      </c>
      <c r="D10" s="2"/>
      <c r="E10" s="1"/>
      <c r="F10" s="2">
        <v>325.11389521640001</v>
      </c>
      <c r="G10" s="1">
        <v>197.04545454545399</v>
      </c>
      <c r="H10" s="2">
        <v>325.16730564872603</v>
      </c>
      <c r="I10" s="1">
        <v>0.64458249970853798</v>
      </c>
      <c r="J10" s="2">
        <v>325.12291052114</v>
      </c>
      <c r="K10" s="1">
        <v>1.2210117085182099</v>
      </c>
      <c r="N10" s="23">
        <f t="shared" ref="N10:N16" si="0">B10</f>
        <v>325.11481056257099</v>
      </c>
      <c r="O10" s="24">
        <f t="shared" ref="O10:O16" si="1">C10*10000</f>
        <v>60142.489698199497</v>
      </c>
      <c r="P10" s="23">
        <f t="shared" ref="P10:P16" si="2">F10</f>
        <v>325.11389521640001</v>
      </c>
      <c r="Q10" s="25">
        <f t="shared" ref="Q10:Q16" si="3">G10*0.000001</f>
        <v>1.9704545454545398E-4</v>
      </c>
      <c r="R10" s="23">
        <f t="shared" ref="R10:U16" si="4">H10</f>
        <v>325.16730564872603</v>
      </c>
      <c r="S10" s="24">
        <f t="shared" si="4"/>
        <v>0.64458249970853798</v>
      </c>
      <c r="T10" s="23">
        <f t="shared" si="4"/>
        <v>325.12291052114</v>
      </c>
      <c r="U10" s="24">
        <f t="shared" si="4"/>
        <v>1.2210117085182099</v>
      </c>
      <c r="V10" s="17">
        <f t="shared" ref="V10:V16" si="5">((O10*(Q10)^2)/S10)*T10</f>
        <v>1.1778318886720502</v>
      </c>
      <c r="W10" s="17"/>
      <c r="X10" s="17">
        <f t="shared" ref="X10:X16" si="6">U10-V10</f>
        <v>4.3179819846159706E-2</v>
      </c>
    </row>
    <row r="11" spans="1:24" x14ac:dyDescent="0.6">
      <c r="B11" s="2">
        <v>350.22962112514301</v>
      </c>
      <c r="C11" s="1">
        <v>5.4516831465807503</v>
      </c>
      <c r="D11" s="2"/>
      <c r="E11" s="1"/>
      <c r="F11" s="2">
        <v>350.22779043280099</v>
      </c>
      <c r="G11" s="1">
        <v>202.363636363636</v>
      </c>
      <c r="H11" s="2">
        <v>350.22157780550202</v>
      </c>
      <c r="I11" s="1">
        <v>0.63434020467973395</v>
      </c>
      <c r="J11" s="2">
        <v>350.24582104228102</v>
      </c>
      <c r="K11" s="1">
        <v>1.2391704469398299</v>
      </c>
      <c r="N11" s="23">
        <f t="shared" si="0"/>
        <v>350.22962112514301</v>
      </c>
      <c r="O11" s="24">
        <f t="shared" si="1"/>
        <v>54516.831465807503</v>
      </c>
      <c r="P11" s="23">
        <f t="shared" si="2"/>
        <v>350.22779043280099</v>
      </c>
      <c r="Q11" s="25">
        <f t="shared" si="3"/>
        <v>2.0236363636363599E-4</v>
      </c>
      <c r="R11" s="23">
        <f t="shared" si="4"/>
        <v>350.22157780550202</v>
      </c>
      <c r="S11" s="24">
        <f t="shared" si="4"/>
        <v>0.63434020467973395</v>
      </c>
      <c r="T11" s="23">
        <f t="shared" si="4"/>
        <v>350.24582104228102</v>
      </c>
      <c r="U11" s="24">
        <f t="shared" si="4"/>
        <v>1.2391704469398299</v>
      </c>
      <c r="V11" s="17">
        <f t="shared" si="5"/>
        <v>1.2326684501727854</v>
      </c>
      <c r="W11" s="17"/>
      <c r="X11" s="17">
        <f t="shared" si="6"/>
        <v>6.5019967670445489E-3</v>
      </c>
    </row>
    <row r="12" spans="1:24" x14ac:dyDescent="0.6">
      <c r="B12" s="2">
        <v>375.14351320321401</v>
      </c>
      <c r="C12" s="1">
        <v>4.8942793486354699</v>
      </c>
      <c r="D12" s="2"/>
      <c r="E12" s="1"/>
      <c r="F12" s="2">
        <v>375.14236902050101</v>
      </c>
      <c r="G12" s="1">
        <v>207.34090909090901</v>
      </c>
      <c r="H12" s="2">
        <v>375.07745507806402</v>
      </c>
      <c r="I12" s="1">
        <v>0.62598363258955902</v>
      </c>
      <c r="J12" s="2">
        <v>375.19665683382402</v>
      </c>
      <c r="K12" s="1">
        <v>1.2468229179577399</v>
      </c>
      <c r="N12" s="23">
        <f t="shared" si="0"/>
        <v>375.14351320321401</v>
      </c>
      <c r="O12" s="24">
        <f t="shared" si="1"/>
        <v>48942.793486354698</v>
      </c>
      <c r="P12" s="23">
        <f t="shared" si="2"/>
        <v>375.14236902050101</v>
      </c>
      <c r="Q12" s="25">
        <f t="shared" si="3"/>
        <v>2.07340909090909E-4</v>
      </c>
      <c r="R12" s="23">
        <f t="shared" si="4"/>
        <v>375.07745507806402</v>
      </c>
      <c r="S12" s="24">
        <f t="shared" si="4"/>
        <v>0.62598363258955902</v>
      </c>
      <c r="T12" s="23">
        <f t="shared" si="4"/>
        <v>375.19665683382402</v>
      </c>
      <c r="U12" s="24">
        <f t="shared" si="4"/>
        <v>1.2468229179577399</v>
      </c>
      <c r="V12" s="17">
        <f t="shared" si="5"/>
        <v>1.2611151195633097</v>
      </c>
      <c r="W12" s="17"/>
      <c r="X12" s="17">
        <f t="shared" si="6"/>
        <v>-1.4292201605569765E-2</v>
      </c>
    </row>
    <row r="13" spans="1:24" x14ac:dyDescent="0.6">
      <c r="B13" s="2">
        <v>400.05740528128501</v>
      </c>
      <c r="C13" s="1">
        <v>4.4350667651604798</v>
      </c>
      <c r="D13" s="2"/>
      <c r="E13" s="1"/>
      <c r="F13" s="2">
        <v>400.05694760820001</v>
      </c>
      <c r="G13" s="1">
        <v>211.43181818181799</v>
      </c>
      <c r="H13" s="2">
        <v>400.13243076279798</v>
      </c>
      <c r="I13" s="1">
        <v>0.61857153003260301</v>
      </c>
      <c r="J13" s="2">
        <v>400.14749262536799</v>
      </c>
      <c r="K13" s="1">
        <v>1.2933409351941301</v>
      </c>
      <c r="N13" s="23">
        <f t="shared" si="0"/>
        <v>400.05740528128501</v>
      </c>
      <c r="O13" s="24">
        <f t="shared" si="1"/>
        <v>44350.667651604796</v>
      </c>
      <c r="P13" s="23">
        <f t="shared" si="2"/>
        <v>400.05694760820001</v>
      </c>
      <c r="Q13" s="25">
        <f t="shared" si="3"/>
        <v>2.1143181818181797E-4</v>
      </c>
      <c r="R13" s="23">
        <f t="shared" si="4"/>
        <v>400.13243076279798</v>
      </c>
      <c r="S13" s="24">
        <f t="shared" si="4"/>
        <v>0.61857153003260301</v>
      </c>
      <c r="T13" s="23">
        <f t="shared" si="4"/>
        <v>400.14749262536799</v>
      </c>
      <c r="U13" s="57">
        <f t="shared" si="4"/>
        <v>1.2933409351941301</v>
      </c>
      <c r="V13" s="58">
        <f t="shared" si="5"/>
        <v>1.2825403085919336</v>
      </c>
      <c r="W13" s="17"/>
      <c r="X13" s="17">
        <f t="shared" si="6"/>
        <v>1.0800626602196495E-2</v>
      </c>
    </row>
    <row r="14" spans="1:24" x14ac:dyDescent="0.6">
      <c r="B14" s="2">
        <v>425.37313432835799</v>
      </c>
      <c r="C14" s="1">
        <v>3.9965378830356202</v>
      </c>
      <c r="D14" s="2"/>
      <c r="E14" s="1"/>
      <c r="F14" s="2">
        <v>425.37015945330302</v>
      </c>
      <c r="G14" s="1">
        <v>213.68181818181799</v>
      </c>
      <c r="H14" s="2">
        <v>425.38838093425801</v>
      </c>
      <c r="I14" s="1">
        <v>0.61965107693379695</v>
      </c>
      <c r="J14" s="2">
        <v>425.44247787610601</v>
      </c>
      <c r="K14" s="1">
        <v>1.2621319914396401</v>
      </c>
      <c r="N14" s="23">
        <f t="shared" si="0"/>
        <v>425.37313432835799</v>
      </c>
      <c r="O14" s="24">
        <f t="shared" si="1"/>
        <v>39965.378830356203</v>
      </c>
      <c r="P14" s="23">
        <f t="shared" si="2"/>
        <v>425.37015945330302</v>
      </c>
      <c r="Q14" s="25">
        <f t="shared" si="3"/>
        <v>2.1368181818181797E-4</v>
      </c>
      <c r="R14" s="23">
        <f t="shared" si="4"/>
        <v>425.38838093425801</v>
      </c>
      <c r="S14" s="24">
        <f t="shared" si="4"/>
        <v>0.61965107693379695</v>
      </c>
      <c r="T14" s="23">
        <f t="shared" si="4"/>
        <v>425.44247787610601</v>
      </c>
      <c r="U14" s="24">
        <f t="shared" si="4"/>
        <v>1.2621319914396401</v>
      </c>
      <c r="V14" s="17">
        <f t="shared" si="5"/>
        <v>1.2528893434395636</v>
      </c>
      <c r="W14" s="17"/>
      <c r="X14" s="17">
        <f t="shared" si="6"/>
        <v>9.2426480000764588E-3</v>
      </c>
    </row>
    <row r="15" spans="1:24" x14ac:dyDescent="0.6">
      <c r="B15" s="2">
        <v>449.88518943742798</v>
      </c>
      <c r="C15" s="1">
        <v>3.71819198580739</v>
      </c>
      <c r="D15" s="2"/>
      <c r="E15" s="1"/>
      <c r="F15" s="2">
        <v>449.88610478359902</v>
      </c>
      <c r="G15" s="1">
        <v>213.40909090909</v>
      </c>
      <c r="H15" s="2">
        <v>450.04961547171803</v>
      </c>
      <c r="I15" s="1">
        <v>0.62827458763211197</v>
      </c>
      <c r="J15" s="2">
        <v>449.87708947885898</v>
      </c>
      <c r="K15" s="1">
        <v>1.21410599638085</v>
      </c>
      <c r="N15" s="23">
        <f t="shared" si="0"/>
        <v>449.88518943742798</v>
      </c>
      <c r="O15" s="24">
        <f t="shared" si="1"/>
        <v>37181.919858073903</v>
      </c>
      <c r="P15" s="23">
        <f t="shared" si="2"/>
        <v>449.88610478359902</v>
      </c>
      <c r="Q15" s="25">
        <f t="shared" si="3"/>
        <v>2.1340909090908998E-4</v>
      </c>
      <c r="R15" s="23">
        <f t="shared" si="4"/>
        <v>450.04961547171803</v>
      </c>
      <c r="S15" s="24">
        <f t="shared" si="4"/>
        <v>0.62827458763211197</v>
      </c>
      <c r="T15" s="23">
        <f t="shared" si="4"/>
        <v>449.87708947885898</v>
      </c>
      <c r="U15" s="24">
        <f t="shared" si="4"/>
        <v>1.21410599638085</v>
      </c>
      <c r="V15" s="17">
        <f t="shared" si="5"/>
        <v>1.21255661439045</v>
      </c>
      <c r="W15" s="17"/>
      <c r="X15" s="17">
        <f t="shared" si="6"/>
        <v>1.5493819904000006E-3</v>
      </c>
    </row>
    <row r="16" spans="1:24" x14ac:dyDescent="0.6">
      <c r="B16" s="2">
        <v>475</v>
      </c>
      <c r="C16" s="1">
        <v>3.4657036819480398</v>
      </c>
      <c r="D16" s="2"/>
      <c r="E16" s="1"/>
      <c r="F16" s="2">
        <v>475</v>
      </c>
      <c r="G16" s="1">
        <v>210.20454545454501</v>
      </c>
      <c r="H16" s="2">
        <v>475.11092290807602</v>
      </c>
      <c r="I16" s="1">
        <v>0.64633421732179597</v>
      </c>
      <c r="J16" s="2">
        <v>475.17207472959598</v>
      </c>
      <c r="K16" s="1">
        <v>1.12197268287846</v>
      </c>
      <c r="N16" s="23">
        <f t="shared" si="0"/>
        <v>475</v>
      </c>
      <c r="O16" s="24">
        <f t="shared" si="1"/>
        <v>34657.036819480396</v>
      </c>
      <c r="P16" s="23">
        <f t="shared" si="2"/>
        <v>475</v>
      </c>
      <c r="Q16" s="25">
        <f t="shared" si="3"/>
        <v>2.10204545454545E-4</v>
      </c>
      <c r="R16" s="23">
        <f t="shared" si="4"/>
        <v>475.11092290807602</v>
      </c>
      <c r="S16" s="24">
        <f t="shared" si="4"/>
        <v>0.64633421732179597</v>
      </c>
      <c r="T16" s="23">
        <f t="shared" si="4"/>
        <v>475.17207472959598</v>
      </c>
      <c r="U16" s="24">
        <f t="shared" si="4"/>
        <v>1.12197268287846</v>
      </c>
      <c r="V16" s="17">
        <f t="shared" si="5"/>
        <v>1.1258211290342879</v>
      </c>
      <c r="W16" s="17"/>
      <c r="X16" s="17">
        <f t="shared" si="6"/>
        <v>-3.8484461558279115E-3</v>
      </c>
    </row>
    <row r="17" spans="5:22" x14ac:dyDescent="0.6">
      <c r="V17"/>
    </row>
    <row r="18" spans="5:22" x14ac:dyDescent="0.6">
      <c r="V18"/>
    </row>
    <row r="19" spans="5:22" x14ac:dyDescent="0.6">
      <c r="V19"/>
    </row>
    <row r="20" spans="5:22" x14ac:dyDescent="0.6">
      <c r="V20"/>
    </row>
    <row r="21" spans="5:22" x14ac:dyDescent="0.6">
      <c r="F21">
        <f>F23/F24</f>
        <v>2.3333333333333335</v>
      </c>
      <c r="J21">
        <f>J23/J24</f>
        <v>2.2851985559566788</v>
      </c>
      <c r="V21"/>
    </row>
    <row r="22" spans="5:22" x14ac:dyDescent="0.6">
      <c r="V22"/>
    </row>
    <row r="23" spans="5:22" x14ac:dyDescent="0.6">
      <c r="E23" t="s">
        <v>31</v>
      </c>
      <c r="F23">
        <v>5.6</v>
      </c>
      <c r="G23">
        <v>4</v>
      </c>
      <c r="H23">
        <f>F23*G23</f>
        <v>22.4</v>
      </c>
      <c r="J23">
        <v>633</v>
      </c>
      <c r="K23">
        <v>5.6</v>
      </c>
      <c r="V23"/>
    </row>
    <row r="24" spans="5:22" x14ac:dyDescent="0.6">
      <c r="E24" t="s">
        <v>32</v>
      </c>
      <c r="F24">
        <v>2.4</v>
      </c>
      <c r="G24">
        <v>4</v>
      </c>
      <c r="H24">
        <f>F24*G24</f>
        <v>9.6</v>
      </c>
      <c r="J24">
        <v>277</v>
      </c>
      <c r="K24">
        <v>2.4</v>
      </c>
      <c r="V24"/>
    </row>
    <row r="25" spans="5:22" x14ac:dyDescent="0.6">
      <c r="E25" t="s">
        <v>33</v>
      </c>
      <c r="H25">
        <f>H23+H24</f>
        <v>32</v>
      </c>
      <c r="J25">
        <v>736</v>
      </c>
      <c r="K25">
        <f>J25/J24*K24</f>
        <v>6.3768953068592058</v>
      </c>
      <c r="V25"/>
    </row>
    <row r="26" spans="5:22" x14ac:dyDescent="0.6">
      <c r="E26" t="s">
        <v>34</v>
      </c>
      <c r="H26">
        <v>0.24</v>
      </c>
      <c r="V26"/>
    </row>
    <row r="27" spans="5:22" x14ac:dyDescent="0.6">
      <c r="E27" t="s">
        <v>35</v>
      </c>
      <c r="H27">
        <f>H25*H26</f>
        <v>7.68</v>
      </c>
      <c r="V27"/>
    </row>
    <row r="28" spans="5:22" x14ac:dyDescent="0.6">
      <c r="O28"/>
      <c r="Q28"/>
      <c r="S28"/>
      <c r="U28"/>
      <c r="V28"/>
    </row>
    <row r="29" spans="5:22" x14ac:dyDescent="0.6">
      <c r="O29"/>
      <c r="Q29"/>
      <c r="S29"/>
      <c r="U29"/>
      <c r="V29"/>
    </row>
    <row r="30" spans="5:22" x14ac:dyDescent="0.6">
      <c r="O30"/>
      <c r="Q30"/>
      <c r="S30"/>
      <c r="U30"/>
      <c r="V30"/>
    </row>
    <row r="31" spans="5:22" x14ac:dyDescent="0.6">
      <c r="O31"/>
      <c r="Q31"/>
      <c r="S31"/>
      <c r="U31"/>
      <c r="V31"/>
    </row>
    <row r="32" spans="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29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297.81897491821098</v>
      </c>
      <c r="C9" s="1">
        <v>275.10630991040898</v>
      </c>
      <c r="D9" s="2"/>
      <c r="E9" s="1"/>
      <c r="F9" s="2">
        <v>298.27339438413401</v>
      </c>
      <c r="G9" s="1">
        <v>-175.32779428710001</v>
      </c>
      <c r="H9" s="2">
        <v>297.45631011025</v>
      </c>
      <c r="I9" s="1">
        <v>0.66009852216748699</v>
      </c>
      <c r="J9" s="2">
        <v>297.94341065792599</v>
      </c>
      <c r="K9" s="1">
        <v>0.37915742793791501</v>
      </c>
      <c r="N9" s="23">
        <f>B9</f>
        <v>297.81897491821098</v>
      </c>
      <c r="O9" s="24">
        <f>C9*100</f>
        <v>27510.630991040896</v>
      </c>
      <c r="P9" s="23">
        <f>F9</f>
        <v>298.27339438413401</v>
      </c>
      <c r="Q9" s="25">
        <f>G9*0.000001</f>
        <v>-1.7532779428710001E-4</v>
      </c>
      <c r="R9" s="23">
        <f>H9</f>
        <v>297.45631011025</v>
      </c>
      <c r="S9" s="24">
        <f>I9</f>
        <v>0.66009852216748699</v>
      </c>
      <c r="T9" s="23">
        <f>J9</f>
        <v>297.94341065792599</v>
      </c>
      <c r="U9" s="24">
        <f>K9</f>
        <v>0.37915742793791501</v>
      </c>
      <c r="V9" s="17">
        <f>((O9*(Q9)^2)/S9)*T9</f>
        <v>0.38170435457022006</v>
      </c>
      <c r="W9" s="17"/>
      <c r="X9" s="17">
        <f>U9-V9</f>
        <v>-2.5469266323050466E-3</v>
      </c>
    </row>
    <row r="10" spans="1:24" x14ac:dyDescent="0.6">
      <c r="B10" s="2">
        <v>322.35550708833102</v>
      </c>
      <c r="C10" s="1">
        <v>249.233689005103</v>
      </c>
      <c r="D10" s="2"/>
      <c r="E10" s="1"/>
      <c r="F10" s="2">
        <v>323.47443750379</v>
      </c>
      <c r="G10" s="1">
        <v>-191.97646916125899</v>
      </c>
      <c r="H10" s="2">
        <v>322.36874373573801</v>
      </c>
      <c r="I10" s="1">
        <v>0.62955665024630503</v>
      </c>
      <c r="J10" s="2">
        <v>322.83510008200898</v>
      </c>
      <c r="K10" s="1">
        <v>0.46895787139689499</v>
      </c>
      <c r="N10" s="23">
        <f t="shared" ref="N10:N19" si="0">B10</f>
        <v>322.35550708833102</v>
      </c>
      <c r="O10" s="24">
        <f t="shared" ref="O10:O19" si="1">C10*100</f>
        <v>24923.368900510301</v>
      </c>
      <c r="P10" s="23">
        <f t="shared" ref="P10:P19" si="2">F10</f>
        <v>323.47443750379</v>
      </c>
      <c r="Q10" s="25">
        <f t="shared" ref="Q10:Q19" si="3">G10*0.000001</f>
        <v>-1.9197646916125898E-4</v>
      </c>
      <c r="R10" s="23">
        <f t="shared" ref="R10:U19" si="4">H10</f>
        <v>322.36874373573801</v>
      </c>
      <c r="S10" s="24">
        <f t="shared" si="4"/>
        <v>0.62955665024630503</v>
      </c>
      <c r="T10" s="23">
        <f t="shared" si="4"/>
        <v>322.83510008200898</v>
      </c>
      <c r="U10" s="24">
        <f t="shared" si="4"/>
        <v>0.46895787139689499</v>
      </c>
      <c r="V10" s="17">
        <f t="shared" ref="V10:V18" si="5">((O10*(Q10)^2)/S10)*T10</f>
        <v>0.47103011738695805</v>
      </c>
      <c r="W10" s="17"/>
      <c r="X10" s="17">
        <f t="shared" ref="X10:X18" si="6">U10-V10</f>
        <v>-2.0722459900630597E-3</v>
      </c>
    </row>
    <row r="11" spans="1:24" x14ac:dyDescent="0.6">
      <c r="B11" s="2">
        <v>372.51908396946499</v>
      </c>
      <c r="C11" s="1">
        <v>202.12860818065101</v>
      </c>
      <c r="D11" s="2"/>
      <c r="E11" s="1"/>
      <c r="F11" s="2">
        <v>372.77639638546901</v>
      </c>
      <c r="G11" s="1">
        <v>-228.58996907028899</v>
      </c>
      <c r="H11" s="2">
        <v>372.18561405753502</v>
      </c>
      <c r="I11" s="1">
        <v>0.58029556650246295</v>
      </c>
      <c r="J11" s="2">
        <v>373.11164066016198</v>
      </c>
      <c r="K11" s="1">
        <v>0.67849223946784898</v>
      </c>
      <c r="N11" s="23">
        <f t="shared" si="0"/>
        <v>372.51908396946499</v>
      </c>
      <c r="O11" s="24">
        <f t="shared" si="1"/>
        <v>20212.860818065103</v>
      </c>
      <c r="P11" s="23">
        <f t="shared" si="2"/>
        <v>372.77639638546901</v>
      </c>
      <c r="Q11" s="25">
        <f t="shared" si="3"/>
        <v>-2.2858996907028898E-4</v>
      </c>
      <c r="R11" s="23">
        <f t="shared" si="4"/>
        <v>372.18561405753502</v>
      </c>
      <c r="S11" s="24">
        <f t="shared" si="4"/>
        <v>0.58029556650246295</v>
      </c>
      <c r="T11" s="23">
        <f t="shared" si="4"/>
        <v>373.11164066016198</v>
      </c>
      <c r="U11" s="24">
        <f t="shared" si="4"/>
        <v>0.67849223946784898</v>
      </c>
      <c r="V11" s="17">
        <f t="shared" si="5"/>
        <v>0.6790967772903862</v>
      </c>
      <c r="W11" s="17"/>
      <c r="X11" s="17">
        <f t="shared" si="6"/>
        <v>-6.045378225372211E-4</v>
      </c>
    </row>
    <row r="12" spans="1:24" x14ac:dyDescent="0.6">
      <c r="B12" s="2">
        <v>422.68266085059901</v>
      </c>
      <c r="C12" s="1">
        <v>163.31082017387899</v>
      </c>
      <c r="D12" s="2"/>
      <c r="E12" s="1"/>
      <c r="F12" s="2">
        <v>422.63387713020802</v>
      </c>
      <c r="G12" s="1">
        <v>-258.567529868397</v>
      </c>
      <c r="H12" s="2">
        <v>421.99781950397698</v>
      </c>
      <c r="I12" s="1">
        <v>0.53793103448275803</v>
      </c>
      <c r="J12" s="2">
        <v>422.89612401388302</v>
      </c>
      <c r="K12" s="1">
        <v>0.85144124168514401</v>
      </c>
      <c r="N12" s="23">
        <f t="shared" si="0"/>
        <v>422.68266085059901</v>
      </c>
      <c r="O12" s="24">
        <f t="shared" si="1"/>
        <v>16331.0820173879</v>
      </c>
      <c r="P12" s="23">
        <f t="shared" si="2"/>
        <v>422.63387713020802</v>
      </c>
      <c r="Q12" s="25">
        <f t="shared" si="3"/>
        <v>-2.5856752986839701E-4</v>
      </c>
      <c r="R12" s="23">
        <f t="shared" si="4"/>
        <v>421.99781950397698</v>
      </c>
      <c r="S12" s="24">
        <f t="shared" si="4"/>
        <v>0.53793103448275803</v>
      </c>
      <c r="T12" s="23">
        <f t="shared" si="4"/>
        <v>422.89612401388302</v>
      </c>
      <c r="U12" s="24">
        <f t="shared" si="4"/>
        <v>0.85144124168514401</v>
      </c>
      <c r="V12" s="17">
        <f t="shared" si="5"/>
        <v>0.85836111911357094</v>
      </c>
      <c r="W12" s="17"/>
      <c r="X12" s="17">
        <f t="shared" si="6"/>
        <v>-6.9198774284269238E-3</v>
      </c>
    </row>
    <row r="13" spans="1:24" x14ac:dyDescent="0.6">
      <c r="B13" s="2">
        <v>472.84623773173303</v>
      </c>
      <c r="C13" s="1">
        <v>131.785849846665</v>
      </c>
      <c r="D13" s="2"/>
      <c r="E13" s="1"/>
      <c r="F13" s="2">
        <v>473.03050518527499</v>
      </c>
      <c r="G13" s="1">
        <v>-296.84274364727901</v>
      </c>
      <c r="H13" s="2">
        <v>472.90160578337901</v>
      </c>
      <c r="I13" s="1">
        <v>0.481773399014778</v>
      </c>
      <c r="J13" s="2">
        <v>473.160515030939</v>
      </c>
      <c r="K13" s="1">
        <v>1.1341463414634101</v>
      </c>
      <c r="N13" s="23">
        <f t="shared" si="0"/>
        <v>472.84623773173303</v>
      </c>
      <c r="O13" s="24">
        <f t="shared" si="1"/>
        <v>13178.584984666501</v>
      </c>
      <c r="P13" s="23">
        <f t="shared" si="2"/>
        <v>473.03050518527499</v>
      </c>
      <c r="Q13" s="25">
        <f t="shared" si="3"/>
        <v>-2.9684274364727897E-4</v>
      </c>
      <c r="R13" s="23">
        <f t="shared" si="4"/>
        <v>472.90160578337901</v>
      </c>
      <c r="S13" s="24">
        <f t="shared" si="4"/>
        <v>0.481773399014778</v>
      </c>
      <c r="T13" s="23">
        <f t="shared" si="4"/>
        <v>473.160515030939</v>
      </c>
      <c r="U13" s="24">
        <f t="shared" si="4"/>
        <v>1.1341463414634101</v>
      </c>
      <c r="V13" s="17">
        <f t="shared" si="5"/>
        <v>1.1404791094352977</v>
      </c>
      <c r="W13" s="17"/>
      <c r="X13" s="17">
        <f t="shared" si="6"/>
        <v>-6.3327679718876428E-3</v>
      </c>
    </row>
    <row r="14" spans="1:24" x14ac:dyDescent="0.6">
      <c r="B14" s="2">
        <v>522.46455834242101</v>
      </c>
      <c r="C14" s="1">
        <v>108.54853383299999</v>
      </c>
      <c r="D14" s="2"/>
      <c r="E14" s="1"/>
      <c r="F14" s="2">
        <v>522.34216750560904</v>
      </c>
      <c r="G14" s="1">
        <v>-324.60670750197102</v>
      </c>
      <c r="H14" s="2">
        <v>522.71114558676095</v>
      </c>
      <c r="I14" s="1">
        <v>0.44334975369458102</v>
      </c>
      <c r="J14" s="2">
        <v>522.44079159912997</v>
      </c>
      <c r="K14" s="1">
        <v>1.3436807095343599</v>
      </c>
      <c r="N14" s="23">
        <f t="shared" si="0"/>
        <v>522.46455834242101</v>
      </c>
      <c r="O14" s="24">
        <f t="shared" si="1"/>
        <v>10854.8533833</v>
      </c>
      <c r="P14" s="23">
        <f t="shared" si="2"/>
        <v>522.34216750560904</v>
      </c>
      <c r="Q14" s="25">
        <f t="shared" si="3"/>
        <v>-3.2460670750197098E-4</v>
      </c>
      <c r="R14" s="23">
        <f t="shared" si="4"/>
        <v>522.71114558676095</v>
      </c>
      <c r="S14" s="24">
        <f t="shared" si="4"/>
        <v>0.44334975369458102</v>
      </c>
      <c r="T14" s="23">
        <f t="shared" si="4"/>
        <v>522.44079159912997</v>
      </c>
      <c r="U14" s="24">
        <f t="shared" si="4"/>
        <v>1.3436807095343599</v>
      </c>
      <c r="V14" s="17">
        <f t="shared" si="5"/>
        <v>1.3478127126136246</v>
      </c>
      <c r="W14" s="17"/>
      <c r="X14" s="17">
        <f t="shared" si="6"/>
        <v>-4.1320030792646456E-3</v>
      </c>
    </row>
    <row r="15" spans="1:24" x14ac:dyDescent="0.6">
      <c r="B15" s="2">
        <v>573.17339149400198</v>
      </c>
      <c r="C15" s="1">
        <v>89.9513788054971</v>
      </c>
      <c r="D15" s="2"/>
      <c r="E15" s="1"/>
      <c r="F15" s="2">
        <v>572.74849899933201</v>
      </c>
      <c r="G15" s="1">
        <v>-354.03238522651401</v>
      </c>
      <c r="H15" s="2">
        <v>572.52668308702698</v>
      </c>
      <c r="I15" s="1">
        <v>0.39605911330049198</v>
      </c>
      <c r="J15" s="2">
        <v>572.70463036340902</v>
      </c>
      <c r="K15" s="1">
        <v>1.62971175166297</v>
      </c>
      <c r="N15" s="23">
        <f t="shared" si="0"/>
        <v>573.17339149400198</v>
      </c>
      <c r="O15" s="24">
        <f t="shared" si="1"/>
        <v>8995.1378805497097</v>
      </c>
      <c r="P15" s="23">
        <f t="shared" si="2"/>
        <v>572.74849899933201</v>
      </c>
      <c r="Q15" s="25">
        <f t="shared" si="3"/>
        <v>-3.5403238522651399E-4</v>
      </c>
      <c r="R15" s="23">
        <f t="shared" si="4"/>
        <v>572.52668308702698</v>
      </c>
      <c r="S15" s="24">
        <f t="shared" si="4"/>
        <v>0.39605911330049198</v>
      </c>
      <c r="T15" s="23">
        <f t="shared" si="4"/>
        <v>572.70463036340902</v>
      </c>
      <c r="U15" s="24">
        <f t="shared" si="4"/>
        <v>1.62971175166297</v>
      </c>
      <c r="V15" s="17">
        <f t="shared" si="5"/>
        <v>1.6302885954438768</v>
      </c>
      <c r="W15" s="17"/>
      <c r="X15" s="17">
        <f t="shared" si="6"/>
        <v>-5.7684378090683275E-4</v>
      </c>
    </row>
    <row r="16" spans="1:24" x14ac:dyDescent="0.6">
      <c r="B16" s="2">
        <v>623.33696837513605</v>
      </c>
      <c r="C16" s="1">
        <v>71.686076986570399</v>
      </c>
      <c r="D16" s="2"/>
      <c r="E16" s="1"/>
      <c r="F16" s="2">
        <v>622.59445691066696</v>
      </c>
      <c r="G16" s="1">
        <v>-394.51877008915</v>
      </c>
      <c r="H16" s="2">
        <v>622.87468278847496</v>
      </c>
      <c r="I16" s="1">
        <v>0.36157635467980198</v>
      </c>
      <c r="J16" s="2">
        <v>622.46978486992998</v>
      </c>
      <c r="K16" s="1">
        <v>1.9190687361419001</v>
      </c>
      <c r="N16" s="23">
        <f t="shared" si="0"/>
        <v>623.33696837513605</v>
      </c>
      <c r="O16" s="24">
        <f t="shared" si="1"/>
        <v>7168.6076986570397</v>
      </c>
      <c r="P16" s="23">
        <f t="shared" si="2"/>
        <v>622.59445691066696</v>
      </c>
      <c r="Q16" s="25">
        <f t="shared" si="3"/>
        <v>-3.9451877008914995E-4</v>
      </c>
      <c r="R16" s="23">
        <f t="shared" si="4"/>
        <v>622.87468278847496</v>
      </c>
      <c r="S16" s="24">
        <f t="shared" si="4"/>
        <v>0.36157635467980198</v>
      </c>
      <c r="T16" s="23">
        <f t="shared" si="4"/>
        <v>622.46978486992998</v>
      </c>
      <c r="U16" s="24">
        <f t="shared" si="4"/>
        <v>1.9190687361419001</v>
      </c>
      <c r="V16" s="17">
        <f t="shared" si="5"/>
        <v>1.920827694304347</v>
      </c>
      <c r="W16" s="17"/>
      <c r="X16" s="17">
        <f t="shared" si="6"/>
        <v>-1.7589581624468664E-3</v>
      </c>
    </row>
    <row r="17" spans="2:24" x14ac:dyDescent="0.6">
      <c r="B17" s="2">
        <v>672.95528898582302</v>
      </c>
      <c r="C17" s="1">
        <v>61.376937768485902</v>
      </c>
      <c r="D17" s="2"/>
      <c r="E17" s="1"/>
      <c r="F17" s="2">
        <v>672.45739583964996</v>
      </c>
      <c r="G17" s="1">
        <v>-419.51846685669199</v>
      </c>
      <c r="H17" s="2">
        <v>672.13110165696298</v>
      </c>
      <c r="I17" s="1">
        <v>0.34088669950738898</v>
      </c>
      <c r="J17" s="2">
        <v>672.24708893754803</v>
      </c>
      <c r="K17" s="1">
        <v>2.1352549889135202</v>
      </c>
      <c r="N17" s="23">
        <f t="shared" si="0"/>
        <v>672.95528898582302</v>
      </c>
      <c r="O17" s="24">
        <f t="shared" si="1"/>
        <v>6137.6937768485905</v>
      </c>
      <c r="P17" s="23">
        <f t="shared" si="2"/>
        <v>672.45739583964996</v>
      </c>
      <c r="Q17" s="25">
        <f t="shared" si="3"/>
        <v>-4.1951846685669199E-4</v>
      </c>
      <c r="R17" s="23">
        <f t="shared" si="4"/>
        <v>672.13110165696298</v>
      </c>
      <c r="S17" s="24">
        <f t="shared" si="4"/>
        <v>0.34088669950738898</v>
      </c>
      <c r="T17" s="23">
        <f t="shared" si="4"/>
        <v>672.24708893754803</v>
      </c>
      <c r="U17" s="24">
        <f t="shared" si="4"/>
        <v>2.1352549889135202</v>
      </c>
      <c r="V17" s="17">
        <f t="shared" si="5"/>
        <v>2.1302288209143847</v>
      </c>
      <c r="W17" s="17"/>
      <c r="X17" s="17">
        <f t="shared" si="6"/>
        <v>5.0261679991354669E-3</v>
      </c>
    </row>
    <row r="18" spans="2:24" x14ac:dyDescent="0.6">
      <c r="B18" s="2">
        <v>723.11886586695698</v>
      </c>
      <c r="C18" s="1">
        <v>52.724895618067499</v>
      </c>
      <c r="D18" s="2"/>
      <c r="E18" s="1"/>
      <c r="F18" s="2">
        <v>722.33003820728902</v>
      </c>
      <c r="G18" s="1">
        <v>-435.66862756989502</v>
      </c>
      <c r="H18" s="2">
        <v>722.483099823001</v>
      </c>
      <c r="I18" s="1">
        <v>0.300492610837438</v>
      </c>
      <c r="J18" s="2">
        <v>722.51313671293599</v>
      </c>
      <c r="K18" s="1">
        <v>2.40798226164079</v>
      </c>
      <c r="N18" s="23">
        <f t="shared" si="0"/>
        <v>723.11886586695698</v>
      </c>
      <c r="O18" s="24">
        <f t="shared" si="1"/>
        <v>5272.4895618067503</v>
      </c>
      <c r="P18" s="23">
        <f t="shared" si="2"/>
        <v>722.33003820728902</v>
      </c>
      <c r="Q18" s="25">
        <f t="shared" si="3"/>
        <v>-4.3566862756989498E-4</v>
      </c>
      <c r="R18" s="23">
        <f t="shared" si="4"/>
        <v>722.483099823001</v>
      </c>
      <c r="S18" s="24">
        <f t="shared" si="4"/>
        <v>0.300492610837438</v>
      </c>
      <c r="T18" s="23">
        <f t="shared" si="4"/>
        <v>722.51313671293599</v>
      </c>
      <c r="U18" s="24">
        <f t="shared" si="4"/>
        <v>2.40798226164079</v>
      </c>
      <c r="V18" s="17">
        <f t="shared" si="5"/>
        <v>2.4062472721809054</v>
      </c>
      <c r="W18" s="17"/>
      <c r="X18" s="17">
        <f t="shared" si="6"/>
        <v>1.734989459884595E-3</v>
      </c>
    </row>
    <row r="19" spans="2:24" x14ac:dyDescent="0.6">
      <c r="B19" s="2">
        <v>773.28244274809094</v>
      </c>
      <c r="C19" s="1">
        <v>46.724787169306502</v>
      </c>
      <c r="D19" s="2"/>
      <c r="E19" s="1"/>
      <c r="F19" s="2">
        <v>772.77882224513303</v>
      </c>
      <c r="G19" s="1">
        <v>-426.37758505670399</v>
      </c>
      <c r="H19" s="2">
        <v>772.76512485872104</v>
      </c>
      <c r="I19" s="1">
        <v>0.36354679802955597</v>
      </c>
      <c r="J19" s="29"/>
      <c r="K19" s="26"/>
      <c r="N19" s="23">
        <f t="shared" si="0"/>
        <v>773.28244274809094</v>
      </c>
      <c r="O19" s="24">
        <f t="shared" si="1"/>
        <v>4672.4787169306501</v>
      </c>
      <c r="P19" s="23">
        <f t="shared" si="2"/>
        <v>772.77882224513303</v>
      </c>
      <c r="Q19" s="25">
        <f t="shared" si="3"/>
        <v>-4.2637758505670396E-4</v>
      </c>
      <c r="R19" s="23">
        <f t="shared" si="4"/>
        <v>772.76512485872104</v>
      </c>
      <c r="S19" s="24">
        <f t="shared" si="4"/>
        <v>0.36354679802955597</v>
      </c>
      <c r="T19" s="31"/>
      <c r="U19" s="28"/>
      <c r="V19" s="17"/>
      <c r="W19" s="17"/>
      <c r="X19" s="17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Y6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63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19" t="s">
        <v>4</v>
      </c>
      <c r="C8" s="16" t="s">
        <v>30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5" x14ac:dyDescent="0.6">
      <c r="B9" s="40">
        <v>306.36942675159202</v>
      </c>
      <c r="C9" s="40">
        <v>1459.6891191709799</v>
      </c>
      <c r="D9" s="2"/>
      <c r="E9" s="1"/>
      <c r="F9" s="40">
        <v>306.167763157894</v>
      </c>
      <c r="G9" s="40">
        <v>173.23232323232301</v>
      </c>
      <c r="H9" s="40">
        <v>306.28140703517499</v>
      </c>
      <c r="I9" s="40">
        <v>1.0068448500651801</v>
      </c>
      <c r="J9" s="40">
        <v>300.21626297577802</v>
      </c>
      <c r="K9" s="40">
        <v>1.3243650047036599</v>
      </c>
      <c r="N9" s="23">
        <f>B9</f>
        <v>306.36942675159202</v>
      </c>
      <c r="O9" s="24">
        <f>C9*100</f>
        <v>145968.91191709798</v>
      </c>
      <c r="P9" s="23">
        <f>F9</f>
        <v>306.167763157894</v>
      </c>
      <c r="Q9" s="25">
        <f>G9*0.000001</f>
        <v>1.7323232323232301E-4</v>
      </c>
      <c r="R9" s="23">
        <f>H9</f>
        <v>306.28140703517499</v>
      </c>
      <c r="S9" s="24">
        <f>I9</f>
        <v>1.0068448500651801</v>
      </c>
      <c r="T9" s="23">
        <f>J9</f>
        <v>300.21626297577802</v>
      </c>
      <c r="U9" s="24">
        <f>K9</f>
        <v>1.3243650047036599</v>
      </c>
      <c r="V9" s="17">
        <f>((O9*(Q9)^2)/S9)*T9</f>
        <v>1.3061404876843024</v>
      </c>
      <c r="W9" s="17"/>
      <c r="X9" s="17">
        <f>U9-V9</f>
        <v>1.8224517019357567E-2</v>
      </c>
      <c r="Y9" s="59">
        <f>U9/V9-1</f>
        <v>1.3952953140338176E-2</v>
      </c>
    </row>
    <row r="10" spans="1:25" x14ac:dyDescent="0.6">
      <c r="B10" s="40">
        <v>314.33121019108199</v>
      </c>
      <c r="C10" s="40">
        <v>1393.7823834196799</v>
      </c>
      <c r="D10" s="2"/>
      <c r="E10" s="1"/>
      <c r="F10" s="40">
        <v>314.39144736842098</v>
      </c>
      <c r="G10" s="40">
        <v>177.17171717171701</v>
      </c>
      <c r="H10" s="40">
        <v>314.44723618090399</v>
      </c>
      <c r="I10" s="40">
        <v>0.98891786179921704</v>
      </c>
      <c r="J10" s="40">
        <v>325.08650519031102</v>
      </c>
      <c r="K10" s="40">
        <v>1.52248353715898</v>
      </c>
      <c r="N10" s="23">
        <f t="shared" ref="N10:N21" si="0">B10</f>
        <v>314.33121019108199</v>
      </c>
      <c r="O10" s="24">
        <f t="shared" ref="O10:O21" si="1">C10*100</f>
        <v>139378.23834196798</v>
      </c>
      <c r="P10" s="23">
        <f t="shared" ref="P10:P21" si="2">F10</f>
        <v>314.39144736842098</v>
      </c>
      <c r="Q10" s="25">
        <f t="shared" ref="Q10:Q21" si="3">G10*0.000001</f>
        <v>1.7717171717171701E-4</v>
      </c>
      <c r="R10" s="23">
        <f t="shared" ref="R10:U21" si="4">H10</f>
        <v>314.44723618090399</v>
      </c>
      <c r="S10" s="24">
        <f t="shared" si="4"/>
        <v>0.98891786179921704</v>
      </c>
      <c r="T10" s="23">
        <f t="shared" si="4"/>
        <v>325.08650519031102</v>
      </c>
      <c r="U10" s="24">
        <f t="shared" si="4"/>
        <v>1.52248353715898</v>
      </c>
      <c r="V10" s="17">
        <f>((O11*(Q11)^2)/S11)*T10</f>
        <v>1.4746643938042792</v>
      </c>
      <c r="W10" s="17"/>
      <c r="X10" s="17">
        <f t="shared" ref="X10:X20" si="5">U10-V10</f>
        <v>4.7819143354700833E-2</v>
      </c>
      <c r="Y10" s="59">
        <f t="shared" ref="Y10:Y20" si="6">U10/V10-1</f>
        <v>3.2427136340722917E-2</v>
      </c>
    </row>
    <row r="11" spans="1:25" x14ac:dyDescent="0.6">
      <c r="B11" s="40">
        <v>324.68152866242002</v>
      </c>
      <c r="C11" s="40">
        <v>1315.4404145077699</v>
      </c>
      <c r="D11" s="2"/>
      <c r="E11" s="1"/>
      <c r="F11" s="40">
        <v>325.08223684210498</v>
      </c>
      <c r="G11" s="40">
        <v>182.525252525252</v>
      </c>
      <c r="H11" s="40">
        <v>324.91624790619699</v>
      </c>
      <c r="I11" s="40">
        <v>0.966101694915253</v>
      </c>
      <c r="J11" s="40">
        <v>350.38927335640102</v>
      </c>
      <c r="K11" s="40">
        <v>1.6274694261523901</v>
      </c>
      <c r="N11" s="23">
        <f t="shared" si="0"/>
        <v>324.68152866242002</v>
      </c>
      <c r="O11" s="24">
        <f t="shared" si="1"/>
        <v>131544.041450777</v>
      </c>
      <c r="P11" s="23">
        <f t="shared" si="2"/>
        <v>325.08223684210498</v>
      </c>
      <c r="Q11" s="25">
        <f t="shared" si="3"/>
        <v>1.8252525252525199E-4</v>
      </c>
      <c r="R11" s="23">
        <f t="shared" si="4"/>
        <v>324.91624790619699</v>
      </c>
      <c r="S11" s="24">
        <f t="shared" si="4"/>
        <v>0.966101694915253</v>
      </c>
      <c r="T11" s="23">
        <f t="shared" si="4"/>
        <v>350.38927335640102</v>
      </c>
      <c r="U11" s="24">
        <f t="shared" si="4"/>
        <v>1.6274694261523901</v>
      </c>
      <c r="V11" s="17">
        <f t="shared" ref="V11:V20" si="7">((O12*(Q12)^2)/S12)*T11</f>
        <v>1.5898621444740331</v>
      </c>
      <c r="W11" s="17"/>
      <c r="X11" s="17">
        <f t="shared" si="5"/>
        <v>3.760728167835703E-2</v>
      </c>
      <c r="Y11" s="59">
        <f t="shared" si="6"/>
        <v>2.3654429290659307E-2</v>
      </c>
    </row>
    <row r="12" spans="1:25" x14ac:dyDescent="0.6">
      <c r="B12" s="40">
        <v>351.15445859872602</v>
      </c>
      <c r="C12" s="40">
        <v>1136.37305699481</v>
      </c>
      <c r="D12" s="2"/>
      <c r="E12" s="1"/>
      <c r="F12" s="40">
        <v>351.39802631578902</v>
      </c>
      <c r="G12" s="40">
        <v>192.72727272727201</v>
      </c>
      <c r="H12" s="40">
        <v>351.29815745393603</v>
      </c>
      <c r="I12" s="40">
        <v>0.930247718383311</v>
      </c>
      <c r="J12" s="40">
        <v>375.04325259515502</v>
      </c>
      <c r="K12" s="40">
        <v>1.6596425211665</v>
      </c>
      <c r="N12" s="23">
        <f t="shared" si="0"/>
        <v>351.15445859872602</v>
      </c>
      <c r="O12" s="24">
        <f t="shared" si="1"/>
        <v>113637.305699481</v>
      </c>
      <c r="P12" s="23">
        <f t="shared" si="2"/>
        <v>351.39802631578902</v>
      </c>
      <c r="Q12" s="25">
        <f t="shared" si="3"/>
        <v>1.9272727272727201E-4</v>
      </c>
      <c r="R12" s="23">
        <f t="shared" si="4"/>
        <v>351.29815745393603</v>
      </c>
      <c r="S12" s="24">
        <f t="shared" si="4"/>
        <v>0.930247718383311</v>
      </c>
      <c r="T12" s="23">
        <f t="shared" si="4"/>
        <v>375.04325259515502</v>
      </c>
      <c r="U12" s="24">
        <f t="shared" si="4"/>
        <v>1.6596425211665</v>
      </c>
      <c r="V12" s="17">
        <f t="shared" si="7"/>
        <v>1.6054243936652073</v>
      </c>
      <c r="W12" s="17"/>
      <c r="X12" s="17">
        <f t="shared" si="5"/>
        <v>5.4218127501292734E-2</v>
      </c>
      <c r="Y12" s="59">
        <f t="shared" si="6"/>
        <v>3.3771834858888683E-2</v>
      </c>
    </row>
    <row r="13" spans="1:25" x14ac:dyDescent="0.6">
      <c r="B13" s="40">
        <v>376.03503184713298</v>
      </c>
      <c r="C13" s="40">
        <v>997.09844559585395</v>
      </c>
      <c r="D13" s="2"/>
      <c r="E13" s="1"/>
      <c r="F13" s="40">
        <v>376.27467105263099</v>
      </c>
      <c r="G13" s="40">
        <v>198.78787878787799</v>
      </c>
      <c r="H13" s="40">
        <v>376.42378559463901</v>
      </c>
      <c r="I13" s="40">
        <v>0.92046936114732603</v>
      </c>
      <c r="J13" s="40">
        <v>400.34602076124497</v>
      </c>
      <c r="K13" s="40">
        <v>1.6308560677328301</v>
      </c>
      <c r="N13" s="23">
        <f t="shared" si="0"/>
        <v>376.03503184713298</v>
      </c>
      <c r="O13" s="24">
        <f t="shared" si="1"/>
        <v>99709.844559585399</v>
      </c>
      <c r="P13" s="23">
        <f t="shared" si="2"/>
        <v>376.27467105263099</v>
      </c>
      <c r="Q13" s="25">
        <f t="shared" si="3"/>
        <v>1.9878787878787799E-4</v>
      </c>
      <c r="R13" s="23">
        <f t="shared" si="4"/>
        <v>376.42378559463901</v>
      </c>
      <c r="S13" s="24">
        <f t="shared" si="4"/>
        <v>0.92046936114732603</v>
      </c>
      <c r="T13" s="23">
        <f t="shared" si="4"/>
        <v>400.34602076124497</v>
      </c>
      <c r="U13" s="24">
        <f t="shared" si="4"/>
        <v>1.6308560677328301</v>
      </c>
      <c r="V13" s="17">
        <f t="shared" si="7"/>
        <v>1.5802504432155648</v>
      </c>
      <c r="W13" s="17"/>
      <c r="X13" s="17">
        <f t="shared" si="5"/>
        <v>5.0605624517265246E-2</v>
      </c>
      <c r="Y13" s="59">
        <f t="shared" si="6"/>
        <v>3.2023800236556488E-2</v>
      </c>
    </row>
    <row r="14" spans="1:25" x14ac:dyDescent="0.6">
      <c r="B14" s="40">
        <v>400.91560509554103</v>
      </c>
      <c r="C14" s="40">
        <v>878.96373056994798</v>
      </c>
      <c r="D14" s="2"/>
      <c r="E14" s="1"/>
      <c r="F14" s="40">
        <v>401.15131578947302</v>
      </c>
      <c r="G14" s="40">
        <v>204.747474747474</v>
      </c>
      <c r="H14" s="40">
        <v>401.13065326633102</v>
      </c>
      <c r="I14" s="40">
        <v>0.93350717079530598</v>
      </c>
      <c r="J14" s="40">
        <v>425</v>
      </c>
      <c r="K14" s="40">
        <v>1.54957666980244</v>
      </c>
      <c r="N14" s="23">
        <f t="shared" si="0"/>
        <v>400.91560509554103</v>
      </c>
      <c r="O14" s="24">
        <f t="shared" si="1"/>
        <v>87896.373056994795</v>
      </c>
      <c r="P14" s="23">
        <f t="shared" si="2"/>
        <v>401.15131578947302</v>
      </c>
      <c r="Q14" s="25">
        <f t="shared" si="3"/>
        <v>2.04747474747474E-4</v>
      </c>
      <c r="R14" s="23">
        <f t="shared" si="4"/>
        <v>401.13065326633102</v>
      </c>
      <c r="S14" s="24">
        <f t="shared" si="4"/>
        <v>0.93350717079530598</v>
      </c>
      <c r="T14" s="23">
        <f t="shared" si="4"/>
        <v>425</v>
      </c>
      <c r="U14" s="24">
        <f t="shared" si="4"/>
        <v>1.54957666980244</v>
      </c>
      <c r="V14" s="17">
        <f t="shared" si="7"/>
        <v>1.4560315099724961</v>
      </c>
      <c r="W14" s="17"/>
      <c r="X14" s="17">
        <f t="shared" si="5"/>
        <v>9.3545159829943936E-2</v>
      </c>
      <c r="Y14" s="59">
        <f t="shared" si="6"/>
        <v>6.4246658941955914E-2</v>
      </c>
    </row>
    <row r="15" spans="1:25" x14ac:dyDescent="0.6">
      <c r="B15" s="40">
        <v>425.59713375796099</v>
      </c>
      <c r="C15" s="40">
        <v>783.21243523316002</v>
      </c>
      <c r="D15" s="2"/>
      <c r="E15" s="1"/>
      <c r="F15" s="40">
        <v>426.02796052631498</v>
      </c>
      <c r="G15" s="40">
        <v>205.050505050505</v>
      </c>
      <c r="H15" s="40">
        <v>425.83752093802298</v>
      </c>
      <c r="I15" s="40">
        <v>0.96121251629726101</v>
      </c>
      <c r="J15" s="40">
        <v>450.08650519031102</v>
      </c>
      <c r="K15" s="40">
        <v>1.4276575729068599</v>
      </c>
      <c r="N15" s="23">
        <f t="shared" si="0"/>
        <v>425.59713375796099</v>
      </c>
      <c r="O15" s="24">
        <f t="shared" si="1"/>
        <v>78321.243523316007</v>
      </c>
      <c r="P15" s="23">
        <f t="shared" si="2"/>
        <v>426.02796052631498</v>
      </c>
      <c r="Q15" s="25">
        <f t="shared" si="3"/>
        <v>2.05050505050505E-4</v>
      </c>
      <c r="R15" s="23">
        <f t="shared" si="4"/>
        <v>425.83752093802298</v>
      </c>
      <c r="S15" s="24">
        <f t="shared" si="4"/>
        <v>0.96121251629726101</v>
      </c>
      <c r="T15" s="23">
        <f t="shared" si="4"/>
        <v>450.08650519031102</v>
      </c>
      <c r="U15" s="24">
        <f t="shared" si="4"/>
        <v>1.4276575729068599</v>
      </c>
      <c r="V15" s="17">
        <f t="shared" si="7"/>
        <v>1.3565997452511773</v>
      </c>
      <c r="W15" s="17"/>
      <c r="X15" s="17">
        <f t="shared" si="5"/>
        <v>7.1057827655682582E-2</v>
      </c>
      <c r="Y15" s="59">
        <f t="shared" si="6"/>
        <v>5.2379360901712468E-2</v>
      </c>
    </row>
    <row r="16" spans="1:25" x14ac:dyDescent="0.6">
      <c r="B16" s="40">
        <v>450.07961783439498</v>
      </c>
      <c r="C16" s="40">
        <v>703.62694300518103</v>
      </c>
      <c r="D16" s="2"/>
      <c r="E16" s="1"/>
      <c r="F16" s="40">
        <v>450.699013157894</v>
      </c>
      <c r="G16" s="40">
        <v>207.67676767676701</v>
      </c>
      <c r="H16" s="40">
        <v>450.54438860971499</v>
      </c>
      <c r="I16" s="40">
        <v>1.0068448500651801</v>
      </c>
      <c r="J16" s="40">
        <v>474.95674740484401</v>
      </c>
      <c r="K16" s="40">
        <v>1.27525870178739</v>
      </c>
      <c r="N16" s="23">
        <f t="shared" si="0"/>
        <v>450.07961783439498</v>
      </c>
      <c r="O16" s="24">
        <f t="shared" si="1"/>
        <v>70362.694300518109</v>
      </c>
      <c r="P16" s="23">
        <f t="shared" si="2"/>
        <v>450.699013157894</v>
      </c>
      <c r="Q16" s="25">
        <f t="shared" si="3"/>
        <v>2.07676767676767E-4</v>
      </c>
      <c r="R16" s="23">
        <f t="shared" si="4"/>
        <v>450.54438860971499</v>
      </c>
      <c r="S16" s="24">
        <f t="shared" si="4"/>
        <v>1.0068448500651801</v>
      </c>
      <c r="T16" s="23">
        <f t="shared" si="4"/>
        <v>474.95674740484401</v>
      </c>
      <c r="U16" s="24">
        <f t="shared" si="4"/>
        <v>1.27525870178739</v>
      </c>
      <c r="V16" s="17">
        <f t="shared" si="7"/>
        <v>1.2439565472658942</v>
      </c>
      <c r="W16" s="17"/>
      <c r="X16" s="17">
        <f t="shared" si="5"/>
        <v>3.1302154521495762E-2</v>
      </c>
      <c r="Y16" s="59">
        <f t="shared" si="6"/>
        <v>2.5163382587836347E-2</v>
      </c>
    </row>
    <row r="17" spans="2:25" x14ac:dyDescent="0.6">
      <c r="B17" s="40">
        <v>474.761146496815</v>
      </c>
      <c r="C17" s="40">
        <v>636.47668393782305</v>
      </c>
      <c r="D17" s="2"/>
      <c r="E17" s="1"/>
      <c r="F17" s="40">
        <v>475.16447368421001</v>
      </c>
      <c r="G17" s="40">
        <v>209.39393939393901</v>
      </c>
      <c r="H17" s="40">
        <v>475.25125628140597</v>
      </c>
      <c r="I17" s="40">
        <v>1.0655149934810899</v>
      </c>
      <c r="J17" s="40">
        <v>499.826989619377</v>
      </c>
      <c r="K17" s="40">
        <v>1.10592662276575</v>
      </c>
      <c r="N17" s="23">
        <f t="shared" si="0"/>
        <v>474.761146496815</v>
      </c>
      <c r="O17" s="24">
        <f t="shared" si="1"/>
        <v>63647.668393782304</v>
      </c>
      <c r="P17" s="23">
        <f t="shared" si="2"/>
        <v>475.16447368421001</v>
      </c>
      <c r="Q17" s="25">
        <f t="shared" si="3"/>
        <v>2.0939393939393899E-4</v>
      </c>
      <c r="R17" s="23">
        <f t="shared" si="4"/>
        <v>475.25125628140597</v>
      </c>
      <c r="S17" s="24">
        <f t="shared" si="4"/>
        <v>1.0655149934810899</v>
      </c>
      <c r="T17" s="23">
        <f t="shared" si="4"/>
        <v>499.826989619377</v>
      </c>
      <c r="U17" s="24">
        <f t="shared" si="4"/>
        <v>1.10592662276575</v>
      </c>
      <c r="V17" s="17">
        <f t="shared" si="7"/>
        <v>1.0866455013570675</v>
      </c>
      <c r="W17" s="17"/>
      <c r="X17" s="17">
        <f t="shared" si="5"/>
        <v>1.9281121408682544E-2</v>
      </c>
      <c r="Y17" s="59">
        <f t="shared" si="6"/>
        <v>1.7743708858687812E-2</v>
      </c>
    </row>
    <row r="18" spans="2:25" x14ac:dyDescent="0.6">
      <c r="B18" s="40">
        <v>499.64171974522299</v>
      </c>
      <c r="C18" s="40">
        <v>584.24870466321204</v>
      </c>
      <c r="D18" s="2"/>
      <c r="E18" s="1"/>
      <c r="F18" s="40">
        <v>499.83552631578902</v>
      </c>
      <c r="G18" s="40">
        <v>205.858585858585</v>
      </c>
      <c r="H18" s="40">
        <v>499.74874371859198</v>
      </c>
      <c r="I18" s="40">
        <v>1.13885267275097</v>
      </c>
      <c r="J18" s="40">
        <v>525.12975778546695</v>
      </c>
      <c r="K18" s="40">
        <v>0.92982126058325398</v>
      </c>
      <c r="N18" s="23">
        <f t="shared" si="0"/>
        <v>499.64171974522299</v>
      </c>
      <c r="O18" s="24">
        <f t="shared" si="1"/>
        <v>58424.870466321205</v>
      </c>
      <c r="P18" s="23">
        <f t="shared" si="2"/>
        <v>499.83552631578902</v>
      </c>
      <c r="Q18" s="25">
        <f t="shared" si="3"/>
        <v>2.0585858585858499E-4</v>
      </c>
      <c r="R18" s="23">
        <f t="shared" si="4"/>
        <v>499.74874371859198</v>
      </c>
      <c r="S18" s="24">
        <f t="shared" si="4"/>
        <v>1.13885267275097</v>
      </c>
      <c r="T18" s="23">
        <f t="shared" si="4"/>
        <v>525.12975778546695</v>
      </c>
      <c r="U18" s="24">
        <f t="shared" si="4"/>
        <v>0.92982126058325398</v>
      </c>
      <c r="V18" s="17">
        <f t="shared" si="7"/>
        <v>0.89862969238377233</v>
      </c>
      <c r="W18" s="17"/>
      <c r="X18" s="17">
        <f t="shared" si="5"/>
        <v>3.1191568199481656E-2</v>
      </c>
      <c r="Y18" s="59">
        <f t="shared" si="6"/>
        <v>3.4710146419422827E-2</v>
      </c>
    </row>
    <row r="19" spans="2:25" x14ac:dyDescent="0.6">
      <c r="B19" s="40">
        <v>524.12420382165601</v>
      </c>
      <c r="C19" s="40">
        <v>536.99481865284895</v>
      </c>
      <c r="D19" s="2"/>
      <c r="E19" s="1"/>
      <c r="F19" s="40">
        <v>524.50657894736798</v>
      </c>
      <c r="G19" s="40">
        <v>197.07070707070699</v>
      </c>
      <c r="H19" s="40">
        <v>524.45561139028405</v>
      </c>
      <c r="I19" s="40">
        <v>1.2187092568448501</v>
      </c>
      <c r="J19" s="40">
        <v>550</v>
      </c>
      <c r="K19" s="40">
        <v>0.75879586077140104</v>
      </c>
      <c r="N19" s="23">
        <f t="shared" si="0"/>
        <v>524.12420382165601</v>
      </c>
      <c r="O19" s="24">
        <f t="shared" si="1"/>
        <v>53699.481865284892</v>
      </c>
      <c r="P19" s="23">
        <f t="shared" si="2"/>
        <v>524.50657894736798</v>
      </c>
      <c r="Q19" s="25">
        <f t="shared" si="3"/>
        <v>1.9707070707070698E-4</v>
      </c>
      <c r="R19" s="23">
        <f t="shared" si="4"/>
        <v>524.45561139028405</v>
      </c>
      <c r="S19" s="24">
        <f t="shared" si="4"/>
        <v>1.2187092568448501</v>
      </c>
      <c r="T19" s="23">
        <f t="shared" si="4"/>
        <v>550</v>
      </c>
      <c r="U19" s="24">
        <f t="shared" si="4"/>
        <v>0.75879586077140104</v>
      </c>
      <c r="V19" s="17">
        <f t="shared" si="7"/>
        <v>0.74946465993984679</v>
      </c>
      <c r="W19" s="17"/>
      <c r="X19" s="17">
        <f t="shared" si="5"/>
        <v>9.3312008315542538E-3</v>
      </c>
      <c r="Y19" s="59">
        <f t="shared" si="6"/>
        <v>1.2450488102138335E-2</v>
      </c>
    </row>
    <row r="20" spans="2:25" x14ac:dyDescent="0.6">
      <c r="B20" s="40">
        <v>548.80573248407597</v>
      </c>
      <c r="C20" s="40">
        <v>497.20207253886002</v>
      </c>
      <c r="D20" s="2"/>
      <c r="E20" s="1"/>
      <c r="F20" s="40">
        <v>548.97203947368405</v>
      </c>
      <c r="G20" s="40">
        <v>189.59595959595899</v>
      </c>
      <c r="H20" s="40">
        <v>548.95309882746994</v>
      </c>
      <c r="I20" s="40">
        <v>1.3116036505866999</v>
      </c>
      <c r="J20" s="40">
        <v>575.08650519031096</v>
      </c>
      <c r="K20" s="40">
        <v>0.601317027281279</v>
      </c>
      <c r="N20" s="23">
        <f t="shared" si="0"/>
        <v>548.80573248407597</v>
      </c>
      <c r="O20" s="24">
        <f t="shared" si="1"/>
        <v>49720.207253886001</v>
      </c>
      <c r="P20" s="23">
        <f t="shared" si="2"/>
        <v>548.97203947368405</v>
      </c>
      <c r="Q20" s="25">
        <f t="shared" si="3"/>
        <v>1.8959595959595898E-4</v>
      </c>
      <c r="R20" s="23">
        <f t="shared" si="4"/>
        <v>548.95309882746994</v>
      </c>
      <c r="S20" s="24">
        <f t="shared" si="4"/>
        <v>1.3116036505866999</v>
      </c>
      <c r="T20" s="23">
        <f t="shared" si="4"/>
        <v>575.08650519031096</v>
      </c>
      <c r="U20" s="24">
        <f t="shared" si="4"/>
        <v>0.601317027281279</v>
      </c>
      <c r="V20" s="17">
        <f t="shared" si="7"/>
        <v>0.58015097535027416</v>
      </c>
      <c r="W20" s="17"/>
      <c r="X20" s="17">
        <f t="shared" si="5"/>
        <v>2.1166051931004848E-2</v>
      </c>
      <c r="Y20" s="59">
        <f t="shared" si="6"/>
        <v>3.6483696193435833E-2</v>
      </c>
    </row>
    <row r="21" spans="2:25" x14ac:dyDescent="0.6">
      <c r="B21" s="40">
        <v>573.48726114649605</v>
      </c>
      <c r="C21" s="40">
        <v>462.38341968911999</v>
      </c>
      <c r="D21" s="2"/>
      <c r="E21" s="1"/>
      <c r="F21" s="40">
        <v>573.64309210526301</v>
      </c>
      <c r="G21" s="40">
        <v>175.050505050505</v>
      </c>
      <c r="H21" s="40">
        <v>573.86934673366795</v>
      </c>
      <c r="I21" s="40">
        <v>1.40449804432855</v>
      </c>
      <c r="J21" s="2"/>
      <c r="K21" s="1"/>
      <c r="N21" s="23">
        <f t="shared" si="0"/>
        <v>573.48726114649605</v>
      </c>
      <c r="O21" s="24">
        <f t="shared" si="1"/>
        <v>46238.341968911998</v>
      </c>
      <c r="P21" s="23">
        <f t="shared" si="2"/>
        <v>573.64309210526301</v>
      </c>
      <c r="Q21" s="25">
        <f t="shared" si="3"/>
        <v>1.75050505050505E-4</v>
      </c>
      <c r="R21" s="23">
        <f t="shared" si="4"/>
        <v>573.86934673366795</v>
      </c>
      <c r="S21" s="24">
        <f t="shared" si="4"/>
        <v>1.40449804432855</v>
      </c>
      <c r="T21" s="31"/>
      <c r="U21" s="28"/>
      <c r="V21" s="17"/>
      <c r="W21" s="17"/>
      <c r="X21" s="17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B25" s="2">
        <v>306.72268907563</v>
      </c>
      <c r="C25" s="1">
        <v>1458.51528384279</v>
      </c>
      <c r="D25" s="2"/>
      <c r="E25" s="1"/>
      <c r="F25" s="2">
        <v>306.605689665402</v>
      </c>
      <c r="G25" s="1">
        <v>173.40033500837501</v>
      </c>
      <c r="H25" s="2">
        <v>306.362247323502</v>
      </c>
      <c r="I25" s="1">
        <v>1.0070625896577201</v>
      </c>
      <c r="J25" s="2">
        <v>299.78099043132102</v>
      </c>
      <c r="K25" s="1">
        <v>1.32325581395348</v>
      </c>
      <c r="V25"/>
    </row>
    <row r="26" spans="2:25" x14ac:dyDescent="0.6">
      <c r="B26" s="2">
        <v>314.28571428571399</v>
      </c>
      <c r="C26" s="1">
        <v>1393.88646288209</v>
      </c>
      <c r="D26" s="2"/>
      <c r="E26" s="1"/>
      <c r="F26" s="2">
        <v>314.53406907379701</v>
      </c>
      <c r="G26" s="1">
        <v>177.286432160804</v>
      </c>
      <c r="H26" s="2">
        <v>314.55958463170498</v>
      </c>
      <c r="I26" s="1">
        <v>0.98956181634360396</v>
      </c>
      <c r="J26" s="2">
        <v>325.071399428804</v>
      </c>
      <c r="K26" s="1">
        <v>1.51860465116279</v>
      </c>
      <c r="V26"/>
    </row>
    <row r="27" spans="2:25" x14ac:dyDescent="0.6">
      <c r="B27" s="2">
        <v>324.92997198879499</v>
      </c>
      <c r="C27" s="1">
        <v>1313.53711790393</v>
      </c>
      <c r="D27" s="2"/>
      <c r="E27" s="1"/>
      <c r="F27" s="2">
        <v>325.19819807484203</v>
      </c>
      <c r="G27" s="1">
        <v>182.78056951423699</v>
      </c>
      <c r="H27" s="2">
        <v>325.30107350532302</v>
      </c>
      <c r="I27" s="1">
        <v>0.96769311573969297</v>
      </c>
      <c r="J27" s="2">
        <v>350.07852012655599</v>
      </c>
      <c r="K27" s="1">
        <v>1.6255813953488301</v>
      </c>
      <c r="V27"/>
    </row>
    <row r="28" spans="2:25" x14ac:dyDescent="0.6">
      <c r="B28" s="2">
        <v>351.26050420168002</v>
      </c>
      <c r="C28" s="1">
        <v>1138.86462882096</v>
      </c>
      <c r="D28" s="2"/>
      <c r="E28" s="1"/>
      <c r="F28" s="2">
        <v>351.42469842399998</v>
      </c>
      <c r="G28" s="1">
        <v>192.83082077051901</v>
      </c>
      <c r="H28" s="2">
        <v>351.30934018140101</v>
      </c>
      <c r="I28" s="1">
        <v>0.93283273786415799</v>
      </c>
      <c r="J28" s="2">
        <v>375.09757280432302</v>
      </c>
      <c r="K28" s="1">
        <v>1.66046511627907</v>
      </c>
      <c r="V28"/>
    </row>
    <row r="29" spans="2:25" x14ac:dyDescent="0.6">
      <c r="B29" s="2">
        <v>376.19047619047598</v>
      </c>
      <c r="C29" s="1">
        <v>999.12663755458505</v>
      </c>
      <c r="D29" s="2"/>
      <c r="E29" s="1"/>
      <c r="F29" s="2">
        <v>376.53480846557898</v>
      </c>
      <c r="G29" s="1">
        <v>198.994974874371</v>
      </c>
      <c r="H29" s="2">
        <v>376.47277415283099</v>
      </c>
      <c r="I29" s="1">
        <v>0.92218902911190304</v>
      </c>
      <c r="J29" s="2">
        <v>400.12740275436198</v>
      </c>
      <c r="K29" s="1">
        <v>1.6302325581395301</v>
      </c>
      <c r="V29"/>
    </row>
    <row r="30" spans="2:25" x14ac:dyDescent="0.6">
      <c r="B30" s="2">
        <v>400.84033613445303</v>
      </c>
      <c r="C30" s="1">
        <v>882.09606986899496</v>
      </c>
      <c r="D30" s="2"/>
      <c r="E30" s="1"/>
      <c r="F30" s="2">
        <v>401.64400567779802</v>
      </c>
      <c r="G30" s="1">
        <v>205.02512562813999</v>
      </c>
      <c r="H30" s="2">
        <v>401.07381672559001</v>
      </c>
      <c r="I30" s="1">
        <v>0.93356349376054804</v>
      </c>
      <c r="J30" s="2">
        <v>425.16608546376898</v>
      </c>
      <c r="K30" s="1">
        <v>1.5465116279069699</v>
      </c>
      <c r="V30"/>
    </row>
    <row r="31" spans="2:25" x14ac:dyDescent="0.6">
      <c r="B31" s="2">
        <v>425.77030812324898</v>
      </c>
      <c r="C31" s="1">
        <v>784.27947598253195</v>
      </c>
      <c r="D31" s="2"/>
      <c r="E31" s="1"/>
      <c r="F31" s="2">
        <v>426.16807927010098</v>
      </c>
      <c r="G31" s="1">
        <v>205.159128978224</v>
      </c>
      <c r="H31" s="2">
        <v>425.67735051163203</v>
      </c>
      <c r="I31" s="1">
        <v>0.96255914036533596</v>
      </c>
      <c r="J31" s="2">
        <v>450.21054171189201</v>
      </c>
      <c r="K31" s="1">
        <v>1.4279069767441801</v>
      </c>
      <c r="V31"/>
    </row>
    <row r="32" spans="2:25" x14ac:dyDescent="0.6">
      <c r="B32" s="2">
        <v>450.140056022409</v>
      </c>
      <c r="C32" s="1">
        <v>703.93013100436599</v>
      </c>
      <c r="D32" s="2"/>
      <c r="E32" s="1"/>
      <c r="F32" s="2">
        <v>450.70949662024901</v>
      </c>
      <c r="G32" s="1">
        <v>207.83919597989899</v>
      </c>
      <c r="H32" s="2">
        <v>450.28368691261801</v>
      </c>
      <c r="I32" s="1">
        <v>1.0113786166707801</v>
      </c>
      <c r="J32" s="2">
        <v>474.96285690091798</v>
      </c>
      <c r="K32" s="1">
        <v>1.2744186046511601</v>
      </c>
      <c r="V32"/>
    </row>
    <row r="33" spans="2:11" customFormat="1" x14ac:dyDescent="0.6">
      <c r="B33" s="2">
        <v>474.78991596638599</v>
      </c>
      <c r="C33" s="1">
        <v>639.30131004366797</v>
      </c>
      <c r="D33" s="2"/>
      <c r="E33" s="1"/>
      <c r="F33" s="2">
        <v>475.51700372890798</v>
      </c>
      <c r="G33" s="1">
        <v>209.581239530988</v>
      </c>
      <c r="H33" s="2">
        <v>475.17433302954299</v>
      </c>
      <c r="I33" s="1">
        <v>1.07121548372095</v>
      </c>
      <c r="J33" s="2">
        <v>499.71825131059302</v>
      </c>
      <c r="K33" s="1">
        <v>1.1023255813953401</v>
      </c>
    </row>
    <row r="34" spans="2:11" customFormat="1" x14ac:dyDescent="0.6">
      <c r="B34" s="2">
        <v>499.43977591036401</v>
      </c>
      <c r="C34" s="1">
        <v>585.15283842794702</v>
      </c>
      <c r="D34" s="2"/>
      <c r="E34" s="1"/>
      <c r="F34" s="2">
        <v>500.288910492517</v>
      </c>
      <c r="G34" s="1">
        <v>206.09715242881001</v>
      </c>
      <c r="H34" s="2">
        <v>499.78378344713298</v>
      </c>
      <c r="I34" s="1">
        <v>1.1420614374715801</v>
      </c>
      <c r="J34" s="2">
        <v>525.06947491589801</v>
      </c>
      <c r="K34" s="1">
        <v>0.93023255813953498</v>
      </c>
    </row>
    <row r="35" spans="2:11" customFormat="1" x14ac:dyDescent="0.6">
      <c r="B35" s="2">
        <v>524.36974789915905</v>
      </c>
      <c r="C35" s="1">
        <v>537.99126637554502</v>
      </c>
      <c r="D35" s="2"/>
      <c r="E35" s="1"/>
      <c r="F35" s="2">
        <v>524.47843212428995</v>
      </c>
      <c r="G35" s="1">
        <v>197.11892797319899</v>
      </c>
      <c r="H35" s="2">
        <v>524.39479087302402</v>
      </c>
      <c r="I35" s="1">
        <v>1.22392062994479</v>
      </c>
      <c r="J35" s="2">
        <v>549.82525422815399</v>
      </c>
      <c r="K35" s="1">
        <v>0.75581395348837199</v>
      </c>
    </row>
    <row r="36" spans="2:11" customFormat="1" x14ac:dyDescent="0.6">
      <c r="B36" s="2">
        <v>548.73949579831901</v>
      </c>
      <c r="C36" s="1">
        <v>499.56331877729201</v>
      </c>
      <c r="D36" s="2"/>
      <c r="E36" s="1"/>
      <c r="F36" s="2">
        <v>549.22295400709197</v>
      </c>
      <c r="G36" s="1">
        <v>189.61474036850899</v>
      </c>
      <c r="H36" s="2">
        <v>549.28979661319499</v>
      </c>
      <c r="I36" s="1">
        <v>1.3145945654182201</v>
      </c>
      <c r="J36" s="2">
        <v>575.17339861281096</v>
      </c>
      <c r="K36" s="1">
        <v>0.60232558139534897</v>
      </c>
    </row>
    <row r="37" spans="2:11" customFormat="1" x14ac:dyDescent="0.6">
      <c r="B37" s="2">
        <v>573.66946778711394</v>
      </c>
      <c r="C37" s="1">
        <v>464.62882096069802</v>
      </c>
      <c r="D37" s="2"/>
      <c r="E37" s="1"/>
      <c r="F37" s="2">
        <v>573.92000876316104</v>
      </c>
      <c r="G37" s="1">
        <v>175.142378559463</v>
      </c>
      <c r="H37" s="2">
        <v>573.61991974141199</v>
      </c>
      <c r="I37" s="1">
        <v>1.4096654923364</v>
      </c>
      <c r="J37" s="2"/>
      <c r="K37" s="1"/>
    </row>
    <row r="38" spans="2:11" customFormat="1" x14ac:dyDescent="0.6"/>
    <row r="39" spans="2:11" customFormat="1" x14ac:dyDescent="0.6">
      <c r="B39" s="40">
        <v>306.36942675159202</v>
      </c>
      <c r="C39" s="40">
        <v>1459.6891191709799</v>
      </c>
      <c r="F39" s="40">
        <v>306.167763157894</v>
      </c>
      <c r="G39" s="40">
        <v>173.23232323232301</v>
      </c>
      <c r="H39" s="40">
        <v>306.28140703517499</v>
      </c>
      <c r="I39" s="40">
        <v>1.0068448500651801</v>
      </c>
      <c r="J39" s="40">
        <v>300.21626297577802</v>
      </c>
      <c r="K39" s="40">
        <v>1.3243650047036599</v>
      </c>
    </row>
    <row r="40" spans="2:11" customFormat="1" x14ac:dyDescent="0.6">
      <c r="B40" s="40">
        <v>314.33121019108199</v>
      </c>
      <c r="C40" s="40">
        <v>1393.7823834196799</v>
      </c>
      <c r="F40" s="40">
        <v>314.39144736842098</v>
      </c>
      <c r="G40" s="40">
        <v>177.17171717171701</v>
      </c>
      <c r="H40" s="40">
        <v>314.44723618090399</v>
      </c>
      <c r="I40" s="40">
        <v>0.98891786179921704</v>
      </c>
      <c r="J40" s="40">
        <v>325.08650519031102</v>
      </c>
      <c r="K40" s="40">
        <v>1.52248353715898</v>
      </c>
    </row>
    <row r="41" spans="2:11" customFormat="1" x14ac:dyDescent="0.6">
      <c r="B41" s="40">
        <v>324.68152866242002</v>
      </c>
      <c r="C41" s="40">
        <v>1315.4404145077699</v>
      </c>
      <c r="F41" s="40">
        <v>325.08223684210498</v>
      </c>
      <c r="G41" s="40">
        <v>182.525252525252</v>
      </c>
      <c r="H41" s="40">
        <v>324.91624790619699</v>
      </c>
      <c r="I41" s="40">
        <v>0.966101694915253</v>
      </c>
      <c r="J41" s="40">
        <v>350.38927335640102</v>
      </c>
      <c r="K41" s="40">
        <v>1.6274694261523901</v>
      </c>
    </row>
    <row r="42" spans="2:11" customFormat="1" x14ac:dyDescent="0.6">
      <c r="B42" s="40">
        <v>351.15445859872602</v>
      </c>
      <c r="C42" s="40">
        <v>1136.37305699481</v>
      </c>
      <c r="F42" s="40">
        <v>351.39802631578902</v>
      </c>
      <c r="G42" s="40">
        <v>192.72727272727201</v>
      </c>
      <c r="H42" s="40">
        <v>351.29815745393603</v>
      </c>
      <c r="I42" s="40">
        <v>0.930247718383311</v>
      </c>
      <c r="J42" s="40">
        <v>375.04325259515502</v>
      </c>
      <c r="K42" s="40">
        <v>1.6596425211665</v>
      </c>
    </row>
    <row r="43" spans="2:11" customFormat="1" x14ac:dyDescent="0.6">
      <c r="B43" s="40">
        <v>376.03503184713298</v>
      </c>
      <c r="C43" s="40">
        <v>997.09844559585395</v>
      </c>
      <c r="F43" s="40">
        <v>376.27467105263099</v>
      </c>
      <c r="G43" s="40">
        <v>198.78787878787799</v>
      </c>
      <c r="H43" s="40">
        <v>376.42378559463901</v>
      </c>
      <c r="I43" s="40">
        <v>0.92046936114732603</v>
      </c>
      <c r="J43" s="40">
        <v>400.34602076124497</v>
      </c>
      <c r="K43" s="40">
        <v>1.6308560677328301</v>
      </c>
    </row>
    <row r="44" spans="2:11" customFormat="1" x14ac:dyDescent="0.6">
      <c r="B44" s="40">
        <v>400.91560509554103</v>
      </c>
      <c r="C44" s="40">
        <v>878.96373056994798</v>
      </c>
      <c r="F44" s="40">
        <v>401.15131578947302</v>
      </c>
      <c r="G44" s="40">
        <v>204.747474747474</v>
      </c>
      <c r="H44" s="40">
        <v>401.13065326633102</v>
      </c>
      <c r="I44" s="40">
        <v>0.93350717079530598</v>
      </c>
      <c r="J44" s="40">
        <v>425</v>
      </c>
      <c r="K44" s="40">
        <v>1.54957666980244</v>
      </c>
    </row>
    <row r="45" spans="2:11" customFormat="1" x14ac:dyDescent="0.6">
      <c r="B45" s="40">
        <v>425.59713375796099</v>
      </c>
      <c r="C45" s="40">
        <v>783.21243523316002</v>
      </c>
      <c r="F45" s="40">
        <v>426.02796052631498</v>
      </c>
      <c r="G45" s="40">
        <v>205.050505050505</v>
      </c>
      <c r="H45" s="40">
        <v>425.83752093802298</v>
      </c>
      <c r="I45" s="40">
        <v>0.96121251629726101</v>
      </c>
      <c r="J45" s="40">
        <v>450.08650519031102</v>
      </c>
      <c r="K45" s="40">
        <v>1.4276575729068599</v>
      </c>
    </row>
    <row r="46" spans="2:11" customFormat="1" x14ac:dyDescent="0.6">
      <c r="B46" s="40">
        <v>450.07961783439498</v>
      </c>
      <c r="C46" s="40">
        <v>703.62694300518103</v>
      </c>
      <c r="F46" s="40">
        <v>450.699013157894</v>
      </c>
      <c r="G46" s="40">
        <v>207.67676767676701</v>
      </c>
      <c r="H46" s="40">
        <v>450.54438860971499</v>
      </c>
      <c r="I46" s="40">
        <v>1.0068448500651801</v>
      </c>
      <c r="J46" s="40">
        <v>474.95674740484401</v>
      </c>
      <c r="K46" s="40">
        <v>1.27525870178739</v>
      </c>
    </row>
    <row r="47" spans="2:11" customFormat="1" x14ac:dyDescent="0.6">
      <c r="B47" s="40">
        <v>474.761146496815</v>
      </c>
      <c r="C47" s="40">
        <v>636.47668393782305</v>
      </c>
      <c r="F47" s="40">
        <v>475.16447368421001</v>
      </c>
      <c r="G47" s="40">
        <v>209.39393939393901</v>
      </c>
      <c r="H47" s="40">
        <v>475.25125628140597</v>
      </c>
      <c r="I47" s="40">
        <v>1.0655149934810899</v>
      </c>
      <c r="J47" s="40">
        <v>499.826989619377</v>
      </c>
      <c r="K47" s="40">
        <v>1.10592662276575</v>
      </c>
    </row>
    <row r="48" spans="2:11" customFormat="1" x14ac:dyDescent="0.6">
      <c r="B48" s="40">
        <v>499.64171974522299</v>
      </c>
      <c r="C48" s="40">
        <v>584.24870466321204</v>
      </c>
      <c r="F48" s="40">
        <v>499.83552631578902</v>
      </c>
      <c r="G48" s="40">
        <v>205.858585858585</v>
      </c>
      <c r="H48" s="40">
        <v>499.74874371859198</v>
      </c>
      <c r="I48" s="40">
        <v>1.13885267275097</v>
      </c>
      <c r="J48" s="40">
        <v>525.12975778546695</v>
      </c>
      <c r="K48" s="40">
        <v>0.92982126058325398</v>
      </c>
    </row>
    <row r="49" spans="2:11" customFormat="1" x14ac:dyDescent="0.6">
      <c r="B49" s="40">
        <v>524.12420382165601</v>
      </c>
      <c r="C49" s="40">
        <v>536.99481865284895</v>
      </c>
      <c r="F49" s="40">
        <v>524.50657894736798</v>
      </c>
      <c r="G49" s="40">
        <v>197.07070707070699</v>
      </c>
      <c r="H49" s="40">
        <v>524.45561139028405</v>
      </c>
      <c r="I49" s="40">
        <v>1.2187092568448501</v>
      </c>
      <c r="J49" s="40">
        <v>550</v>
      </c>
      <c r="K49" s="40">
        <v>0.75879586077140104</v>
      </c>
    </row>
    <row r="50" spans="2:11" customFormat="1" x14ac:dyDescent="0.6">
      <c r="B50" s="40">
        <v>548.80573248407597</v>
      </c>
      <c r="C50" s="40">
        <v>497.20207253886002</v>
      </c>
      <c r="F50" s="40">
        <v>548.97203947368405</v>
      </c>
      <c r="G50" s="40">
        <v>189.59595959595899</v>
      </c>
      <c r="H50" s="40">
        <v>548.95309882746994</v>
      </c>
      <c r="I50" s="40">
        <v>1.3116036505866999</v>
      </c>
      <c r="J50" s="40">
        <v>575.08650519031096</v>
      </c>
      <c r="K50" s="40">
        <v>0.601317027281279</v>
      </c>
    </row>
    <row r="51" spans="2:11" customFormat="1" x14ac:dyDescent="0.6">
      <c r="B51" s="40">
        <v>573.48726114649605</v>
      </c>
      <c r="C51" s="40">
        <v>462.38341968911999</v>
      </c>
      <c r="F51" s="40">
        <v>573.64309210526301</v>
      </c>
      <c r="G51" s="40">
        <v>175.050505050505</v>
      </c>
      <c r="H51" s="40">
        <v>573.86934673366795</v>
      </c>
      <c r="I51" s="40">
        <v>1.40449804432855</v>
      </c>
    </row>
    <row r="52" spans="2:11" customFormat="1" x14ac:dyDescent="0.6"/>
    <row r="53" spans="2:11" customFormat="1" x14ac:dyDescent="0.6"/>
    <row r="54" spans="2:11" customFormat="1" x14ac:dyDescent="0.6">
      <c r="B54" s="59">
        <f>B25/B39-1</f>
        <v>1.1530599765896543E-3</v>
      </c>
      <c r="C54" s="59">
        <f t="shared" ref="C54" si="8">C25/C39-1</f>
        <v>-8.0416803329774744E-4</v>
      </c>
      <c r="F54" s="59">
        <f>F25/F39-1</f>
        <v>1.4303481953523711E-3</v>
      </c>
      <c r="G54" s="59">
        <f t="shared" ref="G54:I65" si="9">G25/G39-1</f>
        <v>9.6986389674325046E-4</v>
      </c>
      <c r="H54" s="59">
        <f>H25/H39-1</f>
        <v>2.6394122029649303E-4</v>
      </c>
      <c r="I54" s="59">
        <f t="shared" si="9"/>
        <v>2.16259329852031E-4</v>
      </c>
      <c r="J54" s="59">
        <f>J25/J39-1</f>
        <v>-1.4498633090110902E-3</v>
      </c>
      <c r="K54" s="59">
        <f t="shared" ref="K54:K65" si="10">K25/K39-1</f>
        <v>-8.3752647211343678E-4</v>
      </c>
    </row>
    <row r="55" spans="2:11" customFormat="1" x14ac:dyDescent="0.6">
      <c r="B55" s="59">
        <f t="shared" ref="B55:C55" si="11">B26/B40-1</f>
        <v>-1.4473874656084629E-4</v>
      </c>
      <c r="C55" s="59">
        <f t="shared" si="11"/>
        <v>7.467411243555766E-5</v>
      </c>
      <c r="F55" s="59">
        <f t="shared" ref="F55" si="12">F26/F40-1</f>
        <v>4.536437189046616E-4</v>
      </c>
      <c r="G55" s="59">
        <f t="shared" si="9"/>
        <v>6.4747912882623382E-4</v>
      </c>
      <c r="H55" s="59">
        <f t="shared" si="9"/>
        <v>3.5728872088536257E-4</v>
      </c>
      <c r="I55" s="59">
        <f t="shared" si="9"/>
        <v>6.5117091040844954E-4</v>
      </c>
      <c r="J55" s="59">
        <f t="shared" ref="J55" si="13">J26/J40-1</f>
        <v>-4.6466898089736475E-5</v>
      </c>
      <c r="K55" s="59">
        <f t="shared" si="10"/>
        <v>-2.5477359206315109E-3</v>
      </c>
    </row>
    <row r="56" spans="2:11" customFormat="1" x14ac:dyDescent="0.6">
      <c r="B56" s="59">
        <f t="shared" ref="B56:C56" si="14">B27/B41-1</f>
        <v>7.6519082375425818E-4</v>
      </c>
      <c r="C56" s="59">
        <f t="shared" si="14"/>
        <v>-1.446889256897288E-3</v>
      </c>
      <c r="F56" s="59">
        <f t="shared" ref="F56" si="15">F27/F41-1</f>
        <v>3.5671353151589535E-4</v>
      </c>
      <c r="G56" s="59">
        <f t="shared" si="9"/>
        <v>1.398803647455038E-3</v>
      </c>
      <c r="H56" s="59">
        <f t="shared" si="9"/>
        <v>1.1843839808132195E-3</v>
      </c>
      <c r="I56" s="59">
        <f t="shared" si="9"/>
        <v>1.6472601516133167E-3</v>
      </c>
      <c r="J56" s="59">
        <f t="shared" ref="J56" si="16">J27/J41-1</f>
        <v>-8.8687997457315149E-4</v>
      </c>
      <c r="K56" s="59">
        <f t="shared" si="10"/>
        <v>-1.1601021642684284E-3</v>
      </c>
    </row>
    <row r="57" spans="2:11" customFormat="1" x14ac:dyDescent="0.6">
      <c r="B57" s="59">
        <f t="shared" ref="B57:C57" si="17">B28/B42-1</f>
        <v>3.0199133275199408E-4</v>
      </c>
      <c r="C57" s="59">
        <f t="shared" si="17"/>
        <v>2.1925650303071809E-3</v>
      </c>
      <c r="F57" s="59">
        <f t="shared" ref="F57" si="18">F28/F42-1</f>
        <v>7.5902840122932247E-5</v>
      </c>
      <c r="G57" s="59">
        <f t="shared" si="9"/>
        <v>5.3727758288535377E-4</v>
      </c>
      <c r="H57" s="59">
        <f t="shared" si="9"/>
        <v>3.1832582174651236E-5</v>
      </c>
      <c r="I57" s="59">
        <f t="shared" si="9"/>
        <v>2.7788506542532065E-3</v>
      </c>
      <c r="J57" s="59">
        <f t="shared" ref="J57" si="19">J28/J42-1</f>
        <v>1.4483718555702296E-4</v>
      </c>
      <c r="K57" s="59">
        <f t="shared" si="10"/>
        <v>4.9564596115070358E-4</v>
      </c>
    </row>
    <row r="58" spans="2:11" customFormat="1" x14ac:dyDescent="0.6">
      <c r="B58" s="59">
        <f t="shared" ref="B58:C58" si="20">B29/B43-1</f>
        <v>4.1337729248103194E-4</v>
      </c>
      <c r="C58" s="59">
        <f t="shared" si="20"/>
        <v>2.0340939931151603E-3</v>
      </c>
      <c r="F58" s="59">
        <f t="shared" ref="F58" si="21">F29/F43-1</f>
        <v>6.9134978503937461E-4</v>
      </c>
      <c r="G58" s="59">
        <f t="shared" si="9"/>
        <v>1.0417943375411465E-3</v>
      </c>
      <c r="H58" s="59">
        <f t="shared" si="9"/>
        <v>1.3014203689221127E-4</v>
      </c>
      <c r="I58" s="59">
        <f t="shared" si="9"/>
        <v>1.8682511739809282E-3</v>
      </c>
      <c r="J58" s="59">
        <f t="shared" ref="J58" si="22">J29/J43-1</f>
        <v>-5.4607263603445588E-4</v>
      </c>
      <c r="K58" s="59">
        <f t="shared" si="10"/>
        <v>-3.8232043013264327E-4</v>
      </c>
    </row>
    <row r="59" spans="2:11" x14ac:dyDescent="0.6">
      <c r="B59" s="59">
        <f t="shared" ref="B59:C59" si="23">B30/B44-1</f>
        <v>-1.8774265738563667E-4</v>
      </c>
      <c r="C59" s="59">
        <f t="shared" si="23"/>
        <v>3.5636729822923208E-3</v>
      </c>
      <c r="F59" s="59">
        <f t="shared" ref="F59" si="24">F30/F44-1</f>
        <v>1.2281896355128552E-3</v>
      </c>
      <c r="G59" s="59">
        <f t="shared" si="9"/>
        <v>1.3560649820392179E-3</v>
      </c>
      <c r="H59" s="59">
        <f t="shared" si="9"/>
        <v>-1.416908438141018E-4</v>
      </c>
      <c r="I59" s="59">
        <f t="shared" si="9"/>
        <v>6.033479656508689E-5</v>
      </c>
      <c r="J59" s="59">
        <f t="shared" ref="J59" si="25">J30/J44-1</f>
        <v>3.9078932651515075E-4</v>
      </c>
      <c r="K59" s="59">
        <f t="shared" si="10"/>
        <v>-1.9779866044710159E-3</v>
      </c>
    </row>
    <row r="60" spans="2:11" x14ac:dyDescent="0.6">
      <c r="B60" s="59">
        <f t="shared" ref="B60:C60" si="26">B31/B45-1</f>
        <v>4.0689739556953874E-4</v>
      </c>
      <c r="C60" s="59">
        <f t="shared" si="26"/>
        <v>1.3623899485895041E-3</v>
      </c>
      <c r="F60" s="59">
        <f t="shared" ref="F60" si="27">F31/F45-1</f>
        <v>3.2889565185545422E-4</v>
      </c>
      <c r="G60" s="59">
        <f t="shared" si="9"/>
        <v>5.2974230759517127E-4</v>
      </c>
      <c r="H60" s="59">
        <f t="shared" si="9"/>
        <v>-3.7613037488604117E-4</v>
      </c>
      <c r="I60" s="59">
        <f t="shared" si="9"/>
        <v>1.4009639338263824E-3</v>
      </c>
      <c r="J60" s="59">
        <f t="shared" ref="J60" si="28">J31/J45-1</f>
        <v>2.7558373812719417E-4</v>
      </c>
      <c r="K60" s="59">
        <f t="shared" si="10"/>
        <v>1.7469443797524242E-4</v>
      </c>
    </row>
    <row r="61" spans="2:11" x14ac:dyDescent="0.6">
      <c r="B61" s="59">
        <f t="shared" ref="B61:C61" si="29">B32/B46-1</f>
        <v>1.342833259254661E-4</v>
      </c>
      <c r="C61" s="59">
        <f t="shared" si="29"/>
        <v>4.308931063528032E-4</v>
      </c>
      <c r="F61" s="59">
        <f t="shared" ref="F61" si="30">F32/F46-1</f>
        <v>2.326045109701802E-5</v>
      </c>
      <c r="G61" s="59">
        <f t="shared" si="9"/>
        <v>7.8212072033401192E-4</v>
      </c>
      <c r="H61" s="59">
        <f t="shared" si="9"/>
        <v>-5.7863709700489707E-4</v>
      </c>
      <c r="I61" s="59">
        <f t="shared" si="9"/>
        <v>4.502944624791505E-3</v>
      </c>
      <c r="J61" s="59">
        <f t="shared" ref="J61" si="31">J32/J46-1</f>
        <v>1.2863268302520936E-5</v>
      </c>
      <c r="K61" s="59">
        <f t="shared" si="10"/>
        <v>-6.5876604884362866E-4</v>
      </c>
    </row>
    <row r="62" spans="2:11" x14ac:dyDescent="0.6">
      <c r="B62" s="59">
        <f t="shared" ref="B62:C62" si="32">B33/B47-1</f>
        <v>6.0597775920046004E-5</v>
      </c>
      <c r="C62" s="59">
        <f t="shared" si="32"/>
        <v>4.4379097885711705E-3</v>
      </c>
      <c r="F62" s="59">
        <f t="shared" ref="F62" si="33">F33/F47-1</f>
        <v>7.4191162054826343E-4</v>
      </c>
      <c r="G62" s="59">
        <f t="shared" si="9"/>
        <v>8.9448690631210859E-4</v>
      </c>
      <c r="H62" s="59">
        <f t="shared" si="9"/>
        <v>-1.6185807159119214E-4</v>
      </c>
      <c r="I62" s="59">
        <f t="shared" si="9"/>
        <v>5.3499859455157228E-3</v>
      </c>
      <c r="J62" s="59">
        <f t="shared" ref="J62" si="34">J33/J47-1</f>
        <v>-2.1755189504024663E-4</v>
      </c>
      <c r="K62" s="59">
        <f t="shared" si="10"/>
        <v>-3.2561304667793056E-3</v>
      </c>
    </row>
    <row r="63" spans="2:11" x14ac:dyDescent="0.6">
      <c r="B63" s="59">
        <f t="shared" ref="B63:C63" si="35">B34/B48-1</f>
        <v>-4.0417728720087975E-4</v>
      </c>
      <c r="C63" s="59">
        <f t="shared" si="35"/>
        <v>1.5475152234289968E-3</v>
      </c>
      <c r="F63" s="59">
        <f t="shared" ref="F63" si="36">F34/F48-1</f>
        <v>9.0706673067009191E-4</v>
      </c>
      <c r="G63" s="59">
        <f t="shared" si="9"/>
        <v>1.1588856944197978E-3</v>
      </c>
      <c r="H63" s="59">
        <f t="shared" si="9"/>
        <v>7.0114690594813567E-5</v>
      </c>
      <c r="I63" s="59">
        <f t="shared" si="9"/>
        <v>2.8175415463169706E-3</v>
      </c>
      <c r="J63" s="59">
        <f t="shared" ref="J63" si="37">J34/J48-1</f>
        <v>-1.1479614071607802E-4</v>
      </c>
      <c r="K63" s="59">
        <f t="shared" si="10"/>
        <v>4.4234045156477109E-4</v>
      </c>
    </row>
    <row r="64" spans="2:11" x14ac:dyDescent="0.6">
      <c r="B64" s="59">
        <f t="shared" ref="B64:C64" si="38">B35/B49-1</f>
        <v>4.6848452277648001E-4</v>
      </c>
      <c r="C64" s="59">
        <f t="shared" si="38"/>
        <v>1.8556002555030204E-3</v>
      </c>
      <c r="F64" s="59">
        <f t="shared" ref="F64" si="39">F35/F49-1</f>
        <v>-5.3663431895389913E-5</v>
      </c>
      <c r="G64" s="59">
        <f t="shared" si="9"/>
        <v>2.4468833145618873E-4</v>
      </c>
      <c r="H64" s="59">
        <f t="shared" si="9"/>
        <v>-1.1596885597009443E-4</v>
      </c>
      <c r="I64" s="59">
        <f t="shared" si="9"/>
        <v>4.2761413935854531E-3</v>
      </c>
      <c r="J64" s="59">
        <f t="shared" ref="J64" si="40">J35/J49-1</f>
        <v>-3.1771958517456955E-4</v>
      </c>
      <c r="K64" s="59">
        <f t="shared" si="10"/>
        <v>-3.929788546813695E-3</v>
      </c>
    </row>
    <row r="65" spans="2:11" x14ac:dyDescent="0.6">
      <c r="B65" s="59">
        <f t="shared" ref="B65:C65" si="41">B36/B50-1</f>
        <v>-1.2069240869105879E-4</v>
      </c>
      <c r="C65" s="59">
        <f t="shared" si="41"/>
        <v>4.7490675700017082E-3</v>
      </c>
      <c r="F65" s="59">
        <f t="shared" ref="F65" si="42">F36/F50-1</f>
        <v>4.5706250112198532E-4</v>
      </c>
      <c r="G65" s="59">
        <f t="shared" si="9"/>
        <v>9.9056818457565754E-5</v>
      </c>
      <c r="H65" s="59">
        <f t="shared" si="9"/>
        <v>6.1334526837386605E-4</v>
      </c>
      <c r="I65" s="59">
        <f t="shared" si="9"/>
        <v>2.28034957830614E-3</v>
      </c>
      <c r="J65" s="59">
        <f t="shared" ref="J65" si="43">J36/J50-1</f>
        <v>1.5109626415465982E-4</v>
      </c>
      <c r="K65" s="59">
        <f t="shared" si="10"/>
        <v>1.6772419012145434E-3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6875" style="10" bestFit="1" customWidth="1"/>
    <col min="16" max="16" width="8.75" bestFit="1" customWidth="1"/>
    <col min="17" max="17" width="10.5" style="8" customWidth="1"/>
    <col min="18" max="18" width="12.75" bestFit="1" customWidth="1"/>
    <col min="19" max="19" width="10.6875" style="12" bestFit="1" customWidth="1"/>
    <col min="20" max="20" width="12.75" bestFit="1" customWidth="1"/>
    <col min="21" max="21" width="10.6875" style="12" bestFit="1" customWidth="1"/>
    <col min="22" max="22" width="7" style="12" bestFit="1" customWidth="1"/>
    <col min="23" max="23" width="10.9375" bestFit="1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ht="17.25" thickBot="1" x14ac:dyDescent="0.65">
      <c r="B8" s="54" t="s">
        <v>4</v>
      </c>
      <c r="C8" s="51" t="s">
        <v>18</v>
      </c>
      <c r="D8" s="50" t="s">
        <v>4</v>
      </c>
      <c r="E8" s="51" t="s">
        <v>14</v>
      </c>
      <c r="F8" s="50" t="s">
        <v>4</v>
      </c>
      <c r="G8" s="51" t="s">
        <v>11</v>
      </c>
      <c r="H8" s="50" t="s">
        <v>4</v>
      </c>
      <c r="I8" s="51" t="s">
        <v>13</v>
      </c>
      <c r="J8" s="50" t="s">
        <v>4</v>
      </c>
      <c r="K8" s="55" t="s">
        <v>7</v>
      </c>
      <c r="N8" s="54" t="s">
        <v>4</v>
      </c>
      <c r="O8" s="53" t="s">
        <v>5</v>
      </c>
      <c r="P8" s="50" t="s">
        <v>4</v>
      </c>
      <c r="Q8" s="52" t="s">
        <v>12</v>
      </c>
      <c r="R8" s="50" t="s">
        <v>4</v>
      </c>
      <c r="S8" s="51" t="s">
        <v>13</v>
      </c>
      <c r="T8" s="50" t="s">
        <v>4</v>
      </c>
      <c r="U8" s="49" t="s">
        <v>7</v>
      </c>
      <c r="V8" s="12" t="s">
        <v>16</v>
      </c>
      <c r="W8" t="s">
        <v>17</v>
      </c>
    </row>
    <row r="9" spans="1:24" x14ac:dyDescent="0.6">
      <c r="B9" s="48"/>
      <c r="C9" s="47"/>
      <c r="D9" s="48">
        <v>303.472222222222</v>
      </c>
      <c r="E9" s="47">
        <v>3.5625</v>
      </c>
      <c r="F9" s="48">
        <v>303.40136054421703</v>
      </c>
      <c r="G9" s="47">
        <v>115.955056179775</v>
      </c>
      <c r="H9" s="48">
        <v>303.472222222222</v>
      </c>
      <c r="I9" s="47">
        <v>3.91324200913242</v>
      </c>
      <c r="J9" s="48">
        <v>304.13793103448199</v>
      </c>
      <c r="K9" s="47">
        <v>0.29818181818181799</v>
      </c>
      <c r="N9" s="45">
        <f t="shared" ref="N9:N16" si="0">D9</f>
        <v>303.472222222222</v>
      </c>
      <c r="O9" s="46">
        <f t="shared" ref="O9:O16" si="1">1/(E9*0.000001)</f>
        <v>280701.75438596494</v>
      </c>
      <c r="P9" s="45">
        <f t="shared" ref="P9:P16" si="2">F9</f>
        <v>303.40136054421703</v>
      </c>
      <c r="Q9" s="47">
        <f t="shared" ref="Q9:Q16" si="3">G9*0.000001</f>
        <v>1.1595505617977499E-4</v>
      </c>
      <c r="R9" s="45">
        <f t="shared" ref="R9:U16" si="4">H9</f>
        <v>303.472222222222</v>
      </c>
      <c r="S9" s="46">
        <f t="shared" si="4"/>
        <v>3.91324200913242</v>
      </c>
      <c r="T9" s="45">
        <f t="shared" si="4"/>
        <v>304.13793103448199</v>
      </c>
      <c r="U9" s="45">
        <f t="shared" si="4"/>
        <v>0.29818181818181799</v>
      </c>
      <c r="V9" s="17">
        <f t="shared" ref="V9:V16" si="5">((O9*(Q9)^2)/S9)*T9</f>
        <v>0.29333128747506554</v>
      </c>
      <c r="W9" s="44">
        <f t="shared" ref="W9:W16" si="6">U9-V9</f>
        <v>4.8505307067524539E-3</v>
      </c>
      <c r="X9" s="56">
        <f>U9/V9-1</f>
        <v>1.6536015467374154E-2</v>
      </c>
    </row>
    <row r="10" spans="1:24" x14ac:dyDescent="0.6">
      <c r="B10" s="48"/>
      <c r="C10" s="47"/>
      <c r="D10" s="48">
        <v>372.222222222222</v>
      </c>
      <c r="E10" s="47">
        <v>4.2102272727272698</v>
      </c>
      <c r="F10" s="48">
        <v>372.10884353741397</v>
      </c>
      <c r="G10" s="47">
        <v>131.96629213483101</v>
      </c>
      <c r="H10" s="48">
        <v>372.222222222222</v>
      </c>
      <c r="I10" s="47">
        <v>3.7762557077625498</v>
      </c>
      <c r="J10" s="48">
        <v>375.86206896551698</v>
      </c>
      <c r="K10" s="47">
        <v>0.412727272727272</v>
      </c>
      <c r="N10" s="45">
        <f t="shared" si="0"/>
        <v>372.222222222222</v>
      </c>
      <c r="O10" s="46">
        <f t="shared" si="1"/>
        <v>237516.86909581663</v>
      </c>
      <c r="P10" s="45">
        <f t="shared" si="2"/>
        <v>372.10884353741397</v>
      </c>
      <c r="Q10" s="47">
        <f t="shared" si="3"/>
        <v>1.3196629213483099E-4</v>
      </c>
      <c r="R10" s="45">
        <f t="shared" si="4"/>
        <v>372.222222222222</v>
      </c>
      <c r="S10" s="46">
        <f t="shared" si="4"/>
        <v>3.7762557077625498</v>
      </c>
      <c r="T10" s="45">
        <f t="shared" si="4"/>
        <v>375.86206896551698</v>
      </c>
      <c r="U10" s="45">
        <f t="shared" si="4"/>
        <v>0.412727272727272</v>
      </c>
      <c r="V10" s="17">
        <f t="shared" si="5"/>
        <v>0.4117063771709763</v>
      </c>
      <c r="W10" s="44">
        <f t="shared" si="6"/>
        <v>1.0208955562956978E-3</v>
      </c>
      <c r="X10" s="56">
        <f t="shared" ref="X10:X16" si="7">U10/V10-1</f>
        <v>2.4796690381887476E-3</v>
      </c>
    </row>
    <row r="11" spans="1:24" x14ac:dyDescent="0.6">
      <c r="B11" s="2"/>
      <c r="C11" s="1"/>
      <c r="D11" s="2">
        <v>470.83333333333297</v>
      </c>
      <c r="E11" s="1">
        <v>5.2670454545454497</v>
      </c>
      <c r="F11" s="2">
        <v>471.42857142857099</v>
      </c>
      <c r="G11" s="1">
        <v>154.71910112359501</v>
      </c>
      <c r="H11" s="2">
        <v>472.222222222222</v>
      </c>
      <c r="I11" s="1">
        <v>3.5707762557077598</v>
      </c>
      <c r="J11" s="2">
        <v>476.55172413793099</v>
      </c>
      <c r="K11" s="1">
        <v>0.60909090909090902</v>
      </c>
      <c r="N11" s="45">
        <f t="shared" si="0"/>
        <v>470.83333333333297</v>
      </c>
      <c r="O11" s="46">
        <f t="shared" si="1"/>
        <v>189859.76267529686</v>
      </c>
      <c r="P11" s="45">
        <f t="shared" si="2"/>
        <v>471.42857142857099</v>
      </c>
      <c r="Q11" s="47">
        <f t="shared" si="3"/>
        <v>1.5471910112359501E-4</v>
      </c>
      <c r="R11" s="45">
        <f t="shared" si="4"/>
        <v>472.222222222222</v>
      </c>
      <c r="S11" s="46">
        <f t="shared" si="4"/>
        <v>3.5707762557077598</v>
      </c>
      <c r="T11" s="45">
        <f t="shared" si="4"/>
        <v>476.55172413793099</v>
      </c>
      <c r="U11" s="45">
        <f t="shared" si="4"/>
        <v>0.60909090909090902</v>
      </c>
      <c r="V11" s="17">
        <f t="shared" si="5"/>
        <v>0.60655223566294258</v>
      </c>
      <c r="W11" s="44">
        <f t="shared" si="6"/>
        <v>2.5386734279664314E-3</v>
      </c>
      <c r="X11" s="56">
        <f t="shared" si="7"/>
        <v>4.1854159933838453E-3</v>
      </c>
    </row>
    <row r="12" spans="1:24" x14ac:dyDescent="0.6">
      <c r="B12" s="2"/>
      <c r="C12" s="1"/>
      <c r="D12" s="2">
        <v>571.52777777777703</v>
      </c>
      <c r="E12" s="1">
        <v>6.5284090909090899</v>
      </c>
      <c r="F12" s="2">
        <v>570.74829931972704</v>
      </c>
      <c r="G12" s="1">
        <v>176.629213483146</v>
      </c>
      <c r="H12" s="2">
        <v>573.61111111111097</v>
      </c>
      <c r="I12" s="1">
        <v>3.3789954337899499</v>
      </c>
      <c r="J12" s="2">
        <v>576.55172413793002</v>
      </c>
      <c r="K12" s="1">
        <v>0.81454545454545402</v>
      </c>
      <c r="N12" s="45">
        <f t="shared" si="0"/>
        <v>571.52777777777703</v>
      </c>
      <c r="O12" s="46">
        <f t="shared" si="1"/>
        <v>153176.67536988689</v>
      </c>
      <c r="P12" s="45">
        <f t="shared" si="2"/>
        <v>570.74829931972704</v>
      </c>
      <c r="Q12" s="47">
        <f t="shared" si="3"/>
        <v>1.7662921348314599E-4</v>
      </c>
      <c r="R12" s="45">
        <f t="shared" si="4"/>
        <v>573.61111111111097</v>
      </c>
      <c r="S12" s="46">
        <f t="shared" si="4"/>
        <v>3.3789954337899499</v>
      </c>
      <c r="T12" s="45">
        <f t="shared" si="4"/>
        <v>576.55172413793002</v>
      </c>
      <c r="U12" s="45">
        <f t="shared" si="4"/>
        <v>0.81454545454545402</v>
      </c>
      <c r="V12" s="17">
        <f t="shared" si="5"/>
        <v>0.81539562995264847</v>
      </c>
      <c r="W12" s="44">
        <f t="shared" si="6"/>
        <v>-8.5017540719445339E-4</v>
      </c>
      <c r="X12" s="56">
        <f t="shared" si="7"/>
        <v>-1.0426538676002739E-3</v>
      </c>
    </row>
    <row r="13" spans="1:24" x14ac:dyDescent="0.6">
      <c r="B13" s="2"/>
      <c r="C13" s="1"/>
      <c r="D13" s="2">
        <v>670.13888888888903</v>
      </c>
      <c r="E13" s="1">
        <v>7.8920454545454497</v>
      </c>
      <c r="F13" s="2">
        <v>670.068027210884</v>
      </c>
      <c r="G13" s="1">
        <v>194.494382022471</v>
      </c>
      <c r="H13" s="2">
        <v>672.91666666666595</v>
      </c>
      <c r="I13" s="1">
        <v>3.22374429223744</v>
      </c>
      <c r="J13" s="2">
        <v>676.55172413793105</v>
      </c>
      <c r="K13" s="1">
        <v>1.0018181818181799</v>
      </c>
      <c r="N13" s="45">
        <f t="shared" si="0"/>
        <v>670.13888888888903</v>
      </c>
      <c r="O13" s="46">
        <f t="shared" si="1"/>
        <v>126709.86321094319</v>
      </c>
      <c r="P13" s="45">
        <f t="shared" si="2"/>
        <v>670.068027210884</v>
      </c>
      <c r="Q13" s="47">
        <f t="shared" si="3"/>
        <v>1.94494382022471E-4</v>
      </c>
      <c r="R13" s="45">
        <f t="shared" si="4"/>
        <v>672.91666666666595</v>
      </c>
      <c r="S13" s="46">
        <f t="shared" si="4"/>
        <v>3.22374429223744</v>
      </c>
      <c r="T13" s="45">
        <f t="shared" si="4"/>
        <v>676.55172413793105</v>
      </c>
      <c r="U13" s="45">
        <f t="shared" si="4"/>
        <v>1.0018181818181799</v>
      </c>
      <c r="V13" s="17">
        <f t="shared" si="5"/>
        <v>1.0059235217313618</v>
      </c>
      <c r="W13" s="44">
        <f t="shared" si="6"/>
        <v>-4.1053399131818491E-3</v>
      </c>
      <c r="X13" s="56">
        <f t="shared" si="7"/>
        <v>-4.0811650433582036E-3</v>
      </c>
    </row>
    <row r="14" spans="1:24" x14ac:dyDescent="0.6">
      <c r="B14" s="2"/>
      <c r="C14" s="1"/>
      <c r="D14" s="2">
        <v>770.13888888888903</v>
      </c>
      <c r="E14" s="1">
        <v>9.2727272727272698</v>
      </c>
      <c r="F14" s="2">
        <v>770.068027210884</v>
      </c>
      <c r="G14" s="1">
        <v>209.494382022471</v>
      </c>
      <c r="H14" s="2">
        <v>773.61111111111097</v>
      </c>
      <c r="I14" s="1">
        <v>3.08675799086758</v>
      </c>
      <c r="J14" s="2">
        <v>777.24137931034397</v>
      </c>
      <c r="K14" s="1">
        <v>1.1872727272727199</v>
      </c>
      <c r="N14" s="45">
        <f t="shared" si="0"/>
        <v>770.13888888888903</v>
      </c>
      <c r="O14" s="46">
        <f t="shared" si="1"/>
        <v>107843.137254902</v>
      </c>
      <c r="P14" s="45">
        <f t="shared" si="2"/>
        <v>770.068027210884</v>
      </c>
      <c r="Q14" s="47">
        <f t="shared" si="3"/>
        <v>2.0949438202247099E-4</v>
      </c>
      <c r="R14" s="45">
        <f t="shared" si="4"/>
        <v>773.61111111111097</v>
      </c>
      <c r="S14" s="46">
        <f t="shared" si="4"/>
        <v>3.08675799086758</v>
      </c>
      <c r="T14" s="45">
        <f t="shared" si="4"/>
        <v>777.24137931034397</v>
      </c>
      <c r="U14" s="45">
        <f t="shared" si="4"/>
        <v>1.1872727272727199</v>
      </c>
      <c r="V14" s="17">
        <f t="shared" si="5"/>
        <v>1.1917649489164361</v>
      </c>
      <c r="W14" s="44">
        <f t="shared" si="6"/>
        <v>-4.4922216437162099E-3</v>
      </c>
      <c r="X14" s="56">
        <f t="shared" si="7"/>
        <v>-3.7693856056100206E-3</v>
      </c>
    </row>
    <row r="15" spans="1:24" x14ac:dyDescent="0.6">
      <c r="B15" s="2"/>
      <c r="C15" s="1"/>
      <c r="D15" s="2">
        <v>870.83333333333303</v>
      </c>
      <c r="E15" s="1">
        <v>10.534090909090899</v>
      </c>
      <c r="F15" s="2">
        <v>869.38775510204005</v>
      </c>
      <c r="G15" s="1">
        <v>221.123595505617</v>
      </c>
      <c r="H15" s="2">
        <v>873.61111111111097</v>
      </c>
      <c r="I15" s="1">
        <v>2.9726027397260202</v>
      </c>
      <c r="J15" s="2">
        <v>877.24137931034397</v>
      </c>
      <c r="K15" s="1">
        <v>1.3690909090909</v>
      </c>
      <c r="N15" s="45">
        <f t="shared" si="0"/>
        <v>870.83333333333303</v>
      </c>
      <c r="O15" s="46">
        <f t="shared" si="1"/>
        <v>94929.881337648432</v>
      </c>
      <c r="P15" s="45">
        <f t="shared" si="2"/>
        <v>869.38775510204005</v>
      </c>
      <c r="Q15" s="47">
        <f t="shared" si="3"/>
        <v>2.21123595505617E-4</v>
      </c>
      <c r="R15" s="45">
        <f t="shared" si="4"/>
        <v>873.61111111111097</v>
      </c>
      <c r="S15" s="46">
        <f t="shared" si="4"/>
        <v>2.9726027397260202</v>
      </c>
      <c r="T15" s="45">
        <f t="shared" si="4"/>
        <v>877.24137931034397</v>
      </c>
      <c r="U15" s="45">
        <f t="shared" si="4"/>
        <v>1.3690909090909</v>
      </c>
      <c r="V15" s="17">
        <f t="shared" si="5"/>
        <v>1.3697942797136218</v>
      </c>
      <c r="W15" s="44">
        <f t="shared" si="6"/>
        <v>-7.03370622721744E-4</v>
      </c>
      <c r="X15" s="56">
        <f t="shared" si="7"/>
        <v>-5.1348631917835785E-4</v>
      </c>
    </row>
    <row r="16" spans="1:24" x14ac:dyDescent="0.6">
      <c r="B16" s="2"/>
      <c r="C16" s="1"/>
      <c r="D16" s="2">
        <v>970.83333333333303</v>
      </c>
      <c r="E16" s="1">
        <v>11.420454545454501</v>
      </c>
      <c r="F16" s="2">
        <v>969.38775510204005</v>
      </c>
      <c r="G16" s="1">
        <v>227.19101123595499</v>
      </c>
      <c r="H16" s="2">
        <v>975</v>
      </c>
      <c r="I16" s="1">
        <v>2.9041095890410902</v>
      </c>
      <c r="J16" s="2">
        <v>977.24137931034397</v>
      </c>
      <c r="K16" s="1">
        <v>1.5181818181818101</v>
      </c>
      <c r="N16" s="45">
        <f t="shared" si="0"/>
        <v>970.83333333333303</v>
      </c>
      <c r="O16" s="46">
        <f t="shared" si="1"/>
        <v>87562.18905472671</v>
      </c>
      <c r="P16" s="45">
        <f t="shared" si="2"/>
        <v>969.38775510204005</v>
      </c>
      <c r="Q16" s="47">
        <f t="shared" si="3"/>
        <v>2.2719101123595497E-4</v>
      </c>
      <c r="R16" s="45">
        <f t="shared" si="4"/>
        <v>975</v>
      </c>
      <c r="S16" s="46">
        <f t="shared" si="4"/>
        <v>2.9041095890410902</v>
      </c>
      <c r="T16" s="45">
        <f t="shared" si="4"/>
        <v>977.24137931034397</v>
      </c>
      <c r="U16" s="45">
        <f t="shared" si="4"/>
        <v>1.5181818181818101</v>
      </c>
      <c r="V16" s="17">
        <f t="shared" si="5"/>
        <v>1.5208547790587499</v>
      </c>
      <c r="W16" s="44">
        <f t="shared" si="6"/>
        <v>-2.6729608769398006E-3</v>
      </c>
      <c r="X16" s="56">
        <f t="shared" si="7"/>
        <v>-1.7575385327678328E-3</v>
      </c>
    </row>
    <row r="17" spans="2:22" x14ac:dyDescent="0.6">
      <c r="B17" s="26"/>
      <c r="C17" s="26"/>
      <c r="D17" s="26"/>
      <c r="E17" s="26"/>
      <c r="F17" s="26"/>
      <c r="G17" s="26"/>
      <c r="H17" s="26"/>
      <c r="I17" s="26"/>
      <c r="J17" s="26"/>
      <c r="K17" s="26"/>
      <c r="N17" s="26"/>
      <c r="O17" s="43"/>
      <c r="P17" s="26"/>
      <c r="Q17" s="42"/>
      <c r="R17" s="26"/>
      <c r="S17" s="41"/>
      <c r="T17" s="26"/>
      <c r="U17" s="41"/>
      <c r="V17"/>
    </row>
    <row r="18" spans="2:22" x14ac:dyDescent="0.6">
      <c r="V18"/>
    </row>
    <row r="19" spans="2:22" x14ac:dyDescent="0.6">
      <c r="V19"/>
    </row>
    <row r="20" spans="2:22" x14ac:dyDescent="0.6">
      <c r="V20"/>
    </row>
    <row r="21" spans="2:22" x14ac:dyDescent="0.6">
      <c r="V21"/>
    </row>
    <row r="22" spans="2:22" x14ac:dyDescent="0.6">
      <c r="V22"/>
    </row>
    <row r="23" spans="2:22" x14ac:dyDescent="0.6">
      <c r="V23"/>
    </row>
    <row r="24" spans="2:22" x14ac:dyDescent="0.6">
      <c r="V24"/>
    </row>
    <row r="25" spans="2:22" x14ac:dyDescent="0.6">
      <c r="V25"/>
    </row>
    <row r="26" spans="2:22" x14ac:dyDescent="0.6">
      <c r="V26"/>
    </row>
    <row r="27" spans="2:22" x14ac:dyDescent="0.6">
      <c r="V27"/>
    </row>
    <row r="28" spans="2:22" x14ac:dyDescent="0.6">
      <c r="V28"/>
    </row>
    <row r="29" spans="2:22" x14ac:dyDescent="0.6">
      <c r="V29"/>
    </row>
    <row r="30" spans="2:22" x14ac:dyDescent="0.6"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18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40">
        <v>298.94291754756802</v>
      </c>
      <c r="C9" s="40">
        <v>206.891271056661</v>
      </c>
      <c r="D9" s="2"/>
      <c r="E9" s="1"/>
      <c r="F9" s="40">
        <v>299.46524064171098</v>
      </c>
      <c r="G9" s="40">
        <v>-205.01710376282699</v>
      </c>
      <c r="H9" s="40">
        <v>301.09170305676798</v>
      </c>
      <c r="I9" s="40">
        <v>0.94530706836616396</v>
      </c>
      <c r="J9" s="2">
        <v>301.05485232067502</v>
      </c>
      <c r="K9" s="1">
        <v>0.27074030552291301</v>
      </c>
      <c r="N9" s="23">
        <f t="shared" ref="N9:N21" si="0">B9</f>
        <v>298.94291754756802</v>
      </c>
      <c r="O9" s="24">
        <f t="shared" ref="O9:O21" si="1">C9*100</f>
        <v>20689.127105666099</v>
      </c>
      <c r="P9" s="23">
        <f t="shared" ref="P9:P21" si="2">F9</f>
        <v>299.46524064171098</v>
      </c>
      <c r="Q9" s="25">
        <f t="shared" ref="Q9:Q21" si="3">G9*0.000001</f>
        <v>-2.0501710376282699E-4</v>
      </c>
      <c r="R9" s="23">
        <f t="shared" ref="R9:R21" si="4">H9</f>
        <v>301.09170305676798</v>
      </c>
      <c r="S9" s="24">
        <f t="shared" ref="S9:S21" si="5">I9</f>
        <v>0.94530706836616396</v>
      </c>
      <c r="T9" s="23">
        <f t="shared" ref="T9:T21" si="6">J9</f>
        <v>301.05485232067502</v>
      </c>
      <c r="U9" s="24">
        <f t="shared" ref="U9:U21" si="7">K9</f>
        <v>0.27074030552291301</v>
      </c>
      <c r="V9" s="17">
        <f t="shared" ref="V9:V21" si="8">((O9*(Q9)^2)/S9)*T9</f>
        <v>0.27694599048517321</v>
      </c>
      <c r="W9" s="17"/>
      <c r="X9" s="17">
        <f t="shared" ref="X9:X21" si="9">U9-V9</f>
        <v>-6.2056849622602051E-3</v>
      </c>
    </row>
    <row r="10" spans="1:24" x14ac:dyDescent="0.6">
      <c r="B10" s="40">
        <v>322.19873150105701</v>
      </c>
      <c r="C10" s="40">
        <v>188.97396630934099</v>
      </c>
      <c r="D10" s="2"/>
      <c r="E10" s="1"/>
      <c r="F10" s="40">
        <v>322.994652406417</v>
      </c>
      <c r="G10" s="40">
        <v>-215.963511972633</v>
      </c>
      <c r="H10" s="40">
        <v>324.56331877729201</v>
      </c>
      <c r="I10" s="40">
        <v>0.893395133256083</v>
      </c>
      <c r="J10" s="2">
        <v>323.73417721518899</v>
      </c>
      <c r="K10" s="1">
        <v>0.30834312573442901</v>
      </c>
      <c r="N10" s="23">
        <f t="shared" si="0"/>
        <v>322.19873150105701</v>
      </c>
      <c r="O10" s="24">
        <f t="shared" si="1"/>
        <v>18897.396630934098</v>
      </c>
      <c r="P10" s="23">
        <f t="shared" si="2"/>
        <v>322.994652406417</v>
      </c>
      <c r="Q10" s="25">
        <f t="shared" si="3"/>
        <v>-2.15963511972633E-4</v>
      </c>
      <c r="R10" s="23">
        <f t="shared" si="4"/>
        <v>324.56331877729201</v>
      </c>
      <c r="S10" s="24">
        <f t="shared" si="5"/>
        <v>0.893395133256083</v>
      </c>
      <c r="T10" s="23">
        <f t="shared" si="6"/>
        <v>323.73417721518899</v>
      </c>
      <c r="U10" s="24">
        <f t="shared" si="7"/>
        <v>0.30834312573442901</v>
      </c>
      <c r="V10" s="17">
        <f t="shared" si="8"/>
        <v>0.31937999501853642</v>
      </c>
      <c r="W10" s="17"/>
      <c r="X10" s="17">
        <f t="shared" si="9"/>
        <v>-1.1036869284107409E-2</v>
      </c>
    </row>
    <row r="11" spans="1:24" x14ac:dyDescent="0.6">
      <c r="B11" s="40">
        <v>371.88160676532698</v>
      </c>
      <c r="C11" s="40">
        <v>160.49004594180701</v>
      </c>
      <c r="D11" s="2"/>
      <c r="E11" s="1"/>
      <c r="F11" s="40">
        <v>373.26203208556097</v>
      </c>
      <c r="G11" s="40">
        <v>-236.94412770809501</v>
      </c>
      <c r="H11" s="40">
        <v>373.689956331877</v>
      </c>
      <c r="I11" s="40">
        <v>0.78030127462340604</v>
      </c>
      <c r="J11" s="2">
        <v>373.83966244725701</v>
      </c>
      <c r="K11" s="1">
        <v>0.425851938895416</v>
      </c>
      <c r="N11" s="23">
        <f t="shared" si="0"/>
        <v>371.88160676532698</v>
      </c>
      <c r="O11" s="24">
        <f t="shared" si="1"/>
        <v>16049.0045941807</v>
      </c>
      <c r="P11" s="23">
        <f t="shared" si="2"/>
        <v>373.26203208556097</v>
      </c>
      <c r="Q11" s="25">
        <f t="shared" si="3"/>
        <v>-2.3694412770809499E-4</v>
      </c>
      <c r="R11" s="23">
        <f t="shared" si="4"/>
        <v>373.689956331877</v>
      </c>
      <c r="S11" s="24">
        <f t="shared" si="5"/>
        <v>0.78030127462340604</v>
      </c>
      <c r="T11" s="23">
        <f t="shared" si="6"/>
        <v>373.83966244725701</v>
      </c>
      <c r="U11" s="24">
        <f t="shared" si="7"/>
        <v>0.425851938895416</v>
      </c>
      <c r="V11" s="17">
        <f t="shared" si="8"/>
        <v>0.43168112581409612</v>
      </c>
      <c r="W11" s="17"/>
      <c r="X11" s="17">
        <f t="shared" si="9"/>
        <v>-5.8291869186801182E-3</v>
      </c>
    </row>
    <row r="12" spans="1:24" x14ac:dyDescent="0.6">
      <c r="B12" s="40">
        <v>422.09302325581302</v>
      </c>
      <c r="C12" s="40">
        <v>132.92496171516001</v>
      </c>
      <c r="D12" s="2"/>
      <c r="E12" s="1"/>
      <c r="F12" s="40">
        <v>424.06417112299403</v>
      </c>
      <c r="G12" s="40">
        <v>-263.39794754846002</v>
      </c>
      <c r="H12" s="40">
        <v>423.362445414847</v>
      </c>
      <c r="I12" s="40">
        <v>0.69872537659327905</v>
      </c>
      <c r="J12" s="2">
        <v>423.41772151898698</v>
      </c>
      <c r="K12" s="1">
        <v>0.56451233842538096</v>
      </c>
      <c r="N12" s="23">
        <f t="shared" si="0"/>
        <v>422.09302325581302</v>
      </c>
      <c r="O12" s="24">
        <f t="shared" si="1"/>
        <v>13292.496171516001</v>
      </c>
      <c r="P12" s="23">
        <f t="shared" si="2"/>
        <v>424.06417112299403</v>
      </c>
      <c r="Q12" s="25">
        <f t="shared" si="3"/>
        <v>-2.6339794754846001E-4</v>
      </c>
      <c r="R12" s="23">
        <f t="shared" si="4"/>
        <v>423.362445414847</v>
      </c>
      <c r="S12" s="24">
        <f t="shared" si="5"/>
        <v>0.69872537659327905</v>
      </c>
      <c r="T12" s="23">
        <f t="shared" si="6"/>
        <v>423.41772151898698</v>
      </c>
      <c r="U12" s="24">
        <f t="shared" si="7"/>
        <v>0.56451233842538096</v>
      </c>
      <c r="V12" s="17">
        <f t="shared" si="8"/>
        <v>0.55884816769656254</v>
      </c>
      <c r="W12" s="17"/>
      <c r="X12" s="17">
        <f t="shared" si="9"/>
        <v>5.6641707288184184E-3</v>
      </c>
    </row>
    <row r="13" spans="1:24" x14ac:dyDescent="0.6">
      <c r="B13" s="40">
        <v>471.77589852008401</v>
      </c>
      <c r="C13" s="40">
        <v>111.56202143951</v>
      </c>
      <c r="D13" s="2"/>
      <c r="E13" s="1"/>
      <c r="F13" s="40">
        <v>472.72727272727201</v>
      </c>
      <c r="G13" s="40">
        <v>-295.781071835803</v>
      </c>
      <c r="H13" s="40">
        <v>473.58078602619997</v>
      </c>
      <c r="I13" s="40">
        <v>0.63661645422943203</v>
      </c>
      <c r="J13" s="2">
        <v>473.52320675105398</v>
      </c>
      <c r="K13" s="1">
        <v>0.72197414806110305</v>
      </c>
      <c r="N13" s="23">
        <f t="shared" si="0"/>
        <v>471.77589852008401</v>
      </c>
      <c r="O13" s="24">
        <f t="shared" si="1"/>
        <v>11156.202143951001</v>
      </c>
      <c r="P13" s="23">
        <f t="shared" si="2"/>
        <v>472.72727272727201</v>
      </c>
      <c r="Q13" s="25">
        <f t="shared" si="3"/>
        <v>-2.9578107183580299E-4</v>
      </c>
      <c r="R13" s="23">
        <f t="shared" si="4"/>
        <v>473.58078602619997</v>
      </c>
      <c r="S13" s="24">
        <f t="shared" si="5"/>
        <v>0.63661645422943203</v>
      </c>
      <c r="T13" s="23">
        <f t="shared" si="6"/>
        <v>473.52320675105398</v>
      </c>
      <c r="U13" s="24">
        <f t="shared" si="7"/>
        <v>0.72197414806110305</v>
      </c>
      <c r="V13" s="17">
        <f t="shared" si="8"/>
        <v>0.72597311924823393</v>
      </c>
      <c r="W13" s="17"/>
      <c r="X13" s="17">
        <f t="shared" si="9"/>
        <v>-3.9989711871308842E-3</v>
      </c>
    </row>
    <row r="14" spans="1:24" x14ac:dyDescent="0.6">
      <c r="B14" s="40">
        <v>522.51585623678602</v>
      </c>
      <c r="C14" s="40">
        <v>92.496171516079599</v>
      </c>
      <c r="D14" s="2"/>
      <c r="E14" s="1"/>
      <c r="F14" s="40">
        <v>522.994652406417</v>
      </c>
      <c r="G14" s="40">
        <v>-327.251995438996</v>
      </c>
      <c r="H14" s="40">
        <v>523.79912663755397</v>
      </c>
      <c r="I14" s="40">
        <v>0.586558516801854</v>
      </c>
      <c r="J14" s="2">
        <v>523.10126582278394</v>
      </c>
      <c r="K14" s="1">
        <v>0.87473560517038695</v>
      </c>
      <c r="N14" s="23">
        <f t="shared" si="0"/>
        <v>522.51585623678602</v>
      </c>
      <c r="O14" s="24">
        <f t="shared" si="1"/>
        <v>9249.6171516079594</v>
      </c>
      <c r="P14" s="23">
        <f t="shared" si="2"/>
        <v>522.994652406417</v>
      </c>
      <c r="Q14" s="25">
        <f t="shared" si="3"/>
        <v>-3.2725199543899596E-4</v>
      </c>
      <c r="R14" s="23">
        <f t="shared" si="4"/>
        <v>523.79912663755397</v>
      </c>
      <c r="S14" s="24">
        <f t="shared" si="5"/>
        <v>0.586558516801854</v>
      </c>
      <c r="T14" s="23">
        <f t="shared" si="6"/>
        <v>523.10126582278394</v>
      </c>
      <c r="U14" s="24">
        <f t="shared" si="7"/>
        <v>0.87473560517038695</v>
      </c>
      <c r="V14" s="17">
        <f t="shared" si="8"/>
        <v>0.88341097406886837</v>
      </c>
      <c r="W14" s="17"/>
      <c r="X14" s="17">
        <f t="shared" si="9"/>
        <v>-8.675368898481417E-3</v>
      </c>
    </row>
    <row r="15" spans="1:24" x14ac:dyDescent="0.6">
      <c r="B15" s="40">
        <v>572.19873150105695</v>
      </c>
      <c r="C15" s="40">
        <v>70.903522205206798</v>
      </c>
      <c r="D15" s="2"/>
      <c r="E15" s="1"/>
      <c r="F15" s="40">
        <v>573.26203208556103</v>
      </c>
      <c r="G15" s="40">
        <v>-359.179019384264</v>
      </c>
      <c r="H15" s="40">
        <v>573.471615720523</v>
      </c>
      <c r="I15" s="40">
        <v>0.53557358053302395</v>
      </c>
      <c r="J15" s="2">
        <v>573.20675105485202</v>
      </c>
      <c r="K15" s="1">
        <v>0.97814336075205499</v>
      </c>
      <c r="N15" s="23">
        <f t="shared" si="0"/>
        <v>572.19873150105695</v>
      </c>
      <c r="O15" s="24">
        <f t="shared" si="1"/>
        <v>7090.35222052068</v>
      </c>
      <c r="P15" s="23">
        <f t="shared" si="2"/>
        <v>573.26203208556103</v>
      </c>
      <c r="Q15" s="25">
        <f t="shared" si="3"/>
        <v>-3.5917901938426399E-4</v>
      </c>
      <c r="R15" s="23">
        <f t="shared" si="4"/>
        <v>573.471615720523</v>
      </c>
      <c r="S15" s="24">
        <f t="shared" si="5"/>
        <v>0.53557358053302395</v>
      </c>
      <c r="T15" s="23">
        <f t="shared" si="6"/>
        <v>573.20675105485202</v>
      </c>
      <c r="U15" s="24">
        <f t="shared" si="7"/>
        <v>0.97814336075205499</v>
      </c>
      <c r="V15" s="17">
        <f t="shared" si="8"/>
        <v>0.97899817430645131</v>
      </c>
      <c r="W15" s="17"/>
      <c r="X15" s="17">
        <f t="shared" si="9"/>
        <v>-8.5481355439631646E-4</v>
      </c>
    </row>
    <row r="16" spans="1:24" x14ac:dyDescent="0.6">
      <c r="B16" s="40">
        <v>622.410147991543</v>
      </c>
      <c r="C16" s="40">
        <v>55.972434915773398</v>
      </c>
      <c r="D16" s="2"/>
      <c r="E16" s="1"/>
      <c r="F16" s="40">
        <v>622.994652406417</v>
      </c>
      <c r="G16" s="40">
        <v>-391.56214367160698</v>
      </c>
      <c r="H16" s="40">
        <v>623.68995633187706</v>
      </c>
      <c r="I16" s="40">
        <v>0.478099652375434</v>
      </c>
      <c r="J16" s="2">
        <v>623.31223628691896</v>
      </c>
      <c r="K16" s="1">
        <v>1.1191539365452401</v>
      </c>
      <c r="N16" s="23">
        <f t="shared" si="0"/>
        <v>622.410147991543</v>
      </c>
      <c r="O16" s="24">
        <f t="shared" si="1"/>
        <v>5597.2434915773401</v>
      </c>
      <c r="P16" s="23">
        <f t="shared" si="2"/>
        <v>622.994652406417</v>
      </c>
      <c r="Q16" s="25">
        <f t="shared" si="3"/>
        <v>-3.9156214367160698E-4</v>
      </c>
      <c r="R16" s="23">
        <f t="shared" si="4"/>
        <v>623.68995633187706</v>
      </c>
      <c r="S16" s="24">
        <f t="shared" si="5"/>
        <v>0.478099652375434</v>
      </c>
      <c r="T16" s="23">
        <f t="shared" si="6"/>
        <v>623.31223628691896</v>
      </c>
      <c r="U16" s="24">
        <f t="shared" si="7"/>
        <v>1.1191539365452401</v>
      </c>
      <c r="V16" s="17">
        <f t="shared" si="8"/>
        <v>1.1188266940887952</v>
      </c>
      <c r="W16" s="17"/>
      <c r="X16" s="17">
        <f t="shared" si="9"/>
        <v>3.2724245644488725E-4</v>
      </c>
    </row>
    <row r="17" spans="2:24" x14ac:dyDescent="0.6">
      <c r="B17" s="40">
        <v>672.62156448202904</v>
      </c>
      <c r="C17" s="40">
        <v>47.243491577335398</v>
      </c>
      <c r="D17" s="2"/>
      <c r="E17" s="1"/>
      <c r="F17" s="40">
        <v>673.26203208556103</v>
      </c>
      <c r="G17" s="40">
        <v>-419.38426453819801</v>
      </c>
      <c r="H17" s="40">
        <v>673.362445414847</v>
      </c>
      <c r="I17" s="40">
        <v>0.41599073001158698</v>
      </c>
      <c r="J17" s="2">
        <v>672.89029535864904</v>
      </c>
      <c r="K17" s="1">
        <v>1.3588719153936499</v>
      </c>
      <c r="N17" s="23">
        <f t="shared" si="0"/>
        <v>672.62156448202904</v>
      </c>
      <c r="O17" s="24">
        <f t="shared" si="1"/>
        <v>4724.3491577335399</v>
      </c>
      <c r="P17" s="23">
        <f t="shared" si="2"/>
        <v>673.26203208556103</v>
      </c>
      <c r="Q17" s="25">
        <f t="shared" si="3"/>
        <v>-4.1938426453819801E-4</v>
      </c>
      <c r="R17" s="23">
        <f t="shared" si="4"/>
        <v>673.362445414847</v>
      </c>
      <c r="S17" s="24">
        <f t="shared" si="5"/>
        <v>0.41599073001158698</v>
      </c>
      <c r="T17" s="23">
        <f t="shared" si="6"/>
        <v>672.89029535864904</v>
      </c>
      <c r="U17" s="24">
        <f t="shared" si="7"/>
        <v>1.3588719153936499</v>
      </c>
      <c r="V17" s="17">
        <f t="shared" si="8"/>
        <v>1.3440853952933216</v>
      </c>
      <c r="W17" s="17"/>
      <c r="X17" s="17">
        <f t="shared" si="9"/>
        <v>1.4786520100328326E-2</v>
      </c>
    </row>
    <row r="18" spans="2:24" x14ac:dyDescent="0.6">
      <c r="B18" s="40">
        <v>722.30443974629998</v>
      </c>
      <c r="C18" s="40">
        <v>41.041347626339899</v>
      </c>
      <c r="D18" s="2"/>
      <c r="E18" s="1"/>
      <c r="F18" s="40">
        <v>723.52941176470495</v>
      </c>
      <c r="G18" s="40">
        <v>-440.36488027365999</v>
      </c>
      <c r="H18" s="40">
        <v>722.48908296943205</v>
      </c>
      <c r="I18" s="40">
        <v>0.35851680185399698</v>
      </c>
      <c r="J18" s="2">
        <v>722.46835443037901</v>
      </c>
      <c r="K18" s="1">
        <v>1.6338425381903601</v>
      </c>
      <c r="N18" s="23">
        <f t="shared" si="0"/>
        <v>722.30443974629998</v>
      </c>
      <c r="O18" s="24">
        <f t="shared" si="1"/>
        <v>4104.1347626339902</v>
      </c>
      <c r="P18" s="23">
        <f t="shared" si="2"/>
        <v>723.52941176470495</v>
      </c>
      <c r="Q18" s="25">
        <f t="shared" si="3"/>
        <v>-4.4036488027365995E-4</v>
      </c>
      <c r="R18" s="23">
        <f t="shared" si="4"/>
        <v>722.48908296943205</v>
      </c>
      <c r="S18" s="24">
        <f t="shared" si="5"/>
        <v>0.35851680185399698</v>
      </c>
      <c r="T18" s="23">
        <f t="shared" si="6"/>
        <v>722.46835443037901</v>
      </c>
      <c r="U18" s="24">
        <f t="shared" si="7"/>
        <v>1.6338425381903601</v>
      </c>
      <c r="V18" s="17">
        <f t="shared" si="8"/>
        <v>1.6038224196375124</v>
      </c>
      <c r="W18" s="17"/>
      <c r="X18" s="17">
        <f t="shared" si="9"/>
        <v>3.0020118552847697E-2</v>
      </c>
    </row>
    <row r="19" spans="2:24" x14ac:dyDescent="0.6">
      <c r="B19" s="40">
        <v>772.51585623678602</v>
      </c>
      <c r="C19" s="40">
        <v>37.595712098009201</v>
      </c>
      <c r="D19" s="2"/>
      <c r="E19" s="1"/>
      <c r="F19" s="40">
        <v>773.26203208556103</v>
      </c>
      <c r="G19" s="40">
        <v>-468.18700114025</v>
      </c>
      <c r="H19" s="40">
        <v>773.25327510916998</v>
      </c>
      <c r="I19" s="40">
        <v>0.30289687137891003</v>
      </c>
      <c r="J19" s="2">
        <v>773.10126582278394</v>
      </c>
      <c r="K19" s="1">
        <v>2.1038777908343098</v>
      </c>
      <c r="N19" s="23">
        <f t="shared" si="0"/>
        <v>772.51585623678602</v>
      </c>
      <c r="O19" s="24">
        <f t="shared" si="1"/>
        <v>3759.5712098009203</v>
      </c>
      <c r="P19" s="23">
        <f t="shared" si="2"/>
        <v>773.26203208556103</v>
      </c>
      <c r="Q19" s="25">
        <f t="shared" si="3"/>
        <v>-4.6818700114024996E-4</v>
      </c>
      <c r="R19" s="23">
        <f t="shared" si="4"/>
        <v>773.25327510916998</v>
      </c>
      <c r="S19" s="24">
        <f t="shared" si="5"/>
        <v>0.30289687137891003</v>
      </c>
      <c r="T19" s="23">
        <f t="shared" si="6"/>
        <v>773.10126582278394</v>
      </c>
      <c r="U19" s="24">
        <f t="shared" si="7"/>
        <v>2.1038777908343098</v>
      </c>
      <c r="V19" s="17">
        <f t="shared" si="8"/>
        <v>2.1033842389542698</v>
      </c>
      <c r="W19" s="17"/>
      <c r="X19" s="17">
        <f t="shared" si="9"/>
        <v>4.9355188003996631E-4</v>
      </c>
    </row>
    <row r="20" spans="2:24" x14ac:dyDescent="0.6">
      <c r="B20" s="40">
        <v>793.65750528541196</v>
      </c>
      <c r="C20" s="40">
        <v>36.906584992342999</v>
      </c>
      <c r="D20" s="2"/>
      <c r="E20" s="1"/>
      <c r="F20" s="40">
        <v>793.04812834224595</v>
      </c>
      <c r="G20" s="40">
        <v>-485.51881413911002</v>
      </c>
      <c r="H20" s="40">
        <v>793.44978165938801</v>
      </c>
      <c r="I20" s="40">
        <v>0.37705677867902598</v>
      </c>
      <c r="J20" s="2">
        <v>793.14345991561095</v>
      </c>
      <c r="K20" s="1">
        <v>1.83125734430082</v>
      </c>
      <c r="N20" s="23">
        <f t="shared" si="0"/>
        <v>793.65750528541196</v>
      </c>
      <c r="O20" s="24">
        <f t="shared" si="1"/>
        <v>3690.6584992343001</v>
      </c>
      <c r="P20" s="23">
        <f t="shared" si="2"/>
        <v>793.04812834224595</v>
      </c>
      <c r="Q20" s="25">
        <f t="shared" si="3"/>
        <v>-4.8551881413911002E-4</v>
      </c>
      <c r="R20" s="23">
        <f t="shared" si="4"/>
        <v>793.44978165938801</v>
      </c>
      <c r="S20" s="24">
        <f t="shared" si="5"/>
        <v>0.37705677867902598</v>
      </c>
      <c r="T20" s="23">
        <f t="shared" si="6"/>
        <v>793.14345991561095</v>
      </c>
      <c r="U20" s="24">
        <f t="shared" si="7"/>
        <v>1.83125734430082</v>
      </c>
      <c r="V20" s="17">
        <f t="shared" si="8"/>
        <v>1.8300416896257694</v>
      </c>
      <c r="W20" s="17"/>
      <c r="X20" s="17">
        <f t="shared" si="9"/>
        <v>1.2156546750505814E-3</v>
      </c>
    </row>
    <row r="21" spans="2:24" x14ac:dyDescent="0.6">
      <c r="B21" s="40">
        <v>812.68498942917495</v>
      </c>
      <c r="C21" s="40">
        <v>37.366003062787101</v>
      </c>
      <c r="D21" s="2"/>
      <c r="E21" s="1"/>
      <c r="F21" s="40">
        <v>812.83422459892995</v>
      </c>
      <c r="G21" s="40">
        <v>-503.76282782212002</v>
      </c>
      <c r="H21" s="40">
        <v>813.10043668122205</v>
      </c>
      <c r="I21" s="40">
        <v>0.418771726535342</v>
      </c>
      <c r="J21" s="2">
        <v>812.65822784810098</v>
      </c>
      <c r="K21" s="1">
        <v>1.8336075205640401</v>
      </c>
      <c r="N21" s="23">
        <f t="shared" si="0"/>
        <v>812.68498942917495</v>
      </c>
      <c r="O21" s="24">
        <f t="shared" si="1"/>
        <v>3736.6003062787099</v>
      </c>
      <c r="P21" s="23">
        <f t="shared" si="2"/>
        <v>812.83422459892995</v>
      </c>
      <c r="Q21" s="25">
        <f t="shared" si="3"/>
        <v>-5.0376282782212004E-4</v>
      </c>
      <c r="R21" s="23">
        <f t="shared" si="4"/>
        <v>813.10043668122205</v>
      </c>
      <c r="S21" s="24">
        <f t="shared" si="5"/>
        <v>0.418771726535342</v>
      </c>
      <c r="T21" s="23">
        <f t="shared" si="6"/>
        <v>812.65822784810098</v>
      </c>
      <c r="U21" s="24">
        <f t="shared" si="7"/>
        <v>1.8336075205640401</v>
      </c>
      <c r="V21" s="17">
        <f t="shared" si="8"/>
        <v>1.8401764382788977</v>
      </c>
      <c r="W21" s="17"/>
      <c r="X21" s="17">
        <f t="shared" si="9"/>
        <v>-6.5689177148575695E-3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9" style="12"/>
    <col min="21" max="21" width="9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63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19" t="s">
        <v>4</v>
      </c>
      <c r="C8" s="16" t="s">
        <v>36</v>
      </c>
      <c r="D8" s="15" t="s">
        <v>4</v>
      </c>
      <c r="E8" s="1" t="s">
        <v>14</v>
      </c>
      <c r="F8" s="2" t="s">
        <v>4</v>
      </c>
      <c r="G8" s="1" t="s">
        <v>11</v>
      </c>
      <c r="H8" s="15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5" x14ac:dyDescent="0.6">
      <c r="B9" s="40">
        <v>299.65181058495801</v>
      </c>
      <c r="C9" s="40">
        <v>21.516638935108102</v>
      </c>
      <c r="D9" s="61"/>
      <c r="E9" s="60"/>
      <c r="F9" s="40">
        <v>300.36900369003598</v>
      </c>
      <c r="G9" s="40">
        <v>-142.74970622796701</v>
      </c>
      <c r="H9" s="40">
        <v>300</v>
      </c>
      <c r="I9" s="40">
        <v>2.91309523809523</v>
      </c>
      <c r="J9" s="40">
        <v>300</v>
      </c>
      <c r="K9" s="40">
        <v>0.45360641139803998</v>
      </c>
      <c r="N9" s="23">
        <f t="shared" ref="N9" si="0">B9</f>
        <v>299.65181058495801</v>
      </c>
      <c r="O9" s="24">
        <f>C9*10000</f>
        <v>215166.38935108102</v>
      </c>
      <c r="P9" s="23">
        <f t="shared" ref="P9" si="1">F9</f>
        <v>300.36900369003598</v>
      </c>
      <c r="Q9" s="25">
        <f>G9/1000000</f>
        <v>-1.4274970622796701E-4</v>
      </c>
      <c r="R9" s="23">
        <f t="shared" ref="R9:U9" si="2">H9</f>
        <v>300</v>
      </c>
      <c r="S9" s="24">
        <f t="shared" si="2"/>
        <v>2.91309523809523</v>
      </c>
      <c r="T9" s="23">
        <f t="shared" si="2"/>
        <v>300</v>
      </c>
      <c r="U9" s="24">
        <f t="shared" si="2"/>
        <v>0.45360641139803998</v>
      </c>
      <c r="V9" s="17">
        <f t="shared" ref="V9" si="3">((O9*(Q9)^2)/S9)*T9</f>
        <v>0.45153503151883734</v>
      </c>
      <c r="W9" s="17"/>
      <c r="X9" s="17">
        <f t="shared" ref="X9" si="4">U9-V9</f>
        <v>2.0713798792026394E-3</v>
      </c>
      <c r="Y9" s="56">
        <f>U9/V9-1</f>
        <v>4.5874178847986613E-3</v>
      </c>
    </row>
    <row r="10" spans="1:25" x14ac:dyDescent="0.6">
      <c r="B10" s="40">
        <v>324.72144846796601</v>
      </c>
      <c r="C10" s="40">
        <v>20.655574043261201</v>
      </c>
      <c r="D10" s="61"/>
      <c r="E10" s="60"/>
      <c r="F10" s="40">
        <v>325.09225092250898</v>
      </c>
      <c r="G10" s="40">
        <v>-147.16803760281999</v>
      </c>
      <c r="H10" s="40">
        <v>324.85795454545399</v>
      </c>
      <c r="I10" s="40">
        <v>2.85</v>
      </c>
      <c r="J10" s="40">
        <v>325.23431867339502</v>
      </c>
      <c r="K10" s="40">
        <v>0.509706144256455</v>
      </c>
      <c r="N10" s="23">
        <f t="shared" ref="N10:N31" si="5">B10</f>
        <v>324.72144846796601</v>
      </c>
      <c r="O10" s="24">
        <f t="shared" ref="O10:O31" si="6">C10*10000</f>
        <v>206555.74043261202</v>
      </c>
      <c r="P10" s="23">
        <f t="shared" ref="P10:P31" si="7">F10</f>
        <v>325.09225092250898</v>
      </c>
      <c r="Q10" s="25">
        <f t="shared" ref="Q10:Q31" si="8">G10/1000000</f>
        <v>-1.4716803760281998E-4</v>
      </c>
      <c r="R10" s="23">
        <f t="shared" ref="R10:R31" si="9">H10</f>
        <v>324.85795454545399</v>
      </c>
      <c r="S10" s="24">
        <f t="shared" ref="S10:S31" si="10">I10</f>
        <v>2.85</v>
      </c>
      <c r="T10" s="23">
        <f t="shared" ref="T10:T31" si="11">J10</f>
        <v>325.23431867339502</v>
      </c>
      <c r="U10" s="24">
        <f t="shared" ref="U10:U31" si="12">K10</f>
        <v>0.509706144256455</v>
      </c>
      <c r="V10" s="17">
        <f t="shared" ref="V10:V31" si="13">((O10*(Q10)^2)/S10)*T10</f>
        <v>0.51052354092217744</v>
      </c>
      <c r="W10" s="17"/>
      <c r="X10" s="17">
        <f t="shared" ref="X10:X31" si="14">U10-V10</f>
        <v>-8.173966657224474E-4</v>
      </c>
      <c r="Y10" s="56">
        <f t="shared" ref="Y10:Y31" si="15">U10/V10-1</f>
        <v>-1.6010949548888043E-3</v>
      </c>
    </row>
    <row r="11" spans="1:25" x14ac:dyDescent="0.6">
      <c r="B11" s="40">
        <v>349.79108635097498</v>
      </c>
      <c r="C11" s="40">
        <v>19.8069883527454</v>
      </c>
      <c r="D11" s="61"/>
      <c r="E11" s="60"/>
      <c r="F11" s="40">
        <v>350.18450184501802</v>
      </c>
      <c r="G11" s="40">
        <v>-151.586368977673</v>
      </c>
      <c r="H11" s="40">
        <v>350.07102272727201</v>
      </c>
      <c r="I11" s="40">
        <v>2.7845238095238098</v>
      </c>
      <c r="J11" s="40">
        <v>350.108147080028</v>
      </c>
      <c r="K11" s="40">
        <v>0.57114870881567203</v>
      </c>
      <c r="N11" s="23">
        <f t="shared" si="5"/>
        <v>349.79108635097498</v>
      </c>
      <c r="O11" s="24">
        <f t="shared" si="6"/>
        <v>198069.88352745399</v>
      </c>
      <c r="P11" s="23">
        <f t="shared" si="7"/>
        <v>350.18450184501802</v>
      </c>
      <c r="Q11" s="25">
        <f t="shared" si="8"/>
        <v>-1.5158636897767301E-4</v>
      </c>
      <c r="R11" s="23">
        <f t="shared" si="9"/>
        <v>350.07102272727201</v>
      </c>
      <c r="S11" s="24">
        <f t="shared" si="10"/>
        <v>2.7845238095238098</v>
      </c>
      <c r="T11" s="23">
        <f t="shared" si="11"/>
        <v>350.108147080028</v>
      </c>
      <c r="U11" s="24">
        <f t="shared" si="12"/>
        <v>0.57114870881567203</v>
      </c>
      <c r="V11" s="17">
        <f t="shared" si="13"/>
        <v>0.57225556913056386</v>
      </c>
      <c r="W11" s="17"/>
      <c r="X11" s="17">
        <f t="shared" si="14"/>
        <v>-1.1068603148918221E-3</v>
      </c>
      <c r="Y11" s="56">
        <f t="shared" si="15"/>
        <v>-1.9342062788021419E-3</v>
      </c>
    </row>
    <row r="12" spans="1:25" x14ac:dyDescent="0.6">
      <c r="B12" s="40">
        <v>374.51253481894099</v>
      </c>
      <c r="C12" s="40">
        <v>18.958402662229599</v>
      </c>
      <c r="D12" s="61"/>
      <c r="E12" s="60"/>
      <c r="F12" s="40">
        <v>375.276752767527</v>
      </c>
      <c r="G12" s="40">
        <v>-155.91069330199699</v>
      </c>
      <c r="H12" s="40">
        <v>374.92897727272702</v>
      </c>
      <c r="I12" s="40">
        <v>2.7214285714285702</v>
      </c>
      <c r="J12" s="40">
        <v>374.98197548666099</v>
      </c>
      <c r="K12" s="40">
        <v>0.63526268922528895</v>
      </c>
      <c r="N12" s="23">
        <f t="shared" si="5"/>
        <v>374.51253481894099</v>
      </c>
      <c r="O12" s="24">
        <f t="shared" si="6"/>
        <v>189584.02662229599</v>
      </c>
      <c r="P12" s="23">
        <f t="shared" si="7"/>
        <v>375.276752767527</v>
      </c>
      <c r="Q12" s="25">
        <f t="shared" si="8"/>
        <v>-1.5591069330199699E-4</v>
      </c>
      <c r="R12" s="23">
        <f t="shared" si="9"/>
        <v>374.92897727272702</v>
      </c>
      <c r="S12" s="24">
        <f t="shared" si="10"/>
        <v>2.7214285714285702</v>
      </c>
      <c r="T12" s="23">
        <f t="shared" si="11"/>
        <v>374.98197548666099</v>
      </c>
      <c r="U12" s="24">
        <f t="shared" si="12"/>
        <v>0.63526268922528895</v>
      </c>
      <c r="V12" s="17">
        <f t="shared" si="13"/>
        <v>0.63499016871804914</v>
      </c>
      <c r="W12" s="17"/>
      <c r="X12" s="17">
        <f t="shared" si="14"/>
        <v>2.7252050723980403E-4</v>
      </c>
      <c r="Y12" s="56">
        <f t="shared" si="15"/>
        <v>4.2917279773013739E-4</v>
      </c>
    </row>
    <row r="13" spans="1:25" x14ac:dyDescent="0.6">
      <c r="B13" s="40">
        <v>399.93036211699098</v>
      </c>
      <c r="C13" s="40">
        <v>18.359400998336099</v>
      </c>
      <c r="D13" s="61"/>
      <c r="E13" s="60"/>
      <c r="F13" s="40">
        <v>399.630996309963</v>
      </c>
      <c r="G13" s="40">
        <v>-159.67097532314901</v>
      </c>
      <c r="H13" s="40">
        <v>400.14204545454498</v>
      </c>
      <c r="I13" s="40">
        <v>2.6714285714285699</v>
      </c>
      <c r="J13" s="40">
        <v>399.85580389329402</v>
      </c>
      <c r="K13" s="40">
        <v>0.69804096170970598</v>
      </c>
      <c r="N13" s="23">
        <f t="shared" si="5"/>
        <v>399.93036211699098</v>
      </c>
      <c r="O13" s="24">
        <f t="shared" si="6"/>
        <v>183594.009983361</v>
      </c>
      <c r="P13" s="23">
        <f t="shared" si="7"/>
        <v>399.630996309963</v>
      </c>
      <c r="Q13" s="25">
        <f t="shared" si="8"/>
        <v>-1.5967097532314901E-4</v>
      </c>
      <c r="R13" s="23">
        <f t="shared" si="9"/>
        <v>400.14204545454498</v>
      </c>
      <c r="S13" s="24">
        <f t="shared" si="10"/>
        <v>2.6714285714285699</v>
      </c>
      <c r="T13" s="23">
        <f t="shared" si="11"/>
        <v>399.85580389329402</v>
      </c>
      <c r="U13" s="24">
        <f t="shared" si="12"/>
        <v>0.69804096170970598</v>
      </c>
      <c r="V13" s="17">
        <f t="shared" si="13"/>
        <v>0.70060027183957607</v>
      </c>
      <c r="W13" s="17"/>
      <c r="X13" s="17">
        <f t="shared" si="14"/>
        <v>-2.559310129870096E-3</v>
      </c>
      <c r="Y13" s="56">
        <f t="shared" si="15"/>
        <v>-3.6530247456942888E-3</v>
      </c>
    </row>
    <row r="14" spans="1:25" x14ac:dyDescent="0.6">
      <c r="B14" s="40">
        <v>424.65181058495801</v>
      </c>
      <c r="C14" s="40">
        <v>17.7354409317803</v>
      </c>
      <c r="D14" s="61"/>
      <c r="E14" s="60"/>
      <c r="F14" s="40">
        <v>425.09225092250898</v>
      </c>
      <c r="G14" s="40">
        <v>-163.52526439482901</v>
      </c>
      <c r="H14" s="40">
        <v>425</v>
      </c>
      <c r="I14" s="40">
        <v>2.625</v>
      </c>
      <c r="J14" s="40">
        <v>424.729632299927</v>
      </c>
      <c r="K14" s="40">
        <v>0.76349065004452299</v>
      </c>
      <c r="N14" s="23">
        <f t="shared" si="5"/>
        <v>424.65181058495801</v>
      </c>
      <c r="O14" s="24">
        <f t="shared" si="6"/>
        <v>177354.40931780299</v>
      </c>
      <c r="P14" s="23">
        <f t="shared" si="7"/>
        <v>425.09225092250898</v>
      </c>
      <c r="Q14" s="25">
        <f t="shared" si="8"/>
        <v>-1.6352526439482901E-4</v>
      </c>
      <c r="R14" s="23">
        <f t="shared" si="9"/>
        <v>425</v>
      </c>
      <c r="S14" s="24">
        <f t="shared" si="10"/>
        <v>2.625</v>
      </c>
      <c r="T14" s="23">
        <f t="shared" si="11"/>
        <v>424.729632299927</v>
      </c>
      <c r="U14" s="24">
        <f t="shared" si="12"/>
        <v>0.76349065004452299</v>
      </c>
      <c r="V14" s="17">
        <f t="shared" si="13"/>
        <v>0.76735259142125667</v>
      </c>
      <c r="W14" s="17"/>
      <c r="X14" s="17">
        <f t="shared" si="14"/>
        <v>-3.8619413767336797E-3</v>
      </c>
      <c r="Y14" s="56">
        <f t="shared" si="15"/>
        <v>-5.0328120604645754E-3</v>
      </c>
    </row>
    <row r="15" spans="1:25" x14ac:dyDescent="0.6">
      <c r="B15" s="40">
        <v>449.72144846796601</v>
      </c>
      <c r="C15" s="40">
        <v>17.1239600665557</v>
      </c>
      <c r="D15" s="61"/>
      <c r="E15" s="60"/>
      <c r="F15" s="40">
        <v>450.18450184501802</v>
      </c>
      <c r="G15" s="40">
        <v>-167.37955346651</v>
      </c>
      <c r="H15" s="40">
        <v>449.85795454545399</v>
      </c>
      <c r="I15" s="40">
        <v>2.5773809523809499</v>
      </c>
      <c r="J15" s="40">
        <v>449.96395097332299</v>
      </c>
      <c r="K15" s="40">
        <v>0.83428317008014197</v>
      </c>
      <c r="N15" s="23">
        <f t="shared" si="5"/>
        <v>449.72144846796601</v>
      </c>
      <c r="O15" s="24">
        <f t="shared" si="6"/>
        <v>171239.60066555699</v>
      </c>
      <c r="P15" s="23">
        <f t="shared" si="7"/>
        <v>450.18450184501802</v>
      </c>
      <c r="Q15" s="25">
        <f t="shared" si="8"/>
        <v>-1.6737955346651001E-4</v>
      </c>
      <c r="R15" s="23">
        <f t="shared" si="9"/>
        <v>449.85795454545399</v>
      </c>
      <c r="S15" s="24">
        <f t="shared" si="10"/>
        <v>2.5773809523809499</v>
      </c>
      <c r="T15" s="23">
        <f t="shared" si="11"/>
        <v>449.96395097332299</v>
      </c>
      <c r="U15" s="24">
        <f t="shared" si="12"/>
        <v>0.83428317008014197</v>
      </c>
      <c r="V15" s="17">
        <f t="shared" si="13"/>
        <v>0.83754494751887909</v>
      </c>
      <c r="W15" s="17"/>
      <c r="X15" s="17">
        <f t="shared" si="14"/>
        <v>-3.2617774387371234E-3</v>
      </c>
      <c r="Y15" s="56">
        <f t="shared" si="15"/>
        <v>-3.8944506183217209E-3</v>
      </c>
    </row>
    <row r="16" spans="1:25" x14ac:dyDescent="0.6">
      <c r="B16" s="40">
        <v>474.79108635097401</v>
      </c>
      <c r="C16" s="40">
        <v>16.5124792013311</v>
      </c>
      <c r="D16" s="61"/>
      <c r="E16" s="60"/>
      <c r="F16" s="40">
        <v>474.90774907749</v>
      </c>
      <c r="G16" s="40">
        <v>-171.139835487661</v>
      </c>
      <c r="H16" s="40">
        <v>474.71590909090901</v>
      </c>
      <c r="I16" s="40">
        <v>2.52857142857142</v>
      </c>
      <c r="J16" s="40">
        <v>475.19826964671898</v>
      </c>
      <c r="K16" s="40">
        <v>0.90774710596616204</v>
      </c>
      <c r="N16" s="23">
        <f t="shared" si="5"/>
        <v>474.79108635097401</v>
      </c>
      <c r="O16" s="24">
        <f t="shared" si="6"/>
        <v>165124.792013311</v>
      </c>
      <c r="P16" s="23">
        <f t="shared" si="7"/>
        <v>474.90774907749</v>
      </c>
      <c r="Q16" s="25">
        <f t="shared" si="8"/>
        <v>-1.7113983548766099E-4</v>
      </c>
      <c r="R16" s="23">
        <f t="shared" si="9"/>
        <v>474.71590909090901</v>
      </c>
      <c r="S16" s="24">
        <f t="shared" si="10"/>
        <v>2.52857142857142</v>
      </c>
      <c r="T16" s="23">
        <f t="shared" si="11"/>
        <v>475.19826964671898</v>
      </c>
      <c r="U16" s="24">
        <f t="shared" si="12"/>
        <v>0.90774710596616204</v>
      </c>
      <c r="V16" s="17">
        <f t="shared" si="13"/>
        <v>0.90889586616407803</v>
      </c>
      <c r="W16" s="17"/>
      <c r="X16" s="17">
        <f t="shared" si="14"/>
        <v>-1.1487601979159878E-3</v>
      </c>
      <c r="Y16" s="56">
        <f t="shared" si="15"/>
        <v>-1.2639073855228444E-3</v>
      </c>
    </row>
    <row r="17" spans="2:25" x14ac:dyDescent="0.6">
      <c r="B17" s="40">
        <v>499.86072423398298</v>
      </c>
      <c r="C17" s="40">
        <v>16.000831946755401</v>
      </c>
      <c r="D17" s="61"/>
      <c r="E17" s="60"/>
      <c r="F17" s="40">
        <v>500</v>
      </c>
      <c r="G17" s="40">
        <v>-174.900117508813</v>
      </c>
      <c r="H17" s="40">
        <v>499.573863636363</v>
      </c>
      <c r="I17" s="40">
        <v>2.50714285714285</v>
      </c>
      <c r="J17" s="40">
        <v>500.07209805335202</v>
      </c>
      <c r="K17" s="40">
        <v>0.97586821015138003</v>
      </c>
      <c r="N17" s="23">
        <f t="shared" si="5"/>
        <v>499.86072423398298</v>
      </c>
      <c r="O17" s="24">
        <f t="shared" si="6"/>
        <v>160008.31946755401</v>
      </c>
      <c r="P17" s="23">
        <f t="shared" si="7"/>
        <v>500</v>
      </c>
      <c r="Q17" s="25">
        <f t="shared" si="8"/>
        <v>-1.7490011750881301E-4</v>
      </c>
      <c r="R17" s="23">
        <f t="shared" si="9"/>
        <v>499.573863636363</v>
      </c>
      <c r="S17" s="24">
        <f t="shared" si="10"/>
        <v>2.50714285714285</v>
      </c>
      <c r="T17" s="23">
        <f t="shared" si="11"/>
        <v>500.07209805335202</v>
      </c>
      <c r="U17" s="24">
        <f t="shared" si="12"/>
        <v>0.97586821015138003</v>
      </c>
      <c r="V17" s="17">
        <f t="shared" si="13"/>
        <v>0.97628430845629466</v>
      </c>
      <c r="W17" s="17"/>
      <c r="X17" s="17">
        <f t="shared" si="14"/>
        <v>-4.1609830491462496E-4</v>
      </c>
      <c r="Y17" s="56">
        <f t="shared" si="15"/>
        <v>-4.2620607676524536E-4</v>
      </c>
    </row>
    <row r="18" spans="2:25" x14ac:dyDescent="0.6">
      <c r="B18" s="40">
        <v>524.58217270194905</v>
      </c>
      <c r="C18" s="40">
        <v>15.551580698835201</v>
      </c>
      <c r="D18" s="61"/>
      <c r="E18" s="60"/>
      <c r="F18" s="40">
        <v>524.72324723247198</v>
      </c>
      <c r="G18" s="40">
        <v>-178.47238542890699</v>
      </c>
      <c r="H18" s="40">
        <v>524.78693181818096</v>
      </c>
      <c r="I18" s="40">
        <v>2.4833333333333298</v>
      </c>
      <c r="J18" s="40">
        <v>524.945926459985</v>
      </c>
      <c r="K18" s="40">
        <v>1.04532502226179</v>
      </c>
      <c r="N18" s="23">
        <f t="shared" si="5"/>
        <v>524.58217270194905</v>
      </c>
      <c r="O18" s="24">
        <f t="shared" si="6"/>
        <v>155515.80698835201</v>
      </c>
      <c r="P18" s="23">
        <f t="shared" si="7"/>
        <v>524.72324723247198</v>
      </c>
      <c r="Q18" s="25">
        <f t="shared" si="8"/>
        <v>-1.7847238542890699E-4</v>
      </c>
      <c r="R18" s="23">
        <f t="shared" si="9"/>
        <v>524.78693181818096</v>
      </c>
      <c r="S18" s="24">
        <f t="shared" si="10"/>
        <v>2.4833333333333298</v>
      </c>
      <c r="T18" s="23">
        <f t="shared" si="11"/>
        <v>524.945926459985</v>
      </c>
      <c r="U18" s="24">
        <f t="shared" si="12"/>
        <v>1.04532502226179</v>
      </c>
      <c r="V18" s="17">
        <f t="shared" si="13"/>
        <v>1.0471192581710531</v>
      </c>
      <c r="W18" s="17"/>
      <c r="X18" s="17">
        <f t="shared" si="14"/>
        <v>-1.7942359092630866E-3</v>
      </c>
      <c r="Y18" s="56">
        <f t="shared" si="15"/>
        <v>-1.7134971926664466E-3</v>
      </c>
    </row>
    <row r="19" spans="2:25" x14ac:dyDescent="0.6">
      <c r="B19" s="40">
        <v>549.65181058495796</v>
      </c>
      <c r="C19" s="40">
        <v>15.1397670549084</v>
      </c>
      <c r="D19" s="61"/>
      <c r="E19" s="60"/>
      <c r="F19" s="40">
        <v>549.81549815498101</v>
      </c>
      <c r="G19" s="40">
        <v>-182.13866039952899</v>
      </c>
      <c r="H19" s="40">
        <v>550</v>
      </c>
      <c r="I19" s="40">
        <v>2.4595238095237999</v>
      </c>
      <c r="J19" s="40">
        <v>549.81975486661804</v>
      </c>
      <c r="K19" s="40">
        <v>1.1187889581478101</v>
      </c>
      <c r="N19" s="23">
        <f t="shared" si="5"/>
        <v>549.65181058495796</v>
      </c>
      <c r="O19" s="24">
        <f t="shared" si="6"/>
        <v>151397.670549084</v>
      </c>
      <c r="P19" s="23">
        <f t="shared" si="7"/>
        <v>549.81549815498101</v>
      </c>
      <c r="Q19" s="25">
        <f t="shared" si="8"/>
        <v>-1.8213866039952899E-4</v>
      </c>
      <c r="R19" s="23">
        <f t="shared" si="9"/>
        <v>550</v>
      </c>
      <c r="S19" s="24">
        <f t="shared" si="10"/>
        <v>2.4595238095237999</v>
      </c>
      <c r="T19" s="23">
        <f t="shared" si="11"/>
        <v>549.81975486661804</v>
      </c>
      <c r="U19" s="24">
        <f t="shared" si="12"/>
        <v>1.1187889581478101</v>
      </c>
      <c r="V19" s="17">
        <f t="shared" si="13"/>
        <v>1.1227751137147972</v>
      </c>
      <c r="W19" s="17"/>
      <c r="X19" s="17">
        <f t="shared" si="14"/>
        <v>-3.9861555669871152E-3</v>
      </c>
      <c r="Y19" s="56">
        <f t="shared" si="15"/>
        <v>-3.5502706804736439E-3</v>
      </c>
    </row>
    <row r="20" spans="2:25" x14ac:dyDescent="0.6">
      <c r="B20" s="40">
        <v>575.069637883008</v>
      </c>
      <c r="C20" s="40">
        <v>14.6905158069883</v>
      </c>
      <c r="D20" s="61"/>
      <c r="E20" s="60"/>
      <c r="F20" s="40">
        <v>575.276752767527</v>
      </c>
      <c r="G20" s="40">
        <v>-185.71092831962301</v>
      </c>
      <c r="H20" s="40">
        <v>575.56818181818096</v>
      </c>
      <c r="I20" s="40">
        <v>2.4380952380952299</v>
      </c>
      <c r="J20" s="40">
        <v>575.05407354001397</v>
      </c>
      <c r="K20" s="40">
        <v>1.19358860195903</v>
      </c>
      <c r="N20" s="23">
        <f t="shared" si="5"/>
        <v>575.069637883008</v>
      </c>
      <c r="O20" s="24">
        <f t="shared" si="6"/>
        <v>146905.15806988301</v>
      </c>
      <c r="P20" s="23">
        <f t="shared" si="7"/>
        <v>575.276752767527</v>
      </c>
      <c r="Q20" s="25">
        <f t="shared" si="8"/>
        <v>-1.85710928319623E-4</v>
      </c>
      <c r="R20" s="23">
        <f t="shared" si="9"/>
        <v>575.56818181818096</v>
      </c>
      <c r="S20" s="24">
        <f t="shared" si="10"/>
        <v>2.4380952380952299</v>
      </c>
      <c r="T20" s="23">
        <f t="shared" si="11"/>
        <v>575.05407354001397</v>
      </c>
      <c r="U20" s="24">
        <f t="shared" si="12"/>
        <v>1.19358860195903</v>
      </c>
      <c r="V20" s="17">
        <f t="shared" si="13"/>
        <v>1.1950057215868504</v>
      </c>
      <c r="W20" s="17"/>
      <c r="X20" s="17">
        <f t="shared" si="14"/>
        <v>-1.417119627820318E-3</v>
      </c>
      <c r="Y20" s="56">
        <f t="shared" si="15"/>
        <v>-1.1858684876743242E-3</v>
      </c>
    </row>
    <row r="21" spans="2:25" x14ac:dyDescent="0.6">
      <c r="B21" s="40">
        <v>599.79108635097396</v>
      </c>
      <c r="C21" s="40">
        <v>14.278702163061499</v>
      </c>
      <c r="D21" s="61"/>
      <c r="E21" s="60"/>
      <c r="F21" s="40">
        <v>600</v>
      </c>
      <c r="G21" s="40">
        <v>-189.283196239717</v>
      </c>
      <c r="H21" s="40">
        <v>600.07102272727195</v>
      </c>
      <c r="I21" s="40">
        <v>2.4321428571428498</v>
      </c>
      <c r="J21" s="40">
        <v>599.92790194664701</v>
      </c>
      <c r="K21" s="40">
        <v>1.2617097061442499</v>
      </c>
      <c r="N21" s="23">
        <f t="shared" si="5"/>
        <v>599.79108635097396</v>
      </c>
      <c r="O21" s="24">
        <f t="shared" si="6"/>
        <v>142787.021630615</v>
      </c>
      <c r="P21" s="23">
        <f t="shared" si="7"/>
        <v>600</v>
      </c>
      <c r="Q21" s="25">
        <f t="shared" si="8"/>
        <v>-1.8928319623971699E-4</v>
      </c>
      <c r="R21" s="23">
        <f t="shared" si="9"/>
        <v>600.07102272727195</v>
      </c>
      <c r="S21" s="24">
        <f t="shared" si="10"/>
        <v>2.4321428571428498</v>
      </c>
      <c r="T21" s="23">
        <f t="shared" si="11"/>
        <v>599.92790194664701</v>
      </c>
      <c r="U21" s="24">
        <f t="shared" si="12"/>
        <v>1.2617097061442499</v>
      </c>
      <c r="V21" s="17">
        <f t="shared" si="13"/>
        <v>1.2618938881155193</v>
      </c>
      <c r="W21" s="17"/>
      <c r="X21" s="17">
        <f t="shared" si="14"/>
        <v>-1.8418197126934821E-4</v>
      </c>
      <c r="Y21" s="56">
        <f t="shared" si="15"/>
        <v>-1.4595678210660434E-4</v>
      </c>
    </row>
    <row r="22" spans="2:25" x14ac:dyDescent="0.6">
      <c r="B22" s="40">
        <v>624.86072423398298</v>
      </c>
      <c r="C22" s="40">
        <v>13.941763727121399</v>
      </c>
      <c r="F22" s="40">
        <v>624.72324723247198</v>
      </c>
      <c r="G22" s="40">
        <v>-192.38542890716801</v>
      </c>
      <c r="H22" s="40">
        <v>624.92897727272702</v>
      </c>
      <c r="I22" s="40">
        <v>2.42738095238095</v>
      </c>
      <c r="J22" s="40">
        <v>624.80173035328005</v>
      </c>
      <c r="K22" s="40">
        <v>1.3244879786286701</v>
      </c>
      <c r="N22" s="23">
        <f t="shared" si="5"/>
        <v>624.86072423398298</v>
      </c>
      <c r="O22" s="24">
        <f t="shared" si="6"/>
        <v>139417.63727121399</v>
      </c>
      <c r="P22" s="23">
        <f t="shared" si="7"/>
        <v>624.72324723247198</v>
      </c>
      <c r="Q22" s="25">
        <f t="shared" si="8"/>
        <v>-1.92385428907168E-4</v>
      </c>
      <c r="R22" s="23">
        <f t="shared" si="9"/>
        <v>624.92897727272702</v>
      </c>
      <c r="S22" s="24">
        <f t="shared" si="10"/>
        <v>2.42738095238095</v>
      </c>
      <c r="T22" s="23">
        <f t="shared" si="11"/>
        <v>624.80173035328005</v>
      </c>
      <c r="U22" s="24">
        <f t="shared" si="12"/>
        <v>1.3244879786286701</v>
      </c>
      <c r="V22" s="17">
        <f t="shared" si="13"/>
        <v>1.3282088024132537</v>
      </c>
      <c r="W22" s="17"/>
      <c r="X22" s="17">
        <f t="shared" si="14"/>
        <v>-3.7208237845836045E-3</v>
      </c>
      <c r="Y22" s="56">
        <f t="shared" si="15"/>
        <v>-2.801384675228169E-3</v>
      </c>
    </row>
    <row r="23" spans="2:25" x14ac:dyDescent="0.6">
      <c r="B23" s="40">
        <v>649.58217270194905</v>
      </c>
      <c r="C23" s="40">
        <v>13.592346089850199</v>
      </c>
      <c r="F23" s="40">
        <v>649.81549815498101</v>
      </c>
      <c r="G23" s="40">
        <v>-195.58166862514599</v>
      </c>
      <c r="H23" s="40">
        <v>650.14204545454504</v>
      </c>
      <c r="I23" s="40">
        <v>2.4214285714285699</v>
      </c>
      <c r="J23" s="40">
        <v>650.03604902667598</v>
      </c>
      <c r="K23" s="40">
        <v>1.38993766696349</v>
      </c>
      <c r="N23" s="23">
        <f t="shared" si="5"/>
        <v>649.58217270194905</v>
      </c>
      <c r="O23" s="24">
        <f t="shared" si="6"/>
        <v>135923.460898502</v>
      </c>
      <c r="P23" s="23">
        <f t="shared" si="7"/>
        <v>649.81549815498101</v>
      </c>
      <c r="Q23" s="25">
        <f t="shared" si="8"/>
        <v>-1.9558166862514598E-4</v>
      </c>
      <c r="R23" s="23">
        <f t="shared" si="9"/>
        <v>650.14204545454504</v>
      </c>
      <c r="S23" s="24">
        <f t="shared" si="10"/>
        <v>2.4214285714285699</v>
      </c>
      <c r="T23" s="23">
        <f t="shared" si="11"/>
        <v>650.03604902667598</v>
      </c>
      <c r="U23" s="24">
        <f t="shared" si="12"/>
        <v>1.38993766696349</v>
      </c>
      <c r="V23" s="17">
        <f t="shared" si="13"/>
        <v>1.395778478216994</v>
      </c>
      <c r="W23" s="17"/>
      <c r="X23" s="17">
        <f t="shared" si="14"/>
        <v>-5.8408112535039969E-3</v>
      </c>
      <c r="Y23" s="56">
        <f t="shared" si="15"/>
        <v>-4.1846262459679373E-3</v>
      </c>
    </row>
    <row r="24" spans="2:25" x14ac:dyDescent="0.6">
      <c r="B24" s="40">
        <v>674.65181058495796</v>
      </c>
      <c r="C24" s="40">
        <v>13.242928452578999</v>
      </c>
      <c r="F24" s="40">
        <v>674.90774907749005</v>
      </c>
      <c r="G24" s="40">
        <v>-198.77790834312501</v>
      </c>
      <c r="H24" s="40">
        <v>674.64488636363603</v>
      </c>
      <c r="I24" s="40">
        <v>2.4166666666666599</v>
      </c>
      <c r="J24" s="40">
        <v>674.90987743330902</v>
      </c>
      <c r="K24" s="40">
        <v>1.4553873552983001</v>
      </c>
      <c r="N24" s="23">
        <f t="shared" si="5"/>
        <v>674.65181058495796</v>
      </c>
      <c r="O24" s="24">
        <f t="shared" si="6"/>
        <v>132429.28452578999</v>
      </c>
      <c r="P24" s="23">
        <f t="shared" si="7"/>
        <v>674.90774907749005</v>
      </c>
      <c r="Q24" s="25">
        <f t="shared" si="8"/>
        <v>-1.98777908343125E-4</v>
      </c>
      <c r="R24" s="23">
        <f t="shared" si="9"/>
        <v>674.64488636363603</v>
      </c>
      <c r="S24" s="24">
        <f t="shared" si="10"/>
        <v>2.4166666666666599</v>
      </c>
      <c r="T24" s="23">
        <f t="shared" si="11"/>
        <v>674.90987743330902</v>
      </c>
      <c r="U24" s="24">
        <f t="shared" si="12"/>
        <v>1.4553873552983001</v>
      </c>
      <c r="V24" s="17">
        <f t="shared" si="13"/>
        <v>1.4613333570263636</v>
      </c>
      <c r="W24" s="17"/>
      <c r="X24" s="17">
        <f t="shared" si="14"/>
        <v>-5.9460017280634769E-3</v>
      </c>
      <c r="Y24" s="56">
        <f t="shared" si="15"/>
        <v>-4.0688879778689735E-3</v>
      </c>
    </row>
    <row r="25" spans="2:25" x14ac:dyDescent="0.6">
      <c r="B25" s="40">
        <v>699.37325905292403</v>
      </c>
      <c r="C25" s="40">
        <v>12.893510815307801</v>
      </c>
      <c r="F25" s="40">
        <v>700</v>
      </c>
      <c r="G25" s="40">
        <v>-201.78613396004701</v>
      </c>
      <c r="H25" s="40">
        <v>699.85795454545405</v>
      </c>
      <c r="I25" s="40">
        <v>2.4357142857142802</v>
      </c>
      <c r="J25" s="40">
        <v>699.78370583994194</v>
      </c>
      <c r="K25" s="40">
        <v>1.50881567230632</v>
      </c>
      <c r="N25" s="23">
        <f t="shared" si="5"/>
        <v>699.37325905292403</v>
      </c>
      <c r="O25" s="24">
        <f t="shared" si="6"/>
        <v>128935.10815307801</v>
      </c>
      <c r="P25" s="23">
        <f t="shared" si="7"/>
        <v>700</v>
      </c>
      <c r="Q25" s="25">
        <f t="shared" si="8"/>
        <v>-2.0178613396004702E-4</v>
      </c>
      <c r="R25" s="23">
        <f t="shared" si="9"/>
        <v>699.85795454545405</v>
      </c>
      <c r="S25" s="24">
        <f t="shared" si="10"/>
        <v>2.4357142857142802</v>
      </c>
      <c r="T25" s="23">
        <f t="shared" si="11"/>
        <v>699.78370583994194</v>
      </c>
      <c r="U25" s="24">
        <f t="shared" si="12"/>
        <v>1.50881567230632</v>
      </c>
      <c r="V25" s="17">
        <f t="shared" si="13"/>
        <v>1.5083124329361091</v>
      </c>
      <c r="W25" s="17"/>
      <c r="X25" s="17">
        <f t="shared" si="14"/>
        <v>5.0323937021090615E-4</v>
      </c>
      <c r="Y25" s="56">
        <f t="shared" si="15"/>
        <v>3.3364398464263978E-4</v>
      </c>
    </row>
    <row r="26" spans="2:25" x14ac:dyDescent="0.6">
      <c r="B26" s="40">
        <v>724.79108635097396</v>
      </c>
      <c r="C26" s="40">
        <v>12.7312811980033</v>
      </c>
      <c r="F26" s="40">
        <v>724.72324723247198</v>
      </c>
      <c r="G26" s="40">
        <v>-203.19623971797799</v>
      </c>
      <c r="H26" s="40">
        <v>725.07102272727195</v>
      </c>
      <c r="I26" s="40">
        <v>2.4523809523809499</v>
      </c>
      <c r="J26" s="40">
        <v>725.01802451333799</v>
      </c>
      <c r="K26" s="40">
        <v>1.5515583259127299</v>
      </c>
      <c r="N26" s="23">
        <f t="shared" si="5"/>
        <v>724.79108635097396</v>
      </c>
      <c r="O26" s="24">
        <f t="shared" si="6"/>
        <v>127312.811980033</v>
      </c>
      <c r="P26" s="23">
        <f t="shared" si="7"/>
        <v>724.72324723247198</v>
      </c>
      <c r="Q26" s="25">
        <f t="shared" si="8"/>
        <v>-2.03196239717978E-4</v>
      </c>
      <c r="R26" s="23">
        <f t="shared" si="9"/>
        <v>725.07102272727195</v>
      </c>
      <c r="S26" s="24">
        <f t="shared" si="10"/>
        <v>2.4523809523809499</v>
      </c>
      <c r="T26" s="23">
        <f t="shared" si="11"/>
        <v>725.01802451333799</v>
      </c>
      <c r="U26" s="24">
        <f t="shared" si="12"/>
        <v>1.5515583259127299</v>
      </c>
      <c r="V26" s="17">
        <f t="shared" si="13"/>
        <v>1.5540475873345019</v>
      </c>
      <c r="W26" s="17"/>
      <c r="X26" s="17">
        <f t="shared" si="14"/>
        <v>-2.4892614217719711E-3</v>
      </c>
      <c r="Y26" s="56">
        <f t="shared" si="15"/>
        <v>-1.6017922758990721E-3</v>
      </c>
    </row>
    <row r="27" spans="2:25" x14ac:dyDescent="0.6">
      <c r="B27" s="40">
        <v>749.51253481894105</v>
      </c>
      <c r="C27" s="40">
        <v>12.581530782029899</v>
      </c>
      <c r="F27" s="40">
        <v>749.81549815498101</v>
      </c>
      <c r="G27" s="40">
        <v>-204.23031727379501</v>
      </c>
      <c r="H27" s="40">
        <v>749.92897727272702</v>
      </c>
      <c r="I27" s="40">
        <v>2.47023809523809</v>
      </c>
      <c r="J27" s="40">
        <v>749.89185291997103</v>
      </c>
      <c r="K27" s="40">
        <v>1.5916295636687401</v>
      </c>
      <c r="N27" s="23">
        <f t="shared" si="5"/>
        <v>749.51253481894105</v>
      </c>
      <c r="O27" s="24">
        <f t="shared" si="6"/>
        <v>125815.307820299</v>
      </c>
      <c r="P27" s="23">
        <f t="shared" si="7"/>
        <v>749.81549815498101</v>
      </c>
      <c r="Q27" s="25">
        <f t="shared" si="8"/>
        <v>-2.0423031727379501E-4</v>
      </c>
      <c r="R27" s="23">
        <f t="shared" si="9"/>
        <v>749.92897727272702</v>
      </c>
      <c r="S27" s="24">
        <f t="shared" si="10"/>
        <v>2.47023809523809</v>
      </c>
      <c r="T27" s="23">
        <f t="shared" si="11"/>
        <v>749.89185291997103</v>
      </c>
      <c r="U27" s="24">
        <f t="shared" si="12"/>
        <v>1.5916295636687401</v>
      </c>
      <c r="V27" s="17">
        <f t="shared" si="13"/>
        <v>1.593065853518937</v>
      </c>
      <c r="W27" s="17"/>
      <c r="X27" s="17">
        <f t="shared" si="14"/>
        <v>-1.4362898501969479E-3</v>
      </c>
      <c r="Y27" s="56">
        <f t="shared" si="15"/>
        <v>-9.015884980676514E-4</v>
      </c>
    </row>
    <row r="28" spans="2:25" x14ac:dyDescent="0.6">
      <c r="B28" s="40">
        <v>774.58217270194905</v>
      </c>
      <c r="C28" s="40">
        <v>12.4317803660565</v>
      </c>
      <c r="F28" s="40">
        <v>775.27675276752802</v>
      </c>
      <c r="G28" s="40">
        <v>-205.170387779083</v>
      </c>
      <c r="H28" s="40">
        <v>775.14204545454504</v>
      </c>
      <c r="I28" s="40">
        <v>2.4880952380952301</v>
      </c>
      <c r="J28" s="40">
        <v>775.12617159336696</v>
      </c>
      <c r="K28" s="40">
        <v>1.63170080142475</v>
      </c>
      <c r="N28" s="23">
        <f t="shared" si="5"/>
        <v>774.58217270194905</v>
      </c>
      <c r="O28" s="24">
        <f t="shared" si="6"/>
        <v>124317.803660565</v>
      </c>
      <c r="P28" s="23">
        <f t="shared" si="7"/>
        <v>775.27675276752802</v>
      </c>
      <c r="Q28" s="25">
        <f t="shared" si="8"/>
        <v>-2.05170387779083E-4</v>
      </c>
      <c r="R28" s="23">
        <f t="shared" si="9"/>
        <v>775.14204545454504</v>
      </c>
      <c r="S28" s="24">
        <f t="shared" si="10"/>
        <v>2.4880952380952301</v>
      </c>
      <c r="T28" s="23">
        <f t="shared" si="11"/>
        <v>775.12617159336696</v>
      </c>
      <c r="U28" s="24">
        <f t="shared" si="12"/>
        <v>1.63170080142475</v>
      </c>
      <c r="V28" s="17">
        <f t="shared" si="13"/>
        <v>1.6303021004732154</v>
      </c>
      <c r="W28" s="17"/>
      <c r="X28" s="17">
        <f t="shared" si="14"/>
        <v>1.3987009515346038E-3</v>
      </c>
      <c r="Y28" s="56">
        <f t="shared" si="15"/>
        <v>8.5793973468395457E-4</v>
      </c>
    </row>
    <row r="29" spans="2:25" x14ac:dyDescent="0.6">
      <c r="B29" s="40">
        <v>799.65181058495796</v>
      </c>
      <c r="C29" s="40">
        <v>12.2820299500831</v>
      </c>
      <c r="F29" s="40">
        <v>800</v>
      </c>
      <c r="G29" s="40">
        <v>-206.392479435957</v>
      </c>
      <c r="H29" s="40">
        <v>800</v>
      </c>
      <c r="I29" s="40">
        <v>2.50714285714285</v>
      </c>
      <c r="J29" s="40">
        <v>800</v>
      </c>
      <c r="K29" s="40">
        <v>1.6704363312555599</v>
      </c>
      <c r="N29" s="23">
        <f t="shared" si="5"/>
        <v>799.65181058495796</v>
      </c>
      <c r="O29" s="24">
        <f t="shared" si="6"/>
        <v>122820.299500831</v>
      </c>
      <c r="P29" s="23">
        <f t="shared" si="7"/>
        <v>800</v>
      </c>
      <c r="Q29" s="25">
        <f t="shared" si="8"/>
        <v>-2.0639247943595701E-4</v>
      </c>
      <c r="R29" s="23">
        <f t="shared" si="9"/>
        <v>800</v>
      </c>
      <c r="S29" s="24">
        <f t="shared" si="10"/>
        <v>2.50714285714285</v>
      </c>
      <c r="T29" s="23">
        <f t="shared" si="11"/>
        <v>800</v>
      </c>
      <c r="U29" s="24">
        <f t="shared" si="12"/>
        <v>1.6704363312555599</v>
      </c>
      <c r="V29" s="17">
        <f t="shared" si="13"/>
        <v>1.6694322348693038</v>
      </c>
      <c r="W29" s="17"/>
      <c r="X29" s="17">
        <f t="shared" si="14"/>
        <v>1.0040963862560925E-3</v>
      </c>
      <c r="Y29" s="56">
        <f t="shared" si="15"/>
        <v>6.0145980488668371E-4</v>
      </c>
    </row>
    <row r="30" spans="2:25" x14ac:dyDescent="0.6">
      <c r="B30" s="40">
        <v>824.72144846796596</v>
      </c>
      <c r="C30" s="40">
        <v>12.1322795341098</v>
      </c>
      <c r="F30" s="40">
        <v>825.09225092250904</v>
      </c>
      <c r="G30" s="40">
        <v>-207.42655699177399</v>
      </c>
      <c r="H30" s="40">
        <v>825.21306818181802</v>
      </c>
      <c r="I30" s="40">
        <v>2.5249999999999999</v>
      </c>
      <c r="J30" s="40">
        <v>824.87382840663304</v>
      </c>
      <c r="K30" s="40">
        <v>1.70917186108637</v>
      </c>
      <c r="N30" s="23">
        <f t="shared" si="5"/>
        <v>824.72144846796596</v>
      </c>
      <c r="O30" s="24">
        <f t="shared" si="6"/>
        <v>121322.795341098</v>
      </c>
      <c r="P30" s="23">
        <f t="shared" si="7"/>
        <v>825.09225092250904</v>
      </c>
      <c r="Q30" s="25">
        <f t="shared" si="8"/>
        <v>-2.0742655699177399E-4</v>
      </c>
      <c r="R30" s="23">
        <f t="shared" si="9"/>
        <v>825.21306818181802</v>
      </c>
      <c r="S30" s="24">
        <f t="shared" si="10"/>
        <v>2.5249999999999999</v>
      </c>
      <c r="T30" s="23">
        <f t="shared" si="11"/>
        <v>824.87382840663304</v>
      </c>
      <c r="U30" s="24">
        <f t="shared" si="12"/>
        <v>1.70917186108637</v>
      </c>
      <c r="V30" s="17">
        <f t="shared" si="13"/>
        <v>1.7052861608584122</v>
      </c>
      <c r="W30" s="17"/>
      <c r="X30" s="17">
        <f t="shared" si="14"/>
        <v>3.8857002279577557E-3</v>
      </c>
      <c r="Y30" s="56">
        <f t="shared" si="15"/>
        <v>2.2786206310392298E-3</v>
      </c>
    </row>
    <row r="31" spans="2:25" x14ac:dyDescent="0.6">
      <c r="B31" s="40">
        <v>849.44289693593305</v>
      </c>
      <c r="C31" s="40">
        <v>11.9950083194675</v>
      </c>
      <c r="F31" s="40">
        <v>849.81549815498101</v>
      </c>
      <c r="G31" s="40">
        <v>-208.46063454759101</v>
      </c>
      <c r="H31" s="40">
        <v>850.07102272727195</v>
      </c>
      <c r="I31" s="40">
        <v>2.5464285714285699</v>
      </c>
      <c r="J31" s="40">
        <v>850.46863734679096</v>
      </c>
      <c r="K31" s="40">
        <v>1.7479073909171801</v>
      </c>
      <c r="N31" s="23">
        <f t="shared" si="5"/>
        <v>849.44289693593305</v>
      </c>
      <c r="O31" s="24">
        <f t="shared" si="6"/>
        <v>119950.083194675</v>
      </c>
      <c r="P31" s="23">
        <f t="shared" si="7"/>
        <v>849.81549815498101</v>
      </c>
      <c r="Q31" s="25">
        <f t="shared" si="8"/>
        <v>-2.0846063454759101E-4</v>
      </c>
      <c r="R31" s="23">
        <f t="shared" si="9"/>
        <v>850.07102272727195</v>
      </c>
      <c r="S31" s="24">
        <f t="shared" si="10"/>
        <v>2.5464285714285699</v>
      </c>
      <c r="T31" s="23">
        <f t="shared" si="11"/>
        <v>850.46863734679096</v>
      </c>
      <c r="U31" s="24">
        <f t="shared" si="12"/>
        <v>1.7479073909171801</v>
      </c>
      <c r="V31" s="17">
        <f t="shared" si="13"/>
        <v>1.7409065875194458</v>
      </c>
      <c r="W31" s="17"/>
      <c r="X31" s="17">
        <f t="shared" si="14"/>
        <v>7.0008033977342343E-3</v>
      </c>
      <c r="Y31" s="56">
        <f t="shared" si="15"/>
        <v>4.0213549928083125E-3</v>
      </c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19</v>
      </c>
      <c r="D8" s="15" t="s">
        <v>4</v>
      </c>
      <c r="E8" s="1" t="s">
        <v>20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300.470477240089</v>
      </c>
      <c r="E9" s="1">
        <v>0.41412016164045401</v>
      </c>
      <c r="F9" s="2">
        <v>300.43156596794</v>
      </c>
      <c r="G9" s="1">
        <v>-134.65646887281099</v>
      </c>
      <c r="H9" s="2">
        <v>300.157893267384</v>
      </c>
      <c r="I9" s="1">
        <v>2.5238647334476498</v>
      </c>
      <c r="J9" s="2">
        <v>300.28033125043402</v>
      </c>
      <c r="K9" s="1">
        <v>0.52600673057606395</v>
      </c>
      <c r="N9" s="23">
        <f>D9</f>
        <v>300.470477240089</v>
      </c>
      <c r="O9" s="24">
        <f>1/(E9*0.00001)</f>
        <v>241475.80645161064</v>
      </c>
      <c r="P9" s="23">
        <f>F9</f>
        <v>300.43156596794</v>
      </c>
      <c r="Q9" s="25">
        <f>G9*0.000001</f>
        <v>-1.3465646887281097E-4</v>
      </c>
      <c r="R9" s="23">
        <f>H9</f>
        <v>300.157893267384</v>
      </c>
      <c r="S9" s="24">
        <f>I9</f>
        <v>2.5238647334476498</v>
      </c>
      <c r="T9" s="23">
        <f>J9</f>
        <v>300.28033125043402</v>
      </c>
      <c r="U9" s="24">
        <f>K9</f>
        <v>0.52600673057606395</v>
      </c>
      <c r="V9" s="17">
        <f>((O9*(Q9)^2)/S9)*T9</f>
        <v>0.52094140811064649</v>
      </c>
      <c r="W9" s="17"/>
      <c r="X9" s="17">
        <f>U9-V9</f>
        <v>5.0653224654174656E-3</v>
      </c>
    </row>
    <row r="10" spans="1:24" x14ac:dyDescent="0.6">
      <c r="B10" s="2"/>
      <c r="C10" s="1"/>
      <c r="D10" s="2">
        <v>323.60451524563302</v>
      </c>
      <c r="E10" s="1">
        <v>0.48684166583175398</v>
      </c>
      <c r="F10" s="2">
        <v>323.73612823674398</v>
      </c>
      <c r="G10" s="1">
        <v>-146.53371831544001</v>
      </c>
      <c r="H10" s="2">
        <v>323.367174952205</v>
      </c>
      <c r="I10" s="1">
        <v>2.34598389767869</v>
      </c>
      <c r="J10" s="2">
        <v>323.70637303883001</v>
      </c>
      <c r="K10" s="1">
        <v>0.60741335007005004</v>
      </c>
      <c r="N10" s="23">
        <f t="shared" ref="N10:N19" si="0">D10</f>
        <v>323.60451524563302</v>
      </c>
      <c r="O10" s="24">
        <f t="shared" ref="O10:O19" si="1">1/(E10*0.00001)</f>
        <v>205405.59080774873</v>
      </c>
      <c r="P10" s="23">
        <f t="shared" ref="P10:P19" si="2">F10</f>
        <v>323.73612823674398</v>
      </c>
      <c r="Q10" s="25">
        <f t="shared" ref="Q10:Q19" si="3">G10*0.000001</f>
        <v>-1.4653371831543999E-4</v>
      </c>
      <c r="R10" s="23">
        <f t="shared" ref="R10:U19" si="4">H10</f>
        <v>323.367174952205</v>
      </c>
      <c r="S10" s="24">
        <f t="shared" si="4"/>
        <v>2.34598389767869</v>
      </c>
      <c r="T10" s="23">
        <f t="shared" si="4"/>
        <v>323.70637303883001</v>
      </c>
      <c r="U10" s="24">
        <f t="shared" si="4"/>
        <v>0.60741335007005004</v>
      </c>
      <c r="V10" s="17">
        <f t="shared" ref="V10:V19" si="5">((O10*(Q10)^2)/S10)*T10</f>
        <v>0.60857432093003216</v>
      </c>
      <c r="W10" s="17"/>
      <c r="X10" s="17">
        <f t="shared" ref="X10:X19" si="6">U10-V10</f>
        <v>-1.1609708599821245E-3</v>
      </c>
    </row>
    <row r="11" spans="1:24" x14ac:dyDescent="0.6">
      <c r="B11" s="2"/>
      <c r="C11" s="1"/>
      <c r="D11" s="2">
        <v>373.728751294125</v>
      </c>
      <c r="E11" s="1">
        <v>0.70124903984235898</v>
      </c>
      <c r="F11" s="2">
        <v>373.797780517879</v>
      </c>
      <c r="G11" s="1">
        <v>-167.79519516169</v>
      </c>
      <c r="H11" s="2">
        <v>373.650266045379</v>
      </c>
      <c r="I11" s="1">
        <v>1.9949068584015499</v>
      </c>
      <c r="J11" s="2">
        <v>373.48768840295202</v>
      </c>
      <c r="K11" s="1">
        <v>0.77620375026752897</v>
      </c>
      <c r="N11" s="23">
        <f t="shared" si="0"/>
        <v>373.728751294125</v>
      </c>
      <c r="O11" s="24">
        <f t="shared" si="1"/>
        <v>142602.69079652504</v>
      </c>
      <c r="P11" s="23">
        <f t="shared" si="2"/>
        <v>373.797780517879</v>
      </c>
      <c r="Q11" s="25">
        <f t="shared" si="3"/>
        <v>-1.6779519516168999E-4</v>
      </c>
      <c r="R11" s="23">
        <f t="shared" si="4"/>
        <v>373.650266045379</v>
      </c>
      <c r="S11" s="24">
        <f t="shared" si="4"/>
        <v>1.9949068584015499</v>
      </c>
      <c r="T11" s="23">
        <f t="shared" si="4"/>
        <v>373.48768840295202</v>
      </c>
      <c r="U11" s="24">
        <f t="shared" si="4"/>
        <v>0.77620375026752897</v>
      </c>
      <c r="V11" s="17">
        <f t="shared" si="5"/>
        <v>0.75169286589547479</v>
      </c>
      <c r="W11" s="17"/>
      <c r="X11" s="17">
        <f t="shared" si="6"/>
        <v>2.4510884372054176E-2</v>
      </c>
    </row>
    <row r="12" spans="1:24" x14ac:dyDescent="0.6">
      <c r="B12" s="2"/>
      <c r="C12" s="1"/>
      <c r="D12" s="2">
        <v>423.42459005443601</v>
      </c>
      <c r="E12" s="1">
        <v>0.91557292188491601</v>
      </c>
      <c r="F12" s="2">
        <v>423.42786683107198</v>
      </c>
      <c r="G12" s="1">
        <v>-185.93616247732501</v>
      </c>
      <c r="H12" s="2">
        <v>423.49362181733699</v>
      </c>
      <c r="I12" s="1">
        <v>1.7396502395951301</v>
      </c>
      <c r="J12" s="2">
        <v>423.69363667756897</v>
      </c>
      <c r="K12" s="1">
        <v>0.919315282714394</v>
      </c>
      <c r="N12" s="23">
        <f t="shared" si="0"/>
        <v>423.42459005443601</v>
      </c>
      <c r="O12" s="24">
        <f t="shared" si="1"/>
        <v>109221.22925405782</v>
      </c>
      <c r="P12" s="23">
        <f t="shared" si="2"/>
        <v>423.42786683107198</v>
      </c>
      <c r="Q12" s="25">
        <f t="shared" si="3"/>
        <v>-1.8593616247732501E-4</v>
      </c>
      <c r="R12" s="23">
        <f t="shared" si="4"/>
        <v>423.49362181733699</v>
      </c>
      <c r="S12" s="24">
        <f t="shared" si="4"/>
        <v>1.7396502395951301</v>
      </c>
      <c r="T12" s="23">
        <f t="shared" si="4"/>
        <v>423.69363667756897</v>
      </c>
      <c r="U12" s="24">
        <f t="shared" si="4"/>
        <v>0.919315282714394</v>
      </c>
      <c r="V12" s="17">
        <f t="shared" si="5"/>
        <v>0.91965468384160864</v>
      </c>
      <c r="W12" s="17"/>
      <c r="X12" s="17">
        <f t="shared" si="6"/>
        <v>-3.3940112721464466E-4</v>
      </c>
    </row>
    <row r="13" spans="1:24" x14ac:dyDescent="0.6">
      <c r="B13" s="2"/>
      <c r="C13" s="1"/>
      <c r="D13" s="2">
        <v>473.54999499048103</v>
      </c>
      <c r="E13" s="1">
        <v>1.26640617172628</v>
      </c>
      <c r="F13" s="2">
        <v>473.48951911220701</v>
      </c>
      <c r="G13" s="1">
        <v>-207.197639323575</v>
      </c>
      <c r="H13" s="2">
        <v>473.33132017580499</v>
      </c>
      <c r="I13" s="1">
        <v>1.53708838643219</v>
      </c>
      <c r="J13" s="2">
        <v>473.48414323023002</v>
      </c>
      <c r="K13" s="1">
        <v>1.0485888243025501</v>
      </c>
      <c r="N13" s="23">
        <f t="shared" si="0"/>
        <v>473.54999499048103</v>
      </c>
      <c r="O13" s="24">
        <f t="shared" si="1"/>
        <v>78963.607594936693</v>
      </c>
      <c r="P13" s="23">
        <f t="shared" si="2"/>
        <v>473.48951911220701</v>
      </c>
      <c r="Q13" s="25">
        <f t="shared" si="3"/>
        <v>-2.0719763932357498E-4</v>
      </c>
      <c r="R13" s="23">
        <f t="shared" si="4"/>
        <v>473.33132017580499</v>
      </c>
      <c r="S13" s="24">
        <f t="shared" si="4"/>
        <v>1.53708838643219</v>
      </c>
      <c r="T13" s="23">
        <f t="shared" si="4"/>
        <v>473.48414323023002</v>
      </c>
      <c r="U13" s="24">
        <f t="shared" si="4"/>
        <v>1.0485888243025501</v>
      </c>
      <c r="V13" s="17">
        <f t="shared" si="5"/>
        <v>1.0442468784760632</v>
      </c>
      <c r="W13" s="17"/>
      <c r="X13" s="17">
        <f t="shared" si="6"/>
        <v>4.3419458264868371E-3</v>
      </c>
    </row>
    <row r="14" spans="1:24" x14ac:dyDescent="0.6">
      <c r="B14" s="2"/>
      <c r="C14" s="1"/>
      <c r="D14" s="2">
        <v>523.67656881408004</v>
      </c>
      <c r="E14" s="1">
        <v>1.7536652973983899</v>
      </c>
      <c r="F14" s="2">
        <v>523.55117139334095</v>
      </c>
      <c r="G14" s="1">
        <v>-226.58704128682999</v>
      </c>
      <c r="H14" s="2">
        <v>523.59229592533904</v>
      </c>
      <c r="I14" s="1">
        <v>1.3919999764886699</v>
      </c>
      <c r="J14" s="2">
        <v>523.69514665854297</v>
      </c>
      <c r="K14" s="1">
        <v>1.1699660845142901</v>
      </c>
      <c r="N14" s="23">
        <f t="shared" si="0"/>
        <v>523.67656881408004</v>
      </c>
      <c r="O14" s="24">
        <f t="shared" si="1"/>
        <v>57023.424109693398</v>
      </c>
      <c r="P14" s="23">
        <f t="shared" si="2"/>
        <v>523.55117139334095</v>
      </c>
      <c r="Q14" s="25">
        <f t="shared" si="3"/>
        <v>-2.2658704128682998E-4</v>
      </c>
      <c r="R14" s="23">
        <f t="shared" si="4"/>
        <v>523.59229592533904</v>
      </c>
      <c r="S14" s="24">
        <f t="shared" si="4"/>
        <v>1.3919999764886699</v>
      </c>
      <c r="T14" s="23">
        <f t="shared" si="4"/>
        <v>523.69514665854297</v>
      </c>
      <c r="U14" s="24">
        <f t="shared" si="4"/>
        <v>1.1699660845142901</v>
      </c>
      <c r="V14" s="17">
        <f t="shared" si="5"/>
        <v>1.1014448338639828</v>
      </c>
      <c r="W14" s="17"/>
      <c r="X14" s="17">
        <f t="shared" si="6"/>
        <v>6.8521250650307231E-2</v>
      </c>
    </row>
    <row r="15" spans="1:24" x14ac:dyDescent="0.6">
      <c r="B15" s="2"/>
      <c r="C15" s="1"/>
      <c r="D15" s="2">
        <v>573.37357646194403</v>
      </c>
      <c r="E15" s="1">
        <v>2.1044150552716698</v>
      </c>
      <c r="F15" s="2">
        <v>573.61282367447495</v>
      </c>
      <c r="G15" s="1">
        <v>-237.24009379610601</v>
      </c>
      <c r="H15" s="2">
        <v>573.419193767146</v>
      </c>
      <c r="I15" s="1">
        <v>1.2900372213723801</v>
      </c>
      <c r="J15" s="2">
        <v>573.49760175630399</v>
      </c>
      <c r="K15" s="1">
        <v>1.2478677099103299</v>
      </c>
      <c r="N15" s="23">
        <f t="shared" si="0"/>
        <v>573.37357646194403</v>
      </c>
      <c r="O15" s="24">
        <f t="shared" si="1"/>
        <v>47519.143027177437</v>
      </c>
      <c r="P15" s="23">
        <f t="shared" si="2"/>
        <v>573.61282367447495</v>
      </c>
      <c r="Q15" s="25">
        <f t="shared" si="3"/>
        <v>-2.37240093796106E-4</v>
      </c>
      <c r="R15" s="23">
        <f t="shared" si="4"/>
        <v>573.419193767146</v>
      </c>
      <c r="S15" s="24">
        <f t="shared" si="4"/>
        <v>1.2900372213723801</v>
      </c>
      <c r="T15" s="23">
        <f t="shared" si="4"/>
        <v>573.49760175630399</v>
      </c>
      <c r="U15" s="24">
        <f t="shared" si="4"/>
        <v>1.2478677099103299</v>
      </c>
      <c r="V15" s="17">
        <f t="shared" si="5"/>
        <v>1.1889788764422891</v>
      </c>
      <c r="W15" s="17"/>
      <c r="X15" s="17">
        <f t="shared" si="6"/>
        <v>5.8888833468040858E-2</v>
      </c>
    </row>
    <row r="16" spans="1:24" x14ac:dyDescent="0.6">
      <c r="B16" s="2"/>
      <c r="C16" s="1"/>
      <c r="D16" s="2">
        <v>598.65018535216905</v>
      </c>
      <c r="E16" s="1">
        <v>2.2457669572187098</v>
      </c>
      <c r="F16" s="2">
        <v>598.64364981504298</v>
      </c>
      <c r="G16" s="1">
        <v>-239.446495245753</v>
      </c>
      <c r="H16" s="2">
        <v>598.76080602712898</v>
      </c>
      <c r="I16" s="1">
        <v>1.2510201712506399</v>
      </c>
      <c r="J16" s="2">
        <v>598.61436267642102</v>
      </c>
      <c r="K16" s="1">
        <v>1.26014818821978</v>
      </c>
      <c r="N16" s="23">
        <f t="shared" si="0"/>
        <v>598.65018535216905</v>
      </c>
      <c r="O16" s="24">
        <f t="shared" si="1"/>
        <v>44528.217711354118</v>
      </c>
      <c r="P16" s="23">
        <f t="shared" si="2"/>
        <v>598.64364981504298</v>
      </c>
      <c r="Q16" s="25">
        <f t="shared" si="3"/>
        <v>-2.39446495245753E-4</v>
      </c>
      <c r="R16" s="23">
        <f t="shared" si="4"/>
        <v>598.76080602712898</v>
      </c>
      <c r="S16" s="24">
        <f t="shared" si="4"/>
        <v>1.2510201712506399</v>
      </c>
      <c r="T16" s="23">
        <f t="shared" si="4"/>
        <v>598.61436267642102</v>
      </c>
      <c r="U16" s="24">
        <f t="shared" si="4"/>
        <v>1.26014818821978</v>
      </c>
      <c r="V16" s="17">
        <f t="shared" si="5"/>
        <v>1.2216170972221838</v>
      </c>
      <c r="W16" s="17"/>
      <c r="X16" s="17">
        <f t="shared" si="6"/>
        <v>3.8531090997596218E-2</v>
      </c>
    </row>
    <row r="17" spans="2:24" x14ac:dyDescent="0.6">
      <c r="B17" s="2"/>
      <c r="C17" s="1"/>
      <c r="D17" s="2">
        <v>623.49898139798904</v>
      </c>
      <c r="E17" s="1">
        <v>2.45524830511303</v>
      </c>
      <c r="F17" s="2">
        <v>623.67447595560998</v>
      </c>
      <c r="G17" s="1">
        <v>-241.34088421489901</v>
      </c>
      <c r="H17" s="2">
        <v>623.67194055160496</v>
      </c>
      <c r="I17" s="1">
        <v>1.22159574327392</v>
      </c>
      <c r="J17" s="2">
        <v>623.31384363687403</v>
      </c>
      <c r="K17" s="1">
        <v>1.26649404739239</v>
      </c>
      <c r="N17" s="23">
        <f t="shared" si="0"/>
        <v>623.49898139798904</v>
      </c>
      <c r="O17" s="24">
        <f t="shared" si="1"/>
        <v>40729.07811065422</v>
      </c>
      <c r="P17" s="23">
        <f t="shared" si="2"/>
        <v>623.67447595560998</v>
      </c>
      <c r="Q17" s="25">
        <f t="shared" si="3"/>
        <v>-2.4134088421489899E-4</v>
      </c>
      <c r="R17" s="23">
        <f t="shared" si="4"/>
        <v>623.67194055160496</v>
      </c>
      <c r="S17" s="24">
        <f t="shared" si="4"/>
        <v>1.22159574327392</v>
      </c>
      <c r="T17" s="23">
        <f t="shared" si="4"/>
        <v>623.31384363687403</v>
      </c>
      <c r="U17" s="24">
        <f t="shared" si="4"/>
        <v>1.26649404739239</v>
      </c>
      <c r="V17" s="17">
        <f t="shared" si="5"/>
        <v>1.2104466171066917</v>
      </c>
      <c r="W17" s="17"/>
      <c r="X17" s="17">
        <f t="shared" si="6"/>
        <v>5.6047430285698363E-2</v>
      </c>
    </row>
    <row r="18" spans="2:24" x14ac:dyDescent="0.6">
      <c r="B18" s="2"/>
      <c r="C18" s="1"/>
      <c r="D18" s="2">
        <v>648.34836188758595</v>
      </c>
      <c r="E18" s="1">
        <v>2.7329425909227498</v>
      </c>
      <c r="F18" s="2">
        <v>648.27373612823601</v>
      </c>
      <c r="G18" s="1">
        <v>-247.291050704913</v>
      </c>
      <c r="H18" s="2">
        <v>648.15259734057395</v>
      </c>
      <c r="I18" s="1">
        <v>1.20176393744223</v>
      </c>
      <c r="J18" s="2">
        <v>648.43428103240603</v>
      </c>
      <c r="K18" s="1">
        <v>1.26296778225811</v>
      </c>
      <c r="N18" s="23">
        <f t="shared" si="0"/>
        <v>648.34836188758595</v>
      </c>
      <c r="O18" s="24">
        <f t="shared" si="1"/>
        <v>36590.596645587066</v>
      </c>
      <c r="P18" s="23">
        <f t="shared" si="2"/>
        <v>648.27373612823601</v>
      </c>
      <c r="Q18" s="25">
        <f t="shared" si="3"/>
        <v>-2.4729105070491299E-4</v>
      </c>
      <c r="R18" s="23">
        <f t="shared" si="4"/>
        <v>648.15259734057395</v>
      </c>
      <c r="S18" s="24">
        <f t="shared" si="4"/>
        <v>1.20176393744223</v>
      </c>
      <c r="T18" s="23">
        <f t="shared" si="4"/>
        <v>648.43428103240603</v>
      </c>
      <c r="U18" s="24">
        <f t="shared" si="4"/>
        <v>1.26296778225811</v>
      </c>
      <c r="V18" s="17">
        <f t="shared" si="5"/>
        <v>1.2073497319753794</v>
      </c>
      <c r="W18" s="17"/>
      <c r="X18" s="17">
        <f t="shared" si="6"/>
        <v>5.5618050282730591E-2</v>
      </c>
    </row>
    <row r="19" spans="2:24" x14ac:dyDescent="0.6">
      <c r="B19" s="2"/>
      <c r="C19" s="1"/>
      <c r="D19" s="2">
        <v>673.62672410914001</v>
      </c>
      <c r="E19" s="1">
        <v>3.0789333066158999</v>
      </c>
      <c r="F19" s="2">
        <v>673.73612823674398</v>
      </c>
      <c r="G19" s="1">
        <v>-259.79424873665698</v>
      </c>
      <c r="H19" s="2">
        <v>673.49112373865398</v>
      </c>
      <c r="I19" s="1">
        <v>1.19148948676238</v>
      </c>
      <c r="J19" s="2">
        <v>673.54736547710695</v>
      </c>
      <c r="K19" s="1">
        <v>1.29105500401129</v>
      </c>
      <c r="N19" s="23">
        <f t="shared" si="0"/>
        <v>673.62672410914001</v>
      </c>
      <c r="O19" s="24">
        <f t="shared" si="1"/>
        <v>32478.780811888202</v>
      </c>
      <c r="P19" s="23">
        <f t="shared" si="2"/>
        <v>673.73612823674398</v>
      </c>
      <c r="Q19" s="25">
        <f t="shared" si="3"/>
        <v>-2.5979424873665696E-4</v>
      </c>
      <c r="R19" s="23">
        <f t="shared" si="4"/>
        <v>673.49112373865398</v>
      </c>
      <c r="S19" s="24">
        <f t="shared" si="4"/>
        <v>1.19148948676238</v>
      </c>
      <c r="T19" s="23">
        <f t="shared" si="4"/>
        <v>673.54736547710695</v>
      </c>
      <c r="U19" s="24">
        <f t="shared" si="4"/>
        <v>1.29105500401129</v>
      </c>
      <c r="V19" s="17">
        <f t="shared" si="5"/>
        <v>1.2391866057231435</v>
      </c>
      <c r="W19" s="17"/>
      <c r="X19" s="17">
        <f t="shared" si="6"/>
        <v>5.1868398288146489E-2</v>
      </c>
    </row>
    <row r="20" spans="2:24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23"/>
      <c r="O20" s="24"/>
      <c r="P20" s="23"/>
      <c r="Q20" s="25"/>
      <c r="R20" s="23"/>
      <c r="S20" s="24"/>
      <c r="T20" s="23"/>
      <c r="U20" s="24"/>
      <c r="V20" s="17"/>
      <c r="W20" s="17"/>
      <c r="X20" s="17"/>
    </row>
    <row r="21" spans="2:24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23"/>
      <c r="O21" s="24"/>
      <c r="P21" s="23"/>
      <c r="Q21" s="25"/>
      <c r="R21" s="23"/>
      <c r="S21" s="24"/>
      <c r="T21" s="23"/>
      <c r="U21" s="24"/>
      <c r="V21" s="17"/>
      <c r="W21" s="17"/>
      <c r="X21" s="17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X54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15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40">
        <v>318.89400921658898</v>
      </c>
      <c r="C9" s="40">
        <v>12.381054897739499</v>
      </c>
      <c r="D9" s="2"/>
      <c r="E9" s="1"/>
      <c r="F9" s="40">
        <v>319.06976744185999</v>
      </c>
      <c r="G9" s="40">
        <v>74.124296598774905</v>
      </c>
      <c r="H9" s="2">
        <v>298.78419452887499</v>
      </c>
      <c r="I9" s="1">
        <v>0.36344537815125999</v>
      </c>
      <c r="J9" s="2">
        <v>318.60561975145998</v>
      </c>
      <c r="K9" s="1">
        <v>0.59324603120792696</v>
      </c>
      <c r="N9" s="23">
        <f>B9</f>
        <v>318.89400921658898</v>
      </c>
      <c r="O9" s="24">
        <f>C9*10000</f>
        <v>123810.548977395</v>
      </c>
      <c r="P9" s="23">
        <f>F9</f>
        <v>319.06976744185999</v>
      </c>
      <c r="Q9" s="25">
        <f>G9*0.000001</f>
        <v>7.4124296598774902E-5</v>
      </c>
      <c r="R9" s="23">
        <f>H9</f>
        <v>298.78419452887499</v>
      </c>
      <c r="S9" s="24">
        <f>I9</f>
        <v>0.36344537815125999</v>
      </c>
      <c r="T9" s="23">
        <f>J9</f>
        <v>318.60561975145998</v>
      </c>
      <c r="U9" s="24">
        <f>K9</f>
        <v>0.59324603120792696</v>
      </c>
      <c r="V9" s="17">
        <f>((O9*(Q9)^2)/S9)*T9</f>
        <v>0.59633884667342996</v>
      </c>
      <c r="W9" s="17"/>
      <c r="X9" s="17">
        <f>U9-V9</f>
        <v>-3.092815465502996E-3</v>
      </c>
    </row>
    <row r="10" spans="1:24" x14ac:dyDescent="0.6">
      <c r="B10" s="2">
        <v>370.50691244239601</v>
      </c>
      <c r="C10" s="1">
        <v>7.3046286329386403</v>
      </c>
      <c r="D10" s="2"/>
      <c r="E10" s="1"/>
      <c r="F10" s="2">
        <v>370.23255813953398</v>
      </c>
      <c r="G10" s="1">
        <v>102.33504307554399</v>
      </c>
      <c r="H10" s="2">
        <v>374.468085106383</v>
      </c>
      <c r="I10" s="1">
        <v>0.36344537815125999</v>
      </c>
      <c r="J10" s="2">
        <v>370.39411872959897</v>
      </c>
      <c r="K10" s="1">
        <v>0.77169396472400098</v>
      </c>
      <c r="N10" s="23">
        <f t="shared" ref="N10:N17" si="0">B10</f>
        <v>370.50691244239601</v>
      </c>
      <c r="O10" s="24">
        <f t="shared" ref="O10:O17" si="1">C10*10000</f>
        <v>73046.286329386407</v>
      </c>
      <c r="P10" s="23">
        <f t="shared" ref="P10:P17" si="2">F10</f>
        <v>370.23255813953398</v>
      </c>
      <c r="Q10" s="25">
        <f t="shared" ref="Q10:Q17" si="3">G10*0.000001</f>
        <v>1.0233504307554399E-4</v>
      </c>
      <c r="R10" s="23">
        <f t="shared" ref="R10:U17" si="4">H10</f>
        <v>374.468085106383</v>
      </c>
      <c r="S10" s="24">
        <f t="shared" si="4"/>
        <v>0.36344537815125999</v>
      </c>
      <c r="T10" s="23">
        <f t="shared" si="4"/>
        <v>370.39411872959897</v>
      </c>
      <c r="U10" s="24">
        <f t="shared" si="4"/>
        <v>0.77169396472400098</v>
      </c>
      <c r="V10" s="17">
        <f t="shared" ref="V10:V17" si="5">((O10*(Q10)^2)/S10)*T10</f>
        <v>0.77959999287658133</v>
      </c>
      <c r="W10" s="17"/>
      <c r="X10" s="17">
        <f t="shared" ref="X10:X17" si="6">U10-V10</f>
        <v>-7.9060281525803466E-3</v>
      </c>
    </row>
    <row r="11" spans="1:24" x14ac:dyDescent="0.6">
      <c r="B11" s="2">
        <v>471.88940092165899</v>
      </c>
      <c r="C11" s="1">
        <v>8.4477933261571501</v>
      </c>
      <c r="D11" s="2"/>
      <c r="E11" s="1"/>
      <c r="F11" s="2">
        <v>471.62790697674399</v>
      </c>
      <c r="G11" s="1">
        <v>98.3720930232558</v>
      </c>
      <c r="H11" s="2">
        <v>473.86018237081998</v>
      </c>
      <c r="I11" s="1">
        <v>0.50840336134453701</v>
      </c>
      <c r="J11" s="2">
        <v>471.47022074135702</v>
      </c>
      <c r="K11" s="1">
        <v>0.74881590035159795</v>
      </c>
      <c r="N11" s="23">
        <f t="shared" si="0"/>
        <v>471.88940092165899</v>
      </c>
      <c r="O11" s="24">
        <f t="shared" si="1"/>
        <v>84477.933261571496</v>
      </c>
      <c r="P11" s="23">
        <f t="shared" si="2"/>
        <v>471.62790697674399</v>
      </c>
      <c r="Q11" s="25">
        <f t="shared" si="3"/>
        <v>9.8372093023255791E-5</v>
      </c>
      <c r="R11" s="23">
        <f t="shared" si="4"/>
        <v>473.86018237081998</v>
      </c>
      <c r="S11" s="24">
        <f t="shared" si="4"/>
        <v>0.50840336134453701</v>
      </c>
      <c r="T11" s="23">
        <f t="shared" si="4"/>
        <v>471.47022074135702</v>
      </c>
      <c r="U11" s="24">
        <f t="shared" si="4"/>
        <v>0.74881590035159795</v>
      </c>
      <c r="V11" s="17">
        <f t="shared" si="5"/>
        <v>0.75811127810344381</v>
      </c>
      <c r="W11" s="17"/>
      <c r="X11" s="17">
        <f t="shared" si="6"/>
        <v>-9.2953777518458569E-3</v>
      </c>
    </row>
    <row r="12" spans="1:24" x14ac:dyDescent="0.6">
      <c r="B12" s="2">
        <v>568.66359447004595</v>
      </c>
      <c r="C12" s="1">
        <v>6.1227125941872904</v>
      </c>
      <c r="D12" s="2"/>
      <c r="E12" s="1"/>
      <c r="F12" s="2">
        <v>569.30232558139505</v>
      </c>
      <c r="G12" s="1">
        <v>127.17543947014499</v>
      </c>
      <c r="H12" s="2">
        <v>574.16413373860098</v>
      </c>
      <c r="I12" s="1">
        <v>0.51680672268907502</v>
      </c>
      <c r="J12" s="2">
        <v>568.68552831668899</v>
      </c>
      <c r="K12" s="1">
        <v>1.0865966699921501</v>
      </c>
      <c r="N12" s="23">
        <f t="shared" si="0"/>
        <v>568.66359447004595</v>
      </c>
      <c r="O12" s="24">
        <f t="shared" si="1"/>
        <v>61227.125941872902</v>
      </c>
      <c r="P12" s="23">
        <f t="shared" si="2"/>
        <v>569.30232558139505</v>
      </c>
      <c r="Q12" s="25">
        <f t="shared" si="3"/>
        <v>1.27175439470145E-4</v>
      </c>
      <c r="R12" s="23">
        <f t="shared" si="4"/>
        <v>574.16413373860098</v>
      </c>
      <c r="S12" s="24">
        <f t="shared" si="4"/>
        <v>0.51680672268907502</v>
      </c>
      <c r="T12" s="23">
        <f t="shared" si="4"/>
        <v>568.68552831668899</v>
      </c>
      <c r="U12" s="24">
        <f t="shared" si="4"/>
        <v>1.0865966699921501</v>
      </c>
      <c r="V12" s="17">
        <f t="shared" si="5"/>
        <v>1.0896684838485526</v>
      </c>
      <c r="W12" s="17"/>
      <c r="X12" s="17">
        <f t="shared" si="6"/>
        <v>-3.0718138564025388E-3</v>
      </c>
    </row>
    <row r="13" spans="1:24" x14ac:dyDescent="0.6">
      <c r="B13" s="2">
        <v>670.96774193548299</v>
      </c>
      <c r="C13" s="1">
        <v>4.5339074273412203</v>
      </c>
      <c r="D13" s="2"/>
      <c r="E13" s="1"/>
      <c r="F13" s="2">
        <v>670.69767441860404</v>
      </c>
      <c r="G13" s="1">
        <v>155.97480205169001</v>
      </c>
      <c r="H13" s="2">
        <v>674.468085106383</v>
      </c>
      <c r="I13" s="1">
        <v>0.52521008403361302</v>
      </c>
      <c r="J13" s="2">
        <v>670.45513981577403</v>
      </c>
      <c r="K13" s="1">
        <v>1.4211617252501301</v>
      </c>
      <c r="N13" s="23">
        <f t="shared" si="0"/>
        <v>670.96774193548299</v>
      </c>
      <c r="O13" s="24">
        <f t="shared" si="1"/>
        <v>45339.074273412203</v>
      </c>
      <c r="P13" s="23">
        <f t="shared" si="2"/>
        <v>670.69767441860404</v>
      </c>
      <c r="Q13" s="25">
        <f t="shared" si="3"/>
        <v>1.5597480205169E-4</v>
      </c>
      <c r="R13" s="23">
        <f t="shared" si="4"/>
        <v>674.468085106383</v>
      </c>
      <c r="S13" s="24">
        <f t="shared" si="4"/>
        <v>0.52521008403361302</v>
      </c>
      <c r="T13" s="23">
        <f t="shared" si="4"/>
        <v>670.45513981577403</v>
      </c>
      <c r="U13" s="24">
        <f t="shared" si="4"/>
        <v>1.4211617252501301</v>
      </c>
      <c r="V13" s="17">
        <f t="shared" si="5"/>
        <v>1.4080504098671962</v>
      </c>
      <c r="W13" s="17"/>
      <c r="X13" s="17">
        <f t="shared" si="6"/>
        <v>1.3111315382933864E-2</v>
      </c>
    </row>
    <row r="14" spans="1:24" x14ac:dyDescent="0.6">
      <c r="B14" s="2">
        <v>771.42857142857099</v>
      </c>
      <c r="C14" s="1">
        <v>3.5651237890204501</v>
      </c>
      <c r="D14" s="2"/>
      <c r="E14" s="1"/>
      <c r="F14" s="2">
        <v>772.09302325581405</v>
      </c>
      <c r="G14" s="1">
        <v>180.27737662467001</v>
      </c>
      <c r="H14" s="2">
        <v>772.948328267477</v>
      </c>
      <c r="I14" s="1">
        <v>0.52731092436974702</v>
      </c>
      <c r="J14" s="2">
        <v>771.33171256162598</v>
      </c>
      <c r="K14" s="1">
        <v>1.7270081264589301</v>
      </c>
      <c r="N14" s="23">
        <f t="shared" si="0"/>
        <v>771.42857142857099</v>
      </c>
      <c r="O14" s="24">
        <f t="shared" si="1"/>
        <v>35651.237890204502</v>
      </c>
      <c r="P14" s="23">
        <f t="shared" si="2"/>
        <v>772.09302325581405</v>
      </c>
      <c r="Q14" s="25">
        <f t="shared" si="3"/>
        <v>1.8027737662466999E-4</v>
      </c>
      <c r="R14" s="23">
        <f t="shared" si="4"/>
        <v>772.948328267477</v>
      </c>
      <c r="S14" s="24">
        <f t="shared" si="4"/>
        <v>0.52731092436974702</v>
      </c>
      <c r="T14" s="23">
        <f t="shared" si="4"/>
        <v>771.33171256162598</v>
      </c>
      <c r="U14" s="24">
        <f t="shared" si="4"/>
        <v>1.7270081264589301</v>
      </c>
      <c r="V14" s="17">
        <f t="shared" si="5"/>
        <v>1.6948508752396039</v>
      </c>
      <c r="W14" s="17"/>
      <c r="X14" s="17">
        <f t="shared" si="6"/>
        <v>3.2157251219326222E-2</v>
      </c>
    </row>
    <row r="15" spans="1:24" x14ac:dyDescent="0.6">
      <c r="B15" s="2">
        <v>869.12442396313304</v>
      </c>
      <c r="C15" s="1">
        <v>2.8094725511302401</v>
      </c>
      <c r="D15" s="2"/>
      <c r="E15" s="1"/>
      <c r="F15" s="2">
        <v>870.69767441860404</v>
      </c>
      <c r="G15" s="1">
        <v>203.298142522782</v>
      </c>
      <c r="H15" s="2">
        <v>872.34042553191398</v>
      </c>
      <c r="I15" s="1">
        <v>0.47478991596638598</v>
      </c>
      <c r="J15" s="2">
        <v>869.41100123010699</v>
      </c>
      <c r="K15" s="1">
        <v>2.1413800451362301</v>
      </c>
      <c r="N15" s="23">
        <f t="shared" si="0"/>
        <v>869.12442396313304</v>
      </c>
      <c r="O15" s="24">
        <f t="shared" si="1"/>
        <v>28094.7255113024</v>
      </c>
      <c r="P15" s="23">
        <f t="shared" si="2"/>
        <v>870.69767441860404</v>
      </c>
      <c r="Q15" s="25">
        <f t="shared" si="3"/>
        <v>2.0329814252278199E-4</v>
      </c>
      <c r="R15" s="23">
        <f t="shared" si="4"/>
        <v>872.34042553191398</v>
      </c>
      <c r="S15" s="24">
        <f t="shared" si="4"/>
        <v>0.47478991596638598</v>
      </c>
      <c r="T15" s="23">
        <f t="shared" si="4"/>
        <v>869.41100123010699</v>
      </c>
      <c r="U15" s="24">
        <f t="shared" si="4"/>
        <v>2.1413800451362301</v>
      </c>
      <c r="V15" s="17">
        <f t="shared" si="5"/>
        <v>2.1262545671835329</v>
      </c>
      <c r="W15" s="17"/>
      <c r="X15" s="17">
        <f t="shared" si="6"/>
        <v>1.5125477952697253E-2</v>
      </c>
    </row>
    <row r="16" spans="1:24" x14ac:dyDescent="0.6">
      <c r="B16" s="2">
        <v>920.73732718893996</v>
      </c>
      <c r="C16" s="1">
        <v>2.51883745963401</v>
      </c>
      <c r="D16" s="2"/>
      <c r="E16" s="1"/>
      <c r="F16" s="2">
        <v>921.86046511627899</v>
      </c>
      <c r="G16" s="1">
        <v>210.952143817538</v>
      </c>
      <c r="H16" s="2">
        <v>923.40425531914798</v>
      </c>
      <c r="I16" s="1">
        <v>0.44957983193277301</v>
      </c>
      <c r="J16" s="2">
        <v>920.27934097226898</v>
      </c>
      <c r="K16" s="1">
        <v>2.33579031992483</v>
      </c>
      <c r="N16" s="23">
        <f t="shared" si="0"/>
        <v>920.73732718893996</v>
      </c>
      <c r="O16" s="24">
        <f t="shared" si="1"/>
        <v>25188.374596340098</v>
      </c>
      <c r="P16" s="23">
        <f t="shared" si="2"/>
        <v>921.86046511627899</v>
      </c>
      <c r="Q16" s="25">
        <f t="shared" si="3"/>
        <v>2.1095214381753799E-4</v>
      </c>
      <c r="R16" s="23">
        <f t="shared" si="4"/>
        <v>923.40425531914798</v>
      </c>
      <c r="S16" s="24">
        <f t="shared" si="4"/>
        <v>0.44957983193277301</v>
      </c>
      <c r="T16" s="23">
        <f t="shared" si="4"/>
        <v>920.27934097226898</v>
      </c>
      <c r="U16" s="24">
        <f t="shared" si="4"/>
        <v>2.33579031992483</v>
      </c>
      <c r="V16" s="17">
        <f t="shared" si="5"/>
        <v>2.2944620671567146</v>
      </c>
      <c r="W16" s="17"/>
      <c r="X16" s="17">
        <f t="shared" si="6"/>
        <v>4.1328252768115359E-2</v>
      </c>
    </row>
    <row r="17" spans="2:24" x14ac:dyDescent="0.6">
      <c r="B17" s="2">
        <v>970.50691244239601</v>
      </c>
      <c r="C17" s="1">
        <v>2.3444564047362699</v>
      </c>
      <c r="D17" s="2"/>
      <c r="E17" s="1"/>
      <c r="F17" s="2">
        <v>972.09302325581405</v>
      </c>
      <c r="G17" s="1">
        <v>224.38872566107199</v>
      </c>
      <c r="H17" s="2">
        <v>972.64437689969498</v>
      </c>
      <c r="I17" s="1">
        <v>0.434873949579831</v>
      </c>
      <c r="J17" s="2">
        <v>970.15390873957494</v>
      </c>
      <c r="K17" s="1">
        <v>2.6674399232877701</v>
      </c>
      <c r="N17" s="23">
        <f t="shared" si="0"/>
        <v>970.50691244239601</v>
      </c>
      <c r="O17" s="24">
        <f t="shared" si="1"/>
        <v>23444.564047362699</v>
      </c>
      <c r="P17" s="23">
        <f t="shared" si="2"/>
        <v>972.09302325581405</v>
      </c>
      <c r="Q17" s="25">
        <f t="shared" si="3"/>
        <v>2.2438872566107198E-4</v>
      </c>
      <c r="R17" s="23">
        <f t="shared" si="4"/>
        <v>972.64437689969498</v>
      </c>
      <c r="S17" s="24">
        <f t="shared" si="4"/>
        <v>0.434873949579831</v>
      </c>
      <c r="T17" s="23">
        <f t="shared" si="4"/>
        <v>970.15390873957494</v>
      </c>
      <c r="U17" s="24">
        <f t="shared" si="4"/>
        <v>2.6674399232877701</v>
      </c>
      <c r="V17" s="17">
        <f t="shared" si="5"/>
        <v>2.6334281325932727</v>
      </c>
      <c r="W17" s="17"/>
      <c r="X17" s="17">
        <f t="shared" si="6"/>
        <v>3.4011790694497446E-2</v>
      </c>
    </row>
    <row r="18" spans="2:24" x14ac:dyDescent="0.6">
      <c r="V18"/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O29"/>
      <c r="Q29"/>
      <c r="S29"/>
      <c r="U29"/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27</v>
      </c>
      <c r="D8" s="15" t="s">
        <v>4</v>
      </c>
      <c r="E8" s="1" t="s">
        <v>21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300.03832560298702</v>
      </c>
      <c r="E9" s="1">
        <v>0.455316530345375</v>
      </c>
      <c r="F9" s="2">
        <v>300</v>
      </c>
      <c r="G9" s="1">
        <v>83.590814196242107</v>
      </c>
      <c r="H9" s="2">
        <v>300.01245991319502</v>
      </c>
      <c r="I9" s="1">
        <v>2.9466543649745902</v>
      </c>
      <c r="J9" s="2">
        <v>300</v>
      </c>
      <c r="K9" s="1">
        <v>0.14442013129102799</v>
      </c>
      <c r="N9" s="23">
        <f>D9</f>
        <v>300.03832560298702</v>
      </c>
      <c r="O9" s="24">
        <f>100/(E9*0.001)</f>
        <v>219627.4313259529</v>
      </c>
      <c r="P9" s="23">
        <f>F9</f>
        <v>300</v>
      </c>
      <c r="Q9" s="25">
        <f>G9*0.000001</f>
        <v>8.3590814196242102E-5</v>
      </c>
      <c r="R9" s="23">
        <f>H9</f>
        <v>300.01245991319502</v>
      </c>
      <c r="S9" s="24">
        <f>I9</f>
        <v>2.9466543649745902</v>
      </c>
      <c r="T9" s="23">
        <f>J9</f>
        <v>300</v>
      </c>
      <c r="U9" s="24">
        <f>K9</f>
        <v>0.14442013129102799</v>
      </c>
      <c r="V9" s="17">
        <f>((O9*(Q9)^2)/S9)*T9</f>
        <v>0.15624126645019115</v>
      </c>
      <c r="W9" s="17"/>
      <c r="X9" s="17">
        <f>U9-V9</f>
        <v>-1.1821135159163165E-2</v>
      </c>
    </row>
    <row r="10" spans="1:24" x14ac:dyDescent="0.6">
      <c r="B10" s="2"/>
      <c r="C10" s="1"/>
      <c r="D10" s="2">
        <v>325.360753233048</v>
      </c>
      <c r="E10" s="1">
        <v>0.471828927463398</v>
      </c>
      <c r="F10" s="2">
        <v>325.380710659898</v>
      </c>
      <c r="G10" s="1">
        <v>87.974947807933106</v>
      </c>
      <c r="H10" s="2">
        <v>325.08714522622103</v>
      </c>
      <c r="I10" s="1">
        <v>2.7792613644791602</v>
      </c>
      <c r="J10" s="2">
        <v>325.27472527472497</v>
      </c>
      <c r="K10" s="1">
        <v>0.189277899343544</v>
      </c>
      <c r="N10" s="23">
        <f t="shared" ref="N10:N21" si="0">D10</f>
        <v>325.360753233048</v>
      </c>
      <c r="O10" s="24">
        <f t="shared" ref="O10:O21" si="1">100/(E10*0.001)</f>
        <v>211941.22314121461</v>
      </c>
      <c r="P10" s="23">
        <f t="shared" ref="P10:P21" si="2">F10</f>
        <v>325.380710659898</v>
      </c>
      <c r="Q10" s="25">
        <f t="shared" ref="Q10:Q21" si="3">G10*0.000001</f>
        <v>8.7974947807933099E-5</v>
      </c>
      <c r="R10" s="23">
        <f t="shared" ref="R10:U21" si="4">H10</f>
        <v>325.08714522622103</v>
      </c>
      <c r="S10" s="24">
        <f t="shared" si="4"/>
        <v>2.7792613644791602</v>
      </c>
      <c r="T10" s="23">
        <f t="shared" si="4"/>
        <v>325.27472527472497</v>
      </c>
      <c r="U10" s="24">
        <f t="shared" si="4"/>
        <v>0.189277899343544</v>
      </c>
      <c r="V10" s="17">
        <f t="shared" ref="V10:V21" si="5">((O10*(Q10)^2)/S10)*T10</f>
        <v>0.19197929860600843</v>
      </c>
      <c r="W10" s="17"/>
      <c r="X10" s="17">
        <f t="shared" ref="X10:X21" si="6">U10-V10</f>
        <v>-2.7013992624644323E-3</v>
      </c>
    </row>
    <row r="11" spans="1:24" x14ac:dyDescent="0.6">
      <c r="B11" s="2"/>
      <c r="C11" s="1"/>
      <c r="D11" s="2">
        <v>349.67268045758601</v>
      </c>
      <c r="E11" s="1">
        <v>0.49430770331125101</v>
      </c>
      <c r="F11" s="2">
        <v>349.74619289340097</v>
      </c>
      <c r="G11" s="1">
        <v>92.734864300626299</v>
      </c>
      <c r="H11" s="2">
        <v>349.14011765717999</v>
      </c>
      <c r="I11" s="1">
        <v>2.6118742972757198</v>
      </c>
      <c r="J11" s="2">
        <v>349.45054945054898</v>
      </c>
      <c r="K11" s="1">
        <v>0.23413566739606101</v>
      </c>
      <c r="N11" s="23">
        <f t="shared" si="0"/>
        <v>349.67268045758601</v>
      </c>
      <c r="O11" s="24">
        <f t="shared" si="1"/>
        <v>202303.13897623587</v>
      </c>
      <c r="P11" s="23">
        <f t="shared" si="2"/>
        <v>349.74619289340097</v>
      </c>
      <c r="Q11" s="25">
        <f t="shared" si="3"/>
        <v>9.2734864300626291E-5</v>
      </c>
      <c r="R11" s="23">
        <f t="shared" si="4"/>
        <v>349.14011765717999</v>
      </c>
      <c r="S11" s="24">
        <f t="shared" si="4"/>
        <v>2.6118742972757198</v>
      </c>
      <c r="T11" s="23">
        <f t="shared" si="4"/>
        <v>349.45054945054898</v>
      </c>
      <c r="U11" s="24">
        <f t="shared" si="4"/>
        <v>0.23413566739606101</v>
      </c>
      <c r="V11" s="17">
        <f t="shared" si="5"/>
        <v>0.23276740186213926</v>
      </c>
      <c r="W11" s="17"/>
      <c r="X11" s="17">
        <f t="shared" si="6"/>
        <v>1.3682655339217475E-3</v>
      </c>
    </row>
    <row r="12" spans="1:24" x14ac:dyDescent="0.6">
      <c r="B12" s="2"/>
      <c r="C12" s="1"/>
      <c r="D12" s="2">
        <v>375.00050605989799</v>
      </c>
      <c r="E12" s="1">
        <v>0.525745493705289</v>
      </c>
      <c r="F12" s="2">
        <v>375.12690355329897</v>
      </c>
      <c r="G12" s="1">
        <v>97.118997912317298</v>
      </c>
      <c r="H12" s="2">
        <v>374.71438615644303</v>
      </c>
      <c r="I12" s="1">
        <v>2.4886131226619099</v>
      </c>
      <c r="J12" s="2">
        <v>374.72527472527401</v>
      </c>
      <c r="K12" s="1">
        <v>0.27133479212253803</v>
      </c>
      <c r="N12" s="23">
        <f t="shared" si="0"/>
        <v>375.00050605989799</v>
      </c>
      <c r="O12" s="24">
        <f t="shared" si="1"/>
        <v>190206.10009461315</v>
      </c>
      <c r="P12" s="23">
        <f t="shared" si="2"/>
        <v>375.12690355329897</v>
      </c>
      <c r="Q12" s="25">
        <f t="shared" si="3"/>
        <v>9.7118997912317288E-5</v>
      </c>
      <c r="R12" s="23">
        <f t="shared" si="4"/>
        <v>374.71438615644303</v>
      </c>
      <c r="S12" s="24">
        <f t="shared" si="4"/>
        <v>2.4886131226619099</v>
      </c>
      <c r="T12" s="23">
        <f t="shared" si="4"/>
        <v>374.72527472527401</v>
      </c>
      <c r="U12" s="24">
        <f t="shared" si="4"/>
        <v>0.27133479212253803</v>
      </c>
      <c r="V12" s="17">
        <f t="shared" si="5"/>
        <v>0.27013970804465415</v>
      </c>
      <c r="W12" s="17"/>
      <c r="X12" s="17">
        <f t="shared" si="6"/>
        <v>1.1950840778838789E-3</v>
      </c>
    </row>
    <row r="13" spans="1:24" x14ac:dyDescent="0.6">
      <c r="B13" s="2"/>
      <c r="C13" s="1"/>
      <c r="D13" s="2">
        <v>400.32725206776001</v>
      </c>
      <c r="E13" s="1">
        <v>0.55419820544412401</v>
      </c>
      <c r="F13" s="2">
        <v>400</v>
      </c>
      <c r="G13" s="1">
        <v>101.25260960334001</v>
      </c>
      <c r="H13" s="2">
        <v>400.28628133890601</v>
      </c>
      <c r="I13" s="1">
        <v>2.37464348331706</v>
      </c>
      <c r="J13" s="2">
        <v>400</v>
      </c>
      <c r="K13" s="1">
        <v>0.310722100656455</v>
      </c>
      <c r="N13" s="23">
        <f t="shared" si="0"/>
        <v>400.32725206776001</v>
      </c>
      <c r="O13" s="24">
        <f t="shared" si="1"/>
        <v>180440.85855503965</v>
      </c>
      <c r="P13" s="23">
        <f t="shared" si="2"/>
        <v>400</v>
      </c>
      <c r="Q13" s="25">
        <f t="shared" si="3"/>
        <v>1.0125260960334E-4</v>
      </c>
      <c r="R13" s="23">
        <f t="shared" si="4"/>
        <v>400.28628133890601</v>
      </c>
      <c r="S13" s="24">
        <f t="shared" si="4"/>
        <v>2.37464348331706</v>
      </c>
      <c r="T13" s="23">
        <f t="shared" si="4"/>
        <v>400</v>
      </c>
      <c r="U13" s="24">
        <f t="shared" si="4"/>
        <v>0.310722100656455</v>
      </c>
      <c r="V13" s="17">
        <f t="shared" si="5"/>
        <v>0.31160822351092432</v>
      </c>
      <c r="W13" s="17"/>
      <c r="X13" s="17">
        <f t="shared" si="6"/>
        <v>-8.8612285446931782E-4</v>
      </c>
    </row>
    <row r="14" spans="1:24" x14ac:dyDescent="0.6">
      <c r="B14" s="2"/>
      <c r="C14" s="1"/>
      <c r="D14" s="2">
        <v>424.64349767009998</v>
      </c>
      <c r="E14" s="1">
        <v>0.58861729591279</v>
      </c>
      <c r="F14" s="2">
        <v>424.36548223350201</v>
      </c>
      <c r="G14" s="1">
        <v>105.135699373695</v>
      </c>
      <c r="H14" s="2">
        <v>424.31848724787199</v>
      </c>
      <c r="I14" s="1">
        <v>2.2885573497171299</v>
      </c>
      <c r="J14" s="2">
        <v>424.175824175824</v>
      </c>
      <c r="K14" s="1">
        <v>0.34792122538293202</v>
      </c>
      <c r="N14" s="23">
        <f t="shared" si="0"/>
        <v>424.64349767009998</v>
      </c>
      <c r="O14" s="24">
        <f t="shared" si="1"/>
        <v>169889.6731278112</v>
      </c>
      <c r="P14" s="23">
        <f t="shared" si="2"/>
        <v>424.36548223350201</v>
      </c>
      <c r="Q14" s="25">
        <f t="shared" si="3"/>
        <v>1.05135699373695E-4</v>
      </c>
      <c r="R14" s="23">
        <f t="shared" si="4"/>
        <v>424.31848724787199</v>
      </c>
      <c r="S14" s="24">
        <f t="shared" si="4"/>
        <v>2.2885573497171299</v>
      </c>
      <c r="T14" s="23">
        <f t="shared" si="4"/>
        <v>424.175824175824</v>
      </c>
      <c r="U14" s="24">
        <f t="shared" si="4"/>
        <v>0.34792122538293202</v>
      </c>
      <c r="V14" s="17">
        <f t="shared" si="5"/>
        <v>0.34805791087112442</v>
      </c>
      <c r="W14" s="17"/>
      <c r="X14" s="17">
        <f t="shared" si="6"/>
        <v>-1.3668548819240067E-4</v>
      </c>
    </row>
    <row r="15" spans="1:24" x14ac:dyDescent="0.6">
      <c r="B15" s="2"/>
      <c r="C15" s="1"/>
      <c r="D15" s="2">
        <v>449.97348246131298</v>
      </c>
      <c r="E15" s="1">
        <v>0.62602524361723499</v>
      </c>
      <c r="F15" s="2">
        <v>449.74619289340097</v>
      </c>
      <c r="G15" s="1">
        <v>108.39248434237901</v>
      </c>
      <c r="H15" s="2">
        <v>449.37062605130501</v>
      </c>
      <c r="I15" s="1">
        <v>2.20943393427692</v>
      </c>
      <c r="J15" s="2">
        <v>449.45054945054898</v>
      </c>
      <c r="K15" s="1">
        <v>0.38293216630196902</v>
      </c>
      <c r="N15" s="23">
        <f t="shared" si="0"/>
        <v>449.97348246131298</v>
      </c>
      <c r="O15" s="24">
        <f t="shared" si="1"/>
        <v>159737.96746947494</v>
      </c>
      <c r="P15" s="23">
        <f t="shared" si="2"/>
        <v>449.74619289340097</v>
      </c>
      <c r="Q15" s="25">
        <f t="shared" si="3"/>
        <v>1.08392484342379E-4</v>
      </c>
      <c r="R15" s="23">
        <f t="shared" si="4"/>
        <v>449.37062605130501</v>
      </c>
      <c r="S15" s="24">
        <f t="shared" si="4"/>
        <v>2.20943393427692</v>
      </c>
      <c r="T15" s="23">
        <f t="shared" si="4"/>
        <v>449.45054945054898</v>
      </c>
      <c r="U15" s="24">
        <f t="shared" si="4"/>
        <v>0.38293216630196902</v>
      </c>
      <c r="V15" s="17">
        <f t="shared" si="5"/>
        <v>0.38177491626768112</v>
      </c>
      <c r="W15" s="17"/>
      <c r="X15" s="17">
        <f t="shared" si="6"/>
        <v>1.1572500342879044E-3</v>
      </c>
    </row>
    <row r="16" spans="1:24" x14ac:dyDescent="0.6">
      <c r="B16" s="2"/>
      <c r="C16" s="1"/>
      <c r="D16" s="2">
        <v>475.304546846976</v>
      </c>
      <c r="E16" s="1">
        <v>0.66641826997688303</v>
      </c>
      <c r="F16" s="2">
        <v>475.63451776649703</v>
      </c>
      <c r="G16" s="1">
        <v>113.02713987473901</v>
      </c>
      <c r="H16" s="2">
        <v>474.93362129577099</v>
      </c>
      <c r="I16" s="1">
        <v>2.1303075521907102</v>
      </c>
      <c r="J16" s="2">
        <v>475.82417582417497</v>
      </c>
      <c r="K16" s="1">
        <v>0.42778993435448498</v>
      </c>
      <c r="N16" s="23">
        <f t="shared" si="0"/>
        <v>475.304546846976</v>
      </c>
      <c r="O16" s="24">
        <f t="shared" si="1"/>
        <v>150055.91008702212</v>
      </c>
      <c r="P16" s="23">
        <f t="shared" si="2"/>
        <v>475.63451776649703</v>
      </c>
      <c r="Q16" s="25">
        <f t="shared" si="3"/>
        <v>1.13027139874739E-4</v>
      </c>
      <c r="R16" s="23">
        <f t="shared" si="4"/>
        <v>474.93362129577099</v>
      </c>
      <c r="S16" s="24">
        <f t="shared" si="4"/>
        <v>2.1303075521907102</v>
      </c>
      <c r="T16" s="23">
        <f t="shared" si="4"/>
        <v>475.82417582417497</v>
      </c>
      <c r="U16" s="24">
        <f t="shared" si="4"/>
        <v>0.42778993435448498</v>
      </c>
      <c r="V16" s="17">
        <f t="shared" si="5"/>
        <v>0.42817645111734348</v>
      </c>
      <c r="W16" s="17"/>
      <c r="X16" s="17">
        <f t="shared" si="6"/>
        <v>-3.8651676285850201E-4</v>
      </c>
    </row>
    <row r="17" spans="2:24" x14ac:dyDescent="0.6">
      <c r="B17" s="2"/>
      <c r="C17" s="1"/>
      <c r="D17" s="2">
        <v>499.62349143544202</v>
      </c>
      <c r="E17" s="1">
        <v>0.70830005708355603</v>
      </c>
      <c r="F17" s="2">
        <v>498.98477157360401</v>
      </c>
      <c r="G17" s="1">
        <v>117.53653444676399</v>
      </c>
      <c r="H17" s="2">
        <v>499.474903658171</v>
      </c>
      <c r="I17" s="1">
        <v>2.0511871033965101</v>
      </c>
      <c r="J17" s="2">
        <v>498.90109890109898</v>
      </c>
      <c r="K17" s="1">
        <v>0.47483588621444101</v>
      </c>
      <c r="N17" s="23">
        <f t="shared" si="0"/>
        <v>499.62349143544202</v>
      </c>
      <c r="O17" s="24">
        <f t="shared" si="1"/>
        <v>141183.10312122889</v>
      </c>
      <c r="P17" s="23">
        <f t="shared" si="2"/>
        <v>498.98477157360401</v>
      </c>
      <c r="Q17" s="25">
        <f t="shared" si="3"/>
        <v>1.1753653444676399E-4</v>
      </c>
      <c r="R17" s="23">
        <f t="shared" si="4"/>
        <v>499.474903658171</v>
      </c>
      <c r="S17" s="24">
        <f t="shared" si="4"/>
        <v>2.0511871033965101</v>
      </c>
      <c r="T17" s="23">
        <f t="shared" si="4"/>
        <v>498.90109890109898</v>
      </c>
      <c r="U17" s="24">
        <f t="shared" si="4"/>
        <v>0.47483588621444101</v>
      </c>
      <c r="V17" s="17">
        <f t="shared" si="5"/>
        <v>0.4743923416034867</v>
      </c>
      <c r="W17" s="17"/>
      <c r="X17" s="17">
        <f t="shared" si="6"/>
        <v>4.4354461095430509E-4</v>
      </c>
    </row>
    <row r="18" spans="2:24" x14ac:dyDescent="0.6">
      <c r="B18" s="2"/>
      <c r="C18" s="1"/>
      <c r="D18" s="2">
        <v>524.95671501000595</v>
      </c>
      <c r="E18" s="1">
        <v>0.75466324075361002</v>
      </c>
      <c r="F18" s="2">
        <v>524.87309644669995</v>
      </c>
      <c r="G18" s="1">
        <v>120.793319415448</v>
      </c>
      <c r="H18" s="2">
        <v>524.52348248640499</v>
      </c>
      <c r="I18" s="1">
        <v>1.98600099085976</v>
      </c>
      <c r="J18" s="2">
        <v>524.72527472527395</v>
      </c>
      <c r="K18" s="1">
        <v>0.50984682713347895</v>
      </c>
      <c r="N18" s="23">
        <f t="shared" si="0"/>
        <v>524.95671501000595</v>
      </c>
      <c r="O18" s="24">
        <f t="shared" si="1"/>
        <v>132509.43546705623</v>
      </c>
      <c r="P18" s="23">
        <f t="shared" si="2"/>
        <v>524.87309644669995</v>
      </c>
      <c r="Q18" s="25">
        <f t="shared" si="3"/>
        <v>1.20793319415448E-4</v>
      </c>
      <c r="R18" s="23">
        <f t="shared" si="4"/>
        <v>524.52348248640499</v>
      </c>
      <c r="S18" s="24">
        <f t="shared" si="4"/>
        <v>1.98600099085976</v>
      </c>
      <c r="T18" s="23">
        <f t="shared" si="4"/>
        <v>524.72527472527395</v>
      </c>
      <c r="U18" s="24">
        <f t="shared" si="4"/>
        <v>0.50984682713347895</v>
      </c>
      <c r="V18" s="17">
        <f t="shared" si="5"/>
        <v>0.51084030826951288</v>
      </c>
      <c r="W18" s="17"/>
      <c r="X18" s="17">
        <f t="shared" si="6"/>
        <v>-9.9348113603392463E-4</v>
      </c>
    </row>
    <row r="19" spans="2:24" x14ac:dyDescent="0.6">
      <c r="B19" s="2"/>
      <c r="C19" s="1"/>
      <c r="D19" s="2">
        <v>550.29047838179599</v>
      </c>
      <c r="E19" s="1">
        <v>0.80251896375126597</v>
      </c>
      <c r="F19" s="2">
        <v>550.25380710659897</v>
      </c>
      <c r="G19" s="1">
        <v>125.05219206680501</v>
      </c>
      <c r="H19" s="2">
        <v>550.59258753830602</v>
      </c>
      <c r="I19" s="1">
        <v>1.9254547126654999</v>
      </c>
      <c r="J19" s="2">
        <v>550.54945054944994</v>
      </c>
      <c r="K19" s="1">
        <v>0.55689277899343503</v>
      </c>
      <c r="N19" s="23">
        <f t="shared" si="0"/>
        <v>550.29047838179599</v>
      </c>
      <c r="O19" s="24">
        <f t="shared" si="1"/>
        <v>124607.6473165987</v>
      </c>
      <c r="P19" s="23">
        <f t="shared" si="2"/>
        <v>550.25380710659897</v>
      </c>
      <c r="Q19" s="25">
        <f t="shared" si="3"/>
        <v>1.2505219206680499E-4</v>
      </c>
      <c r="R19" s="23">
        <f t="shared" si="4"/>
        <v>550.59258753830602</v>
      </c>
      <c r="S19" s="24">
        <f t="shared" si="4"/>
        <v>1.9254547126654999</v>
      </c>
      <c r="T19" s="23">
        <f t="shared" si="4"/>
        <v>550.54945054944994</v>
      </c>
      <c r="U19" s="24">
        <f t="shared" si="4"/>
        <v>0.55689277899343503</v>
      </c>
      <c r="V19" s="17">
        <f t="shared" si="5"/>
        <v>0.55717335491896902</v>
      </c>
      <c r="W19" s="17"/>
      <c r="X19" s="17">
        <f t="shared" si="6"/>
        <v>-2.8057592553398791E-4</v>
      </c>
    </row>
    <row r="20" spans="2:24" x14ac:dyDescent="0.6">
      <c r="B20" s="2"/>
      <c r="C20" s="1"/>
      <c r="D20" s="2">
        <v>574.10633195640003</v>
      </c>
      <c r="E20" s="1">
        <v>0.85335409753326097</v>
      </c>
      <c r="F20" s="2">
        <v>574.11167512690304</v>
      </c>
      <c r="G20" s="1">
        <v>128.43423799582399</v>
      </c>
      <c r="H20" s="2">
        <v>574.10800371424</v>
      </c>
      <c r="I20" s="1">
        <v>1.86260038388399</v>
      </c>
      <c r="J20" s="2">
        <v>574.175824175824</v>
      </c>
      <c r="K20" s="1">
        <v>0.59956236323851198</v>
      </c>
      <c r="N20" s="23">
        <f t="shared" si="0"/>
        <v>574.10633195640003</v>
      </c>
      <c r="O20" s="24">
        <f t="shared" si="1"/>
        <v>117184.64854046398</v>
      </c>
      <c r="P20" s="23">
        <f t="shared" si="2"/>
        <v>574.11167512690304</v>
      </c>
      <c r="Q20" s="25">
        <f t="shared" si="3"/>
        <v>1.2843423799582397E-4</v>
      </c>
      <c r="R20" s="23">
        <f t="shared" si="4"/>
        <v>574.10800371424</v>
      </c>
      <c r="S20" s="24">
        <f t="shared" si="4"/>
        <v>1.86260038388399</v>
      </c>
      <c r="T20" s="23">
        <f t="shared" si="4"/>
        <v>574.175824175824</v>
      </c>
      <c r="U20" s="24">
        <f t="shared" si="4"/>
        <v>0.59956236323851198</v>
      </c>
      <c r="V20" s="17">
        <f t="shared" si="5"/>
        <v>0.59587829017198213</v>
      </c>
      <c r="W20" s="17"/>
      <c r="X20" s="17">
        <f t="shared" si="6"/>
        <v>3.6840730665298471E-3</v>
      </c>
    </row>
    <row r="21" spans="2:24" x14ac:dyDescent="0.6">
      <c r="B21" s="2"/>
      <c r="C21" s="1"/>
      <c r="D21" s="2">
        <v>599.44225451708996</v>
      </c>
      <c r="E21" s="1">
        <v>0.90717997784132298</v>
      </c>
      <c r="F21" s="2">
        <v>599.49238578680195</v>
      </c>
      <c r="G21" s="1">
        <v>132.31732776617901</v>
      </c>
      <c r="H21" s="2">
        <v>599.66565899590898</v>
      </c>
      <c r="I21" s="1">
        <v>1.8043799561529701</v>
      </c>
      <c r="J21" s="2">
        <v>599.45054945054903</v>
      </c>
      <c r="K21" s="1">
        <v>0.64332603938730804</v>
      </c>
      <c r="N21" s="23">
        <f t="shared" si="0"/>
        <v>599.44225451708996</v>
      </c>
      <c r="O21" s="24">
        <f t="shared" si="1"/>
        <v>110231.70974072273</v>
      </c>
      <c r="P21" s="23">
        <f t="shared" si="2"/>
        <v>599.49238578680195</v>
      </c>
      <c r="Q21" s="25">
        <f t="shared" si="3"/>
        <v>1.3231732776617901E-4</v>
      </c>
      <c r="R21" s="23">
        <f t="shared" si="4"/>
        <v>599.66565899590898</v>
      </c>
      <c r="S21" s="24">
        <f t="shared" si="4"/>
        <v>1.8043799561529701</v>
      </c>
      <c r="T21" s="23">
        <f t="shared" si="4"/>
        <v>599.45054945054903</v>
      </c>
      <c r="U21" s="24">
        <f t="shared" si="4"/>
        <v>0.64332603938730804</v>
      </c>
      <c r="V21" s="17">
        <f t="shared" si="5"/>
        <v>0.64115842726076244</v>
      </c>
      <c r="W21" s="17"/>
      <c r="X21" s="17">
        <f t="shared" si="6"/>
        <v>2.1676121265455928E-3</v>
      </c>
    </row>
    <row r="22" spans="2:24" x14ac:dyDescent="0.6">
      <c r="D22" s="2">
        <v>625.28612626666802</v>
      </c>
      <c r="E22" s="1">
        <v>0.96548536542247898</v>
      </c>
      <c r="F22" s="2">
        <v>625.380710659898</v>
      </c>
      <c r="G22" s="1">
        <v>136.82672233820401</v>
      </c>
      <c r="H22" s="2">
        <v>625.22450093597604</v>
      </c>
      <c r="I22" s="1">
        <v>1.74151376078746</v>
      </c>
      <c r="J22" s="2">
        <v>625.27472527472503</v>
      </c>
      <c r="K22" s="1">
        <v>0.69693654266958405</v>
      </c>
      <c r="N22" s="23">
        <f t="shared" ref="N22:N25" si="7">D22</f>
        <v>625.28612626666802</v>
      </c>
      <c r="O22" s="24">
        <f t="shared" ref="O22:O25" si="8">100/(E22*0.001)</f>
        <v>103574.84803121982</v>
      </c>
      <c r="P22" s="23">
        <f t="shared" ref="P22:P25" si="9">F22</f>
        <v>625.380710659898</v>
      </c>
      <c r="Q22" s="25">
        <f t="shared" ref="Q22:Q25" si="10">G22*0.000001</f>
        <v>1.36826722338204E-4</v>
      </c>
      <c r="R22" s="23">
        <f t="shared" ref="R22:R25" si="11">H22</f>
        <v>625.22450093597604</v>
      </c>
      <c r="S22" s="24">
        <f t="shared" ref="S22:S25" si="12">I22</f>
        <v>1.74151376078746</v>
      </c>
      <c r="T22" s="23">
        <f t="shared" ref="T22:T25" si="13">J22</f>
        <v>625.27472527472503</v>
      </c>
      <c r="U22" s="24">
        <f t="shared" ref="U22:U25" si="14">K22</f>
        <v>0.69693654266958405</v>
      </c>
      <c r="V22" s="17">
        <f t="shared" ref="V22:V25" si="15">((O22*(Q22)^2)/S22)*T22</f>
        <v>0.69620977345543333</v>
      </c>
      <c r="W22" s="17"/>
      <c r="X22" s="17">
        <f t="shared" ref="X22:X25" si="16">U22-V22</f>
        <v>7.2676921415071316E-4</v>
      </c>
    </row>
    <row r="23" spans="2:24" x14ac:dyDescent="0.6">
      <c r="D23" s="2">
        <v>650.11787821904704</v>
      </c>
      <c r="E23" s="1">
        <v>1.0252795137506501</v>
      </c>
      <c r="F23" s="2">
        <v>649.23857868020298</v>
      </c>
      <c r="G23" s="1">
        <v>140.45929018789101</v>
      </c>
      <c r="H23" s="2">
        <v>648.73873045351104</v>
      </c>
      <c r="I23" s="1">
        <v>1.68330519964044</v>
      </c>
      <c r="J23" s="2">
        <v>648.90109890109898</v>
      </c>
      <c r="K23" s="1">
        <v>0.74398249452954002</v>
      </c>
      <c r="N23" s="23">
        <f t="shared" si="7"/>
        <v>650.11787821904704</v>
      </c>
      <c r="O23" s="24">
        <f t="shared" si="8"/>
        <v>97534.378341553587</v>
      </c>
      <c r="P23" s="23">
        <f t="shared" si="9"/>
        <v>649.23857868020298</v>
      </c>
      <c r="Q23" s="25">
        <f t="shared" si="10"/>
        <v>1.40459290187891E-4</v>
      </c>
      <c r="R23" s="23">
        <f t="shared" si="11"/>
        <v>648.73873045351104</v>
      </c>
      <c r="S23" s="24">
        <f t="shared" si="12"/>
        <v>1.68330519964044</v>
      </c>
      <c r="T23" s="23">
        <f t="shared" si="13"/>
        <v>648.90109890109898</v>
      </c>
      <c r="U23" s="24">
        <f t="shared" si="14"/>
        <v>0.74398249452954002</v>
      </c>
      <c r="V23" s="17">
        <f t="shared" si="15"/>
        <v>0.74177860634891835</v>
      </c>
      <c r="W23" s="17"/>
      <c r="X23" s="17">
        <f t="shared" si="16"/>
        <v>2.2038881806216715E-3</v>
      </c>
    </row>
    <row r="24" spans="2:24" x14ac:dyDescent="0.6">
      <c r="D24" s="2">
        <v>674.44545956311504</v>
      </c>
      <c r="E24" s="1">
        <v>1.09104193009895</v>
      </c>
      <c r="F24" s="2">
        <v>674.61928934010098</v>
      </c>
      <c r="G24" s="1">
        <v>144.96868475991599</v>
      </c>
      <c r="H24" s="2">
        <v>675.31809861724605</v>
      </c>
      <c r="I24" s="1">
        <v>1.62507883861742</v>
      </c>
      <c r="J24" s="2">
        <v>674.72527472527395</v>
      </c>
      <c r="K24" s="1">
        <v>0.80087527352297505</v>
      </c>
      <c r="N24" s="23">
        <f t="shared" si="7"/>
        <v>674.44545956311504</v>
      </c>
      <c r="O24" s="24">
        <f t="shared" si="8"/>
        <v>91655.50584378613</v>
      </c>
      <c r="P24" s="23">
        <f t="shared" si="9"/>
        <v>674.61928934010098</v>
      </c>
      <c r="Q24" s="25">
        <f t="shared" si="10"/>
        <v>1.4496868475991599E-4</v>
      </c>
      <c r="R24" s="23">
        <f t="shared" si="11"/>
        <v>675.31809861724605</v>
      </c>
      <c r="S24" s="24">
        <f t="shared" si="12"/>
        <v>1.62507883861742</v>
      </c>
      <c r="T24" s="23">
        <f t="shared" si="13"/>
        <v>674.72527472527395</v>
      </c>
      <c r="U24" s="24">
        <f t="shared" si="14"/>
        <v>0.80087527352297505</v>
      </c>
      <c r="V24" s="17">
        <f t="shared" si="15"/>
        <v>0.79975966995437697</v>
      </c>
      <c r="W24" s="17"/>
      <c r="X24" s="17">
        <f t="shared" si="16"/>
        <v>1.1156035685980781E-3</v>
      </c>
    </row>
    <row r="25" spans="2:24" x14ac:dyDescent="0.6">
      <c r="D25" s="2">
        <v>700.29472928494397</v>
      </c>
      <c r="E25" s="1">
        <v>1.1642727109561199</v>
      </c>
      <c r="F25" s="2">
        <v>700</v>
      </c>
      <c r="G25" s="1">
        <v>149.60334029227499</v>
      </c>
      <c r="H25" s="2">
        <v>699.85404101684696</v>
      </c>
      <c r="I25" s="1">
        <v>1.5668643441784</v>
      </c>
      <c r="J25" s="2">
        <v>700</v>
      </c>
      <c r="K25" s="1">
        <v>0.862144420131291</v>
      </c>
      <c r="N25" s="23">
        <f t="shared" si="7"/>
        <v>700.29472928494397</v>
      </c>
      <c r="O25" s="24">
        <f t="shared" si="8"/>
        <v>85890.529820868469</v>
      </c>
      <c r="P25" s="23">
        <f t="shared" si="9"/>
        <v>700</v>
      </c>
      <c r="Q25" s="25">
        <f t="shared" si="10"/>
        <v>1.4960334029227499E-4</v>
      </c>
      <c r="R25" s="23">
        <f t="shared" si="11"/>
        <v>699.85404101684696</v>
      </c>
      <c r="S25" s="24">
        <f t="shared" si="12"/>
        <v>1.5668643441784</v>
      </c>
      <c r="T25" s="23">
        <f t="shared" si="13"/>
        <v>700</v>
      </c>
      <c r="U25" s="24">
        <f t="shared" si="14"/>
        <v>0.862144420131291</v>
      </c>
      <c r="V25" s="17">
        <f t="shared" si="15"/>
        <v>0.85880488238129371</v>
      </c>
      <c r="W25" s="17"/>
      <c r="X25" s="17">
        <f t="shared" si="16"/>
        <v>3.33953774999729E-3</v>
      </c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1.7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22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299.94487006936498</v>
      </c>
      <c r="C9" s="1">
        <v>154.28610622217599</v>
      </c>
      <c r="D9" s="2"/>
      <c r="E9" s="1"/>
      <c r="F9" s="2">
        <v>300</v>
      </c>
      <c r="G9" s="1">
        <v>-155.059382422802</v>
      </c>
      <c r="H9" s="2">
        <v>299.74073853331998</v>
      </c>
      <c r="I9" s="1">
        <v>1.19533073929961</v>
      </c>
      <c r="J9" s="2">
        <v>299.81917637237899</v>
      </c>
      <c r="K9" s="1">
        <v>0.94097895458339798</v>
      </c>
      <c r="N9" s="23">
        <f>B9</f>
        <v>299.94487006936498</v>
      </c>
      <c r="O9" s="24">
        <f>C9*1000</f>
        <v>154286.10622217599</v>
      </c>
      <c r="P9" s="23">
        <f>F9</f>
        <v>300</v>
      </c>
      <c r="Q9" s="25">
        <f>G9*0.000001</f>
        <v>-1.5505938242280198E-4</v>
      </c>
      <c r="R9" s="23">
        <f>H9</f>
        <v>299.74073853331998</v>
      </c>
      <c r="S9" s="24">
        <f>I9</f>
        <v>1.19533073929961</v>
      </c>
      <c r="T9" s="23">
        <f>J9</f>
        <v>299.81917637237899</v>
      </c>
      <c r="U9" s="24">
        <f>K9</f>
        <v>0.94097895458339798</v>
      </c>
      <c r="V9" s="17">
        <f>((O9*(Q9)^2)/S9)*T9</f>
        <v>0.93045256467431714</v>
      </c>
      <c r="W9" s="17"/>
      <c r="X9" s="17">
        <f>U9-V9</f>
        <v>1.0526389909080835E-2</v>
      </c>
    </row>
    <row r="10" spans="1:24" x14ac:dyDescent="0.6">
      <c r="B10" s="2">
        <v>315.23527280256701</v>
      </c>
      <c r="C10" s="1">
        <v>146.10120095247899</v>
      </c>
      <c r="D10" s="2"/>
      <c r="E10" s="1"/>
      <c r="F10" s="2">
        <v>314.983713355048</v>
      </c>
      <c r="G10" s="1">
        <v>-158.7648456057</v>
      </c>
      <c r="H10" s="2">
        <v>314.84559255506599</v>
      </c>
      <c r="I10" s="1">
        <v>1.1719844357976601</v>
      </c>
      <c r="J10" s="2">
        <v>314.81193542622901</v>
      </c>
      <c r="K10" s="1">
        <v>0.99872409994905997</v>
      </c>
      <c r="N10" s="23">
        <f t="shared" ref="N10:N21" si="0">B10</f>
        <v>315.23527280256701</v>
      </c>
      <c r="O10" s="24">
        <f t="shared" ref="O10:O21" si="1">C10*1000</f>
        <v>146101.200952479</v>
      </c>
      <c r="P10" s="23">
        <f t="shared" ref="P10:P21" si="2">F10</f>
        <v>314.983713355048</v>
      </c>
      <c r="Q10" s="25">
        <f t="shared" ref="Q10:Q21" si="3">G10*0.000001</f>
        <v>-1.587648456057E-4</v>
      </c>
      <c r="R10" s="23">
        <f t="shared" ref="R10:U21" si="4">H10</f>
        <v>314.84559255506599</v>
      </c>
      <c r="S10" s="24">
        <f t="shared" si="4"/>
        <v>1.1719844357976601</v>
      </c>
      <c r="T10" s="23">
        <f t="shared" si="4"/>
        <v>314.81193542622901</v>
      </c>
      <c r="U10" s="24">
        <f t="shared" si="4"/>
        <v>0.99872409994905997</v>
      </c>
      <c r="V10" s="17">
        <f t="shared" ref="V10:V21" si="5">((O10*(Q10)^2)/S10)*T10</f>
        <v>0.98921757066824512</v>
      </c>
      <c r="W10" s="17"/>
      <c r="X10" s="17">
        <f t="shared" ref="X10:X21" si="6">U10-V10</f>
        <v>9.5065292808148572E-3</v>
      </c>
    </row>
    <row r="11" spans="1:24" x14ac:dyDescent="0.6">
      <c r="B11" s="2">
        <v>330.20110777513099</v>
      </c>
      <c r="C11" s="1">
        <v>138.417072160679</v>
      </c>
      <c r="D11" s="2"/>
      <c r="E11" s="1"/>
      <c r="F11" s="2">
        <v>329.96742671009702</v>
      </c>
      <c r="G11" s="1">
        <v>-161.97149643705399</v>
      </c>
      <c r="H11" s="2">
        <v>329.950020860118</v>
      </c>
      <c r="I11" s="1">
        <v>1.1501945525291799</v>
      </c>
      <c r="J11" s="2">
        <v>329.80629468917198</v>
      </c>
      <c r="K11" s="1">
        <v>1.0525476662283799</v>
      </c>
      <c r="N11" s="23">
        <f t="shared" si="0"/>
        <v>330.20110777513099</v>
      </c>
      <c r="O11" s="24">
        <f t="shared" si="1"/>
        <v>138417.072160679</v>
      </c>
      <c r="P11" s="23">
        <f t="shared" si="2"/>
        <v>329.96742671009702</v>
      </c>
      <c r="Q11" s="25">
        <f t="shared" si="3"/>
        <v>-1.6197149643705397E-4</v>
      </c>
      <c r="R11" s="23">
        <f t="shared" si="4"/>
        <v>329.950020860118</v>
      </c>
      <c r="S11" s="24">
        <f t="shared" si="4"/>
        <v>1.1501945525291799</v>
      </c>
      <c r="T11" s="23">
        <f t="shared" si="4"/>
        <v>329.80629468917198</v>
      </c>
      <c r="U11" s="24">
        <f t="shared" si="4"/>
        <v>1.0525476662283799</v>
      </c>
      <c r="V11" s="17">
        <f t="shared" si="5"/>
        <v>1.0412487231213845</v>
      </c>
      <c r="W11" s="17"/>
      <c r="X11" s="17">
        <f t="shared" si="6"/>
        <v>1.1298943106995418E-2</v>
      </c>
    </row>
    <row r="12" spans="1:24" x14ac:dyDescent="0.6">
      <c r="B12" s="2">
        <v>345.16810746454001</v>
      </c>
      <c r="C12" s="1">
        <v>131.23353866859901</v>
      </c>
      <c r="D12" s="2"/>
      <c r="E12" s="1"/>
      <c r="F12" s="2">
        <v>344.95114006514598</v>
      </c>
      <c r="G12" s="1">
        <v>-164.82185273159101</v>
      </c>
      <c r="H12" s="2">
        <v>344.72622159405302</v>
      </c>
      <c r="I12" s="1">
        <v>1.1284046692606999</v>
      </c>
      <c r="J12" s="2">
        <v>344.80345431802999</v>
      </c>
      <c r="K12" s="1">
        <v>1.0995084691066299</v>
      </c>
      <c r="N12" s="23">
        <f t="shared" si="0"/>
        <v>345.16810746454001</v>
      </c>
      <c r="O12" s="24">
        <f t="shared" si="1"/>
        <v>131233.53866859901</v>
      </c>
      <c r="P12" s="23">
        <f t="shared" si="2"/>
        <v>344.95114006514598</v>
      </c>
      <c r="Q12" s="25">
        <f t="shared" si="3"/>
        <v>-1.6482185273159101E-4</v>
      </c>
      <c r="R12" s="23">
        <f t="shared" si="4"/>
        <v>344.72622159405302</v>
      </c>
      <c r="S12" s="24">
        <f t="shared" si="4"/>
        <v>1.1284046692606999</v>
      </c>
      <c r="T12" s="23">
        <f t="shared" si="4"/>
        <v>344.80345431802999</v>
      </c>
      <c r="U12" s="24">
        <f t="shared" si="4"/>
        <v>1.0995084691066299</v>
      </c>
      <c r="V12" s="17">
        <f t="shared" si="5"/>
        <v>1.0893844112600861</v>
      </c>
      <c r="W12" s="17"/>
      <c r="X12" s="17">
        <f t="shared" si="6"/>
        <v>1.0124057846543799E-2</v>
      </c>
    </row>
    <row r="13" spans="1:24" x14ac:dyDescent="0.6">
      <c r="B13" s="2">
        <v>360.13588363184499</v>
      </c>
      <c r="C13" s="1">
        <v>124.383735376332</v>
      </c>
      <c r="D13" s="2"/>
      <c r="E13" s="1"/>
      <c r="F13" s="2">
        <v>359.934853420195</v>
      </c>
      <c r="G13" s="1">
        <v>-167.387173396674</v>
      </c>
      <c r="H13" s="2">
        <v>359.82979846571698</v>
      </c>
      <c r="I13" s="1">
        <v>1.10972762645914</v>
      </c>
      <c r="J13" s="2">
        <v>359.80261420825599</v>
      </c>
      <c r="K13" s="1">
        <v>1.14156729812695</v>
      </c>
      <c r="N13" s="23">
        <f t="shared" si="0"/>
        <v>360.13588363184499</v>
      </c>
      <c r="O13" s="24">
        <f t="shared" si="1"/>
        <v>124383.735376332</v>
      </c>
      <c r="P13" s="23">
        <f t="shared" si="2"/>
        <v>359.934853420195</v>
      </c>
      <c r="Q13" s="25">
        <f t="shared" si="3"/>
        <v>-1.6738717339667399E-4</v>
      </c>
      <c r="R13" s="23">
        <f t="shared" si="4"/>
        <v>359.82979846571698</v>
      </c>
      <c r="S13" s="24">
        <f t="shared" si="4"/>
        <v>1.10972762645914</v>
      </c>
      <c r="T13" s="23">
        <f t="shared" si="4"/>
        <v>359.80261420825599</v>
      </c>
      <c r="U13" s="24">
        <f t="shared" si="4"/>
        <v>1.14156729812695</v>
      </c>
      <c r="V13" s="17">
        <f t="shared" si="5"/>
        <v>1.1299412487276699</v>
      </c>
      <c r="W13" s="17"/>
      <c r="X13" s="17">
        <f t="shared" si="6"/>
        <v>1.1626049399280136E-2</v>
      </c>
    </row>
    <row r="14" spans="1:24" x14ac:dyDescent="0.6">
      <c r="B14" s="2">
        <v>375.43055699347701</v>
      </c>
      <c r="C14" s="1">
        <v>118.034346205611</v>
      </c>
      <c r="D14" s="2"/>
      <c r="E14" s="1"/>
      <c r="F14" s="2">
        <v>374.91856677524402</v>
      </c>
      <c r="G14" s="1">
        <v>-169.73871733966701</v>
      </c>
      <c r="H14" s="2">
        <v>374.93294962068597</v>
      </c>
      <c r="I14" s="1">
        <v>1.09260700389105</v>
      </c>
      <c r="J14" s="2">
        <v>374.803774359849</v>
      </c>
      <c r="K14" s="1">
        <v>1.17872415328936</v>
      </c>
      <c r="N14" s="23">
        <f t="shared" si="0"/>
        <v>375.43055699347701</v>
      </c>
      <c r="O14" s="24">
        <f t="shared" si="1"/>
        <v>118034.346205611</v>
      </c>
      <c r="P14" s="23">
        <f t="shared" si="2"/>
        <v>374.91856677524402</v>
      </c>
      <c r="Q14" s="25">
        <f t="shared" si="3"/>
        <v>-1.69738717339667E-4</v>
      </c>
      <c r="R14" s="23">
        <f t="shared" si="4"/>
        <v>374.93294962068597</v>
      </c>
      <c r="S14" s="24">
        <f t="shared" si="4"/>
        <v>1.09260700389105</v>
      </c>
      <c r="T14" s="23">
        <f t="shared" si="4"/>
        <v>374.803774359849</v>
      </c>
      <c r="U14" s="24">
        <f t="shared" si="4"/>
        <v>1.17872415328936</v>
      </c>
      <c r="V14" s="17">
        <f t="shared" si="5"/>
        <v>1.1665683955378816</v>
      </c>
      <c r="W14" s="17"/>
      <c r="X14" s="17">
        <f t="shared" si="6"/>
        <v>1.2155757751478369E-2</v>
      </c>
    </row>
    <row r="15" spans="1:24" x14ac:dyDescent="0.6">
      <c r="B15" s="2">
        <v>390.07454187804098</v>
      </c>
      <c r="C15" s="1">
        <v>112.019049591054</v>
      </c>
      <c r="D15" s="2"/>
      <c r="E15" s="1"/>
      <c r="F15" s="2">
        <v>389.90228013029298</v>
      </c>
      <c r="G15" s="1">
        <v>-171.94774346793301</v>
      </c>
      <c r="H15" s="2">
        <v>389.70702177115101</v>
      </c>
      <c r="I15" s="1">
        <v>1.0785992217898801</v>
      </c>
      <c r="J15" s="2">
        <v>389.80733482508299</v>
      </c>
      <c r="K15" s="1">
        <v>1.20999863982227</v>
      </c>
      <c r="N15" s="23">
        <f t="shared" si="0"/>
        <v>390.07454187804098</v>
      </c>
      <c r="O15" s="24">
        <f t="shared" si="1"/>
        <v>112019.049591054</v>
      </c>
      <c r="P15" s="23">
        <f t="shared" si="2"/>
        <v>389.90228013029298</v>
      </c>
      <c r="Q15" s="25">
        <f t="shared" si="3"/>
        <v>-1.7194774346793301E-4</v>
      </c>
      <c r="R15" s="23">
        <f t="shared" si="4"/>
        <v>389.70702177115101</v>
      </c>
      <c r="S15" s="24">
        <f t="shared" si="4"/>
        <v>1.0785992217898801</v>
      </c>
      <c r="T15" s="23">
        <f t="shared" si="4"/>
        <v>389.80733482508299</v>
      </c>
      <c r="U15" s="24">
        <f t="shared" si="4"/>
        <v>1.20999863982227</v>
      </c>
      <c r="V15" s="17">
        <f t="shared" si="5"/>
        <v>1.1969465282397966</v>
      </c>
      <c r="W15" s="17"/>
      <c r="X15" s="17">
        <f t="shared" si="6"/>
        <v>1.3052111582473325E-2</v>
      </c>
    </row>
    <row r="16" spans="1:24" x14ac:dyDescent="0.6">
      <c r="B16" s="2">
        <v>405.04542395693102</v>
      </c>
      <c r="C16" s="1">
        <v>106.504167098043</v>
      </c>
      <c r="D16" s="2"/>
      <c r="E16" s="1"/>
      <c r="F16" s="2">
        <v>404.885993485342</v>
      </c>
      <c r="G16" s="1">
        <v>-173.942992874109</v>
      </c>
      <c r="H16" s="2">
        <v>404.80889577603898</v>
      </c>
      <c r="I16" s="1">
        <v>1.0661478599221701</v>
      </c>
      <c r="J16" s="2">
        <v>404.812495499411</v>
      </c>
      <c r="K16" s="1">
        <v>1.2373515472688399</v>
      </c>
      <c r="N16" s="23">
        <f t="shared" si="0"/>
        <v>405.04542395693102</v>
      </c>
      <c r="O16" s="24">
        <f t="shared" si="1"/>
        <v>106504.16709804299</v>
      </c>
      <c r="P16" s="23">
        <f t="shared" si="2"/>
        <v>404.885993485342</v>
      </c>
      <c r="Q16" s="25">
        <f t="shared" si="3"/>
        <v>-1.7394299287410897E-4</v>
      </c>
      <c r="R16" s="23">
        <f t="shared" si="4"/>
        <v>404.80889577603898</v>
      </c>
      <c r="S16" s="24">
        <f t="shared" si="4"/>
        <v>1.0661478599221701</v>
      </c>
      <c r="T16" s="23">
        <f t="shared" si="4"/>
        <v>404.812495499411</v>
      </c>
      <c r="U16" s="24">
        <f t="shared" si="4"/>
        <v>1.2373515472688399</v>
      </c>
      <c r="V16" s="17">
        <f t="shared" si="5"/>
        <v>1.2235365493003187</v>
      </c>
      <c r="W16" s="17"/>
      <c r="X16" s="17">
        <f t="shared" si="6"/>
        <v>1.3814997968521148E-2</v>
      </c>
    </row>
    <row r="17" spans="2:24" x14ac:dyDescent="0.6">
      <c r="B17" s="2">
        <v>420.01708251371701</v>
      </c>
      <c r="C17" s="1">
        <v>101.323014804845</v>
      </c>
      <c r="D17" s="2"/>
      <c r="E17" s="1"/>
      <c r="F17" s="2">
        <v>419.86970684038999</v>
      </c>
      <c r="G17" s="1">
        <v>-175.79572446555801</v>
      </c>
      <c r="H17" s="2">
        <v>419.909492630844</v>
      </c>
      <c r="I17" s="1">
        <v>1.0583657587548601</v>
      </c>
      <c r="J17" s="2">
        <v>419.82085659192802</v>
      </c>
      <c r="K17" s="1">
        <v>1.2568612965427399</v>
      </c>
      <c r="N17" s="23">
        <f t="shared" si="0"/>
        <v>420.01708251371701</v>
      </c>
      <c r="O17" s="24">
        <f t="shared" si="1"/>
        <v>101323.01480484501</v>
      </c>
      <c r="P17" s="23">
        <f t="shared" si="2"/>
        <v>419.86970684038999</v>
      </c>
      <c r="Q17" s="25">
        <f t="shared" si="3"/>
        <v>-1.7579572446555801E-4</v>
      </c>
      <c r="R17" s="23">
        <f t="shared" si="4"/>
        <v>419.909492630844</v>
      </c>
      <c r="S17" s="24">
        <f t="shared" si="4"/>
        <v>1.0583657587548601</v>
      </c>
      <c r="T17" s="23">
        <f t="shared" si="4"/>
        <v>419.82085659192802</v>
      </c>
      <c r="U17" s="24">
        <f t="shared" si="4"/>
        <v>1.2568612965427399</v>
      </c>
      <c r="V17" s="17">
        <f t="shared" si="5"/>
        <v>1.2420896700381221</v>
      </c>
      <c r="W17" s="17"/>
      <c r="X17" s="17">
        <f t="shared" si="6"/>
        <v>1.477162650461783E-2</v>
      </c>
    </row>
    <row r="18" spans="2:24" x14ac:dyDescent="0.6">
      <c r="B18" s="2">
        <v>449.96272906097897</v>
      </c>
      <c r="C18" s="1">
        <v>91.961900817889997</v>
      </c>
      <c r="D18" s="2"/>
      <c r="E18" s="1"/>
      <c r="F18" s="2">
        <v>434.85342019543901</v>
      </c>
      <c r="G18" s="1">
        <v>-177.57719714964301</v>
      </c>
      <c r="H18" s="2">
        <v>434.68143619783899</v>
      </c>
      <c r="I18" s="1">
        <v>1.0521400778210099</v>
      </c>
      <c r="J18" s="2">
        <v>434.50477529063801</v>
      </c>
      <c r="K18" s="1">
        <v>1.2714712055708599</v>
      </c>
      <c r="N18" s="23">
        <f t="shared" si="0"/>
        <v>449.96272906097897</v>
      </c>
      <c r="O18" s="24">
        <f t="shared" si="1"/>
        <v>91961.900817889997</v>
      </c>
      <c r="P18" s="23">
        <f t="shared" si="2"/>
        <v>434.85342019543901</v>
      </c>
      <c r="Q18" s="25">
        <f t="shared" si="3"/>
        <v>-1.7757719714964302E-4</v>
      </c>
      <c r="R18" s="23">
        <f t="shared" si="4"/>
        <v>434.68143619783899</v>
      </c>
      <c r="S18" s="24">
        <f t="shared" si="4"/>
        <v>1.0521400778210099</v>
      </c>
      <c r="T18" s="23">
        <f t="shared" si="4"/>
        <v>434.50477529063801</v>
      </c>
      <c r="U18" s="24">
        <f t="shared" si="4"/>
        <v>1.2714712055708599</v>
      </c>
      <c r="V18" s="17">
        <f t="shared" si="5"/>
        <v>1.1975766591478028</v>
      </c>
      <c r="W18" s="17"/>
      <c r="X18" s="17">
        <f t="shared" si="6"/>
        <v>7.389454642305715E-2</v>
      </c>
    </row>
    <row r="19" spans="2:24" x14ac:dyDescent="0.6">
      <c r="B19" s="2">
        <v>434.98951754839999</v>
      </c>
      <c r="C19" s="1">
        <v>96.475592711460806</v>
      </c>
      <c r="D19" s="2"/>
      <c r="E19" s="1"/>
      <c r="F19" s="2">
        <v>449.83713355048798</v>
      </c>
      <c r="G19" s="1">
        <v>-179.21615201900201</v>
      </c>
      <c r="H19" s="2">
        <v>449.779904469173</v>
      </c>
      <c r="I19" s="1">
        <v>1.0521400778210099</v>
      </c>
      <c r="J19" s="2">
        <v>449.844779717883</v>
      </c>
      <c r="K19" s="1">
        <v>1.27823368920205</v>
      </c>
      <c r="N19" s="23">
        <f t="shared" si="0"/>
        <v>434.98951754839999</v>
      </c>
      <c r="O19" s="24">
        <f t="shared" si="1"/>
        <v>96475.592711460806</v>
      </c>
      <c r="P19" s="23">
        <f t="shared" si="2"/>
        <v>449.83713355048798</v>
      </c>
      <c r="Q19" s="25">
        <f t="shared" si="3"/>
        <v>-1.7921615201900201E-4</v>
      </c>
      <c r="R19" s="23">
        <f t="shared" si="4"/>
        <v>449.779904469173</v>
      </c>
      <c r="S19" s="24">
        <f t="shared" si="4"/>
        <v>1.0521400778210099</v>
      </c>
      <c r="T19" s="23">
        <f t="shared" si="4"/>
        <v>449.844779717883</v>
      </c>
      <c r="U19" s="57">
        <f t="shared" si="4"/>
        <v>1.27823368920205</v>
      </c>
      <c r="V19" s="58">
        <f t="shared" si="5"/>
        <v>1.3248321937507705</v>
      </c>
      <c r="W19" s="17"/>
      <c r="X19" s="17">
        <f t="shared" si="6"/>
        <v>-4.6598504548720499E-2</v>
      </c>
    </row>
    <row r="20" spans="2:24" x14ac:dyDescent="0.6">
      <c r="B20" s="2">
        <v>465.26244952893597</v>
      </c>
      <c r="C20" s="1">
        <v>87.781757945957096</v>
      </c>
      <c r="D20" s="2"/>
      <c r="E20" s="1"/>
      <c r="F20" s="2">
        <v>465.14657980456002</v>
      </c>
      <c r="G20" s="1">
        <v>-180.71258907363401</v>
      </c>
      <c r="H20" s="2">
        <v>464.54929373600402</v>
      </c>
      <c r="I20" s="1">
        <v>1.05525291828793</v>
      </c>
      <c r="J20" s="2">
        <v>464.53509925296902</v>
      </c>
      <c r="K20" s="1">
        <v>1.27715728188483</v>
      </c>
      <c r="N20" s="23">
        <f t="shared" si="0"/>
        <v>465.26244952893597</v>
      </c>
      <c r="O20" s="24">
        <f t="shared" si="1"/>
        <v>87781.757945957099</v>
      </c>
      <c r="P20" s="23">
        <f t="shared" si="2"/>
        <v>465.14657980456002</v>
      </c>
      <c r="Q20" s="25">
        <f t="shared" si="3"/>
        <v>-1.80712589073634E-4</v>
      </c>
      <c r="R20" s="23">
        <f t="shared" si="4"/>
        <v>464.54929373600402</v>
      </c>
      <c r="S20" s="24">
        <f t="shared" si="4"/>
        <v>1.05525291828793</v>
      </c>
      <c r="T20" s="23">
        <f t="shared" si="4"/>
        <v>464.53509925296902</v>
      </c>
      <c r="U20" s="24">
        <f t="shared" si="4"/>
        <v>1.27715728188483</v>
      </c>
      <c r="V20" s="17">
        <f t="shared" si="5"/>
        <v>1.2619526563737102</v>
      </c>
      <c r="W20" s="17"/>
      <c r="X20" s="17">
        <f t="shared" si="6"/>
        <v>1.5204625511119785E-2</v>
      </c>
    </row>
    <row r="21" spans="2:24" x14ac:dyDescent="0.6">
      <c r="B21" s="2">
        <v>479.911481519826</v>
      </c>
      <c r="C21" s="1">
        <v>83.935707630189398</v>
      </c>
      <c r="D21" s="2"/>
      <c r="E21" s="1"/>
      <c r="F21" s="2">
        <v>479.80456026058602</v>
      </c>
      <c r="G21" s="1">
        <v>-181.99524940617499</v>
      </c>
      <c r="H21" s="2">
        <v>479.97343527829099</v>
      </c>
      <c r="I21" s="1">
        <v>1.06459143968871</v>
      </c>
      <c r="J21" s="2">
        <v>479.88190456886298</v>
      </c>
      <c r="K21" s="1">
        <v>1.2672530543991001</v>
      </c>
      <c r="N21" s="23">
        <f t="shared" si="0"/>
        <v>479.911481519826</v>
      </c>
      <c r="O21" s="24">
        <f t="shared" si="1"/>
        <v>83935.707630189398</v>
      </c>
      <c r="P21" s="23">
        <f t="shared" si="2"/>
        <v>479.80456026058602</v>
      </c>
      <c r="Q21" s="25">
        <f t="shared" si="3"/>
        <v>-1.8199524940617497E-4</v>
      </c>
      <c r="R21" s="23">
        <f t="shared" si="4"/>
        <v>479.97343527829099</v>
      </c>
      <c r="S21" s="24">
        <f t="shared" si="4"/>
        <v>1.06459143968871</v>
      </c>
      <c r="T21" s="23">
        <f t="shared" si="4"/>
        <v>479.88190456886298</v>
      </c>
      <c r="U21" s="24">
        <f t="shared" si="4"/>
        <v>1.2672530543991001</v>
      </c>
      <c r="V21" s="17">
        <f t="shared" si="5"/>
        <v>1.2531938758313355</v>
      </c>
      <c r="W21" s="17"/>
      <c r="X21" s="17">
        <f t="shared" si="6"/>
        <v>1.4059178567764619E-2</v>
      </c>
    </row>
    <row r="22" spans="2:24" x14ac:dyDescent="0.6">
      <c r="B22" s="2">
        <v>495.21275494357599</v>
      </c>
      <c r="C22" s="1">
        <v>80.423025157883799</v>
      </c>
      <c r="D22" s="1"/>
      <c r="E22" s="1"/>
      <c r="F22" s="2">
        <v>495.114006514658</v>
      </c>
      <c r="G22" s="1">
        <v>-182.992874109263</v>
      </c>
      <c r="H22" s="2">
        <v>494.73984452826301</v>
      </c>
      <c r="I22" s="1">
        <v>1.0785992217898801</v>
      </c>
      <c r="J22" s="2">
        <v>494.90586770004597</v>
      </c>
      <c r="K22" s="1">
        <v>1.24852740758125</v>
      </c>
      <c r="N22" s="23">
        <f t="shared" ref="N22:N29" si="7">B22</f>
        <v>495.21275494357599</v>
      </c>
      <c r="O22" s="24">
        <f t="shared" ref="O22:O29" si="8">C22*1000</f>
        <v>80423.025157883792</v>
      </c>
      <c r="P22" s="23">
        <f t="shared" ref="P22:P29" si="9">F22</f>
        <v>495.114006514658</v>
      </c>
      <c r="Q22" s="25">
        <f t="shared" ref="Q22:Q29" si="10">G22*0.000001</f>
        <v>-1.8299287410926298E-4</v>
      </c>
      <c r="R22" s="23">
        <f t="shared" ref="R22:R29" si="11">H22</f>
        <v>494.73984452826301</v>
      </c>
      <c r="S22" s="24">
        <f t="shared" ref="S22:S29" si="12">I22</f>
        <v>1.0785992217898801</v>
      </c>
      <c r="T22" s="23">
        <f t="shared" ref="T22:T29" si="13">J22</f>
        <v>494.90586770004597</v>
      </c>
      <c r="U22" s="24">
        <f t="shared" ref="U22:U29" si="14">K22</f>
        <v>1.24852740758125</v>
      </c>
      <c r="V22" s="17">
        <f t="shared" ref="V22:V29" si="15">((O22*(Q22)^2)/S22)*T22</f>
        <v>1.2356949225840883</v>
      </c>
      <c r="W22" s="17"/>
      <c r="X22" s="17">
        <f t="shared" ref="X22:X29" si="16">U22-V22</f>
        <v>1.2832484997161719E-2</v>
      </c>
    </row>
    <row r="23" spans="2:24" x14ac:dyDescent="0.6">
      <c r="B23" s="2">
        <v>509.862951651309</v>
      </c>
      <c r="C23" s="1">
        <v>77.077570141836603</v>
      </c>
      <c r="D23" s="1"/>
      <c r="E23" s="1"/>
      <c r="F23" s="2">
        <v>509.771986970684</v>
      </c>
      <c r="G23" s="1">
        <v>-183.562945368171</v>
      </c>
      <c r="H23" s="2">
        <v>509.83320419926901</v>
      </c>
      <c r="I23" s="1">
        <v>1.09727626459144</v>
      </c>
      <c r="J23" s="2">
        <v>509.60738869878901</v>
      </c>
      <c r="K23" s="1">
        <v>1.21999994665969</v>
      </c>
      <c r="N23" s="23">
        <f t="shared" si="7"/>
        <v>509.862951651309</v>
      </c>
      <c r="O23" s="24">
        <f t="shared" si="8"/>
        <v>77077.570141836608</v>
      </c>
      <c r="P23" s="23">
        <f t="shared" si="9"/>
        <v>509.771986970684</v>
      </c>
      <c r="Q23" s="25">
        <f t="shared" si="10"/>
        <v>-1.83562945368171E-4</v>
      </c>
      <c r="R23" s="23">
        <f t="shared" si="11"/>
        <v>509.83320419926901</v>
      </c>
      <c r="S23" s="24">
        <f t="shared" si="12"/>
        <v>1.09727626459144</v>
      </c>
      <c r="T23" s="23">
        <f t="shared" si="13"/>
        <v>509.60738869878901</v>
      </c>
      <c r="U23" s="24">
        <f t="shared" si="14"/>
        <v>1.21999994665969</v>
      </c>
      <c r="V23" s="17">
        <f t="shared" si="15"/>
        <v>1.2061957152898006</v>
      </c>
      <c r="W23" s="17"/>
      <c r="X23" s="17">
        <f t="shared" si="16"/>
        <v>1.3804231369889397E-2</v>
      </c>
    </row>
    <row r="24" spans="2:24" x14ac:dyDescent="0.6">
      <c r="B24" s="2">
        <v>525.165001552955</v>
      </c>
      <c r="C24" s="1">
        <v>73.898617869344605</v>
      </c>
      <c r="D24" s="1"/>
      <c r="E24" s="1"/>
      <c r="F24" s="2">
        <v>525.08143322475496</v>
      </c>
      <c r="G24" s="1">
        <v>-183.70546318289701</v>
      </c>
      <c r="H24" s="2">
        <v>524.59578199899499</v>
      </c>
      <c r="I24" s="1">
        <v>1.1252918287937701</v>
      </c>
      <c r="J24" s="2">
        <v>524.96619558288899</v>
      </c>
      <c r="K24" s="1">
        <v>1.18068387602646</v>
      </c>
      <c r="N24" s="23">
        <f t="shared" si="7"/>
        <v>525.165001552955</v>
      </c>
      <c r="O24" s="24">
        <f t="shared" si="8"/>
        <v>73898.617869344598</v>
      </c>
      <c r="P24" s="23">
        <f t="shared" si="9"/>
        <v>525.08143322475496</v>
      </c>
      <c r="Q24" s="25">
        <f t="shared" si="10"/>
        <v>-1.83705463182897E-4</v>
      </c>
      <c r="R24" s="23">
        <f t="shared" si="11"/>
        <v>524.59578199899499</v>
      </c>
      <c r="S24" s="24">
        <f t="shared" si="12"/>
        <v>1.1252918287937701</v>
      </c>
      <c r="T24" s="23">
        <f t="shared" si="13"/>
        <v>524.96619558288899</v>
      </c>
      <c r="U24" s="24">
        <f t="shared" si="14"/>
        <v>1.18068387602646</v>
      </c>
      <c r="V24" s="17">
        <f t="shared" si="15"/>
        <v>1.1634470771704231</v>
      </c>
      <c r="W24" s="17"/>
      <c r="X24" s="17">
        <f t="shared" si="16"/>
        <v>1.7236798856036906E-2</v>
      </c>
    </row>
    <row r="25" spans="2:24" x14ac:dyDescent="0.6">
      <c r="B25" s="2">
        <v>539.816362977533</v>
      </c>
      <c r="C25" s="1">
        <v>71.053758153017796</v>
      </c>
      <c r="D25" s="1"/>
      <c r="E25" s="1"/>
      <c r="F25" s="2">
        <v>539.73941368078101</v>
      </c>
      <c r="G25" s="1">
        <v>-183.277909738717</v>
      </c>
      <c r="H25" s="2">
        <v>539.68616165314302</v>
      </c>
      <c r="I25" s="1">
        <v>1.1548638132295701</v>
      </c>
      <c r="J25" s="2">
        <v>539.67611767937603</v>
      </c>
      <c r="K25" s="1">
        <v>1.13156812490165</v>
      </c>
      <c r="N25" s="23">
        <f t="shared" si="7"/>
        <v>539.816362977533</v>
      </c>
      <c r="O25" s="24">
        <f t="shared" si="8"/>
        <v>71053.758153017799</v>
      </c>
      <c r="P25" s="23">
        <f t="shared" si="9"/>
        <v>539.73941368078101</v>
      </c>
      <c r="Q25" s="25">
        <f t="shared" si="10"/>
        <v>-1.83277909738717E-4</v>
      </c>
      <c r="R25" s="23">
        <f t="shared" si="11"/>
        <v>539.68616165314302</v>
      </c>
      <c r="S25" s="24">
        <f t="shared" si="12"/>
        <v>1.1548638132295701</v>
      </c>
      <c r="T25" s="23">
        <f t="shared" si="13"/>
        <v>539.67611767937603</v>
      </c>
      <c r="U25" s="24">
        <f t="shared" si="14"/>
        <v>1.13156812490165</v>
      </c>
      <c r="V25" s="17">
        <f t="shared" si="15"/>
        <v>1.1153462875621618</v>
      </c>
      <c r="W25" s="17"/>
      <c r="X25" s="17">
        <f t="shared" si="16"/>
        <v>1.6221837339488232E-2</v>
      </c>
    </row>
    <row r="26" spans="2:24" x14ac:dyDescent="0.6">
      <c r="B26" s="2">
        <v>555.11996583497205</v>
      </c>
      <c r="C26" s="1">
        <v>68.5422662801532</v>
      </c>
      <c r="D26" s="1"/>
      <c r="E26" s="1"/>
      <c r="F26" s="2">
        <v>555.048859934853</v>
      </c>
      <c r="G26" s="1">
        <v>-182.209026128266</v>
      </c>
      <c r="H26" s="2">
        <v>554.77356129043199</v>
      </c>
      <c r="I26" s="1">
        <v>1.19533073929961</v>
      </c>
      <c r="J26" s="2">
        <v>554.71728305831903</v>
      </c>
      <c r="K26" s="1">
        <v>1.0706855029057101</v>
      </c>
      <c r="N26" s="23">
        <f t="shared" si="7"/>
        <v>555.11996583497205</v>
      </c>
      <c r="O26" s="24">
        <f t="shared" si="8"/>
        <v>68542.266280153199</v>
      </c>
      <c r="P26" s="23">
        <f t="shared" si="9"/>
        <v>555.048859934853</v>
      </c>
      <c r="Q26" s="25">
        <f t="shared" si="10"/>
        <v>-1.8220902612826599E-4</v>
      </c>
      <c r="R26" s="23">
        <f t="shared" si="11"/>
        <v>554.77356129043199</v>
      </c>
      <c r="S26" s="24">
        <f t="shared" si="12"/>
        <v>1.19533073929961</v>
      </c>
      <c r="T26" s="23">
        <f t="shared" si="13"/>
        <v>554.71728305831903</v>
      </c>
      <c r="U26" s="24">
        <f t="shared" si="14"/>
        <v>1.0706855029057101</v>
      </c>
      <c r="V26" s="17">
        <f t="shared" si="15"/>
        <v>1.0560435851557628</v>
      </c>
      <c r="W26" s="17"/>
      <c r="X26" s="17">
        <f t="shared" si="16"/>
        <v>1.4641917749947275E-2</v>
      </c>
    </row>
    <row r="27" spans="2:24" x14ac:dyDescent="0.6">
      <c r="B27" s="2">
        <v>570.09822445387704</v>
      </c>
      <c r="C27" s="1">
        <v>66.197820685371099</v>
      </c>
      <c r="D27" s="1"/>
      <c r="E27" s="1"/>
      <c r="F27" s="2">
        <v>570.03257328990196</v>
      </c>
      <c r="G27" s="1">
        <v>-180.28503562945301</v>
      </c>
      <c r="H27" s="2">
        <v>569.85968377763902</v>
      </c>
      <c r="I27" s="1">
        <v>1.2404669260700301</v>
      </c>
      <c r="J27" s="2">
        <v>569.76164885544995</v>
      </c>
      <c r="K27" s="1">
        <v>1.0019597227371</v>
      </c>
      <c r="N27" s="23">
        <f t="shared" si="7"/>
        <v>570.09822445387704</v>
      </c>
      <c r="O27" s="24">
        <f t="shared" si="8"/>
        <v>66197.820685371102</v>
      </c>
      <c r="P27" s="23">
        <f t="shared" si="9"/>
        <v>570.03257328990196</v>
      </c>
      <c r="Q27" s="25">
        <f t="shared" si="10"/>
        <v>-1.80285035629453E-4</v>
      </c>
      <c r="R27" s="23">
        <f t="shared" si="11"/>
        <v>569.85968377763902</v>
      </c>
      <c r="S27" s="24">
        <f t="shared" si="12"/>
        <v>1.2404669260700301</v>
      </c>
      <c r="T27" s="23">
        <f t="shared" si="13"/>
        <v>569.76164885544995</v>
      </c>
      <c r="U27" s="24">
        <f t="shared" si="14"/>
        <v>1.0019597227371</v>
      </c>
      <c r="V27" s="17">
        <f t="shared" si="15"/>
        <v>0.98825967793411762</v>
      </c>
      <c r="W27" s="17"/>
      <c r="X27" s="17">
        <f t="shared" si="16"/>
        <v>1.370004480298237E-2</v>
      </c>
    </row>
    <row r="28" spans="2:24" x14ac:dyDescent="0.6">
      <c r="B28" s="2">
        <v>585.07687131172997</v>
      </c>
      <c r="C28" s="1">
        <v>64.020240190495898</v>
      </c>
      <c r="D28" s="1"/>
      <c r="E28" s="1"/>
      <c r="F28" s="2">
        <v>585.01628664495104</v>
      </c>
      <c r="G28" s="1">
        <v>-177.29216152019001</v>
      </c>
      <c r="H28" s="2">
        <v>584.61630154364798</v>
      </c>
      <c r="I28" s="1">
        <v>1.2902723735408499</v>
      </c>
      <c r="J28" s="2">
        <v>584.81001517531604</v>
      </c>
      <c r="K28" s="1">
        <v>0.92342999485265997</v>
      </c>
      <c r="N28" s="23">
        <f t="shared" si="7"/>
        <v>585.07687131172997</v>
      </c>
      <c r="O28" s="24">
        <f t="shared" si="8"/>
        <v>64020.240190495897</v>
      </c>
      <c r="P28" s="23">
        <f t="shared" si="9"/>
        <v>585.01628664495104</v>
      </c>
      <c r="Q28" s="25">
        <f t="shared" si="10"/>
        <v>-1.7729216152019E-4</v>
      </c>
      <c r="R28" s="23">
        <f t="shared" si="11"/>
        <v>584.61630154364798</v>
      </c>
      <c r="S28" s="24">
        <f t="shared" si="12"/>
        <v>1.2902723735408499</v>
      </c>
      <c r="T28" s="23">
        <f t="shared" si="13"/>
        <v>584.81001517531604</v>
      </c>
      <c r="U28" s="24">
        <f t="shared" si="14"/>
        <v>0.92342999485265997</v>
      </c>
      <c r="V28" s="17">
        <f t="shared" si="15"/>
        <v>0.9120733621453172</v>
      </c>
      <c r="W28" s="17"/>
      <c r="X28" s="17">
        <f t="shared" si="16"/>
        <v>1.1356632707342773E-2</v>
      </c>
    </row>
    <row r="29" spans="2:24" x14ac:dyDescent="0.6">
      <c r="B29" s="2">
        <v>600.05590640852995</v>
      </c>
      <c r="C29" s="1">
        <v>62.009524795527398</v>
      </c>
      <c r="D29" s="1"/>
      <c r="E29" s="1"/>
      <c r="F29" s="2">
        <v>599.67426710097698</v>
      </c>
      <c r="G29" s="1">
        <v>-173.23040380047499</v>
      </c>
      <c r="H29" s="2">
        <v>599.69901829730304</v>
      </c>
      <c r="I29" s="1">
        <v>1.34785992217898</v>
      </c>
      <c r="J29" s="2">
        <v>599.86158191336995</v>
      </c>
      <c r="K29" s="1">
        <v>0.83705710879554895</v>
      </c>
      <c r="N29" s="23">
        <f t="shared" si="7"/>
        <v>600.05590640852995</v>
      </c>
      <c r="O29" s="24">
        <f t="shared" si="8"/>
        <v>62009.524795527395</v>
      </c>
      <c r="P29" s="23">
        <f t="shared" si="9"/>
        <v>599.67426710097698</v>
      </c>
      <c r="Q29" s="25">
        <f t="shared" si="10"/>
        <v>-1.7323040380047498E-4</v>
      </c>
      <c r="R29" s="23">
        <f t="shared" si="11"/>
        <v>599.69901829730304</v>
      </c>
      <c r="S29" s="24">
        <f t="shared" si="12"/>
        <v>1.34785992217898</v>
      </c>
      <c r="T29" s="23">
        <f t="shared" si="13"/>
        <v>599.86158191336995</v>
      </c>
      <c r="U29" s="24">
        <f t="shared" si="14"/>
        <v>0.83705710879554895</v>
      </c>
      <c r="V29" s="17">
        <f t="shared" si="15"/>
        <v>0.82815747674335738</v>
      </c>
      <c r="W29" s="17"/>
      <c r="X29" s="17">
        <f t="shared" si="16"/>
        <v>8.899632052191575E-3</v>
      </c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15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>
        <v>330.208724706927</v>
      </c>
      <c r="C9" s="1">
        <v>4.2717509198017902</v>
      </c>
      <c r="D9" s="2"/>
      <c r="E9" s="1"/>
      <c r="F9" s="2">
        <v>330.23032629558497</v>
      </c>
      <c r="G9" s="1">
        <v>-132.724329463271</v>
      </c>
      <c r="H9" s="2">
        <v>293.756532480283</v>
      </c>
      <c r="I9" s="1">
        <v>2.7371409115383298</v>
      </c>
      <c r="J9" s="2">
        <v>323.26013744275599</v>
      </c>
      <c r="K9" s="1">
        <v>9.1586056153147397E-2</v>
      </c>
      <c r="N9" s="23">
        <f>B9</f>
        <v>330.208724706927</v>
      </c>
      <c r="O9" s="24">
        <f>C9*10000</f>
        <v>42717.509198017906</v>
      </c>
      <c r="P9" s="23">
        <f>F9</f>
        <v>330.23032629558497</v>
      </c>
      <c r="Q9" s="25">
        <f>G9*0.000001</f>
        <v>-1.3272432946327101E-4</v>
      </c>
      <c r="R9" s="23">
        <f>H9</f>
        <v>293.756532480283</v>
      </c>
      <c r="S9" s="24">
        <f>I9</f>
        <v>2.7371409115383298</v>
      </c>
      <c r="T9" s="23">
        <f>J9</f>
        <v>323.26013744275599</v>
      </c>
      <c r="U9" s="24">
        <f>K9</f>
        <v>9.1586056153147397E-2</v>
      </c>
      <c r="V9" s="17">
        <f>((O9*(Q9)^2)/S10)*T9</f>
        <v>9.4333491630470293E-2</v>
      </c>
      <c r="W9" s="17"/>
      <c r="X9" s="17">
        <f>U9-V9</f>
        <v>-2.7474354773228959E-3</v>
      </c>
    </row>
    <row r="10" spans="1:24" x14ac:dyDescent="0.6">
      <c r="B10" s="2">
        <v>373.07727752848001</v>
      </c>
      <c r="C10" s="1">
        <v>4.6720212481893402</v>
      </c>
      <c r="D10" s="2"/>
      <c r="E10" s="1"/>
      <c r="F10" s="2">
        <v>372.93666026871398</v>
      </c>
      <c r="G10" s="1">
        <v>-142.11623768427401</v>
      </c>
      <c r="H10" s="2">
        <v>321.41663763342098</v>
      </c>
      <c r="I10" s="1">
        <v>2.57865502169575</v>
      </c>
      <c r="J10" s="2">
        <v>373.123823213214</v>
      </c>
      <c r="K10" s="1">
        <v>0.14877174642583499</v>
      </c>
      <c r="N10" s="23">
        <f t="shared" ref="N10:N18" si="0">B10</f>
        <v>373.07727752848001</v>
      </c>
      <c r="O10" s="24">
        <f t="shared" ref="O10:O18" si="1">C10*10000</f>
        <v>46720.212481893403</v>
      </c>
      <c r="P10" s="23">
        <f t="shared" ref="P10:P18" si="2">F10</f>
        <v>372.93666026871398</v>
      </c>
      <c r="Q10" s="25">
        <f t="shared" ref="Q10:Q18" si="3">G10*0.000001</f>
        <v>-1.42116237684274E-4</v>
      </c>
      <c r="R10" s="23">
        <f t="shared" ref="R10:U19" si="4">H10</f>
        <v>321.41663763342098</v>
      </c>
      <c r="S10" s="24">
        <f t="shared" si="4"/>
        <v>2.57865502169575</v>
      </c>
      <c r="T10" s="23">
        <f t="shared" si="4"/>
        <v>373.123823213214</v>
      </c>
      <c r="U10" s="24">
        <f t="shared" si="4"/>
        <v>0.14877174642583499</v>
      </c>
      <c r="V10" s="17">
        <f t="shared" ref="V10:V18" si="5">((O10*(Q10)^2)/S11)*T10</f>
        <v>0.15177624737486473</v>
      </c>
      <c r="W10" s="17"/>
      <c r="X10" s="17">
        <f t="shared" ref="X10:X18" si="6">U10-V10</f>
        <v>-3.004500949029737E-3</v>
      </c>
    </row>
    <row r="11" spans="1:24" x14ac:dyDescent="0.6">
      <c r="B11" s="2">
        <v>422.43761061842298</v>
      </c>
      <c r="C11" s="1">
        <v>5.2497654712197104</v>
      </c>
      <c r="D11" s="2"/>
      <c r="E11" s="1"/>
      <c r="F11" s="2">
        <v>422.36084452975001</v>
      </c>
      <c r="G11" s="1">
        <v>-151.200165374759</v>
      </c>
      <c r="H11" s="2">
        <v>372.11066417508601</v>
      </c>
      <c r="I11" s="1">
        <v>2.3197510531150001</v>
      </c>
      <c r="J11" s="2">
        <v>422.993448601517</v>
      </c>
      <c r="K11" s="1">
        <v>0.23483823450799199</v>
      </c>
      <c r="N11" s="23">
        <f t="shared" si="0"/>
        <v>422.43761061842298</v>
      </c>
      <c r="O11" s="24">
        <f t="shared" si="1"/>
        <v>52497.654712197102</v>
      </c>
      <c r="P11" s="23">
        <f t="shared" si="2"/>
        <v>422.36084452975001</v>
      </c>
      <c r="Q11" s="25">
        <f t="shared" si="3"/>
        <v>-1.5120016537475899E-4</v>
      </c>
      <c r="R11" s="23">
        <f t="shared" si="4"/>
        <v>372.11066417508601</v>
      </c>
      <c r="S11" s="24">
        <f t="shared" si="4"/>
        <v>2.3197510531150001</v>
      </c>
      <c r="T11" s="23">
        <f t="shared" si="4"/>
        <v>422.993448601517</v>
      </c>
      <c r="U11" s="24">
        <f t="shared" si="4"/>
        <v>0.23483823450799199</v>
      </c>
      <c r="V11" s="17">
        <f t="shared" si="5"/>
        <v>0.24134730925485773</v>
      </c>
      <c r="W11" s="17"/>
      <c r="X11" s="17">
        <f t="shared" si="6"/>
        <v>-6.5090747468657395E-3</v>
      </c>
    </row>
    <row r="12" spans="1:24" x14ac:dyDescent="0.6">
      <c r="B12" s="2">
        <v>470.80429784327998</v>
      </c>
      <c r="C12" s="1">
        <v>5.8513052087837796</v>
      </c>
      <c r="D12" s="2"/>
      <c r="E12" s="1"/>
      <c r="F12" s="2">
        <v>470.82533589251398</v>
      </c>
      <c r="G12" s="1">
        <v>-157.78609533814901</v>
      </c>
      <c r="H12" s="2">
        <v>421.76147341082498</v>
      </c>
      <c r="I12" s="1">
        <v>2.1034665695372601</v>
      </c>
      <c r="J12" s="2">
        <v>472.87079549301802</v>
      </c>
      <c r="K12" s="1">
        <v>0.35844975974245802</v>
      </c>
      <c r="N12" s="23">
        <f t="shared" si="0"/>
        <v>470.80429784327998</v>
      </c>
      <c r="O12" s="24">
        <f t="shared" si="1"/>
        <v>58513.052087837794</v>
      </c>
      <c r="P12" s="23">
        <f t="shared" si="2"/>
        <v>470.82533589251398</v>
      </c>
      <c r="Q12" s="25">
        <f t="shared" si="3"/>
        <v>-1.5778609533814901E-4</v>
      </c>
      <c r="R12" s="23">
        <f t="shared" si="4"/>
        <v>421.76147341082498</v>
      </c>
      <c r="S12" s="24">
        <f t="shared" si="4"/>
        <v>2.1034665695372601</v>
      </c>
      <c r="T12" s="23">
        <f t="shared" si="4"/>
        <v>472.87079549301802</v>
      </c>
      <c r="U12" s="24">
        <f t="shared" si="4"/>
        <v>0.35844975974245802</v>
      </c>
      <c r="V12" s="17">
        <f t="shared" si="5"/>
        <v>0.36057699854276759</v>
      </c>
      <c r="W12" s="17"/>
      <c r="X12" s="17">
        <f t="shared" si="6"/>
        <v>-2.1272388003095721E-3</v>
      </c>
    </row>
    <row r="13" spans="1:24" x14ac:dyDescent="0.6">
      <c r="B13" s="2">
        <v>520.15872340727196</v>
      </c>
      <c r="C13" s="1">
        <v>6.3697378712584696</v>
      </c>
      <c r="D13" s="2"/>
      <c r="E13" s="1"/>
      <c r="F13" s="2">
        <v>519.769673704414</v>
      </c>
      <c r="G13" s="1">
        <v>-164.68449971139299</v>
      </c>
      <c r="H13" s="2">
        <v>471.91112659550799</v>
      </c>
      <c r="I13" s="1">
        <v>1.91044563392772</v>
      </c>
      <c r="J13" s="2">
        <v>523.24944613063496</v>
      </c>
      <c r="K13" s="1">
        <v>0.51960062009610297</v>
      </c>
      <c r="N13" s="23">
        <f t="shared" si="0"/>
        <v>520.15872340727196</v>
      </c>
      <c r="O13" s="24">
        <f t="shared" si="1"/>
        <v>63697.378712584694</v>
      </c>
      <c r="P13" s="23">
        <f t="shared" si="2"/>
        <v>519.769673704414</v>
      </c>
      <c r="Q13" s="25">
        <f t="shared" si="3"/>
        <v>-1.6468449971139299E-4</v>
      </c>
      <c r="R13" s="23">
        <f t="shared" si="4"/>
        <v>471.91112659550799</v>
      </c>
      <c r="S13" s="24">
        <f t="shared" si="4"/>
        <v>1.91044563392772</v>
      </c>
      <c r="T13" s="23">
        <f t="shared" si="4"/>
        <v>523.24944613063496</v>
      </c>
      <c r="U13" s="24">
        <f t="shared" si="4"/>
        <v>0.51960062009610297</v>
      </c>
      <c r="V13" s="17">
        <f t="shared" si="5"/>
        <v>0.52162110565417952</v>
      </c>
      <c r="W13" s="17"/>
      <c r="X13" s="17">
        <f t="shared" si="6"/>
        <v>-2.0204855580765457E-3</v>
      </c>
    </row>
    <row r="14" spans="1:24" x14ac:dyDescent="0.6">
      <c r="B14" s="2">
        <v>569.00687399719698</v>
      </c>
      <c r="C14" s="1">
        <v>6.8051697941109</v>
      </c>
      <c r="D14" s="2"/>
      <c r="E14" s="1"/>
      <c r="F14" s="2">
        <v>568.23416506717797</v>
      </c>
      <c r="G14" s="1">
        <v>-166.89998222420999</v>
      </c>
      <c r="H14" s="2">
        <v>522.05286162227196</v>
      </c>
      <c r="I14" s="1">
        <v>1.7329284515250301</v>
      </c>
      <c r="J14" s="2">
        <v>573.62987865360697</v>
      </c>
      <c r="K14" s="1">
        <v>0.68941571979258798</v>
      </c>
      <c r="N14" s="23">
        <f t="shared" si="0"/>
        <v>569.00687399719698</v>
      </c>
      <c r="O14" s="24">
        <f t="shared" si="1"/>
        <v>68051.697941109</v>
      </c>
      <c r="P14" s="23">
        <f t="shared" si="2"/>
        <v>568.23416506717797</v>
      </c>
      <c r="Q14" s="25">
        <f t="shared" si="3"/>
        <v>-1.6689998222420998E-4</v>
      </c>
      <c r="R14" s="23">
        <f t="shared" si="4"/>
        <v>522.05286162227196</v>
      </c>
      <c r="S14" s="24">
        <f t="shared" si="4"/>
        <v>1.7329284515250301</v>
      </c>
      <c r="T14" s="23">
        <f t="shared" si="4"/>
        <v>573.62987865360697</v>
      </c>
      <c r="U14" s="24">
        <f t="shared" si="4"/>
        <v>0.68941571979258798</v>
      </c>
      <c r="V14" s="17">
        <f t="shared" si="5"/>
        <v>0.69391053711832529</v>
      </c>
      <c r="W14" s="17"/>
      <c r="X14" s="17">
        <f t="shared" si="6"/>
        <v>-4.4948173257373103E-3</v>
      </c>
    </row>
    <row r="15" spans="1:24" x14ac:dyDescent="0.6">
      <c r="B15" s="2">
        <v>617.82076093660203</v>
      </c>
      <c r="C15" s="1">
        <v>6.8965946657403601</v>
      </c>
      <c r="D15" s="2"/>
      <c r="E15" s="1"/>
      <c r="F15" s="2">
        <v>617.178502879078</v>
      </c>
      <c r="G15" s="1">
        <v>-174.734911051148</v>
      </c>
      <c r="H15" s="2">
        <v>572.18865803059498</v>
      </c>
      <c r="I15" s="1">
        <v>1.5670390840274899</v>
      </c>
      <c r="J15" s="2">
        <v>623.07600928956197</v>
      </c>
      <c r="K15" s="1">
        <v>1.1162813240596099</v>
      </c>
      <c r="N15" s="23">
        <f t="shared" si="0"/>
        <v>617.82076093660203</v>
      </c>
      <c r="O15" s="24">
        <f t="shared" si="1"/>
        <v>68965.946657403605</v>
      </c>
      <c r="P15" s="23">
        <f t="shared" si="2"/>
        <v>617.178502879078</v>
      </c>
      <c r="Q15" s="25">
        <f t="shared" si="3"/>
        <v>-1.74734911051148E-4</v>
      </c>
      <c r="R15" s="23">
        <f t="shared" si="4"/>
        <v>572.18865803059498</v>
      </c>
      <c r="S15" s="24">
        <f t="shared" si="4"/>
        <v>1.5670390840274899</v>
      </c>
      <c r="T15" s="23">
        <f t="shared" si="4"/>
        <v>623.07600928956197</v>
      </c>
      <c r="U15" s="24">
        <f t="shared" si="4"/>
        <v>1.1162813240596099</v>
      </c>
      <c r="V15" s="17">
        <f t="shared" si="5"/>
        <v>1.1264413896282746</v>
      </c>
      <c r="W15" s="17"/>
      <c r="X15" s="17">
        <f t="shared" si="6"/>
        <v>-1.0160065568664667E-2</v>
      </c>
    </row>
    <row r="16" spans="1:24" x14ac:dyDescent="0.6">
      <c r="B16" s="2">
        <v>666.04803054899799</v>
      </c>
      <c r="C16" s="1">
        <v>6.0983815741902498</v>
      </c>
      <c r="D16" s="2"/>
      <c r="E16" s="1"/>
      <c r="F16" s="2">
        <v>665.64299424184196</v>
      </c>
      <c r="G16" s="1">
        <v>-188.18868700829401</v>
      </c>
      <c r="H16" s="2">
        <v>623.46664871884195</v>
      </c>
      <c r="I16" s="1">
        <v>1.1647333164412601</v>
      </c>
      <c r="J16" s="2">
        <v>672.994933505978</v>
      </c>
      <c r="K16" s="1">
        <v>1.4420584339603499</v>
      </c>
      <c r="N16" s="23">
        <f t="shared" si="0"/>
        <v>666.04803054899799</v>
      </c>
      <c r="O16" s="24">
        <f t="shared" si="1"/>
        <v>60983.815741902501</v>
      </c>
      <c r="P16" s="23">
        <f t="shared" si="2"/>
        <v>665.64299424184196</v>
      </c>
      <c r="Q16" s="25">
        <f t="shared" si="3"/>
        <v>-1.88188687008294E-4</v>
      </c>
      <c r="R16" s="23">
        <f t="shared" si="4"/>
        <v>623.46664871884195</v>
      </c>
      <c r="S16" s="24">
        <f t="shared" si="4"/>
        <v>1.1647333164412601</v>
      </c>
      <c r="T16" s="23">
        <f t="shared" si="4"/>
        <v>672.994933505978</v>
      </c>
      <c r="U16" s="24">
        <f t="shared" si="4"/>
        <v>1.4420584339603499</v>
      </c>
      <c r="V16" s="17">
        <f t="shared" si="5"/>
        <v>1.4551999005647571</v>
      </c>
      <c r="W16" s="17"/>
      <c r="X16" s="17">
        <f t="shared" si="6"/>
        <v>-1.3141466604407182E-2</v>
      </c>
    </row>
    <row r="17" spans="2:24" x14ac:dyDescent="0.6">
      <c r="B17" s="2">
        <v>714.77921212507795</v>
      </c>
      <c r="C17" s="1">
        <v>5.3594445980401204</v>
      </c>
      <c r="D17" s="2"/>
      <c r="E17" s="1"/>
      <c r="F17" s="2">
        <v>714.58733205374199</v>
      </c>
      <c r="G17" s="1">
        <v>-198.20883956051799</v>
      </c>
      <c r="H17" s="2">
        <v>672.58100275551897</v>
      </c>
      <c r="I17" s="1">
        <v>0.99882811262787796</v>
      </c>
      <c r="J17" s="2">
        <v>722.89009925101402</v>
      </c>
      <c r="K17" s="1">
        <v>1.65231235262323</v>
      </c>
      <c r="N17" s="23">
        <f t="shared" si="0"/>
        <v>714.77921212507795</v>
      </c>
      <c r="O17" s="24">
        <f t="shared" si="1"/>
        <v>53594.445980401208</v>
      </c>
      <c r="P17" s="23">
        <f t="shared" si="2"/>
        <v>714.58733205374199</v>
      </c>
      <c r="Q17" s="25">
        <f t="shared" si="3"/>
        <v>-1.9820883956051799E-4</v>
      </c>
      <c r="R17" s="23">
        <f t="shared" si="4"/>
        <v>672.58100275551897</v>
      </c>
      <c r="S17" s="24">
        <f t="shared" si="4"/>
        <v>0.99882811262787796</v>
      </c>
      <c r="T17" s="23">
        <f t="shared" si="4"/>
        <v>722.89009925101402</v>
      </c>
      <c r="U17" s="24">
        <f t="shared" si="4"/>
        <v>1.65231235262323</v>
      </c>
      <c r="V17" s="17">
        <f t="shared" si="5"/>
        <v>1.6369201086192948</v>
      </c>
      <c r="W17" s="17"/>
      <c r="X17" s="17">
        <f t="shared" si="6"/>
        <v>1.5392244003935129E-2</v>
      </c>
    </row>
    <row r="18" spans="2:24" x14ac:dyDescent="0.6">
      <c r="B18" s="2">
        <v>764.52648816486203</v>
      </c>
      <c r="C18" s="1">
        <v>4.8220960374678903</v>
      </c>
      <c r="D18" s="2"/>
      <c r="E18" s="1"/>
      <c r="F18" s="2">
        <v>764.49136276391505</v>
      </c>
      <c r="G18" s="1">
        <v>-206.66871720716301</v>
      </c>
      <c r="H18" s="2">
        <v>723.17803186266701</v>
      </c>
      <c r="I18" s="1">
        <v>0.92984512083108894</v>
      </c>
      <c r="J18" s="2">
        <v>773.27171969755398</v>
      </c>
      <c r="K18" s="1">
        <v>1.8279036118816101</v>
      </c>
      <c r="N18" s="23">
        <f t="shared" si="0"/>
        <v>764.52648816486203</v>
      </c>
      <c r="O18" s="24">
        <f t="shared" si="1"/>
        <v>48220.9603746789</v>
      </c>
      <c r="P18" s="23">
        <f t="shared" si="2"/>
        <v>764.49136276391505</v>
      </c>
      <c r="Q18" s="25">
        <f t="shared" si="3"/>
        <v>-2.0666871720716301E-4</v>
      </c>
      <c r="R18" s="23">
        <f t="shared" si="4"/>
        <v>723.17803186266701</v>
      </c>
      <c r="S18" s="24">
        <f t="shared" si="4"/>
        <v>0.92984512083108894</v>
      </c>
      <c r="T18" s="23">
        <f t="shared" si="4"/>
        <v>773.27171969755398</v>
      </c>
      <c r="U18" s="24">
        <f t="shared" si="4"/>
        <v>1.8279036118816101</v>
      </c>
      <c r="V18" s="17">
        <f t="shared" si="5"/>
        <v>1.8013883777891637</v>
      </c>
      <c r="W18" s="17"/>
      <c r="X18" s="17">
        <f t="shared" si="6"/>
        <v>2.6515234092446383E-2</v>
      </c>
    </row>
    <row r="19" spans="2:24" x14ac:dyDescent="0.6">
      <c r="B19" s="26"/>
      <c r="C19" s="26"/>
      <c r="D19" s="26"/>
      <c r="E19" s="26"/>
      <c r="F19" s="26"/>
      <c r="G19" s="27"/>
      <c r="H19" s="2">
        <v>773.763183732936</v>
      </c>
      <c r="I19" s="1">
        <v>0.88411775884458199</v>
      </c>
      <c r="J19" s="29"/>
      <c r="K19" s="26"/>
      <c r="N19" s="28"/>
      <c r="O19" s="28"/>
      <c r="P19" s="28"/>
      <c r="Q19" s="30"/>
      <c r="R19" s="23">
        <f t="shared" si="4"/>
        <v>773.763183732936</v>
      </c>
      <c r="S19" s="24">
        <f t="shared" si="4"/>
        <v>0.88411775884458199</v>
      </c>
      <c r="T19" s="31"/>
      <c r="U19" s="28"/>
      <c r="V19" s="17"/>
      <c r="W19" s="17"/>
      <c r="X19" s="17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63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19" t="s">
        <v>4</v>
      </c>
      <c r="C8" s="16" t="s">
        <v>27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300</v>
      </c>
      <c r="E9" s="1">
        <v>5.1234428086070203</v>
      </c>
      <c r="F9" s="2">
        <v>299.74217178106198</v>
      </c>
      <c r="G9" s="1">
        <v>-152.28310502283099</v>
      </c>
      <c r="H9" s="2">
        <v>299.75805926857697</v>
      </c>
      <c r="I9" s="1">
        <v>3.3908811808758301</v>
      </c>
      <c r="J9" s="2">
        <v>299.866593852395</v>
      </c>
      <c r="K9" s="1">
        <v>0.41085972850678698</v>
      </c>
      <c r="N9" s="23">
        <f>D9</f>
        <v>300</v>
      </c>
      <c r="O9" s="24">
        <f>1/(E9*0.000001)</f>
        <v>195181.25552608314</v>
      </c>
      <c r="P9" s="23">
        <f>F9</f>
        <v>299.74217178106198</v>
      </c>
      <c r="Q9" s="25">
        <f>G9*0.000001</f>
        <v>-1.52283105022831E-4</v>
      </c>
      <c r="R9" s="23">
        <f>H9</f>
        <v>299.75805926857697</v>
      </c>
      <c r="S9" s="24">
        <f>I9</f>
        <v>3.3908811808758301</v>
      </c>
      <c r="T9" s="23">
        <f>J9</f>
        <v>299.866593852395</v>
      </c>
      <c r="U9" s="24">
        <f>K9</f>
        <v>0.41085972850678698</v>
      </c>
      <c r="V9" s="17">
        <f>((O9*(Q9)^2)/S9)*T9</f>
        <v>0.40027371198535916</v>
      </c>
      <c r="W9" s="17"/>
      <c r="X9" s="17">
        <f>U9-V9</f>
        <v>1.0586016521427821E-2</v>
      </c>
    </row>
    <row r="10" spans="1:24" x14ac:dyDescent="0.6">
      <c r="B10" s="2"/>
      <c r="C10" s="1"/>
      <c r="D10" s="2">
        <v>323.05676855895098</v>
      </c>
      <c r="E10" s="1">
        <v>5.4360135900339701</v>
      </c>
      <c r="F10" s="2">
        <v>322.97984361634201</v>
      </c>
      <c r="G10" s="1">
        <v>-159.360730593607</v>
      </c>
      <c r="H10" s="2">
        <v>323.26771816566702</v>
      </c>
      <c r="I10" s="1">
        <v>3.2103425226116902</v>
      </c>
      <c r="J10" s="2">
        <v>323.12256202215599</v>
      </c>
      <c r="K10" s="1">
        <v>0.47239819004524902</v>
      </c>
      <c r="N10" s="23">
        <f t="shared" ref="N10:N21" si="0">D10</f>
        <v>323.05676855895098</v>
      </c>
      <c r="O10" s="24">
        <f t="shared" ref="O10:O21" si="1">1/(E10*0.000001)</f>
        <v>183958.33333333352</v>
      </c>
      <c r="P10" s="23">
        <f t="shared" ref="P10:P21" si="2">F10</f>
        <v>322.97984361634201</v>
      </c>
      <c r="Q10" s="25">
        <f t="shared" ref="Q10:Q21" si="3">G10*0.000001</f>
        <v>-1.5936073059360701E-4</v>
      </c>
      <c r="R10" s="23">
        <f t="shared" ref="R10:U21" si="4">H10</f>
        <v>323.26771816566702</v>
      </c>
      <c r="S10" s="24">
        <f t="shared" si="4"/>
        <v>3.2103425226116902</v>
      </c>
      <c r="T10" s="23">
        <f t="shared" si="4"/>
        <v>323.12256202215599</v>
      </c>
      <c r="U10" s="24">
        <f t="shared" si="4"/>
        <v>0.47239819004524902</v>
      </c>
      <c r="V10" s="17">
        <f t="shared" ref="V10:V21" si="5">((O10*(Q10)^2)/S10)*T10</f>
        <v>0.47021664974302019</v>
      </c>
      <c r="W10" s="17"/>
      <c r="X10" s="17">
        <f t="shared" ref="X10:X21" si="6">U10-V10</f>
        <v>2.1815403022288349E-3</v>
      </c>
    </row>
    <row r="11" spans="1:24" x14ac:dyDescent="0.6">
      <c r="B11" s="2"/>
      <c r="C11" s="1"/>
      <c r="D11" s="2">
        <v>372.83842794759801</v>
      </c>
      <c r="E11" s="1">
        <v>5.88448471121177</v>
      </c>
      <c r="F11" s="2">
        <v>372.60695654269199</v>
      </c>
      <c r="G11" s="1">
        <v>-168.03652968036499</v>
      </c>
      <c r="H11" s="2">
        <v>372.86083577015802</v>
      </c>
      <c r="I11" s="1">
        <v>3.0499162967885098</v>
      </c>
      <c r="J11" s="2">
        <v>372.73970198158798</v>
      </c>
      <c r="K11" s="1">
        <v>0.59004524886877796</v>
      </c>
      <c r="N11" s="23">
        <f t="shared" si="0"/>
        <v>372.83842794759801</v>
      </c>
      <c r="O11" s="24">
        <f t="shared" si="1"/>
        <v>169938.41416474237</v>
      </c>
      <c r="P11" s="23">
        <f t="shared" si="2"/>
        <v>372.60695654269199</v>
      </c>
      <c r="Q11" s="25">
        <f t="shared" si="3"/>
        <v>-1.6803652968036499E-4</v>
      </c>
      <c r="R11" s="23">
        <f t="shared" si="4"/>
        <v>372.86083577015802</v>
      </c>
      <c r="S11" s="24">
        <f t="shared" si="4"/>
        <v>3.0499162967885098</v>
      </c>
      <c r="T11" s="23">
        <f t="shared" si="4"/>
        <v>372.73970198158798</v>
      </c>
      <c r="U11" s="24">
        <f t="shared" si="4"/>
        <v>0.59004524886877796</v>
      </c>
      <c r="V11" s="17">
        <f t="shared" si="5"/>
        <v>0.58643070558221155</v>
      </c>
      <c r="W11" s="17"/>
      <c r="X11" s="17">
        <f t="shared" si="6"/>
        <v>3.6145432865664073E-3</v>
      </c>
    </row>
    <row r="12" spans="1:24" x14ac:dyDescent="0.6">
      <c r="B12" s="2"/>
      <c r="C12" s="1"/>
      <c r="D12" s="2">
        <v>422.62008733624401</v>
      </c>
      <c r="E12" s="1">
        <v>6.2921857304643201</v>
      </c>
      <c r="F12" s="2">
        <v>422.75755713786498</v>
      </c>
      <c r="G12" s="1">
        <v>-175.114155251141</v>
      </c>
      <c r="H12" s="2">
        <v>422.96918657041601</v>
      </c>
      <c r="I12" s="1">
        <v>2.9268991953055199</v>
      </c>
      <c r="J12" s="2">
        <v>422.87174286160001</v>
      </c>
      <c r="K12" s="1">
        <v>0.71493212669683204</v>
      </c>
      <c r="N12" s="23">
        <f t="shared" si="0"/>
        <v>422.62008733624401</v>
      </c>
      <c r="O12" s="24">
        <f t="shared" si="1"/>
        <v>158927.28581713478</v>
      </c>
      <c r="P12" s="23">
        <f t="shared" si="2"/>
        <v>422.75755713786498</v>
      </c>
      <c r="Q12" s="25">
        <f t="shared" si="3"/>
        <v>-1.7511415525114099E-4</v>
      </c>
      <c r="R12" s="23">
        <f t="shared" si="4"/>
        <v>422.96918657041601</v>
      </c>
      <c r="S12" s="24">
        <f t="shared" si="4"/>
        <v>2.9268991953055199</v>
      </c>
      <c r="T12" s="23">
        <f t="shared" si="4"/>
        <v>422.87174286160001</v>
      </c>
      <c r="U12" s="24">
        <f t="shared" si="4"/>
        <v>0.71493212669683204</v>
      </c>
      <c r="V12" s="17">
        <f t="shared" si="5"/>
        <v>0.70411220734303426</v>
      </c>
      <c r="W12" s="17"/>
      <c r="X12" s="17">
        <f t="shared" si="6"/>
        <v>1.081991935379778E-2</v>
      </c>
    </row>
    <row r="13" spans="1:24" x14ac:dyDescent="0.6">
      <c r="B13" s="2"/>
      <c r="C13" s="1"/>
      <c r="D13" s="2">
        <v>472.92576419213901</v>
      </c>
      <c r="E13" s="1">
        <v>6.6727066817666998</v>
      </c>
      <c r="F13" s="2">
        <v>472.91056734256199</v>
      </c>
      <c r="G13" s="1">
        <v>-183.10502283105001</v>
      </c>
      <c r="H13" s="2">
        <v>473.07339657575898</v>
      </c>
      <c r="I13" s="1">
        <v>2.82769166457983</v>
      </c>
      <c r="J13" s="2">
        <v>472.48244655952499</v>
      </c>
      <c r="K13" s="1">
        <v>0.85248868778280495</v>
      </c>
      <c r="N13" s="23">
        <f t="shared" si="0"/>
        <v>472.92576419213901</v>
      </c>
      <c r="O13" s="24">
        <f t="shared" si="1"/>
        <v>149864.22267481341</v>
      </c>
      <c r="P13" s="23">
        <f t="shared" si="2"/>
        <v>472.91056734256199</v>
      </c>
      <c r="Q13" s="25">
        <f t="shared" si="3"/>
        <v>-1.8310502283104999E-4</v>
      </c>
      <c r="R13" s="23">
        <f t="shared" si="4"/>
        <v>473.07339657575898</v>
      </c>
      <c r="S13" s="24">
        <f t="shared" si="4"/>
        <v>2.82769166457983</v>
      </c>
      <c r="T13" s="23">
        <f t="shared" si="4"/>
        <v>472.48244655952499</v>
      </c>
      <c r="U13" s="24">
        <f t="shared" si="4"/>
        <v>0.85248868778280495</v>
      </c>
      <c r="V13" s="17">
        <f t="shared" si="5"/>
        <v>0.83956071314868286</v>
      </c>
      <c r="W13" s="17"/>
      <c r="X13" s="17">
        <f t="shared" si="6"/>
        <v>1.2927974634122097E-2</v>
      </c>
    </row>
    <row r="14" spans="1:24" x14ac:dyDescent="0.6">
      <c r="B14" s="2"/>
      <c r="C14" s="1"/>
      <c r="D14" s="2">
        <v>522.70742358078598</v>
      </c>
      <c r="E14" s="1">
        <v>7.0532276330690804</v>
      </c>
      <c r="F14" s="2">
        <v>523.06478235201905</v>
      </c>
      <c r="G14" s="1">
        <v>-191.552511415525</v>
      </c>
      <c r="H14" s="2">
        <v>523.17346578618901</v>
      </c>
      <c r="I14" s="1">
        <v>2.7522937046114602</v>
      </c>
      <c r="J14" s="2">
        <v>523.12470744265795</v>
      </c>
      <c r="K14" s="1">
        <v>0.99909502262443395</v>
      </c>
      <c r="N14" s="23">
        <f t="shared" si="0"/>
        <v>522.70742358078598</v>
      </c>
      <c r="O14" s="24">
        <f t="shared" si="1"/>
        <v>141779.06229929355</v>
      </c>
      <c r="P14" s="23">
        <f t="shared" si="2"/>
        <v>523.06478235201905</v>
      </c>
      <c r="Q14" s="25">
        <f t="shared" si="3"/>
        <v>-1.91552511415525E-4</v>
      </c>
      <c r="R14" s="23">
        <f t="shared" si="4"/>
        <v>523.17346578618901</v>
      </c>
      <c r="S14" s="24">
        <f t="shared" si="4"/>
        <v>2.7522937046114602</v>
      </c>
      <c r="T14" s="23">
        <f t="shared" si="4"/>
        <v>523.12470744265795</v>
      </c>
      <c r="U14" s="24">
        <f t="shared" si="4"/>
        <v>0.99909502262443395</v>
      </c>
      <c r="V14" s="17">
        <f t="shared" si="5"/>
        <v>0.98877677304489053</v>
      </c>
      <c r="W14" s="17"/>
      <c r="X14" s="17">
        <f t="shared" si="6"/>
        <v>1.0318249579543415E-2</v>
      </c>
    </row>
    <row r="15" spans="1:24" x14ac:dyDescent="0.6">
      <c r="B15" s="2"/>
      <c r="C15" s="1"/>
      <c r="D15" s="2">
        <v>572.48908296943205</v>
      </c>
      <c r="E15" s="1">
        <v>7.4065685164212898</v>
      </c>
      <c r="F15" s="2">
        <v>572.69008807122805</v>
      </c>
      <c r="G15" s="1">
        <v>-199.54337899543299</v>
      </c>
      <c r="H15" s="2">
        <v>572.74587941610798</v>
      </c>
      <c r="I15" s="1">
        <v>2.7109153325748401</v>
      </c>
      <c r="J15" s="2">
        <v>572.73424091121797</v>
      </c>
      <c r="K15" s="1">
        <v>1.1402714932126701</v>
      </c>
      <c r="N15" s="23">
        <f t="shared" si="0"/>
        <v>572.48908296943205</v>
      </c>
      <c r="O15" s="24">
        <f t="shared" si="1"/>
        <v>135015.29051987769</v>
      </c>
      <c r="P15" s="23">
        <f t="shared" si="2"/>
        <v>572.69008807122805</v>
      </c>
      <c r="Q15" s="25">
        <f t="shared" si="3"/>
        <v>-1.9954337899543299E-4</v>
      </c>
      <c r="R15" s="23">
        <f t="shared" si="4"/>
        <v>572.74587941610798</v>
      </c>
      <c r="S15" s="24">
        <f t="shared" si="4"/>
        <v>2.7109153325748401</v>
      </c>
      <c r="T15" s="23">
        <f t="shared" si="4"/>
        <v>572.73424091121797</v>
      </c>
      <c r="U15" s="24">
        <f t="shared" si="4"/>
        <v>1.1402714932126701</v>
      </c>
      <c r="V15" s="17">
        <f t="shared" si="5"/>
        <v>1.1357815087340031</v>
      </c>
      <c r="W15" s="17"/>
      <c r="X15" s="17">
        <f t="shared" si="6"/>
        <v>4.4899844786669973E-3</v>
      </c>
    </row>
    <row r="16" spans="1:24" x14ac:dyDescent="0.6">
      <c r="B16" s="2"/>
      <c r="C16" s="1"/>
      <c r="D16" s="2">
        <v>622.79475982532699</v>
      </c>
      <c r="E16" s="1">
        <v>7.8006795016987498</v>
      </c>
      <c r="F16" s="2">
        <v>622.83707425211696</v>
      </c>
      <c r="G16" s="1">
        <v>-205.251141552511</v>
      </c>
      <c r="H16" s="2">
        <v>622.836483952447</v>
      </c>
      <c r="I16" s="1">
        <v>2.6899392486231801</v>
      </c>
      <c r="J16" s="2">
        <v>622.35079575596797</v>
      </c>
      <c r="K16" s="1">
        <v>1.2597285067873301</v>
      </c>
      <c r="N16" s="23">
        <f t="shared" si="0"/>
        <v>622.79475982532699</v>
      </c>
      <c r="O16" s="24">
        <f t="shared" si="1"/>
        <v>128193.96051103374</v>
      </c>
      <c r="P16" s="23">
        <f t="shared" si="2"/>
        <v>622.83707425211696</v>
      </c>
      <c r="Q16" s="25">
        <f t="shared" si="3"/>
        <v>-2.05251141552511E-4</v>
      </c>
      <c r="R16" s="23">
        <f t="shared" si="4"/>
        <v>622.836483952447</v>
      </c>
      <c r="S16" s="24">
        <f t="shared" si="4"/>
        <v>2.6899392486231801</v>
      </c>
      <c r="T16" s="23">
        <f t="shared" si="4"/>
        <v>622.35079575596797</v>
      </c>
      <c r="U16" s="24">
        <f t="shared" si="4"/>
        <v>1.2597285067873301</v>
      </c>
      <c r="V16" s="17">
        <f t="shared" si="5"/>
        <v>1.2494863183986649</v>
      </c>
      <c r="W16" s="17"/>
      <c r="X16" s="17">
        <f t="shared" si="6"/>
        <v>1.0242188388665197E-2</v>
      </c>
    </row>
    <row r="17" spans="2:24" x14ac:dyDescent="0.6">
      <c r="B17" s="2"/>
      <c r="C17" s="1"/>
      <c r="D17" s="2">
        <v>672.57641921397305</v>
      </c>
      <c r="E17" s="1">
        <v>8.1132502831256996</v>
      </c>
      <c r="F17" s="2">
        <v>672.97803640919904</v>
      </c>
      <c r="G17" s="1">
        <v>-208.67579908675799</v>
      </c>
      <c r="H17" s="2">
        <v>672.91998998321901</v>
      </c>
      <c r="I17" s="1">
        <v>2.7097795716840598</v>
      </c>
      <c r="J17" s="2">
        <v>672.49512404431198</v>
      </c>
      <c r="K17" s="1">
        <v>1.34660633484162</v>
      </c>
      <c r="N17" s="23">
        <f t="shared" si="0"/>
        <v>672.57641921397305</v>
      </c>
      <c r="O17" s="24">
        <f t="shared" si="1"/>
        <v>123255.16471245127</v>
      </c>
      <c r="P17" s="23">
        <f t="shared" si="2"/>
        <v>672.97803640919904</v>
      </c>
      <c r="Q17" s="25">
        <f t="shared" si="3"/>
        <v>-2.0867579908675799E-4</v>
      </c>
      <c r="R17" s="23">
        <f t="shared" si="4"/>
        <v>672.91998998321901</v>
      </c>
      <c r="S17" s="24">
        <f t="shared" si="4"/>
        <v>2.7097795716840598</v>
      </c>
      <c r="T17" s="23">
        <f t="shared" si="4"/>
        <v>672.49512404431198</v>
      </c>
      <c r="U17" s="24">
        <f t="shared" si="4"/>
        <v>1.34660633484162</v>
      </c>
      <c r="V17" s="17">
        <f t="shared" si="5"/>
        <v>1.3320007588526082</v>
      </c>
      <c r="W17" s="17"/>
      <c r="X17" s="17">
        <f t="shared" si="6"/>
        <v>1.4605575989011799E-2</v>
      </c>
    </row>
    <row r="18" spans="2:24" x14ac:dyDescent="0.6">
      <c r="B18" s="2"/>
      <c r="C18" s="1"/>
      <c r="D18" s="2">
        <v>722.88209606986902</v>
      </c>
      <c r="E18" s="1">
        <v>8.4122310305775692</v>
      </c>
      <c r="F18" s="2">
        <v>723.11839616390102</v>
      </c>
      <c r="G18" s="1">
        <v>-211.87214611872099</v>
      </c>
      <c r="H18" s="2">
        <v>722.99935521907696</v>
      </c>
      <c r="I18" s="1">
        <v>2.75342946550224</v>
      </c>
      <c r="J18" s="2">
        <v>722.64705882352905</v>
      </c>
      <c r="K18" s="1">
        <v>1.40995475113122</v>
      </c>
      <c r="N18" s="23">
        <f t="shared" si="0"/>
        <v>722.88209606986902</v>
      </c>
      <c r="O18" s="24">
        <f t="shared" si="1"/>
        <v>118874.52880990854</v>
      </c>
      <c r="P18" s="23">
        <f t="shared" si="2"/>
        <v>723.11839616390102</v>
      </c>
      <c r="Q18" s="25">
        <f t="shared" si="3"/>
        <v>-2.1187214611872098E-4</v>
      </c>
      <c r="R18" s="23">
        <f t="shared" si="4"/>
        <v>722.99935521907696</v>
      </c>
      <c r="S18" s="24">
        <f t="shared" si="4"/>
        <v>2.75342946550224</v>
      </c>
      <c r="T18" s="23">
        <f t="shared" si="4"/>
        <v>722.64705882352905</v>
      </c>
      <c r="U18" s="24">
        <f t="shared" si="4"/>
        <v>1.40995475113122</v>
      </c>
      <c r="V18" s="17">
        <f t="shared" si="5"/>
        <v>1.4005184153757138</v>
      </c>
      <c r="W18" s="17"/>
      <c r="X18" s="17">
        <f t="shared" si="6"/>
        <v>9.4363357555062866E-3</v>
      </c>
    </row>
    <row r="19" spans="2:24" x14ac:dyDescent="0.6">
      <c r="B19" s="2"/>
      <c r="C19" s="1"/>
      <c r="D19" s="2">
        <v>772.66375545851497</v>
      </c>
      <c r="E19" s="1">
        <v>8.6704416761041898</v>
      </c>
      <c r="F19" s="2">
        <v>772.726232214069</v>
      </c>
      <c r="G19" s="1">
        <v>-213.24200913242001</v>
      </c>
      <c r="H19" s="2">
        <v>773.07339657575903</v>
      </c>
      <c r="I19" s="1">
        <v>2.82769166457983</v>
      </c>
      <c r="J19" s="2">
        <v>772.29286940240297</v>
      </c>
      <c r="K19" s="1">
        <v>1.4389140271493199</v>
      </c>
      <c r="N19" s="23">
        <f t="shared" si="0"/>
        <v>772.66375545851497</v>
      </c>
      <c r="O19" s="24">
        <f t="shared" si="1"/>
        <v>115334.37826541274</v>
      </c>
      <c r="P19" s="23">
        <f t="shared" si="2"/>
        <v>772.726232214069</v>
      </c>
      <c r="Q19" s="25">
        <f t="shared" si="3"/>
        <v>-2.1324200913241999E-4</v>
      </c>
      <c r="R19" s="23">
        <f t="shared" si="4"/>
        <v>773.07339657575903</v>
      </c>
      <c r="S19" s="24">
        <f t="shared" si="4"/>
        <v>2.82769166457983</v>
      </c>
      <c r="T19" s="23">
        <f t="shared" si="4"/>
        <v>772.29286940240297</v>
      </c>
      <c r="U19" s="24">
        <f t="shared" si="4"/>
        <v>1.4389140271493199</v>
      </c>
      <c r="V19" s="17">
        <f t="shared" si="5"/>
        <v>1.4323669234707579</v>
      </c>
      <c r="W19" s="17"/>
      <c r="X19" s="17">
        <f t="shared" si="6"/>
        <v>6.5471036785620385E-3</v>
      </c>
    </row>
    <row r="20" spans="2:24" x14ac:dyDescent="0.6">
      <c r="B20" s="2"/>
      <c r="C20" s="1"/>
      <c r="D20" s="2">
        <v>822.96943231441003</v>
      </c>
      <c r="E20" s="1">
        <v>8.9830124575311405</v>
      </c>
      <c r="F20" s="2">
        <v>822.85815833544098</v>
      </c>
      <c r="G20" s="1">
        <v>-213.24200913242001</v>
      </c>
      <c r="H20" s="2">
        <v>822.62924702602095</v>
      </c>
      <c r="I20" s="1">
        <v>2.8815515755724599</v>
      </c>
      <c r="J20" s="2">
        <v>822.46060227804605</v>
      </c>
      <c r="K20" s="1">
        <v>1.4533936651583701</v>
      </c>
      <c r="N20" s="23">
        <f t="shared" si="0"/>
        <v>822.96943231441003</v>
      </c>
      <c r="O20" s="24">
        <f t="shared" si="1"/>
        <v>111321.23045890071</v>
      </c>
      <c r="P20" s="23">
        <f t="shared" si="2"/>
        <v>822.85815833544098</v>
      </c>
      <c r="Q20" s="25">
        <f t="shared" si="3"/>
        <v>-2.1324200913241999E-4</v>
      </c>
      <c r="R20" s="23">
        <f t="shared" si="4"/>
        <v>822.62924702602095</v>
      </c>
      <c r="S20" s="24">
        <f t="shared" si="4"/>
        <v>2.8815515755724599</v>
      </c>
      <c r="T20" s="23">
        <f t="shared" si="4"/>
        <v>822.46060227804605</v>
      </c>
      <c r="U20" s="24">
        <f t="shared" si="4"/>
        <v>1.4533936651583701</v>
      </c>
      <c r="V20" s="17">
        <f t="shared" si="5"/>
        <v>1.4448149796626539</v>
      </c>
      <c r="W20" s="17"/>
      <c r="X20" s="17">
        <f t="shared" si="6"/>
        <v>8.5786854957161651E-3</v>
      </c>
    </row>
    <row r="21" spans="2:24" x14ac:dyDescent="0.6">
      <c r="B21" s="2"/>
      <c r="C21" s="1"/>
      <c r="D21" s="2">
        <v>872.75109170305598</v>
      </c>
      <c r="E21" s="1">
        <v>9.4178935447338592</v>
      </c>
      <c r="F21" s="2">
        <v>872.99189166395502</v>
      </c>
      <c r="G21" s="1">
        <v>-213.92694063926899</v>
      </c>
      <c r="H21" s="2">
        <v>872.70683763548698</v>
      </c>
      <c r="I21" s="1">
        <v>2.9354055711437801</v>
      </c>
      <c r="J21" s="2">
        <v>872.11928537993401</v>
      </c>
      <c r="K21" s="1">
        <v>1.4425339366515799</v>
      </c>
      <c r="N21" s="23">
        <f t="shared" si="0"/>
        <v>872.75109170305598</v>
      </c>
      <c r="O21" s="24">
        <f t="shared" si="1"/>
        <v>106180.85618085622</v>
      </c>
      <c r="P21" s="23">
        <f t="shared" si="2"/>
        <v>872.99189166395502</v>
      </c>
      <c r="Q21" s="25">
        <f t="shared" si="3"/>
        <v>-2.1392694063926897E-4</v>
      </c>
      <c r="R21" s="23">
        <f t="shared" si="4"/>
        <v>872.70683763548698</v>
      </c>
      <c r="S21" s="24">
        <f t="shared" si="4"/>
        <v>2.9354055711437801</v>
      </c>
      <c r="T21" s="23">
        <f t="shared" si="4"/>
        <v>872.11928537993401</v>
      </c>
      <c r="U21" s="24">
        <f t="shared" si="4"/>
        <v>1.4425339366515799</v>
      </c>
      <c r="V21" s="17">
        <f t="shared" si="5"/>
        <v>1.4437266052000128</v>
      </c>
      <c r="W21" s="17"/>
      <c r="X21" s="17">
        <f t="shared" si="6"/>
        <v>-1.192668548432918E-3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63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19" t="s">
        <v>4</v>
      </c>
      <c r="C8" s="16" t="s">
        <v>27</v>
      </c>
      <c r="D8" s="15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16" t="s">
        <v>13</v>
      </c>
      <c r="J8" s="15" t="s">
        <v>4</v>
      </c>
      <c r="K8" s="18" t="s">
        <v>7</v>
      </c>
      <c r="N8" s="19" t="s">
        <v>4</v>
      </c>
      <c r="O8" s="20" t="s">
        <v>5</v>
      </c>
      <c r="P8" s="15" t="s">
        <v>4</v>
      </c>
      <c r="Q8" s="21" t="s">
        <v>12</v>
      </c>
      <c r="R8" s="15" t="s">
        <v>4</v>
      </c>
      <c r="S8" s="16" t="s">
        <v>13</v>
      </c>
      <c r="T8" s="15" t="s">
        <v>4</v>
      </c>
      <c r="U8" s="22" t="s">
        <v>7</v>
      </c>
      <c r="V8" s="12" t="s">
        <v>16</v>
      </c>
      <c r="X8" t="s">
        <v>17</v>
      </c>
    </row>
    <row r="9" spans="1:25" x14ac:dyDescent="0.6">
      <c r="B9" s="2"/>
      <c r="C9" s="1"/>
      <c r="D9" s="2">
        <v>324.628450106157</v>
      </c>
      <c r="E9" s="1">
        <v>0.71362586605080802</v>
      </c>
      <c r="F9" s="2">
        <v>324.34009931178599</v>
      </c>
      <c r="G9" s="1">
        <v>115.515288788221</v>
      </c>
      <c r="H9" s="2">
        <v>322.94056308654802</v>
      </c>
      <c r="I9" s="1">
        <v>1.4548205227903299</v>
      </c>
      <c r="J9" s="2">
        <v>322.80585929011801</v>
      </c>
      <c r="K9" s="1">
        <v>0.41295643793088699</v>
      </c>
      <c r="N9" s="23">
        <f>D9</f>
        <v>324.628450106157</v>
      </c>
      <c r="O9" s="24">
        <f>100/(E9*0.001)</f>
        <v>140129.44983818775</v>
      </c>
      <c r="P9" s="23">
        <f>F9</f>
        <v>324.34009931178599</v>
      </c>
      <c r="Q9" s="25">
        <f>G9*0.000001</f>
        <v>1.1551528878822099E-4</v>
      </c>
      <c r="R9" s="23">
        <f>H9</f>
        <v>322.94056308654802</v>
      </c>
      <c r="S9" s="24">
        <f>I9</f>
        <v>1.4548205227903299</v>
      </c>
      <c r="T9" s="23">
        <f>J9</f>
        <v>322.80585929011801</v>
      </c>
      <c r="U9" s="24">
        <f>K9</f>
        <v>0.41295643793088699</v>
      </c>
      <c r="V9" s="17">
        <f>((O9*(Q9)^2)/S9)*T9</f>
        <v>0.41489704667813621</v>
      </c>
      <c r="W9" s="17"/>
      <c r="X9" s="17">
        <f>U9-V9</f>
        <v>-1.9406087472492173E-3</v>
      </c>
      <c r="Y9" s="59">
        <f>U9/V9-1</f>
        <v>-4.677326008431848E-3</v>
      </c>
    </row>
    <row r="10" spans="1:25" x14ac:dyDescent="0.6">
      <c r="B10" s="2"/>
      <c r="C10" s="1"/>
      <c r="D10" s="2">
        <v>372.61146496815201</v>
      </c>
      <c r="E10" s="1">
        <v>0.78060046189376397</v>
      </c>
      <c r="F10" s="2">
        <v>372.55552442415399</v>
      </c>
      <c r="G10" s="1">
        <v>125.990939977349</v>
      </c>
      <c r="H10" s="2">
        <v>372.99270072992698</v>
      </c>
      <c r="I10" s="1">
        <v>1.4154150686626199</v>
      </c>
      <c r="J10" s="2">
        <v>372.60961736203001</v>
      </c>
      <c r="K10" s="1">
        <v>0.541225360591293</v>
      </c>
      <c r="N10" s="23">
        <f t="shared" ref="N10:N21" si="0">D10</f>
        <v>372.61146496815201</v>
      </c>
      <c r="O10" s="24">
        <f t="shared" ref="O10:O21" si="1">100/(E10*0.001)</f>
        <v>128106.50887573972</v>
      </c>
      <c r="P10" s="23">
        <f t="shared" ref="P10:P21" si="2">F10</f>
        <v>372.55552442415399</v>
      </c>
      <c r="Q10" s="25">
        <f t="shared" ref="Q10:Q21" si="3">G10*0.000001</f>
        <v>1.25990939977349E-4</v>
      </c>
      <c r="R10" s="23">
        <f t="shared" ref="R10:U21" si="4">H10</f>
        <v>372.99270072992698</v>
      </c>
      <c r="S10" s="24">
        <f t="shared" si="4"/>
        <v>1.4154150686626199</v>
      </c>
      <c r="T10" s="23">
        <f t="shared" si="4"/>
        <v>372.60961736203001</v>
      </c>
      <c r="U10" s="24">
        <f t="shared" si="4"/>
        <v>0.541225360591293</v>
      </c>
      <c r="V10" s="17">
        <f t="shared" ref="V10:V15" si="5">((O10*(Q10)^2)/S10)*T10</f>
        <v>0.53532814065490997</v>
      </c>
      <c r="W10" s="17"/>
      <c r="X10" s="17">
        <f t="shared" ref="X10:X20" si="6">U10-V10</f>
        <v>5.8972199363830358E-3</v>
      </c>
      <c r="Y10" s="59">
        <f t="shared" ref="Y10:Y20" si="7">U10/V10-1</f>
        <v>1.1016084320111474E-2</v>
      </c>
    </row>
    <row r="11" spans="1:25" x14ac:dyDescent="0.6">
      <c r="B11" s="2"/>
      <c r="C11" s="1"/>
      <c r="D11" s="2">
        <v>422.71762208067901</v>
      </c>
      <c r="E11" s="1">
        <v>0.87990762124711197</v>
      </c>
      <c r="F11" s="2">
        <v>422.83959192226399</v>
      </c>
      <c r="G11" s="1">
        <v>142.69535673839101</v>
      </c>
      <c r="H11" s="2">
        <v>423.04483837330503</v>
      </c>
      <c r="I11" s="1">
        <v>1.3353316484332201</v>
      </c>
      <c r="J11" s="2">
        <v>422.85046209125699</v>
      </c>
      <c r="K11" s="1">
        <v>0.72473001789310398</v>
      </c>
      <c r="N11" s="23">
        <f t="shared" si="0"/>
        <v>422.71762208067901</v>
      </c>
      <c r="O11" s="24">
        <f t="shared" si="1"/>
        <v>113648.29396325475</v>
      </c>
      <c r="P11" s="23">
        <f t="shared" si="2"/>
        <v>422.83959192226399</v>
      </c>
      <c r="Q11" s="25">
        <f t="shared" si="3"/>
        <v>1.42695356738391E-4</v>
      </c>
      <c r="R11" s="23">
        <f t="shared" si="4"/>
        <v>423.04483837330503</v>
      </c>
      <c r="S11" s="24">
        <f t="shared" si="4"/>
        <v>1.3353316484332201</v>
      </c>
      <c r="T11" s="23">
        <f t="shared" si="4"/>
        <v>422.85046209125699</v>
      </c>
      <c r="U11" s="24">
        <f t="shared" si="4"/>
        <v>0.72473001789310398</v>
      </c>
      <c r="V11" s="17">
        <f t="shared" si="5"/>
        <v>0.73279124341192758</v>
      </c>
      <c r="W11" s="17"/>
      <c r="X11" s="17">
        <f t="shared" si="6"/>
        <v>-8.0612255188236004E-3</v>
      </c>
      <c r="Y11" s="59">
        <f t="shared" si="7"/>
        <v>-1.1000712128177104E-2</v>
      </c>
    </row>
    <row r="12" spans="1:25" x14ac:dyDescent="0.6">
      <c r="B12" s="2"/>
      <c r="C12" s="1"/>
      <c r="D12" s="2">
        <v>472.82377919320498</v>
      </c>
      <c r="E12" s="1">
        <v>0.99769053117782802</v>
      </c>
      <c r="F12" s="2">
        <v>472.707859004574</v>
      </c>
      <c r="G12" s="1">
        <v>159.399773499433</v>
      </c>
      <c r="H12" s="2">
        <v>473.09697601668398</v>
      </c>
      <c r="I12" s="1">
        <v>1.27558721125466</v>
      </c>
      <c r="J12" s="2">
        <v>473.09671322062297</v>
      </c>
      <c r="K12" s="1">
        <v>0.946025412160033</v>
      </c>
      <c r="N12" s="23">
        <f t="shared" si="0"/>
        <v>472.82377919320498</v>
      </c>
      <c r="O12" s="24">
        <f t="shared" si="1"/>
        <v>100231.48148148158</v>
      </c>
      <c r="P12" s="23">
        <f t="shared" si="2"/>
        <v>472.707859004574</v>
      </c>
      <c r="Q12" s="25">
        <f t="shared" si="3"/>
        <v>1.59399773499433E-4</v>
      </c>
      <c r="R12" s="23">
        <f t="shared" si="4"/>
        <v>473.09697601668398</v>
      </c>
      <c r="S12" s="24">
        <f t="shared" si="4"/>
        <v>1.27558721125466</v>
      </c>
      <c r="T12" s="23">
        <f t="shared" si="4"/>
        <v>473.09671322062297</v>
      </c>
      <c r="U12" s="24">
        <f t="shared" si="4"/>
        <v>0.946025412160033</v>
      </c>
      <c r="V12" s="17">
        <f t="shared" si="5"/>
        <v>0.94453775855117883</v>
      </c>
      <c r="W12" s="17"/>
      <c r="X12" s="17">
        <f t="shared" si="6"/>
        <v>1.487653608854167E-3</v>
      </c>
      <c r="Y12" s="59">
        <f t="shared" si="7"/>
        <v>1.5750070289790585E-3</v>
      </c>
    </row>
    <row r="13" spans="1:25" x14ac:dyDescent="0.6">
      <c r="B13" s="2"/>
      <c r="C13" s="1"/>
      <c r="D13" s="2">
        <v>522.92993630573199</v>
      </c>
      <c r="E13" s="1">
        <v>1.07852193995381</v>
      </c>
      <c r="F13" s="2">
        <v>522.58271861895798</v>
      </c>
      <c r="G13" s="1">
        <v>172.140430351075</v>
      </c>
      <c r="H13" s="2">
        <v>522.73201251303396</v>
      </c>
      <c r="I13" s="1">
        <v>1.2361711528604999</v>
      </c>
      <c r="J13" s="2">
        <v>523.34462785772405</v>
      </c>
      <c r="K13" s="1">
        <v>1.1789487254931501</v>
      </c>
      <c r="N13" s="23">
        <f t="shared" si="0"/>
        <v>522.92993630573199</v>
      </c>
      <c r="O13" s="24">
        <f t="shared" si="1"/>
        <v>92719.486081370516</v>
      </c>
      <c r="P13" s="23">
        <f t="shared" si="2"/>
        <v>522.58271861895798</v>
      </c>
      <c r="Q13" s="25">
        <f t="shared" si="3"/>
        <v>1.72140430351075E-4</v>
      </c>
      <c r="R13" s="23">
        <f t="shared" si="4"/>
        <v>522.73201251303396</v>
      </c>
      <c r="S13" s="24">
        <f t="shared" si="4"/>
        <v>1.2361711528604999</v>
      </c>
      <c r="T13" s="23">
        <f t="shared" si="4"/>
        <v>523.34462785772405</v>
      </c>
      <c r="U13" s="24">
        <f t="shared" si="4"/>
        <v>1.1789487254931501</v>
      </c>
      <c r="V13" s="17">
        <f t="shared" si="5"/>
        <v>1.1631773861288257</v>
      </c>
      <c r="W13" s="17"/>
      <c r="X13" s="17">
        <f t="shared" si="6"/>
        <v>1.5771339364324399E-2</v>
      </c>
      <c r="Y13" s="59">
        <f t="shared" si="7"/>
        <v>1.355884283205766E-2</v>
      </c>
    </row>
    <row r="14" spans="1:25" x14ac:dyDescent="0.6">
      <c r="B14" s="2"/>
      <c r="C14" s="1"/>
      <c r="D14" s="2">
        <v>547.55838641188905</v>
      </c>
      <c r="E14" s="1">
        <v>1.0946882217089999</v>
      </c>
      <c r="F14" s="2">
        <v>547.51991297857603</v>
      </c>
      <c r="G14" s="1">
        <v>178.65232163080401</v>
      </c>
      <c r="H14" s="2">
        <v>547.75808133472299</v>
      </c>
      <c r="I14" s="1">
        <v>1.2266379173220601</v>
      </c>
      <c r="J14" s="2">
        <v>548.25648794008805</v>
      </c>
      <c r="K14" s="1">
        <v>1.31285070122049</v>
      </c>
      <c r="N14" s="23">
        <f t="shared" si="0"/>
        <v>547.55838641188905</v>
      </c>
      <c r="O14" s="24">
        <f t="shared" si="1"/>
        <v>91350.210970464716</v>
      </c>
      <c r="P14" s="23">
        <f t="shared" si="2"/>
        <v>547.51991297857603</v>
      </c>
      <c r="Q14" s="25">
        <f t="shared" si="3"/>
        <v>1.78652321630804E-4</v>
      </c>
      <c r="R14" s="23">
        <f t="shared" si="4"/>
        <v>547.75808133472299</v>
      </c>
      <c r="S14" s="24">
        <f t="shared" si="4"/>
        <v>1.2266379173220601</v>
      </c>
      <c r="T14" s="23">
        <f t="shared" si="4"/>
        <v>548.25648794008805</v>
      </c>
      <c r="U14" s="24">
        <f t="shared" si="4"/>
        <v>1.31285070122049</v>
      </c>
      <c r="V14" s="17">
        <f t="shared" si="5"/>
        <v>1.3031496081929896</v>
      </c>
      <c r="W14" s="17"/>
      <c r="X14" s="17">
        <f t="shared" si="6"/>
        <v>9.7010930275003293E-3</v>
      </c>
      <c r="Y14" s="59">
        <f t="shared" si="7"/>
        <v>7.4443432791668762E-3</v>
      </c>
    </row>
    <row r="15" spans="1:25" x14ac:dyDescent="0.6">
      <c r="B15" s="2"/>
      <c r="C15" s="1"/>
      <c r="D15" s="2">
        <v>572.18683651804599</v>
      </c>
      <c r="E15" s="1">
        <v>1.06928406466512</v>
      </c>
      <c r="F15" s="2">
        <v>572.04177781754197</v>
      </c>
      <c r="G15" s="1">
        <v>184.88108720271799</v>
      </c>
      <c r="H15" s="2">
        <v>573.20125130344104</v>
      </c>
      <c r="I15" s="1">
        <v>1.21711528605009</v>
      </c>
      <c r="J15" s="2">
        <v>573.18082433046402</v>
      </c>
      <c r="K15" s="1">
        <v>1.53396206994426</v>
      </c>
      <c r="N15" s="23">
        <f t="shared" si="0"/>
        <v>572.18683651804599</v>
      </c>
      <c r="O15" s="24">
        <f t="shared" si="1"/>
        <v>93520.518358531932</v>
      </c>
      <c r="P15" s="23">
        <f t="shared" si="2"/>
        <v>572.04177781754197</v>
      </c>
      <c r="Q15" s="25">
        <f t="shared" si="3"/>
        <v>1.84881087202718E-4</v>
      </c>
      <c r="R15" s="23">
        <f t="shared" si="4"/>
        <v>573.20125130344104</v>
      </c>
      <c r="S15" s="24">
        <f t="shared" si="4"/>
        <v>1.21711528605009</v>
      </c>
      <c r="T15" s="23">
        <f t="shared" si="4"/>
        <v>573.18082433046402</v>
      </c>
      <c r="U15" s="24">
        <f t="shared" si="4"/>
        <v>1.53396206994426</v>
      </c>
      <c r="V15" s="17">
        <f t="shared" si="5"/>
        <v>1.505399661082202</v>
      </c>
      <c r="W15" s="17"/>
      <c r="X15" s="17">
        <f t="shared" si="6"/>
        <v>2.8562408862057964E-2</v>
      </c>
      <c r="Y15" s="59">
        <f t="shared" si="7"/>
        <v>1.8973306292313863E-2</v>
      </c>
    </row>
    <row r="16" spans="1:25" x14ac:dyDescent="0.6">
      <c r="B16" s="2"/>
      <c r="C16" s="1"/>
      <c r="D16" s="2">
        <v>596.39065817409698</v>
      </c>
      <c r="E16" s="1">
        <v>0.89145496535796698</v>
      </c>
      <c r="F16" s="2">
        <v>596.14972582129997</v>
      </c>
      <c r="G16" s="1">
        <v>189.97734994337401</v>
      </c>
      <c r="H16" s="2">
        <v>597.81021897810194</v>
      </c>
      <c r="I16" s="1">
        <v>1.2380799208214699</v>
      </c>
      <c r="J16" s="2">
        <v>623.45410746052005</v>
      </c>
      <c r="K16" s="1">
        <v>1.9442111490367699</v>
      </c>
      <c r="N16" s="23">
        <f t="shared" si="0"/>
        <v>596.39065817409698</v>
      </c>
      <c r="O16" s="24">
        <f t="shared" si="1"/>
        <v>112176.16580310889</v>
      </c>
      <c r="P16" s="23">
        <f t="shared" si="2"/>
        <v>596.14972582129997</v>
      </c>
      <c r="Q16" s="25">
        <f t="shared" si="3"/>
        <v>1.89977349943374E-4</v>
      </c>
      <c r="R16" s="23">
        <f t="shared" si="4"/>
        <v>597.81021897810194</v>
      </c>
      <c r="S16" s="24">
        <f t="shared" si="4"/>
        <v>1.2380799208214699</v>
      </c>
      <c r="T16" s="23">
        <f t="shared" si="4"/>
        <v>623.45410746052005</v>
      </c>
      <c r="U16" s="24">
        <f t="shared" si="4"/>
        <v>1.9442111490367699</v>
      </c>
      <c r="V16" s="17">
        <f>((O17*(Q17)^2)/S17)*T16</f>
        <v>1.9193345749267199</v>
      </c>
      <c r="W16" s="17"/>
      <c r="X16" s="17">
        <f t="shared" si="6"/>
        <v>2.4876574110050065E-2</v>
      </c>
      <c r="Y16" s="59">
        <f t="shared" si="7"/>
        <v>1.2961040995679296E-2</v>
      </c>
    </row>
    <row r="17" spans="2:25" x14ac:dyDescent="0.6">
      <c r="B17" s="2"/>
      <c r="C17" s="1"/>
      <c r="D17" s="2">
        <v>620.59447983014798</v>
      </c>
      <c r="E17" s="1">
        <v>0.91454965357967599</v>
      </c>
      <c r="F17" s="2">
        <v>620.26897530861197</v>
      </c>
      <c r="G17" s="1">
        <v>188.27859569648899</v>
      </c>
      <c r="H17" s="2">
        <v>623.25338894681897</v>
      </c>
      <c r="I17" s="1">
        <v>1.2590657641257601</v>
      </c>
      <c r="J17" s="2">
        <v>648.369294558354</v>
      </c>
      <c r="K17" s="1">
        <v>2.10136896289649</v>
      </c>
      <c r="N17" s="23">
        <f t="shared" si="0"/>
        <v>620.59447983014798</v>
      </c>
      <c r="O17" s="24">
        <f t="shared" si="1"/>
        <v>109343.43434343442</v>
      </c>
      <c r="P17" s="23">
        <f t="shared" si="2"/>
        <v>620.26897530861197</v>
      </c>
      <c r="Q17" s="25">
        <f t="shared" si="3"/>
        <v>1.8827859569648899E-4</v>
      </c>
      <c r="R17" s="23">
        <f t="shared" si="4"/>
        <v>623.25338894681897</v>
      </c>
      <c r="S17" s="24">
        <f t="shared" si="4"/>
        <v>1.2590657641257601</v>
      </c>
      <c r="T17" s="23">
        <f t="shared" si="4"/>
        <v>648.369294558354</v>
      </c>
      <c r="U17" s="24">
        <f t="shared" si="4"/>
        <v>2.10136896289649</v>
      </c>
      <c r="V17" s="17">
        <f t="shared" ref="V17:V20" si="8">((O18*(Q18)^2)/S18)*T17</f>
        <v>2.0643223348994821</v>
      </c>
      <c r="W17" s="17"/>
      <c r="X17" s="17">
        <f t="shared" si="6"/>
        <v>3.7046627997007864E-2</v>
      </c>
      <c r="Y17" s="59">
        <f t="shared" si="7"/>
        <v>1.7946145023331139E-2</v>
      </c>
    </row>
    <row r="18" spans="2:25" x14ac:dyDescent="0.6">
      <c r="B18" s="2"/>
      <c r="C18" s="1"/>
      <c r="D18" s="2">
        <v>645.22292993630504</v>
      </c>
      <c r="E18" s="1">
        <v>0.96766743648960696</v>
      </c>
      <c r="F18" s="2">
        <v>644.78801477668901</v>
      </c>
      <c r="G18" s="1">
        <v>196.20611551528799</v>
      </c>
      <c r="H18" s="2">
        <v>647.86235662147999</v>
      </c>
      <c r="I18" s="1">
        <v>1.2495219243208799</v>
      </c>
      <c r="J18" s="2">
        <v>673.28032288685097</v>
      </c>
      <c r="K18" s="1">
        <v>2.2294569790907399</v>
      </c>
      <c r="N18" s="23">
        <f t="shared" si="0"/>
        <v>645.22292993630504</v>
      </c>
      <c r="O18" s="24">
        <f t="shared" si="1"/>
        <v>103341.28878281626</v>
      </c>
      <c r="P18" s="23">
        <f t="shared" si="2"/>
        <v>644.78801477668901</v>
      </c>
      <c r="Q18" s="25">
        <f t="shared" si="3"/>
        <v>1.9620611551528799E-4</v>
      </c>
      <c r="R18" s="23">
        <f t="shared" si="4"/>
        <v>647.86235662147999</v>
      </c>
      <c r="S18" s="24">
        <f t="shared" si="4"/>
        <v>1.2495219243208799</v>
      </c>
      <c r="T18" s="23">
        <f t="shared" si="4"/>
        <v>673.28032288685097</v>
      </c>
      <c r="U18" s="24">
        <f t="shared" si="4"/>
        <v>2.2294569790907399</v>
      </c>
      <c r="V18" s="17">
        <f t="shared" si="8"/>
        <v>2.2229336220328735</v>
      </c>
      <c r="W18" s="17"/>
      <c r="X18" s="17">
        <f t="shared" si="6"/>
        <v>6.5233570578664413E-3</v>
      </c>
      <c r="Y18" s="59">
        <f t="shared" si="7"/>
        <v>2.9345712320014705E-3</v>
      </c>
    </row>
    <row r="19" spans="2:25" x14ac:dyDescent="0.6">
      <c r="B19" s="2"/>
      <c r="C19" s="1"/>
      <c r="D19" s="2">
        <v>669.00212314224996</v>
      </c>
      <c r="E19" s="1">
        <v>0.99538106235565704</v>
      </c>
      <c r="F19" s="2">
        <v>667.64761974274995</v>
      </c>
      <c r="G19" s="1">
        <v>201.86862967157401</v>
      </c>
      <c r="H19" s="2">
        <v>672.88842544316901</v>
      </c>
      <c r="I19" s="1">
        <v>1.2399886887824501</v>
      </c>
      <c r="J19" s="2">
        <v>698.61804094932199</v>
      </c>
      <c r="K19" s="1">
        <v>2.3401062357627098</v>
      </c>
      <c r="N19" s="23">
        <f t="shared" si="0"/>
        <v>669.00212314224996</v>
      </c>
      <c r="O19" s="24">
        <f t="shared" si="1"/>
        <v>100464.03712296994</v>
      </c>
      <c r="P19" s="23">
        <f t="shared" si="2"/>
        <v>667.64761974274995</v>
      </c>
      <c r="Q19" s="25">
        <f t="shared" si="3"/>
        <v>2.0186862967157401E-4</v>
      </c>
      <c r="R19" s="23">
        <f t="shared" si="4"/>
        <v>672.88842544316901</v>
      </c>
      <c r="S19" s="24">
        <f t="shared" si="4"/>
        <v>1.2399886887824501</v>
      </c>
      <c r="T19" s="23">
        <f t="shared" si="4"/>
        <v>698.61804094932199</v>
      </c>
      <c r="U19" s="24">
        <f t="shared" si="4"/>
        <v>2.3401062357627098</v>
      </c>
      <c r="V19" s="17">
        <f t="shared" si="8"/>
        <v>2.2957256067100889</v>
      </c>
      <c r="W19" s="17"/>
      <c r="X19" s="17">
        <f t="shared" si="6"/>
        <v>4.4380629052620968E-2</v>
      </c>
      <c r="Y19" s="59">
        <f t="shared" si="7"/>
        <v>1.9331852605948496E-2</v>
      </c>
    </row>
    <row r="20" spans="2:25" x14ac:dyDescent="0.6">
      <c r="B20" s="2"/>
      <c r="C20" s="1"/>
      <c r="D20" s="2">
        <v>693.63057324840702</v>
      </c>
      <c r="E20" s="1">
        <v>1.0392609699769</v>
      </c>
      <c r="F20" s="2">
        <v>693.01050331627903</v>
      </c>
      <c r="G20" s="1">
        <v>202.434881087202</v>
      </c>
      <c r="H20" s="2">
        <v>698.33159541188695</v>
      </c>
      <c r="I20" s="1">
        <v>1.1999575829342</v>
      </c>
      <c r="J20" s="2">
        <v>723.56233943251505</v>
      </c>
      <c r="K20" s="1">
        <v>2.7007526332807501</v>
      </c>
      <c r="N20" s="23">
        <f t="shared" si="0"/>
        <v>693.63057324840702</v>
      </c>
      <c r="O20" s="24">
        <f t="shared" si="1"/>
        <v>96222.222222222714</v>
      </c>
      <c r="P20" s="23">
        <f t="shared" si="2"/>
        <v>693.01050331627903</v>
      </c>
      <c r="Q20" s="25">
        <f t="shared" si="3"/>
        <v>2.0243488108720198E-4</v>
      </c>
      <c r="R20" s="23">
        <f t="shared" si="4"/>
        <v>698.33159541188695</v>
      </c>
      <c r="S20" s="24">
        <f t="shared" si="4"/>
        <v>1.1999575829342</v>
      </c>
      <c r="T20" s="23">
        <f t="shared" si="4"/>
        <v>723.56233943251505</v>
      </c>
      <c r="U20" s="24">
        <f t="shared" si="4"/>
        <v>2.7007526332807501</v>
      </c>
      <c r="V20" s="17">
        <f t="shared" si="8"/>
        <v>2.6925529987676717</v>
      </c>
      <c r="W20" s="17"/>
      <c r="X20" s="17">
        <f t="shared" si="6"/>
        <v>8.1996345130783688E-3</v>
      </c>
      <c r="Y20" s="59">
        <f t="shared" si="7"/>
        <v>3.0453010643918255E-3</v>
      </c>
    </row>
    <row r="21" spans="2:25" x14ac:dyDescent="0.6">
      <c r="B21" s="2"/>
      <c r="C21" s="1"/>
      <c r="D21" s="2">
        <v>717.83439490445801</v>
      </c>
      <c r="E21" s="1">
        <v>1.0877598152424901</v>
      </c>
      <c r="F21" s="2">
        <v>717.51588682505997</v>
      </c>
      <c r="G21" s="1">
        <v>218.573046432616</v>
      </c>
      <c r="H21" s="2">
        <v>722.94056308654797</v>
      </c>
      <c r="I21" s="1">
        <v>1.18024425160389</v>
      </c>
      <c r="J21" s="2"/>
      <c r="K21" s="1"/>
      <c r="N21" s="23">
        <f t="shared" si="0"/>
        <v>717.83439490445801</v>
      </c>
      <c r="O21" s="24">
        <f t="shared" si="1"/>
        <v>91932.059447983367</v>
      </c>
      <c r="P21" s="23">
        <f t="shared" si="2"/>
        <v>717.51588682505997</v>
      </c>
      <c r="Q21" s="25">
        <f t="shared" si="3"/>
        <v>2.1857304643261598E-4</v>
      </c>
      <c r="R21" s="23">
        <f t="shared" si="4"/>
        <v>722.94056308654797</v>
      </c>
      <c r="S21" s="24">
        <f t="shared" si="4"/>
        <v>1.18024425160389</v>
      </c>
      <c r="T21" s="31"/>
      <c r="U21" s="28"/>
      <c r="V21" s="17"/>
      <c r="W21" s="17"/>
      <c r="X21" s="17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#00401</vt:lpstr>
      <vt:lpstr>#00402</vt:lpstr>
      <vt:lpstr>#00403</vt:lpstr>
      <vt:lpstr>#00404</vt:lpstr>
      <vt:lpstr>#00405</vt:lpstr>
      <vt:lpstr>#00406</vt:lpstr>
      <vt:lpstr>#00407</vt:lpstr>
      <vt:lpstr>#00408</vt:lpstr>
      <vt:lpstr>#00409</vt:lpstr>
      <vt:lpstr>#00410</vt:lpstr>
      <vt:lpstr>#00411</vt:lpstr>
      <vt:lpstr>#00412</vt:lpstr>
      <vt:lpstr>#00413</vt:lpstr>
      <vt:lpstr>#00414</vt:lpstr>
      <vt:lpstr>#00415</vt:lpstr>
      <vt:lpstr>#00416</vt:lpstr>
      <vt:lpstr>#00417</vt:lpstr>
      <vt:lpstr>#00418</vt:lpstr>
      <vt:lpstr>#00419</vt:lpstr>
      <vt:lpstr>#00420</vt:lpstr>
      <vt:lpstr>#00421</vt:lpstr>
      <vt:lpstr>#00422</vt:lpstr>
      <vt:lpstr>#00423</vt:lpstr>
      <vt:lpstr>#00424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2023-04-11T09:51:38Z</dcterms:modified>
</cp:coreProperties>
</file>