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"/>
    </mc:Choice>
  </mc:AlternateContent>
  <xr:revisionPtr revIDLastSave="75" documentId="11_E3C5CCF443BD6F675142983C710E2AF088176E64" xr6:coauthVersionLast="47" xr6:coauthVersionMax="47" xr10:uidLastSave="{E0BF38C5-73CC-48C2-A78F-0E81EC769F73}"/>
  <bookViews>
    <workbookView xWindow="-98" yWindow="-98" windowWidth="28996" windowHeight="15675" tabRatio="641" xr2:uid="{00000000-000D-0000-FFFF-FFFF00000000}"/>
  </bookViews>
  <sheets>
    <sheet name="list" sheetId="37" r:id="rId1"/>
    <sheet name="list v10.00_brjcsjp" sheetId="34" r:id="rId2"/>
    <sheet name="dist(author,group)" sheetId="35" r:id="rId3"/>
    <sheet name="list v9.2_br+jc" sheetId="33" r:id="rId4"/>
    <sheet name="list v9.1" sheetId="29" r:id="rId5"/>
    <sheet name="list v9" sheetId="2" r:id="rId6"/>
    <sheet name="high impact journals" sheetId="28" r:id="rId7"/>
    <sheet name="#00000(example)" sheetId="13" r:id="rId8"/>
    <sheet name="zt-plot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6" i="37"/>
  <c r="AG424" i="37"/>
  <c r="AF424" i="37"/>
  <c r="AE424" i="37"/>
  <c r="AD424" i="37"/>
  <c r="AC424" i="37"/>
  <c r="AB424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S420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S415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N413" i="37"/>
  <c r="AG413" i="37"/>
  <c r="AF413" i="37"/>
  <c r="AE413" i="37"/>
  <c r="AD413" i="37"/>
  <c r="AC413" i="37"/>
  <c r="AB413" i="37"/>
  <c r="AM412" i="37"/>
  <c r="AL412" i="37"/>
  <c r="AG412" i="37"/>
  <c r="AF412" i="37"/>
  <c r="AE412" i="37"/>
  <c r="AD412" i="37"/>
  <c r="AC412" i="37"/>
  <c r="AB412" i="37"/>
  <c r="F412" i="37"/>
  <c r="AM411" i="37"/>
  <c r="AL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N408" i="37"/>
  <c r="AG408" i="37"/>
  <c r="AF408" i="37"/>
  <c r="AE408" i="37"/>
  <c r="AD408" i="37"/>
  <c r="AC408" i="37"/>
  <c r="AB408" i="37"/>
  <c r="AS407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S401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N396" i="37"/>
  <c r="AG396" i="37"/>
  <c r="AF396" i="37"/>
  <c r="AE396" i="37"/>
  <c r="AD396" i="37"/>
  <c r="AC396" i="37"/>
  <c r="AB396" i="37"/>
  <c r="AS395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N386" i="37"/>
  <c r="AG386" i="37"/>
  <c r="AF386" i="37"/>
  <c r="AE386" i="37"/>
  <c r="AD386" i="37"/>
  <c r="AC386" i="37"/>
  <c r="AB386" i="37"/>
  <c r="AM385" i="37"/>
  <c r="AL385" i="37"/>
  <c r="AG385" i="37"/>
  <c r="AF385" i="37"/>
  <c r="AE385" i="37"/>
  <c r="AD385" i="37"/>
  <c r="AC385" i="37"/>
  <c r="AB385" i="37"/>
  <c r="F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N381" i="37"/>
  <c r="AG381" i="37"/>
  <c r="AF381" i="37"/>
  <c r="AE381" i="37"/>
  <c r="AD381" i="37"/>
  <c r="AC381" i="37"/>
  <c r="AB381" i="37"/>
  <c r="AS380" i="37"/>
  <c r="AN380" i="37"/>
  <c r="AG380" i="37"/>
  <c r="AF380" i="37"/>
  <c r="AE380" i="37"/>
  <c r="AD380" i="37"/>
  <c r="AC380" i="37"/>
  <c r="AB380" i="37"/>
  <c r="AR379" i="37"/>
  <c r="AS379" i="37" s="1"/>
  <c r="AN379" i="37"/>
  <c r="AG379" i="37"/>
  <c r="AF379" i="37"/>
  <c r="AE379" i="37"/>
  <c r="AD379" i="37"/>
  <c r="AC379" i="37"/>
  <c r="AB379" i="37"/>
  <c r="AN378" i="37"/>
  <c r="AG378" i="37"/>
  <c r="AF378" i="37"/>
  <c r="AE378" i="37"/>
  <c r="AD378" i="37"/>
  <c r="AC378" i="37"/>
  <c r="AB378" i="37"/>
  <c r="AR377" i="37"/>
  <c r="AQ377" i="37"/>
  <c r="AN377" i="37"/>
  <c r="AG377" i="37"/>
  <c r="AF377" i="37"/>
  <c r="AE377" i="37"/>
  <c r="AD377" i="37"/>
  <c r="AC377" i="37"/>
  <c r="AB377" i="37"/>
  <c r="AS376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S372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N370" i="37"/>
  <c r="AG370" i="37"/>
  <c r="AF370" i="37"/>
  <c r="AE370" i="37"/>
  <c r="AD370" i="37"/>
  <c r="AC370" i="37"/>
  <c r="AB370" i="37"/>
  <c r="AS369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N367" i="37"/>
  <c r="AG367" i="37"/>
  <c r="AF367" i="37"/>
  <c r="AE367" i="37"/>
  <c r="AD367" i="37"/>
  <c r="AC367" i="37"/>
  <c r="AB367" i="37"/>
  <c r="AS366" i="37"/>
  <c r="AN366" i="37"/>
  <c r="AG366" i="37"/>
  <c r="AF366" i="37"/>
  <c r="AE366" i="37"/>
  <c r="AD366" i="37"/>
  <c r="AC366" i="37"/>
  <c r="AB366" i="37"/>
  <c r="AN365" i="37"/>
  <c r="AG365" i="37"/>
  <c r="AF365" i="37"/>
  <c r="AE365" i="37"/>
  <c r="AD365" i="37"/>
  <c r="AC365" i="37"/>
  <c r="AB365" i="37"/>
  <c r="AS364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S357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N354" i="37"/>
  <c r="AG354" i="37"/>
  <c r="AF354" i="37"/>
  <c r="AE354" i="37"/>
  <c r="AD354" i="37"/>
  <c r="AC354" i="37"/>
  <c r="AB354" i="37"/>
  <c r="AS353" i="37"/>
  <c r="AN353" i="37"/>
  <c r="AG353" i="37"/>
  <c r="AF353" i="37"/>
  <c r="AE353" i="37"/>
  <c r="AD353" i="37"/>
  <c r="AC353" i="37"/>
  <c r="AB353" i="37"/>
  <c r="AW352" i="37"/>
  <c r="AN352" i="37"/>
  <c r="AG352" i="37"/>
  <c r="AF352" i="37"/>
  <c r="AE352" i="37"/>
  <c r="AD352" i="37"/>
  <c r="AC352" i="37"/>
  <c r="AB352" i="37"/>
  <c r="D352" i="37"/>
  <c r="AS351" i="37"/>
  <c r="AN351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4" i="37"/>
  <c r="AF334" i="37"/>
  <c r="AE334" i="37"/>
  <c r="AD334" i="37"/>
  <c r="AC334" i="37"/>
  <c r="AB334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D317" i="37"/>
  <c r="AC317" i="37"/>
  <c r="AB317" i="37"/>
  <c r="AG316" i="37"/>
  <c r="AF316" i="37"/>
  <c r="AE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8" i="37"/>
  <c r="AI318" i="37" s="1"/>
  <c r="AN385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7" i="37"/>
  <c r="AI317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2" i="37"/>
  <c r="AI372" i="37" s="1"/>
  <c r="AH158" i="37"/>
  <c r="AI158" i="37" s="1"/>
  <c r="AH191" i="37"/>
  <c r="AI191" i="37" s="1"/>
  <c r="AH227" i="37"/>
  <c r="AI227" i="37" s="1"/>
  <c r="AH243" i="37"/>
  <c r="AI243" i="37" s="1"/>
  <c r="AH335" i="37"/>
  <c r="AI335" i="37" s="1"/>
  <c r="AH343" i="37"/>
  <c r="AI343" i="37" s="1"/>
  <c r="AH349" i="37"/>
  <c r="AI349" i="37" s="1"/>
  <c r="AH412" i="37"/>
  <c r="AI412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1" i="37"/>
  <c r="AI351" i="37" s="1"/>
  <c r="AH368" i="37"/>
  <c r="AI368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4" i="37"/>
  <c r="AI334" i="37" s="1"/>
  <c r="AH348" i="37"/>
  <c r="AI348" i="37" s="1"/>
  <c r="AH350" i="37"/>
  <c r="AI350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8" i="37"/>
  <c r="AI338" i="37" s="1"/>
  <c r="AH422" i="37"/>
  <c r="AI422" i="37" s="1"/>
  <c r="AH19" i="37"/>
  <c r="AI19" i="37" s="1"/>
  <c r="AH33" i="37"/>
  <c r="AI33" i="37" s="1"/>
  <c r="AH35" i="37"/>
  <c r="AI35" i="37" s="1"/>
  <c r="AH167" i="37"/>
  <c r="AI167" i="37" s="1"/>
  <c r="AH326" i="37"/>
  <c r="AI326" i="37" s="1"/>
  <c r="AH376" i="37"/>
  <c r="AI376" i="37" s="1"/>
  <c r="AH403" i="37"/>
  <c r="AI403" i="37" s="1"/>
  <c r="AN411" i="37"/>
  <c r="AH415" i="37"/>
  <c r="AI415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8" i="37"/>
  <c r="AI328" i="37" s="1"/>
  <c r="AH377" i="37"/>
  <c r="AI377" i="37" s="1"/>
  <c r="AN412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5" i="37"/>
  <c r="AI315" i="37" s="1"/>
  <c r="AH346" i="37"/>
  <c r="AI346" i="37" s="1"/>
  <c r="AH359" i="37"/>
  <c r="AI359" i="37" s="1"/>
  <c r="AH370" i="37"/>
  <c r="AI370" i="37" s="1"/>
  <c r="AH404" i="37"/>
  <c r="AI404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7" i="37"/>
  <c r="AI327" i="37" s="1"/>
  <c r="AH337" i="37"/>
  <c r="AI337" i="37" s="1"/>
  <c r="AH367" i="37"/>
  <c r="AI367" i="37" s="1"/>
  <c r="AH371" i="37"/>
  <c r="AI371" i="37" s="1"/>
  <c r="AH390" i="37"/>
  <c r="AI390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2" i="37"/>
  <c r="AI332" i="37" s="1"/>
  <c r="AH345" i="37"/>
  <c r="AI345" i="37" s="1"/>
  <c r="AH354" i="37"/>
  <c r="AI354" i="37" s="1"/>
  <c r="AH366" i="37"/>
  <c r="AI366" i="37" s="1"/>
  <c r="AH391" i="37"/>
  <c r="AI391" i="37" s="1"/>
  <c r="AH399" i="37"/>
  <c r="AI399" i="37" s="1"/>
  <c r="AH411" i="37"/>
  <c r="AI411" i="37" s="1"/>
  <c r="AH421" i="37"/>
  <c r="AI421" i="37" s="1"/>
  <c r="AH424" i="37"/>
  <c r="AI424" i="37" s="1"/>
  <c r="AH160" i="37"/>
  <c r="AI160" i="37" s="1"/>
  <c r="AH201" i="37"/>
  <c r="AI201" i="37" s="1"/>
  <c r="AH205" i="37"/>
  <c r="AI205" i="37" s="1"/>
  <c r="AH325" i="37"/>
  <c r="AI325" i="37" s="1"/>
  <c r="AH355" i="37"/>
  <c r="AI355" i="37" s="1"/>
  <c r="AH369" i="37"/>
  <c r="AI369" i="37" s="1"/>
  <c r="AH392" i="37"/>
  <c r="AI392" i="37" s="1"/>
  <c r="AH400" i="37"/>
  <c r="AI400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3" i="37"/>
  <c r="AI323" i="37" s="1"/>
  <c r="AH330" i="37"/>
  <c r="AI330" i="37" s="1"/>
  <c r="AH336" i="37"/>
  <c r="AI336" i="37" s="1"/>
  <c r="AH342" i="37"/>
  <c r="AI342" i="37" s="1"/>
  <c r="AH352" i="37"/>
  <c r="AI352" i="37" s="1"/>
  <c r="AH363" i="37"/>
  <c r="AI363" i="37" s="1"/>
  <c r="AH380" i="37"/>
  <c r="AI380" i="37" s="1"/>
  <c r="AH388" i="37"/>
  <c r="AI388" i="37" s="1"/>
  <c r="AH397" i="37"/>
  <c r="AI397" i="37" s="1"/>
  <c r="AH419" i="37"/>
  <c r="AI419" i="37" s="1"/>
  <c r="AH423" i="37"/>
  <c r="AI423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1" i="37"/>
  <c r="AI331" i="37" s="1"/>
  <c r="AH344" i="37"/>
  <c r="AI344" i="37" s="1"/>
  <c r="AH365" i="37"/>
  <c r="AI365" i="37" s="1"/>
  <c r="AH398" i="37"/>
  <c r="AI398" i="37" s="1"/>
  <c r="AH406" i="37"/>
  <c r="AI406" i="37" s="1"/>
  <c r="AH410" i="37"/>
  <c r="AI410" i="37" s="1"/>
  <c r="AH413" i="37"/>
  <c r="AI413" i="37" s="1"/>
  <c r="AH416" i="37"/>
  <c r="AI416" i="37" s="1"/>
  <c r="AH418" i="37"/>
  <c r="AI418" i="37" s="1"/>
  <c r="AH420" i="37"/>
  <c r="AI420" i="37" s="1"/>
  <c r="AH22" i="37"/>
  <c r="AI22" i="37" s="1"/>
  <c r="AH31" i="37"/>
  <c r="AI31" i="37" s="1"/>
  <c r="AH36" i="37"/>
  <c r="AI36" i="37" s="1"/>
  <c r="AH329" i="37"/>
  <c r="AI329" i="37" s="1"/>
  <c r="AH339" i="37"/>
  <c r="AI339" i="37" s="1"/>
  <c r="AH361" i="37"/>
  <c r="AI361" i="37" s="1"/>
  <c r="AH362" i="37"/>
  <c r="AI362" i="37" s="1"/>
  <c r="AH386" i="37"/>
  <c r="AI386" i="37" s="1"/>
  <c r="AH387" i="37"/>
  <c r="AI387" i="37" s="1"/>
  <c r="AH414" i="37"/>
  <c r="AI414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0" i="37"/>
  <c r="AI320" i="37" s="1"/>
  <c r="AH340" i="37"/>
  <c r="AI340" i="37" s="1"/>
  <c r="AH347" i="37"/>
  <c r="AI347" i="37" s="1"/>
  <c r="AH360" i="37"/>
  <c r="AI360" i="37" s="1"/>
  <c r="AH373" i="37"/>
  <c r="AI373" i="37" s="1"/>
  <c r="AH385" i="37"/>
  <c r="AI385" i="37" s="1"/>
  <c r="AH393" i="37"/>
  <c r="AI393" i="37" s="1"/>
  <c r="AH405" i="37"/>
  <c r="AI405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1" i="37"/>
  <c r="AI321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4" i="37"/>
  <c r="AI314" i="37" s="1"/>
  <c r="AH237" i="37"/>
  <c r="AI237" i="37" s="1"/>
  <c r="AH253" i="37"/>
  <c r="AI253" i="37" s="1"/>
  <c r="AH285" i="37"/>
  <c r="AI285" i="37" s="1"/>
  <c r="AH293" i="37"/>
  <c r="AI293" i="37" s="1"/>
  <c r="AH382" i="37"/>
  <c r="AI382" i="37" s="1"/>
  <c r="AH266" i="37"/>
  <c r="AI266" i="37" s="1"/>
  <c r="AH270" i="37"/>
  <c r="AI270" i="37" s="1"/>
  <c r="AH291" i="37"/>
  <c r="AI291" i="37" s="1"/>
  <c r="AH306" i="37"/>
  <c r="AI306" i="37" s="1"/>
  <c r="AH316" i="37"/>
  <c r="AI316" i="37" s="1"/>
  <c r="AH341" i="37"/>
  <c r="AI341" i="37" s="1"/>
  <c r="AH265" i="37"/>
  <c r="AI265" i="37" s="1"/>
  <c r="AH269" i="37"/>
  <c r="AI269" i="37" s="1"/>
  <c r="AH319" i="37"/>
  <c r="AI319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3" i="37"/>
  <c r="AI313" i="37" s="1"/>
  <c r="AH395" i="37"/>
  <c r="AI395" i="37" s="1"/>
  <c r="AH264" i="37"/>
  <c r="AI264" i="37" s="1"/>
  <c r="AH268" i="37"/>
  <c r="AI268" i="37" s="1"/>
  <c r="AH298" i="37"/>
  <c r="AI298" i="37" s="1"/>
  <c r="AH322" i="37"/>
  <c r="AI322" i="37" s="1"/>
  <c r="AH324" i="37"/>
  <c r="AI324" i="37" s="1"/>
  <c r="AH375" i="37"/>
  <c r="AI375" i="37" s="1"/>
  <c r="AH374" i="37"/>
  <c r="AI374" i="37" s="1"/>
  <c r="AS377" i="37"/>
  <c r="AH379" i="37"/>
  <c r="AI379" i="37" s="1"/>
  <c r="AH353" i="37"/>
  <c r="AI353" i="37" s="1"/>
  <c r="AH357" i="37"/>
  <c r="AI357" i="37" s="1"/>
  <c r="AH378" i="37"/>
  <c r="AI378" i="37" s="1"/>
  <c r="AH384" i="37"/>
  <c r="AI384" i="37" s="1"/>
  <c r="AH356" i="37"/>
  <c r="AI356" i="37" s="1"/>
  <c r="AH358" i="37"/>
  <c r="AI358" i="37" s="1"/>
  <c r="AH381" i="37"/>
  <c r="AI381" i="37" s="1"/>
  <c r="AH383" i="37"/>
  <c r="AI383" i="37" s="1"/>
  <c r="AH394" i="37"/>
  <c r="AI394" i="37" s="1"/>
  <c r="AH401" i="37"/>
  <c r="AI401" i="37" s="1"/>
  <c r="AH407" i="37"/>
  <c r="AI407" i="37" s="1"/>
  <c r="AH409" i="37"/>
  <c r="AI409" i="37" s="1"/>
  <c r="AH417" i="37"/>
  <c r="AI417" i="37" s="1"/>
  <c r="AH364" i="37"/>
  <c r="AI364" i="37" s="1"/>
  <c r="AH389" i="37"/>
  <c r="AI389" i="37" s="1"/>
  <c r="AH396" i="37"/>
  <c r="AI396" i="37" s="1"/>
  <c r="AH402" i="37"/>
  <c r="AI402" i="37" s="1"/>
  <c r="AH408" i="37"/>
  <c r="AI408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BE331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E357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AP40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7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4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1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<sst xmlns="http://schemas.openxmlformats.org/spreadsheetml/2006/main" count="40209" uniqueCount="3958">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</sst>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6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S424"/>
  <sheetViews>
    <sheetView tabSelected="1" zoomScale="70" zoomScaleNormal="70" workbookViewId="0">
      <pane ySplit="1" topLeftCell="A292" activePane="bottomLeft" state="frozen"/>
      <selection pane="bottomLeft" activeCell="S308" sqref="S308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0" width="12.5625" style="120" customWidth="1"/>
    <col min="11" max="13" width="12.5625" style="205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3949</v>
      </c>
      <c r="F1" s="70" t="s">
        <v>3950</v>
      </c>
      <c r="G1" s="70" t="s">
        <v>3947</v>
      </c>
      <c r="H1" s="70" t="s">
        <v>3948</v>
      </c>
      <c r="I1" s="131" t="s">
        <v>2571</v>
      </c>
      <c r="J1" s="414" t="s">
        <v>2703</v>
      </c>
      <c r="K1" s="414" t="s">
        <v>2709</v>
      </c>
      <c r="L1" s="414" t="s">
        <v>3927</v>
      </c>
      <c r="M1" s="414" t="s">
        <v>3928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3920</v>
      </c>
      <c r="BE1" s="27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119" t="s">
        <v>3436</v>
      </c>
      <c r="K2" s="174" t="s">
        <v>2720</v>
      </c>
      <c r="L2" s="174"/>
      <c r="M2" s="441" t="s">
        <v>2808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119" t="s">
        <v>3436</v>
      </c>
      <c r="K3" s="174" t="s">
        <v>2720</v>
      </c>
      <c r="L3" s="204" t="s">
        <v>3929</v>
      </c>
      <c r="M3" s="441" t="s">
        <v>2808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F4" s="1">
        <v>200</v>
      </c>
      <c r="H4" s="42"/>
      <c r="I4" s="132" t="s">
        <v>2572</v>
      </c>
      <c r="J4" s="132"/>
      <c r="K4" s="183"/>
      <c r="L4" s="183"/>
      <c r="M4" s="183"/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119"/>
      <c r="K5" s="174" t="s">
        <v>3263</v>
      </c>
      <c r="L5" s="174"/>
      <c r="M5" s="441" t="s">
        <v>3262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119"/>
      <c r="K6" s="174" t="s">
        <v>2840</v>
      </c>
      <c r="L6" s="174"/>
      <c r="M6" s="441" t="s">
        <v>2841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119"/>
      <c r="K7" s="174" t="s">
        <v>3271</v>
      </c>
      <c r="L7" s="174"/>
      <c r="M7" s="441" t="s">
        <v>2893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119"/>
      <c r="K8" s="174" t="s">
        <v>3274</v>
      </c>
      <c r="L8" s="174"/>
      <c r="M8" s="441" t="s">
        <v>3273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119"/>
      <c r="K9" s="174" t="s">
        <v>2720</v>
      </c>
      <c r="L9" s="174"/>
      <c r="M9" s="441" t="s">
        <v>2712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119"/>
      <c r="K10" s="174" t="s">
        <v>3281</v>
      </c>
      <c r="L10" s="174"/>
      <c r="M10" s="441" t="s">
        <v>2927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119" t="s">
        <v>3282</v>
      </c>
      <c r="K11" s="174" t="s">
        <v>3283</v>
      </c>
      <c r="L11" s="174"/>
      <c r="M11" s="441" t="s">
        <v>3284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119"/>
      <c r="K12" s="174"/>
      <c r="L12" s="174"/>
      <c r="M12" s="174"/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174" t="s">
        <v>2672</v>
      </c>
      <c r="K13" s="174"/>
      <c r="L13" s="174"/>
      <c r="M13" s="174"/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119"/>
      <c r="K14" s="174"/>
      <c r="L14" s="174"/>
      <c r="M14" s="174"/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119"/>
      <c r="K15" s="174"/>
      <c r="L15" s="174"/>
      <c r="M15" s="174"/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119"/>
      <c r="K16" s="174"/>
      <c r="L16" s="174"/>
      <c r="M16" s="174"/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119"/>
      <c r="K17" s="174"/>
      <c r="L17" s="174"/>
      <c r="M17" s="174"/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119"/>
      <c r="K18" s="174"/>
      <c r="L18" s="174"/>
      <c r="M18" s="174"/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119"/>
      <c r="K19" s="174"/>
      <c r="L19" s="174"/>
      <c r="M19" s="174"/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119"/>
      <c r="K20" s="174"/>
      <c r="L20" s="174"/>
      <c r="M20" s="174"/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119" t="s">
        <v>3938</v>
      </c>
      <c r="K21" s="174" t="s">
        <v>3937</v>
      </c>
      <c r="L21" s="174" t="s">
        <v>3939</v>
      </c>
      <c r="M21" s="174"/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H22" s="1"/>
      <c r="I22" s="132" t="s">
        <v>2572</v>
      </c>
      <c r="J22" s="132"/>
      <c r="K22" s="183"/>
      <c r="L22" s="183"/>
      <c r="M22" s="183"/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132"/>
      <c r="K23" s="183"/>
      <c r="L23" s="183"/>
      <c r="M23" s="183"/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119"/>
      <c r="K24" s="174"/>
      <c r="L24" s="174"/>
      <c r="M24" s="174"/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F25" s="1">
        <v>700</v>
      </c>
      <c r="H25" s="1"/>
      <c r="I25" s="132" t="s">
        <v>2572</v>
      </c>
      <c r="J25" s="132"/>
      <c r="K25" s="183"/>
      <c r="L25" s="183"/>
      <c r="M25" s="183"/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119"/>
      <c r="K26" s="174"/>
      <c r="L26" s="174"/>
      <c r="M26" s="174"/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18" t="s">
        <v>84</v>
      </c>
      <c r="C27" s="419" t="s">
        <v>3932</v>
      </c>
      <c r="D27" s="40">
        <v>2012</v>
      </c>
      <c r="E27" s="40">
        <v>1.22</v>
      </c>
      <c r="F27" s="40">
        <v>923</v>
      </c>
      <c r="G27" s="420"/>
      <c r="H27" s="76">
        <v>1.04</v>
      </c>
      <c r="I27" s="367" t="s">
        <v>2572</v>
      </c>
      <c r="J27" s="367"/>
      <c r="K27" s="368" t="s">
        <v>2720</v>
      </c>
      <c r="L27" s="368" t="s">
        <v>3929</v>
      </c>
      <c r="M27" s="368" t="s">
        <v>2808</v>
      </c>
      <c r="N27" s="368" t="s">
        <v>3930</v>
      </c>
      <c r="O27" s="260" t="s">
        <v>2598</v>
      </c>
      <c r="P27" s="260" t="s">
        <v>2598</v>
      </c>
      <c r="Q27" s="260" t="s">
        <v>2599</v>
      </c>
      <c r="R27" s="416" t="s">
        <v>3933</v>
      </c>
      <c r="S27" s="370">
        <v>44651.684027777781</v>
      </c>
      <c r="T27" s="370">
        <v>44651.184027777781</v>
      </c>
      <c r="U27" s="417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3931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15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119"/>
      <c r="K28" s="174"/>
      <c r="L28" s="174"/>
      <c r="M28" s="174"/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21" t="s">
        <v>93</v>
      </c>
      <c r="C29" s="422" t="s">
        <v>2271</v>
      </c>
      <c r="D29" s="423">
        <v>2015</v>
      </c>
      <c r="E29" s="423">
        <v>2</v>
      </c>
      <c r="F29" s="423">
        <v>773</v>
      </c>
      <c r="G29" s="424"/>
      <c r="H29" s="422">
        <v>2</v>
      </c>
      <c r="I29" s="397" t="s">
        <v>2572</v>
      </c>
      <c r="J29" s="397"/>
      <c r="K29" s="398" t="s">
        <v>2720</v>
      </c>
      <c r="L29" s="398" t="s">
        <v>3929</v>
      </c>
      <c r="M29" s="398" t="s">
        <v>2808</v>
      </c>
      <c r="N29" s="425" t="s">
        <v>2878</v>
      </c>
      <c r="O29" s="426" t="s">
        <v>3934</v>
      </c>
      <c r="P29" s="427" t="s">
        <v>3935</v>
      </c>
      <c r="Q29" s="428" t="s">
        <v>2599</v>
      </c>
      <c r="R29" s="429" t="s">
        <v>3936</v>
      </c>
      <c r="S29" s="430">
        <v>45027.997916666667</v>
      </c>
      <c r="T29" s="430">
        <v>45027.997916666667</v>
      </c>
      <c r="U29" s="431" t="s">
        <v>2575</v>
      </c>
      <c r="V29" s="432" t="b">
        <v>1</v>
      </c>
      <c r="W29" s="433" t="b">
        <v>1</v>
      </c>
      <c r="X29" s="433"/>
      <c r="Y29" s="434"/>
      <c r="Z29" s="434"/>
      <c r="AA29" s="435"/>
      <c r="AB29" s="43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F30" s="1">
        <v>373</v>
      </c>
      <c r="H30" s="1"/>
      <c r="I30" s="132" t="s">
        <v>2572</v>
      </c>
      <c r="J30" s="132"/>
      <c r="K30" s="183"/>
      <c r="L30" s="183"/>
      <c r="M30" s="183"/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F31" s="1">
        <v>298</v>
      </c>
      <c r="H31" s="1"/>
      <c r="I31" s="132" t="s">
        <v>2572</v>
      </c>
      <c r="J31" s="132"/>
      <c r="K31" s="183"/>
      <c r="L31" s="183"/>
      <c r="M31" s="183"/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119"/>
      <c r="K32" s="174"/>
      <c r="L32" s="174"/>
      <c r="M32" s="174"/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119"/>
      <c r="K33" s="174"/>
      <c r="L33" s="174"/>
      <c r="M33" s="174"/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119"/>
      <c r="K34" s="174"/>
      <c r="L34" s="174"/>
      <c r="M34" s="174"/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119"/>
      <c r="K35" s="174"/>
      <c r="L35" s="174"/>
      <c r="M35" s="174"/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119"/>
      <c r="K36" s="174"/>
      <c r="L36" s="174"/>
      <c r="M36" s="174"/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119"/>
      <c r="K37" s="174"/>
      <c r="L37" s="174"/>
      <c r="M37" s="174"/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119"/>
      <c r="K38" s="174"/>
      <c r="L38" s="174"/>
      <c r="M38" s="174"/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119"/>
      <c r="K39" s="174"/>
      <c r="L39" s="174"/>
      <c r="M39" s="174"/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119"/>
      <c r="K40" s="174"/>
      <c r="L40" s="174"/>
      <c r="M40" s="174"/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119"/>
      <c r="K41" s="174"/>
      <c r="L41" s="174"/>
      <c r="M41" s="174"/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119"/>
      <c r="K42" s="174"/>
      <c r="L42" s="174"/>
      <c r="M42" s="174"/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217" t="s">
        <v>2854</v>
      </c>
      <c r="K44" s="174"/>
      <c r="L44" s="174"/>
      <c r="M44" s="174"/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174"/>
      <c r="K45" s="174"/>
      <c r="L45" s="174"/>
      <c r="M45" s="174"/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119"/>
      <c r="K46" s="174"/>
      <c r="L46" s="174"/>
      <c r="M46" s="174"/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119"/>
      <c r="K47" s="174"/>
      <c r="L47" s="174"/>
      <c r="M47" s="174"/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119"/>
      <c r="K48" s="174"/>
      <c r="L48" s="174"/>
      <c r="M48" s="174"/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119"/>
      <c r="K49" s="174"/>
      <c r="L49" s="174"/>
      <c r="M49" s="174"/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119"/>
      <c r="K50" s="174"/>
      <c r="L50" s="174"/>
      <c r="M50" s="174"/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39.4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138"/>
      <c r="K51" s="204"/>
      <c r="L51" s="204"/>
      <c r="M51" s="204"/>
      <c r="N51" s="204"/>
      <c r="O51" s="218"/>
      <c r="P51" s="142" t="s">
        <v>2626</v>
      </c>
      <c r="Q51" s="142" t="s">
        <v>3955</v>
      </c>
      <c r="R51" s="143" t="s">
        <v>3956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119"/>
      <c r="K52" s="174"/>
      <c r="L52" s="174"/>
      <c r="M52" s="174"/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119"/>
      <c r="K53" s="174"/>
      <c r="L53" s="174"/>
      <c r="M53" s="174"/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119"/>
      <c r="K54" s="174"/>
      <c r="L54" s="174"/>
      <c r="M54" s="174"/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119"/>
      <c r="K55" s="174"/>
      <c r="L55" s="174"/>
      <c r="M55" s="174"/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119"/>
      <c r="K56" s="174"/>
      <c r="L56" s="174"/>
      <c r="M56" s="174"/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119"/>
      <c r="K57" s="174"/>
      <c r="L57" s="174"/>
      <c r="M57" s="174"/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119"/>
      <c r="K58" s="174"/>
      <c r="L58" s="174"/>
      <c r="M58" s="174"/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F59" s="1">
        <v>473</v>
      </c>
      <c r="H59" s="1"/>
      <c r="I59" s="132" t="s">
        <v>2572</v>
      </c>
      <c r="J59" s="132"/>
      <c r="K59" s="183"/>
      <c r="L59" s="183"/>
      <c r="M59" s="183"/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138"/>
      <c r="K60" s="204"/>
      <c r="L60" s="204"/>
      <c r="M60" s="204"/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119"/>
      <c r="K61" s="174"/>
      <c r="L61" s="174"/>
      <c r="M61" s="174"/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F62" s="1">
        <v>324</v>
      </c>
      <c r="H62" s="1"/>
      <c r="I62" s="132" t="s">
        <v>2572</v>
      </c>
      <c r="J62" s="132"/>
      <c r="K62" s="183"/>
      <c r="L62" s="183"/>
      <c r="M62" s="183"/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119"/>
      <c r="K63" s="174"/>
      <c r="L63" s="174"/>
      <c r="M63" s="174"/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119"/>
      <c r="K64" s="174"/>
      <c r="L64" s="174"/>
      <c r="M64" s="174"/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138"/>
      <c r="K65" s="204"/>
      <c r="L65" s="204"/>
      <c r="M65" s="204"/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119"/>
      <c r="K66" s="174"/>
      <c r="L66" s="174"/>
      <c r="M66" s="174"/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119"/>
      <c r="K67" s="174"/>
      <c r="L67" s="174"/>
      <c r="M67" s="174"/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119"/>
      <c r="K68" s="174"/>
      <c r="L68" s="174"/>
      <c r="M68" s="174"/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119"/>
      <c r="K69" s="174"/>
      <c r="L69" s="174"/>
      <c r="M69" s="174"/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119"/>
      <c r="K70" s="174"/>
      <c r="L70" s="174"/>
      <c r="M70" s="174"/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138"/>
      <c r="K71" s="204"/>
      <c r="L71" s="204"/>
      <c r="M71" s="204"/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119"/>
      <c r="K72" s="174"/>
      <c r="L72" s="174"/>
      <c r="M72" s="174"/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119"/>
      <c r="K73" s="174"/>
      <c r="L73" s="174"/>
      <c r="M73" s="174"/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119"/>
      <c r="K74" s="174"/>
      <c r="L74" s="174"/>
      <c r="M74" s="174"/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119"/>
      <c r="K75" s="174"/>
      <c r="L75" s="174"/>
      <c r="M75" s="174"/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119"/>
      <c r="K76" s="174"/>
      <c r="L76" s="174"/>
      <c r="M76" s="174"/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138"/>
      <c r="K77" s="204"/>
      <c r="L77" s="204"/>
      <c r="M77" s="204"/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138"/>
      <c r="K78" s="204"/>
      <c r="L78" s="204"/>
      <c r="M78" s="204"/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119"/>
      <c r="K79" s="174"/>
      <c r="L79" s="174"/>
      <c r="M79" s="174"/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119"/>
      <c r="K80" s="174"/>
      <c r="L80" s="174"/>
      <c r="M80" s="174"/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119"/>
      <c r="K81" s="174"/>
      <c r="L81" s="174"/>
      <c r="M81" s="174"/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376">
        <v>2011</v>
      </c>
      <c r="E82" s="376">
        <v>0.9</v>
      </c>
      <c r="F82" s="376">
        <v>900</v>
      </c>
      <c r="G82" s="387"/>
      <c r="H82" s="60">
        <v>1.19</v>
      </c>
      <c r="I82" s="388" t="s">
        <v>2572</v>
      </c>
      <c r="J82" s="388"/>
      <c r="K82" s="389"/>
      <c r="L82" s="389"/>
      <c r="M82" s="389"/>
      <c r="N82" s="389"/>
      <c r="O82" s="390"/>
      <c r="P82" s="380" t="s">
        <v>2662</v>
      </c>
      <c r="Q82" s="380" t="s">
        <v>2664</v>
      </c>
      <c r="R82" s="391"/>
      <c r="S82" s="392"/>
      <c r="T82" s="392">
        <v>45027.802083333336</v>
      </c>
      <c r="U82" s="393" t="s">
        <v>2575</v>
      </c>
      <c r="V82" s="394" t="b">
        <v>1</v>
      </c>
      <c r="W82" s="385" t="b">
        <v>1</v>
      </c>
      <c r="X82" s="385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F83" s="1">
        <v>617</v>
      </c>
      <c r="H83" s="1"/>
      <c r="I83" s="132" t="s">
        <v>2572</v>
      </c>
      <c r="J83" s="132"/>
      <c r="K83" s="183"/>
      <c r="L83" s="183"/>
      <c r="M83" s="183"/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119"/>
      <c r="K84" s="174"/>
      <c r="L84" s="174"/>
      <c r="M84" s="174"/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119"/>
      <c r="K85" s="174"/>
      <c r="L85" s="174"/>
      <c r="M85" s="174"/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119"/>
      <c r="K86" s="174"/>
      <c r="L86" s="174"/>
      <c r="M86" s="174"/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119"/>
      <c r="K87" s="174"/>
      <c r="L87" s="174"/>
      <c r="M87" s="174"/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217" t="s">
        <v>2854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138"/>
      <c r="K93" s="204" t="s">
        <v>2707</v>
      </c>
      <c r="L93" s="405"/>
      <c r="M93" s="279" t="s">
        <v>3027</v>
      </c>
      <c r="N93" s="204" t="s">
        <v>2780</v>
      </c>
      <c r="O93" s="218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132"/>
      <c r="K94" s="183"/>
      <c r="L94" s="183"/>
      <c r="M94" s="183"/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18" t="s">
        <v>555</v>
      </c>
      <c r="C96" s="440" t="s">
        <v>3946</v>
      </c>
      <c r="D96" s="40">
        <v>2012</v>
      </c>
      <c r="E96" s="40">
        <v>1.33</v>
      </c>
      <c r="F96" s="40">
        <v>723</v>
      </c>
      <c r="G96" s="420"/>
      <c r="H96" s="41">
        <v>1.1000000000000001</v>
      </c>
      <c r="I96" s="367" t="s">
        <v>2572</v>
      </c>
      <c r="J96" s="367" t="s">
        <v>3942</v>
      </c>
      <c r="K96" s="368" t="s">
        <v>3941</v>
      </c>
      <c r="L96" s="367" t="s">
        <v>2854</v>
      </c>
      <c r="M96" s="439" t="s">
        <v>3943</v>
      </c>
      <c r="N96" s="368" t="s">
        <v>3944</v>
      </c>
      <c r="O96" s="369" t="s">
        <v>3945</v>
      </c>
      <c r="P96" s="260" t="s">
        <v>2681</v>
      </c>
      <c r="Q96" s="260"/>
      <c r="R96" s="416" t="s">
        <v>2682</v>
      </c>
      <c r="S96" s="370"/>
      <c r="T96" s="370">
        <v>45028.661805555559</v>
      </c>
      <c r="U96" s="437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38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204"/>
      <c r="K99" s="204"/>
      <c r="L99" s="204"/>
      <c r="M99" s="204"/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174"/>
      <c r="K101" s="174"/>
      <c r="L101" s="174"/>
      <c r="M101" s="174"/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174"/>
      <c r="K102" s="174"/>
      <c r="L102" s="174"/>
      <c r="M102" s="174"/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138" t="s">
        <v>2692</v>
      </c>
      <c r="K103" s="204"/>
      <c r="L103" s="204"/>
      <c r="M103" s="204"/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174" t="s">
        <v>2691</v>
      </c>
      <c r="K104" s="174"/>
      <c r="L104" s="174"/>
      <c r="M104" s="174"/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174" t="s">
        <v>2691</v>
      </c>
      <c r="K105" s="174"/>
      <c r="L105" s="174"/>
      <c r="M105" s="174"/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F106" s="1">
        <v>750</v>
      </c>
      <c r="H106" s="1"/>
      <c r="I106" s="174" t="s">
        <v>2572</v>
      </c>
      <c r="J106" s="174" t="s">
        <v>2691</v>
      </c>
      <c r="K106" s="174"/>
      <c r="L106" s="174"/>
      <c r="M106" s="174"/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174" t="s">
        <v>2691</v>
      </c>
      <c r="K107" s="174"/>
      <c r="L107" s="174"/>
      <c r="M107" s="174"/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F108" s="1">
        <v>750</v>
      </c>
      <c r="H108" s="1"/>
      <c r="I108" s="174" t="s">
        <v>2572</v>
      </c>
      <c r="J108" s="174" t="s">
        <v>2691</v>
      </c>
      <c r="K108" s="174" t="s">
        <v>2721</v>
      </c>
      <c r="L108" s="404"/>
      <c r="M108" s="279" t="s">
        <v>2708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F109" s="1">
        <v>700</v>
      </c>
      <c r="H109" s="1"/>
      <c r="I109" s="174" t="s">
        <v>2572</v>
      </c>
      <c r="J109" s="174" t="s">
        <v>2691</v>
      </c>
      <c r="K109" s="174" t="s">
        <v>2707</v>
      </c>
      <c r="L109" s="404"/>
      <c r="M109" s="279" t="s">
        <v>2711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174" t="s">
        <v>2691</v>
      </c>
      <c r="K110" s="174" t="s">
        <v>2721</v>
      </c>
      <c r="L110" s="174"/>
      <c r="M110" s="174"/>
      <c r="N110" s="205" t="s">
        <v>2705</v>
      </c>
      <c r="O110" s="219" t="s">
        <v>3951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F111" s="1">
        <v>650</v>
      </c>
      <c r="H111" s="1"/>
      <c r="I111" s="174" t="s">
        <v>2572</v>
      </c>
      <c r="J111" s="174" t="s">
        <v>2713</v>
      </c>
      <c r="K111" s="174" t="s">
        <v>2720</v>
      </c>
      <c r="L111" s="404"/>
      <c r="M111" s="279" t="s">
        <v>2712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174"/>
      <c r="K112" s="174" t="s">
        <v>2722</v>
      </c>
      <c r="L112" s="404"/>
      <c r="M112" s="279" t="s">
        <v>2719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174"/>
      <c r="K113" s="174" t="s">
        <v>2724</v>
      </c>
      <c r="L113" s="404"/>
      <c r="M113" s="279" t="s">
        <v>2725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F114" s="1">
        <v>900</v>
      </c>
      <c r="H114" s="1"/>
      <c r="I114" s="174" t="s">
        <v>2572</v>
      </c>
      <c r="J114" s="174"/>
      <c r="K114" s="174" t="s">
        <v>2721</v>
      </c>
      <c r="L114" s="404"/>
      <c r="M114" s="279" t="s">
        <v>2708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F115" s="1">
        <v>773</v>
      </c>
      <c r="H115" s="1"/>
      <c r="I115" s="132" t="s">
        <v>2572</v>
      </c>
      <c r="J115" s="183"/>
      <c r="K115" s="183" t="s">
        <v>2724</v>
      </c>
      <c r="L115" s="406"/>
      <c r="M115" s="279" t="s">
        <v>2732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174"/>
      <c r="K116" s="174" t="s">
        <v>2740</v>
      </c>
      <c r="L116" s="404"/>
      <c r="M116" s="279" t="s">
        <v>2736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F117" s="1">
        <v>923</v>
      </c>
      <c r="H117" s="1"/>
      <c r="I117" s="174" t="s">
        <v>2572</v>
      </c>
      <c r="J117" s="174"/>
      <c r="K117" s="174" t="s">
        <v>2740</v>
      </c>
      <c r="L117" s="404"/>
      <c r="M117" s="279" t="s">
        <v>2736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F118" s="1">
        <v>850</v>
      </c>
      <c r="H118" s="1"/>
      <c r="I118" s="174" t="s">
        <v>2572</v>
      </c>
      <c r="J118" s="174"/>
      <c r="K118" s="174" t="s">
        <v>2751</v>
      </c>
      <c r="L118" s="404"/>
      <c r="M118" s="279" t="s">
        <v>2750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174"/>
      <c r="K119" s="174" t="s">
        <v>2757</v>
      </c>
      <c r="L119" s="404"/>
      <c r="M119" s="279" t="s">
        <v>2756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174"/>
      <c r="K120" s="286" t="s">
        <v>2764</v>
      </c>
      <c r="L120" s="407"/>
      <c r="M120" s="279" t="s">
        <v>2765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174"/>
      <c r="K121" s="286" t="s">
        <v>2764</v>
      </c>
      <c r="L121" s="407"/>
      <c r="M121" s="279" t="s">
        <v>2765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F122" s="1">
        <v>850</v>
      </c>
      <c r="H122" s="1"/>
      <c r="I122" s="174" t="s">
        <v>2572</v>
      </c>
      <c r="J122" s="174"/>
      <c r="K122" s="174" t="s">
        <v>2767</v>
      </c>
      <c r="L122" s="404"/>
      <c r="M122" s="279" t="s">
        <v>2766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F123" s="1">
        <v>873</v>
      </c>
      <c r="H123" s="1"/>
      <c r="I123" s="174" t="s">
        <v>2572</v>
      </c>
      <c r="K123" s="174" t="s">
        <v>2767</v>
      </c>
      <c r="L123" s="404"/>
      <c r="M123" s="279" t="s">
        <v>2766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F124" s="1">
        <v>770</v>
      </c>
      <c r="H124" s="1"/>
      <c r="I124" s="174" t="s">
        <v>2572</v>
      </c>
      <c r="K124" s="174" t="s">
        <v>2767</v>
      </c>
      <c r="L124" s="404"/>
      <c r="M124" s="279" t="s">
        <v>2774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F125" s="1">
        <v>673</v>
      </c>
      <c r="H125" s="1"/>
      <c r="I125" s="174" t="s">
        <v>2572</v>
      </c>
      <c r="K125" s="174" t="s">
        <v>2767</v>
      </c>
      <c r="L125" s="404"/>
      <c r="M125" s="279" t="s">
        <v>2777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204"/>
      <c r="K126" s="204" t="s">
        <v>2784</v>
      </c>
      <c r="L126" s="405"/>
      <c r="M126" s="279" t="s">
        <v>2783</v>
      </c>
      <c r="N126" s="204" t="s">
        <v>2782</v>
      </c>
      <c r="O126" s="218" t="s">
        <v>879</v>
      </c>
      <c r="P126" s="142"/>
      <c r="Q126" s="142" t="s">
        <v>3940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F127" s="1">
        <v>860</v>
      </c>
      <c r="H127" s="1"/>
      <c r="I127" s="174" t="s">
        <v>2572</v>
      </c>
      <c r="K127" s="205" t="s">
        <v>3030</v>
      </c>
      <c r="L127" s="408"/>
      <c r="M127" s="279" t="s">
        <v>2785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F128" s="1">
        <v>856</v>
      </c>
      <c r="H128" s="1"/>
      <c r="I128" s="174" t="s">
        <v>2572</v>
      </c>
      <c r="K128" s="205" t="s">
        <v>3030</v>
      </c>
      <c r="L128" s="408"/>
      <c r="M128" s="279" t="s">
        <v>2785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F129" s="1">
        <v>860</v>
      </c>
      <c r="H129" s="1"/>
      <c r="I129" s="174" t="s">
        <v>2572</v>
      </c>
      <c r="K129" s="205" t="s">
        <v>3030</v>
      </c>
      <c r="L129" s="408"/>
      <c r="M129" s="279" t="s">
        <v>2785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F130" s="1">
        <v>750</v>
      </c>
      <c r="H130" s="1"/>
      <c r="I130" s="174" t="s">
        <v>2572</v>
      </c>
      <c r="K130" s="205" t="s">
        <v>2721</v>
      </c>
      <c r="L130" s="408"/>
      <c r="M130" s="279" t="s">
        <v>2708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K131" s="205" t="s">
        <v>2740</v>
      </c>
      <c r="L131" s="408"/>
      <c r="M131" s="279" t="s">
        <v>2794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K132" s="205" t="s">
        <v>2803</v>
      </c>
      <c r="L132" s="408"/>
      <c r="M132" s="279" t="s">
        <v>2798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K133" s="205" t="s">
        <v>2804</v>
      </c>
      <c r="L133" s="408"/>
      <c r="M133" s="279" t="s">
        <v>2805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K134" s="205" t="s">
        <v>2720</v>
      </c>
      <c r="L134" s="408"/>
      <c r="M134" s="279" t="s">
        <v>2808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K135" s="205" t="s">
        <v>2720</v>
      </c>
      <c r="L135" s="408"/>
      <c r="M135" s="279" t="s">
        <v>2808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F136" s="1">
        <v>900</v>
      </c>
      <c r="H136" s="1"/>
      <c r="I136" s="174" t="s">
        <v>2572</v>
      </c>
      <c r="K136" s="205" t="s">
        <v>2720</v>
      </c>
      <c r="L136" s="408"/>
      <c r="M136" s="279" t="s">
        <v>2808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K137" s="205" t="s">
        <v>2818</v>
      </c>
      <c r="L137" s="408"/>
      <c r="M137" s="279" t="s">
        <v>2822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K138" s="205" t="s">
        <v>2825</v>
      </c>
      <c r="L138" s="408"/>
      <c r="M138" s="279" t="s">
        <v>2824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K139" s="205" t="s">
        <v>2767</v>
      </c>
      <c r="L139" s="408"/>
      <c r="M139" s="279" t="s">
        <v>2777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F140" s="1">
        <v>700</v>
      </c>
      <c r="H140" s="1"/>
      <c r="I140" s="174" t="s">
        <v>2572</v>
      </c>
      <c r="K140" s="205" t="s">
        <v>2828</v>
      </c>
      <c r="L140" s="408"/>
      <c r="M140" s="279" t="s">
        <v>2827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F141" s="1">
        <v>800</v>
      </c>
      <c r="H141" s="1"/>
      <c r="I141" s="174" t="s">
        <v>2572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F142" s="1">
        <v>750</v>
      </c>
      <c r="H142" s="1"/>
      <c r="I142" s="174" t="s">
        <v>2572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F143" s="1">
        <v>723</v>
      </c>
      <c r="H143" s="1"/>
      <c r="I143" s="174" t="s">
        <v>2572</v>
      </c>
      <c r="K143" s="205" t="s">
        <v>2834</v>
      </c>
      <c r="L143" s="408"/>
      <c r="M143" s="279" t="s">
        <v>2838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K144" s="205" t="s">
        <v>2840</v>
      </c>
      <c r="L144" s="408"/>
      <c r="M144" s="279" t="s">
        <v>2841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K145" s="205" t="s">
        <v>2840</v>
      </c>
      <c r="L145" s="408"/>
      <c r="M145" s="279" t="s">
        <v>2841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K146" s="205" t="s">
        <v>2840</v>
      </c>
      <c r="L146" s="408"/>
      <c r="M146" s="279" t="s">
        <v>2841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K147" s="205" t="s">
        <v>2840</v>
      </c>
      <c r="L147" s="408"/>
      <c r="M147" s="279" t="s">
        <v>2841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K148" s="205" t="s">
        <v>2851</v>
      </c>
      <c r="L148" s="408"/>
      <c r="M148" s="279" t="s">
        <v>2850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F149" s="1">
        <v>773</v>
      </c>
      <c r="H149" s="1"/>
      <c r="I149" s="174" t="s">
        <v>2572</v>
      </c>
      <c r="J149" s="217" t="s">
        <v>2854</v>
      </c>
      <c r="K149" s="205" t="s">
        <v>2857</v>
      </c>
      <c r="L149" s="408"/>
      <c r="M149" s="279" t="s">
        <v>2856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K150" s="205" t="s">
        <v>2834</v>
      </c>
      <c r="L150" s="408"/>
      <c r="M150" s="279" t="s">
        <v>2838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K151" s="205" t="s">
        <v>2834</v>
      </c>
      <c r="L151" s="408"/>
      <c r="M151" s="279" t="s">
        <v>2838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F152" s="1">
        <v>823</v>
      </c>
      <c r="H152" s="1"/>
      <c r="I152" s="174" t="s">
        <v>3254</v>
      </c>
      <c r="K152" s="174" t="s">
        <v>3441</v>
      </c>
      <c r="L152" s="174"/>
      <c r="M152" s="277" t="s">
        <v>3303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F153" s="1">
        <v>773</v>
      </c>
      <c r="H153" s="1"/>
      <c r="I153" s="174" t="s">
        <v>3254</v>
      </c>
      <c r="K153" s="174" t="s">
        <v>2740</v>
      </c>
      <c r="L153" s="174"/>
      <c r="M153" s="277" t="s">
        <v>2736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26.25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F154" s="1">
        <v>650</v>
      </c>
      <c r="H154" s="1"/>
      <c r="I154" s="174" t="s">
        <v>3254</v>
      </c>
      <c r="K154" s="174" t="s">
        <v>3304</v>
      </c>
      <c r="L154" s="174"/>
      <c r="M154" s="277" t="s">
        <v>3305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F155" s="1">
        <v>600</v>
      </c>
      <c r="H155" s="1"/>
      <c r="I155" s="174" t="s">
        <v>3254</v>
      </c>
      <c r="K155" s="174" t="s">
        <v>3306</v>
      </c>
      <c r="L155" s="174"/>
      <c r="M155" s="277" t="s">
        <v>3307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F156" s="1">
        <v>773</v>
      </c>
      <c r="H156" s="1"/>
      <c r="I156" s="174" t="s">
        <v>3254</v>
      </c>
      <c r="J156" s="119" t="s">
        <v>2854</v>
      </c>
      <c r="K156" s="174" t="s">
        <v>2857</v>
      </c>
      <c r="L156" s="174"/>
      <c r="M156" s="277" t="s">
        <v>2856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F157" s="1">
        <v>520</v>
      </c>
      <c r="H157" s="1"/>
      <c r="I157" s="174" t="s">
        <v>3254</v>
      </c>
      <c r="J157" s="174" t="s">
        <v>2721</v>
      </c>
      <c r="K157" s="174" t="s">
        <v>3310</v>
      </c>
      <c r="L157" s="174"/>
      <c r="M157" s="277" t="s">
        <v>3311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F158" s="1">
        <v>550</v>
      </c>
      <c r="H158" s="1"/>
      <c r="I158" s="174" t="s">
        <v>3254</v>
      </c>
      <c r="K158" s="174" t="s">
        <v>3442</v>
      </c>
      <c r="L158" s="174"/>
      <c r="M158" s="277" t="s">
        <v>3313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132"/>
      <c r="K159" s="183" t="s">
        <v>3314</v>
      </c>
      <c r="L159" s="183"/>
      <c r="M159" s="267" t="s">
        <v>2962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F160" s="1">
        <v>610</v>
      </c>
      <c r="H160" s="1"/>
      <c r="I160" s="174" t="s">
        <v>3254</v>
      </c>
      <c r="K160" s="174" t="s">
        <v>3030</v>
      </c>
      <c r="L160" s="174"/>
      <c r="M160" s="277" t="s">
        <v>2785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F161" s="1">
        <v>710</v>
      </c>
      <c r="H161" s="1"/>
      <c r="I161" s="174" t="s">
        <v>3254</v>
      </c>
      <c r="K161" s="174" t="s">
        <v>2720</v>
      </c>
      <c r="L161" s="174"/>
      <c r="M161" s="277" t="s">
        <v>2808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F162" s="1">
        <v>573</v>
      </c>
      <c r="H162" s="1"/>
      <c r="I162" s="174" t="s">
        <v>3254</v>
      </c>
      <c r="K162" s="174" t="s">
        <v>3316</v>
      </c>
      <c r="L162" s="174"/>
      <c r="M162" s="277" t="s">
        <v>3317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174" t="s">
        <v>2767</v>
      </c>
      <c r="K163" s="174" t="s">
        <v>3443</v>
      </c>
      <c r="L163" s="174"/>
      <c r="M163" s="277" t="s">
        <v>3320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F164" s="1">
        <v>773</v>
      </c>
      <c r="H164" s="1"/>
      <c r="I164" s="174" t="s">
        <v>3254</v>
      </c>
      <c r="K164" s="174" t="s">
        <v>3321</v>
      </c>
      <c r="L164" s="174"/>
      <c r="M164" s="277" t="s">
        <v>3322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K165" s="174" t="s">
        <v>3323</v>
      </c>
      <c r="L165" s="174"/>
      <c r="M165" s="277" t="s">
        <v>3324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F166" s="1">
        <v>550</v>
      </c>
      <c r="H166" s="1"/>
      <c r="I166" s="174" t="s">
        <v>3254</v>
      </c>
      <c r="J166" s="174" t="s">
        <v>2804</v>
      </c>
      <c r="K166" s="174" t="s">
        <v>2721</v>
      </c>
      <c r="L166" s="174"/>
      <c r="M166" s="277" t="s">
        <v>2708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F167" s="1">
        <v>673</v>
      </c>
      <c r="H167" s="1"/>
      <c r="I167" s="174" t="s">
        <v>3254</v>
      </c>
      <c r="K167" s="174" t="s">
        <v>3325</v>
      </c>
      <c r="L167" s="174"/>
      <c r="M167" s="277" t="s">
        <v>2930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F168" s="1">
        <v>680</v>
      </c>
      <c r="H168" s="1"/>
      <c r="I168" s="174" t="s">
        <v>3254</v>
      </c>
      <c r="J168" s="174" t="s">
        <v>2721</v>
      </c>
      <c r="K168" s="174" t="s">
        <v>3327</v>
      </c>
      <c r="L168" s="174"/>
      <c r="M168" s="277"/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F169" s="1">
        <v>500</v>
      </c>
      <c r="H169" s="1"/>
      <c r="I169" s="174" t="s">
        <v>3254</v>
      </c>
      <c r="K169" s="205" t="s">
        <v>3444</v>
      </c>
      <c r="M169" s="205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F170" s="1">
        <v>650</v>
      </c>
      <c r="H170" s="1"/>
      <c r="I170" s="174" t="s">
        <v>3254</v>
      </c>
      <c r="K170" s="205" t="s">
        <v>3330</v>
      </c>
      <c r="M170" s="205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132"/>
      <c r="K171" s="183" t="s">
        <v>3332</v>
      </c>
      <c r="L171" s="183"/>
      <c r="M171" s="267" t="s">
        <v>3333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F172" s="1">
        <v>656</v>
      </c>
      <c r="H172" s="1"/>
      <c r="I172" s="174" t="s">
        <v>3254</v>
      </c>
      <c r="K172" s="205" t="s">
        <v>3332</v>
      </c>
      <c r="M172" s="205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F173" s="1">
        <v>615</v>
      </c>
      <c r="H173" s="1"/>
      <c r="I173" s="174" t="s">
        <v>3254</v>
      </c>
      <c r="K173" s="205" t="s">
        <v>3445</v>
      </c>
      <c r="M173" s="205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F174" s="1">
        <v>837</v>
      </c>
      <c r="H174" s="1"/>
      <c r="I174" s="174" t="s">
        <v>3254</v>
      </c>
      <c r="K174" s="205" t="s">
        <v>3337</v>
      </c>
      <c r="M174" s="205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F175" s="1">
        <v>630</v>
      </c>
      <c r="H175" s="1"/>
      <c r="I175" s="174" t="s">
        <v>3254</v>
      </c>
      <c r="K175" s="205" t="s">
        <v>3446</v>
      </c>
      <c r="M175" s="205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240"/>
      <c r="K176" s="248" t="s">
        <v>3341</v>
      </c>
      <c r="L176" s="409"/>
      <c r="M176" s="279" t="s">
        <v>3342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F177" s="1">
        <v>723</v>
      </c>
      <c r="H177" s="1"/>
      <c r="I177" s="174" t="s">
        <v>3254</v>
      </c>
      <c r="K177" s="205" t="s">
        <v>3343</v>
      </c>
      <c r="M177" s="205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F178" s="1">
        <v>490</v>
      </c>
      <c r="H178" s="1"/>
      <c r="I178" s="174" t="s">
        <v>3254</v>
      </c>
      <c r="K178" s="205" t="s">
        <v>3344</v>
      </c>
      <c r="L178" s="408"/>
      <c r="M178" s="279" t="s">
        <v>3345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F179" s="1">
        <v>800</v>
      </c>
      <c r="H179" s="1"/>
      <c r="I179" s="174" t="s">
        <v>3254</v>
      </c>
      <c r="K179" s="205" t="s">
        <v>3440</v>
      </c>
      <c r="M179" s="205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F180" s="1">
        <v>920</v>
      </c>
      <c r="H180" s="1"/>
      <c r="I180" s="174" t="s">
        <v>3254</v>
      </c>
      <c r="K180" s="205" t="s">
        <v>3440</v>
      </c>
      <c r="M180" s="205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266" t="s">
        <v>3347</v>
      </c>
      <c r="K181" s="267" t="s">
        <v>3447</v>
      </c>
      <c r="L181" s="267"/>
      <c r="M181" s="26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K182" s="205" t="s">
        <v>3350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120" t="s">
        <v>3432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F184" s="1">
        <v>862</v>
      </c>
      <c r="H184" s="1"/>
      <c r="I184" s="174" t="s">
        <v>3254</v>
      </c>
      <c r="K184" s="205" t="s">
        <v>3351</v>
      </c>
      <c r="M184" s="205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F185" s="1">
        <v>865</v>
      </c>
      <c r="H185" s="1"/>
      <c r="I185" s="174" t="s">
        <v>3254</v>
      </c>
      <c r="K185" s="205" t="s">
        <v>3351</v>
      </c>
      <c r="M185" s="205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K186" s="205" t="s">
        <v>3351</v>
      </c>
      <c r="M186" s="205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F187" s="1">
        <v>823</v>
      </c>
      <c r="H187" s="1"/>
      <c r="I187" s="174" t="s">
        <v>3254</v>
      </c>
      <c r="K187" s="205" t="s">
        <v>3354</v>
      </c>
      <c r="M187" s="205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120" t="s">
        <v>2720</v>
      </c>
      <c r="K188" s="205" t="s">
        <v>2924</v>
      </c>
      <c r="M188" s="205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K189" s="205" t="s">
        <v>3448</v>
      </c>
      <c r="M189" s="205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F190" s="1">
        <v>810</v>
      </c>
      <c r="H190" s="1"/>
      <c r="I190" s="174" t="s">
        <v>3254</v>
      </c>
      <c r="K190" s="205" t="s">
        <v>3448</v>
      </c>
      <c r="M190" s="205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K191" s="205" t="s">
        <v>3359</v>
      </c>
      <c r="M191" s="205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F192" s="1">
        <v>443</v>
      </c>
      <c r="H192" s="1"/>
      <c r="I192" s="174" t="s">
        <v>3254</v>
      </c>
      <c r="K192" s="205" t="s">
        <v>3448</v>
      </c>
      <c r="M192" s="205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240"/>
      <c r="K193" s="248" t="s">
        <v>3350</v>
      </c>
      <c r="L193" s="248"/>
      <c r="M193" s="248"/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K194" s="205" t="s">
        <v>3350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120" t="s">
        <v>3343</v>
      </c>
      <c r="K195" s="287" t="s">
        <v>3362</v>
      </c>
      <c r="L195" s="287"/>
      <c r="M195" s="205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240"/>
      <c r="K196" s="248" t="s">
        <v>3364</v>
      </c>
      <c r="L196" s="248"/>
      <c r="M196" s="248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120" t="s">
        <v>2764</v>
      </c>
      <c r="K197" s="120" t="s">
        <v>3343</v>
      </c>
      <c r="L197" s="410"/>
      <c r="M197" s="285" t="s">
        <v>2766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F198" s="1">
        <v>660</v>
      </c>
      <c r="H198" s="1"/>
      <c r="I198" s="174" t="s">
        <v>3254</v>
      </c>
      <c r="K198" s="205" t="s">
        <v>3368</v>
      </c>
      <c r="M198" s="205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266"/>
      <c r="K199" s="267" t="s">
        <v>3370</v>
      </c>
      <c r="L199" s="267"/>
      <c r="M199" s="26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F200" s="1">
        <v>650</v>
      </c>
      <c r="H200" s="1"/>
      <c r="I200" s="174" t="s">
        <v>3254</v>
      </c>
      <c r="K200" s="205" t="s">
        <v>3372</v>
      </c>
      <c r="M200" s="205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K201" s="205" t="s">
        <v>3374</v>
      </c>
      <c r="M201" s="205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319" t="s">
        <v>3516</v>
      </c>
      <c r="K202" s="319" t="s">
        <v>3517</v>
      </c>
      <c r="L202" s="319"/>
      <c r="M202" s="319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319" t="s">
        <v>3523</v>
      </c>
      <c r="K203" s="319" t="s">
        <v>3524</v>
      </c>
      <c r="L203" s="319"/>
      <c r="M203" s="319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319" t="s">
        <v>3532</v>
      </c>
      <c r="K204" s="319" t="s">
        <v>3533</v>
      </c>
      <c r="L204" s="319"/>
      <c r="M204" s="319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319" t="s">
        <v>3540</v>
      </c>
      <c r="K205" s="319" t="s">
        <v>3541</v>
      </c>
      <c r="L205" s="319"/>
      <c r="M205" s="319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319" t="s">
        <v>3547</v>
      </c>
      <c r="K206" s="319" t="s">
        <v>3548</v>
      </c>
      <c r="L206" s="319"/>
      <c r="M206" s="319" t="s">
        <v>3549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319" t="s">
        <v>3532</v>
      </c>
      <c r="K207" s="319" t="s">
        <v>3533</v>
      </c>
      <c r="L207" s="319"/>
      <c r="M207" s="319" t="s">
        <v>3534</v>
      </c>
      <c r="N207" s="321" t="s">
        <v>3553</v>
      </c>
      <c r="O207" s="322" t="s">
        <v>3954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319" t="s">
        <v>3556</v>
      </c>
      <c r="K208" s="319" t="s">
        <v>3556</v>
      </c>
      <c r="L208" s="319"/>
      <c r="M208" s="319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319" t="s">
        <v>3563</v>
      </c>
      <c r="K209" s="319" t="s">
        <v>3564</v>
      </c>
      <c r="L209" s="319"/>
      <c r="M209" s="319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319" t="s">
        <v>3568</v>
      </c>
      <c r="K210" s="319" t="s">
        <v>3569</v>
      </c>
      <c r="L210" s="319"/>
      <c r="M210" s="319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319" t="s">
        <v>3574</v>
      </c>
      <c r="K211" s="319" t="s">
        <v>3574</v>
      </c>
      <c r="L211" s="319"/>
      <c r="M211" s="319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319" t="s">
        <v>3580</v>
      </c>
      <c r="K212" s="319" t="s">
        <v>3581</v>
      </c>
      <c r="L212" s="319"/>
      <c r="M212" s="319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319" t="s">
        <v>3586</v>
      </c>
      <c r="K213" s="319" t="s">
        <v>3587</v>
      </c>
      <c r="L213" s="319"/>
      <c r="M213" s="319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319" t="s">
        <v>3591</v>
      </c>
      <c r="K214" s="319" t="s">
        <v>3591</v>
      </c>
      <c r="L214" s="319"/>
      <c r="M214" s="319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319" t="s">
        <v>3596</v>
      </c>
      <c r="K215" s="319" t="s">
        <v>3596</v>
      </c>
      <c r="L215" s="319"/>
      <c r="M215" s="319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319" t="s">
        <v>3601</v>
      </c>
      <c r="K216" s="319" t="s">
        <v>3601</v>
      </c>
      <c r="L216" s="319"/>
      <c r="M216" s="319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319" t="s">
        <v>3605</v>
      </c>
      <c r="K217" s="319" t="s">
        <v>3605</v>
      </c>
      <c r="L217" s="319"/>
      <c r="M217" s="319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319" t="s">
        <v>3609</v>
      </c>
      <c r="K218" s="319" t="s">
        <v>3564</v>
      </c>
      <c r="L218" s="319"/>
      <c r="M218" s="319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319" t="s">
        <v>3613</v>
      </c>
      <c r="K219" s="319" t="s">
        <v>3614</v>
      </c>
      <c r="L219" s="319"/>
      <c r="M219" s="319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319" t="s">
        <v>3540</v>
      </c>
      <c r="K220" s="319" t="s">
        <v>3619</v>
      </c>
      <c r="L220" s="319"/>
      <c r="M220" s="319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319" t="s">
        <v>3623</v>
      </c>
      <c r="K221" s="319" t="s">
        <v>3624</v>
      </c>
      <c r="L221" s="319"/>
      <c r="M221" s="319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319" t="s">
        <v>3623</v>
      </c>
      <c r="K222" s="319" t="s">
        <v>3623</v>
      </c>
      <c r="L222" s="319"/>
      <c r="M222" s="319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319" t="s">
        <v>3635</v>
      </c>
      <c r="K223" s="319" t="s">
        <v>3636</v>
      </c>
      <c r="L223" s="319"/>
      <c r="M223" s="319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319" t="s">
        <v>3641</v>
      </c>
      <c r="K224" s="319" t="s">
        <v>3564</v>
      </c>
      <c r="L224" s="319"/>
      <c r="M224" s="319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319" t="s">
        <v>3646</v>
      </c>
      <c r="K225" s="319" t="s">
        <v>3556</v>
      </c>
      <c r="L225" s="319"/>
      <c r="M225" s="319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319" t="s">
        <v>3651</v>
      </c>
      <c r="K226" s="319" t="s">
        <v>3652</v>
      </c>
      <c r="L226" s="319"/>
      <c r="M226" s="319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319" t="s">
        <v>3651</v>
      </c>
      <c r="K227" s="319" t="s">
        <v>3652</v>
      </c>
      <c r="L227" s="319"/>
      <c r="M227" s="319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319" t="s">
        <v>3651</v>
      </c>
      <c r="K228" s="319" t="s">
        <v>3651</v>
      </c>
      <c r="L228" s="319"/>
      <c r="M228" s="319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319" t="s">
        <v>3651</v>
      </c>
      <c r="K229" s="319" t="s">
        <v>3651</v>
      </c>
      <c r="L229" s="319"/>
      <c r="M229" s="319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319" t="s">
        <v>3672</v>
      </c>
      <c r="K230" s="319" t="s">
        <v>3672</v>
      </c>
      <c r="L230" s="319"/>
      <c r="M230" s="319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319" t="s">
        <v>3556</v>
      </c>
      <c r="K231" s="319" t="s">
        <v>3556</v>
      </c>
      <c r="L231" s="319"/>
      <c r="M231" s="319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319" t="s">
        <v>3556</v>
      </c>
      <c r="K232" s="319" t="s">
        <v>3569</v>
      </c>
      <c r="L232" s="319"/>
      <c r="M232" s="319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319" t="s">
        <v>3682</v>
      </c>
      <c r="K233" s="319" t="s">
        <v>3682</v>
      </c>
      <c r="L233" s="319"/>
      <c r="M233" s="319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319" t="s">
        <v>3689</v>
      </c>
      <c r="K234" s="319" t="s">
        <v>3614</v>
      </c>
      <c r="L234" s="319"/>
      <c r="M234" s="319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319" t="s">
        <v>3614</v>
      </c>
      <c r="K235" s="319" t="s">
        <v>3614</v>
      </c>
      <c r="L235" s="319"/>
      <c r="M235" s="319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76">
        <v>1.25</v>
      </c>
      <c r="F236" s="376">
        <v>900</v>
      </c>
      <c r="G236" s="376">
        <v>1.2949125596184401</v>
      </c>
      <c r="H236" s="376"/>
      <c r="I236" s="377" t="s">
        <v>3515</v>
      </c>
      <c r="J236" s="377" t="s">
        <v>3614</v>
      </c>
      <c r="K236" s="377" t="s">
        <v>3614</v>
      </c>
      <c r="L236" s="377"/>
      <c r="M236" s="377" t="s">
        <v>3699</v>
      </c>
      <c r="N236" s="378" t="s">
        <v>3700</v>
      </c>
      <c r="O236" s="379" t="s">
        <v>3701</v>
      </c>
      <c r="P236" s="379" t="s">
        <v>3701</v>
      </c>
      <c r="Q236" s="380" t="s">
        <v>3702</v>
      </c>
      <c r="R236" s="380" t="s">
        <v>3703</v>
      </c>
      <c r="S236" s="381">
        <v>44672.900312500002</v>
      </c>
      <c r="T236" s="381">
        <v>44672.900312500002</v>
      </c>
      <c r="U236" s="382" t="s">
        <v>2575</v>
      </c>
      <c r="V236" s="383" t="b">
        <v>1</v>
      </c>
      <c r="W236" s="384" t="b">
        <v>0</v>
      </c>
      <c r="X236" s="385"/>
      <c r="Y236" s="385" t="b">
        <v>0</v>
      </c>
      <c r="Z236" s="386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319" t="s">
        <v>3704</v>
      </c>
      <c r="K237" s="319" t="s">
        <v>3587</v>
      </c>
      <c r="L237" s="319"/>
      <c r="M237" s="319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319" t="s">
        <v>3709</v>
      </c>
      <c r="K238" s="319" t="s">
        <v>3710</v>
      </c>
      <c r="L238" s="319"/>
      <c r="M238" s="319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330" t="s">
        <v>3715</v>
      </c>
      <c r="K239" s="330" t="s">
        <v>3715</v>
      </c>
      <c r="L239" s="330"/>
      <c r="M239" s="330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319" t="s">
        <v>3720</v>
      </c>
      <c r="K240" s="319" t="s">
        <v>3721</v>
      </c>
      <c r="L240" s="319"/>
      <c r="M240" s="319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319" t="s">
        <v>3636</v>
      </c>
      <c r="K241" s="319" t="s">
        <v>3564</v>
      </c>
      <c r="L241" s="319"/>
      <c r="M241" s="319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319" t="s">
        <v>3729</v>
      </c>
      <c r="K242" s="319" t="s">
        <v>3730</v>
      </c>
      <c r="L242" s="319"/>
      <c r="M242" s="319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319" t="s">
        <v>3736</v>
      </c>
      <c r="K243" s="319" t="s">
        <v>3556</v>
      </c>
      <c r="L243" s="319"/>
      <c r="M243" s="319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319" t="s">
        <v>3741</v>
      </c>
      <c r="K244" s="319" t="s">
        <v>3741</v>
      </c>
      <c r="L244" s="319"/>
      <c r="M244" s="319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319" t="s">
        <v>3747</v>
      </c>
      <c r="K245" s="319" t="s">
        <v>3623</v>
      </c>
      <c r="L245" s="319"/>
      <c r="M245" s="319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319" t="s">
        <v>3753</v>
      </c>
      <c r="K246" s="319" t="s">
        <v>3641</v>
      </c>
      <c r="L246" s="319"/>
      <c r="M246" s="319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X246" s="122" t="s">
        <v>3798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319" t="s">
        <v>3760</v>
      </c>
      <c r="K247" s="319" t="s">
        <v>3761</v>
      </c>
      <c r="L247" s="319"/>
      <c r="M247" s="319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319" t="s">
        <v>3768</v>
      </c>
      <c r="K248" s="319" t="s">
        <v>3769</v>
      </c>
      <c r="L248" s="319"/>
      <c r="M248" s="319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319" t="s">
        <v>3776</v>
      </c>
      <c r="K249" s="319" t="s">
        <v>3776</v>
      </c>
      <c r="L249" s="319"/>
      <c r="M249" s="319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319" t="s">
        <v>3782</v>
      </c>
      <c r="K250" s="319" t="s">
        <v>3783</v>
      </c>
      <c r="L250" s="319"/>
      <c r="M250" s="319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319" t="s">
        <v>3782</v>
      </c>
      <c r="K251" s="319" t="s">
        <v>3783</v>
      </c>
      <c r="L251" s="319"/>
      <c r="M251" s="319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319" t="s">
        <v>3540</v>
      </c>
      <c r="K252" s="319" t="s">
        <v>3614</v>
      </c>
      <c r="L252" s="319"/>
      <c r="M252" s="319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319" t="s">
        <v>3808</v>
      </c>
      <c r="K253" s="319" t="s">
        <v>3641</v>
      </c>
      <c r="L253" s="319"/>
      <c r="M253" s="319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319" t="s">
        <v>3812</v>
      </c>
      <c r="K254" s="319" t="s">
        <v>3813</v>
      </c>
      <c r="L254" s="319"/>
      <c r="M254" s="319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319" t="s">
        <v>3720</v>
      </c>
      <c r="K255" s="319" t="s">
        <v>3820</v>
      </c>
      <c r="L255" s="319"/>
      <c r="M255" s="319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7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319" t="s">
        <v>3721</v>
      </c>
      <c r="K256" s="319" t="s">
        <v>3826</v>
      </c>
      <c r="L256" s="319"/>
      <c r="M256" s="319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319" t="s">
        <v>3833</v>
      </c>
      <c r="K257" s="319" t="s">
        <v>3834</v>
      </c>
      <c r="L257" s="319"/>
      <c r="M257" s="319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319" t="s">
        <v>3839</v>
      </c>
      <c r="K258" s="319" t="s">
        <v>3569</v>
      </c>
      <c r="L258" s="319"/>
      <c r="M258" s="319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319" t="s">
        <v>3845</v>
      </c>
      <c r="K259" s="319" t="s">
        <v>3846</v>
      </c>
      <c r="L259" s="319"/>
      <c r="M259" s="319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1" si="23">AND(AB259,AC259,AD259,AE259,AF259,AG259)</f>
        <v>1</v>
      </c>
      <c r="AI259" s="203">
        <f t="shared" ref="AI259:AI321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319" t="s">
        <v>3641</v>
      </c>
      <c r="K260" s="319" t="s">
        <v>3852</v>
      </c>
      <c r="L260" s="319"/>
      <c r="M260" s="319" t="s">
        <v>3853</v>
      </c>
      <c r="N260" s="320" t="s">
        <v>3854</v>
      </c>
      <c r="O260" s="443" t="s">
        <v>3953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319" t="s">
        <v>3858</v>
      </c>
      <c r="K261" s="319" t="s">
        <v>3859</v>
      </c>
      <c r="L261" s="319"/>
      <c r="M261" s="319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319" t="s">
        <v>3866</v>
      </c>
      <c r="K262" s="319" t="s">
        <v>3867</v>
      </c>
      <c r="L262" s="319"/>
      <c r="M262" s="319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319" t="s">
        <v>3873</v>
      </c>
      <c r="K263" s="319" t="s">
        <v>3874</v>
      </c>
      <c r="L263" s="319"/>
      <c r="M263" s="319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319" t="s">
        <v>3880</v>
      </c>
      <c r="K264" s="319" t="s">
        <v>3880</v>
      </c>
      <c r="L264" s="319"/>
      <c r="M264" s="319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319" t="s">
        <v>3880</v>
      </c>
      <c r="K265" s="319" t="s">
        <v>3880</v>
      </c>
      <c r="L265" s="319"/>
      <c r="M265" s="319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319" t="s">
        <v>3890</v>
      </c>
      <c r="K266" s="319" t="s">
        <v>3891</v>
      </c>
      <c r="L266" s="319"/>
      <c r="M266" s="319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319" t="s">
        <v>3890</v>
      </c>
      <c r="K267" s="319" t="s">
        <v>3891</v>
      </c>
      <c r="L267" s="319"/>
      <c r="M267" s="319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319" t="s">
        <v>3899</v>
      </c>
      <c r="K268" s="319" t="s">
        <v>3900</v>
      </c>
      <c r="L268" s="319"/>
      <c r="M268" s="319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319" t="s">
        <v>3904</v>
      </c>
      <c r="K269" s="319" t="s">
        <v>3880</v>
      </c>
      <c r="L269" s="319"/>
      <c r="M269" s="319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319" t="s">
        <v>3904</v>
      </c>
      <c r="K270" s="319" t="s">
        <v>3636</v>
      </c>
      <c r="L270" s="319"/>
      <c r="M270" s="319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2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319" t="s">
        <v>3913</v>
      </c>
      <c r="K271" s="319" t="s">
        <v>3636</v>
      </c>
      <c r="L271" s="319"/>
      <c r="M271" s="319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K272" s="205" t="s">
        <v>2931</v>
      </c>
      <c r="L272" s="408"/>
      <c r="M272" s="279" t="s">
        <v>2981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120" t="s">
        <v>2983</v>
      </c>
      <c r="K273" s="205" t="s">
        <v>2987</v>
      </c>
      <c r="L273" s="408"/>
      <c r="M273" s="279" t="s">
        <v>2986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120" t="s">
        <v>2989</v>
      </c>
      <c r="K274" s="205" t="s">
        <v>2990</v>
      </c>
      <c r="L274" s="408"/>
      <c r="M274" s="279" t="s">
        <v>2988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F275" s="1">
        <v>650</v>
      </c>
      <c r="H275" s="1"/>
      <c r="I275" s="174" t="s">
        <v>2572</v>
      </c>
      <c r="J275" s="120" t="s">
        <v>2995</v>
      </c>
      <c r="K275" s="205" t="s">
        <v>2720</v>
      </c>
      <c r="L275" s="408"/>
      <c r="M275" s="279" t="s">
        <v>2808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K276" s="205" t="s">
        <v>2970</v>
      </c>
      <c r="L276" s="408"/>
      <c r="M276" s="279" t="s">
        <v>2971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K277" s="205" t="s">
        <v>2961</v>
      </c>
      <c r="L277" s="408"/>
      <c r="M277" s="279" t="s">
        <v>2962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H278" s="1"/>
      <c r="I278" s="174" t="s">
        <v>2572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123"/>
      <c r="K279" s="205" t="s">
        <v>2961</v>
      </c>
      <c r="L279" s="408"/>
      <c r="M279" s="279" t="s">
        <v>2962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K280" s="205" t="s">
        <v>2931</v>
      </c>
      <c r="L280" s="408"/>
      <c r="M280" s="279" t="s">
        <v>2930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K281" s="205" t="s">
        <v>2954</v>
      </c>
      <c r="L281" s="408"/>
      <c r="M281" s="279" t="s">
        <v>2955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K282" s="205" t="s">
        <v>2956</v>
      </c>
      <c r="L282" s="408"/>
      <c r="M282" s="279" t="s">
        <v>2957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K283" s="205" t="s">
        <v>2954</v>
      </c>
      <c r="L283" s="408"/>
      <c r="M283" s="279" t="s">
        <v>2955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K284" s="205" t="s">
        <v>2767</v>
      </c>
      <c r="L284" s="408"/>
      <c r="M284" s="279" t="s">
        <v>2766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K285" s="205" t="s">
        <v>2721</v>
      </c>
      <c r="L285" s="408"/>
      <c r="M285" s="279" t="s">
        <v>2708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240"/>
      <c r="K286" s="248" t="s">
        <v>2720</v>
      </c>
      <c r="L286" s="248"/>
      <c r="M286" s="278"/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K287" s="205" t="s">
        <v>2924</v>
      </c>
      <c r="L287" s="408"/>
      <c r="M287" s="279" t="s">
        <v>2925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K288" s="205" t="s">
        <v>3306</v>
      </c>
      <c r="L288" s="408"/>
      <c r="M288" s="279" t="s">
        <v>2927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K289" s="205" t="s">
        <v>2931</v>
      </c>
      <c r="L289" s="408"/>
      <c r="M289" s="279" t="s">
        <v>2930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F290" s="1">
        <v>800</v>
      </c>
      <c r="H290" s="1"/>
      <c r="K290" s="205" t="s">
        <v>2924</v>
      </c>
      <c r="L290" s="408"/>
      <c r="M290" s="279" t="s">
        <v>2925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F291" s="1">
        <v>675</v>
      </c>
      <c r="H291" s="1"/>
      <c r="I291" s="174" t="s">
        <v>2572</v>
      </c>
      <c r="K291" s="205" t="s">
        <v>2720</v>
      </c>
      <c r="L291" s="408"/>
      <c r="M291" s="279" t="s">
        <v>2808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26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K292" s="205" t="s">
        <v>3449</v>
      </c>
      <c r="L292" s="408"/>
      <c r="M292" s="279" t="s">
        <v>2917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K293" s="205" t="s">
        <v>2910</v>
      </c>
      <c r="L293" s="408"/>
      <c r="M293" s="279" t="s">
        <v>2909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F294" s="1">
        <v>973</v>
      </c>
      <c r="H294" s="1"/>
      <c r="I294" s="204" t="s">
        <v>2572</v>
      </c>
      <c r="J294" s="240"/>
      <c r="K294" s="248" t="s">
        <v>2767</v>
      </c>
      <c r="L294" s="409"/>
      <c r="M294" s="279" t="s">
        <v>2766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K295" s="205" t="s">
        <v>2894</v>
      </c>
      <c r="L295" s="408"/>
      <c r="M295" s="279" t="s">
        <v>2893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K296" s="205" t="s">
        <v>2894</v>
      </c>
      <c r="L296" s="408"/>
      <c r="M296" s="279" t="s">
        <v>2893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K297" s="205" t="s">
        <v>2894</v>
      </c>
      <c r="L297" s="408"/>
      <c r="M297" s="279" t="s">
        <v>2893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K298" s="205" t="s">
        <v>2902</v>
      </c>
      <c r="L298" s="408"/>
      <c r="M298" s="279" t="s">
        <v>2903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F299" s="1">
        <v>870</v>
      </c>
      <c r="H299" s="1"/>
      <c r="I299" s="174" t="s">
        <v>2572</v>
      </c>
      <c r="K299" s="205" t="s">
        <v>2721</v>
      </c>
      <c r="L299" s="408"/>
      <c r="M299" s="279" t="s">
        <v>2708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K300" s="205" t="s">
        <v>2882</v>
      </c>
      <c r="L300" s="408"/>
      <c r="M300" s="279" t="s">
        <v>2883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K301" s="205" t="s">
        <v>2882</v>
      </c>
      <c r="L301" s="408"/>
      <c r="M301" s="279" t="s">
        <v>2883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K302" s="205" t="s">
        <v>2707</v>
      </c>
      <c r="L302" s="408"/>
      <c r="M302" s="279" t="s">
        <v>2805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K303" s="205" t="s">
        <v>2869</v>
      </c>
      <c r="L303" s="408"/>
      <c r="M303" s="279" t="s">
        <v>2870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G304" s="85"/>
      <c r="H304" s="85"/>
      <c r="I304" s="240"/>
      <c r="J304" s="240"/>
      <c r="K304" s="248"/>
      <c r="L304" s="248"/>
      <c r="M304" s="248"/>
      <c r="N304" s="248"/>
      <c r="O304" s="249"/>
      <c r="P304" s="142"/>
      <c r="Q304" s="142" t="s">
        <v>2867</v>
      </c>
      <c r="R304" s="142" t="s">
        <v>3957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x14ac:dyDescent="0.6">
      <c r="A305" s="1">
        <v>304</v>
      </c>
      <c r="B305" s="152" t="s">
        <v>2104</v>
      </c>
      <c r="D305" s="1">
        <v>2019</v>
      </c>
      <c r="E305" s="52">
        <v>1.4</v>
      </c>
      <c r="F305" s="1">
        <v>423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x14ac:dyDescent="0.6">
      <c r="A306" s="1">
        <v>305</v>
      </c>
      <c r="B306" s="152" t="s">
        <v>2110</v>
      </c>
      <c r="D306" s="1">
        <v>2018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F307" s="1">
        <v>375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F308" s="1">
        <v>873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x14ac:dyDescent="0.6">
      <c r="A309" s="1">
        <v>308</v>
      </c>
      <c r="B309" s="152" t="s">
        <v>2194</v>
      </c>
      <c r="C309" s="110"/>
      <c r="D309" s="1">
        <v>2021</v>
      </c>
      <c r="E309" s="52">
        <v>2.1</v>
      </c>
      <c r="F309" s="1">
        <v>773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x14ac:dyDescent="0.6">
      <c r="A310" s="1">
        <v>309</v>
      </c>
      <c r="B310" s="152" t="s">
        <v>2208</v>
      </c>
      <c r="C310" s="110"/>
      <c r="D310" s="1">
        <v>2021</v>
      </c>
      <c r="E310" s="52">
        <v>1.46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F311" s="1">
        <v>700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x14ac:dyDescent="0.6">
      <c r="A312" s="1">
        <v>311</v>
      </c>
      <c r="B312" s="152" t="s">
        <v>2218</v>
      </c>
      <c r="C312" s="110"/>
      <c r="D312" s="1">
        <v>2021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313</v>
      </c>
      <c r="AB313" s="234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 x14ac:dyDescent="0.6">
      <c r="A314" s="1">
        <v>314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315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316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317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318</v>
      </c>
      <c r="AB318" s="234" t="b">
        <f t="shared" ref="AB318:AC380" si="26">V318=TRUE</f>
        <v>0</v>
      </c>
      <c r="AC318" s="199" t="b">
        <f t="shared" si="26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319</v>
      </c>
      <c r="AB319" s="234" t="b">
        <f t="shared" si="26"/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320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8" x14ac:dyDescent="0.6">
      <c r="A321" s="1">
        <v>321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8" x14ac:dyDescent="0.6">
      <c r="A322" s="1">
        <v>322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ref="AH322:AH385" si="27">AND(AB322,AC322,AD322,AE322,AF322,AG322)</f>
        <v>0</v>
      </c>
      <c r="AI322" s="203">
        <f t="shared" ref="AI322:AI385" si="28">IF(AH322,1,0)</f>
        <v>0</v>
      </c>
      <c r="BH322" s="73"/>
      <c r="BI322" s="73"/>
      <c r="BJ322" s="73"/>
      <c r="BK322" s="73"/>
    </row>
    <row r="323" spans="1:68" x14ac:dyDescent="0.6">
      <c r="A323" s="1">
        <v>323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si="27"/>
        <v>0</v>
      </c>
      <c r="AI323" s="203">
        <f t="shared" si="28"/>
        <v>0</v>
      </c>
      <c r="BH323" s="73"/>
      <c r="BI323" s="73"/>
      <c r="BJ323" s="73"/>
      <c r="BK323" s="73"/>
    </row>
    <row r="324" spans="1:68" x14ac:dyDescent="0.6">
      <c r="A324" s="1">
        <v>324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8" x14ac:dyDescent="0.6">
      <c r="A325" s="1">
        <v>325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8" x14ac:dyDescent="0.6">
      <c r="A326" s="1">
        <v>326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8" x14ac:dyDescent="0.6">
      <c r="A327" s="1">
        <v>327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8" x14ac:dyDescent="0.6">
      <c r="A328" s="1">
        <v>328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8" x14ac:dyDescent="0.6">
      <c r="A329" s="1">
        <v>329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8" s="58" customFormat="1" ht="39.4" x14ac:dyDescent="0.6">
      <c r="A330" s="58">
        <v>330</v>
      </c>
      <c r="B330" s="147" t="s">
        <v>2534</v>
      </c>
      <c r="C330" s="63" t="s">
        <v>2535</v>
      </c>
      <c r="D330" s="63">
        <v>2021</v>
      </c>
      <c r="E330" s="63">
        <v>3.1</v>
      </c>
      <c r="F330" s="63">
        <v>783</v>
      </c>
      <c r="G330" s="63">
        <v>3.08</v>
      </c>
      <c r="H330" s="63"/>
      <c r="I330" s="174" t="s">
        <v>2572</v>
      </c>
      <c r="J330" s="120"/>
      <c r="K330" s="205" t="s">
        <v>2872</v>
      </c>
      <c r="L330" s="408"/>
      <c r="M330" s="279" t="s">
        <v>2871</v>
      </c>
      <c r="N330" s="205" t="s">
        <v>2776</v>
      </c>
      <c r="O330" s="230" t="s">
        <v>2873</v>
      </c>
      <c r="P330" s="136"/>
      <c r="Q330" s="136" t="s">
        <v>2875</v>
      </c>
      <c r="R330" s="136"/>
      <c r="S330" s="122"/>
      <c r="T330" s="206">
        <v>44661.443749999999</v>
      </c>
      <c r="U330" s="160" t="s">
        <v>2874</v>
      </c>
      <c r="V330" s="189" t="b">
        <v>1</v>
      </c>
      <c r="W330" s="134" t="b">
        <v>1</v>
      </c>
      <c r="X330" s="122"/>
      <c r="Y330" s="122"/>
      <c r="Z330" s="122"/>
      <c r="AA330" s="237"/>
      <c r="AB330" s="234" t="b">
        <f t="shared" si="26"/>
        <v>1</v>
      </c>
      <c r="AC330" s="199" t="b">
        <f t="shared" si="26"/>
        <v>1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1</v>
      </c>
      <c r="AI330" s="203">
        <f t="shared" si="28"/>
        <v>1</v>
      </c>
      <c r="AJ330" s="166">
        <v>2</v>
      </c>
      <c r="AK330" s="63"/>
      <c r="AL330" s="63">
        <v>400</v>
      </c>
      <c r="AM330" s="63">
        <v>783</v>
      </c>
      <c r="AN330" s="63">
        <v>383</v>
      </c>
      <c r="AO330" s="63"/>
      <c r="AP330" s="63"/>
      <c r="AQ330" s="63"/>
      <c r="AR330" s="63"/>
      <c r="AS330" s="63"/>
      <c r="AT330" s="63"/>
      <c r="AU330" s="63"/>
      <c r="AV330" s="63"/>
      <c r="AW330" s="114" t="s">
        <v>213</v>
      </c>
      <c r="AX330" s="115" t="s">
        <v>5</v>
      </c>
      <c r="AY330" s="114" t="s">
        <v>105</v>
      </c>
      <c r="AZ330" s="114" t="s">
        <v>106</v>
      </c>
      <c r="BA330" s="114" t="s">
        <v>106</v>
      </c>
      <c r="BB330" s="114" t="s">
        <v>2005</v>
      </c>
      <c r="BC330" s="63" t="s">
        <v>88</v>
      </c>
      <c r="BD330" s="58" t="s">
        <v>925</v>
      </c>
      <c r="BE330" s="57" t="s">
        <v>2539</v>
      </c>
      <c r="BF330" s="50"/>
      <c r="BG330" s="50" t="s">
        <v>1434</v>
      </c>
      <c r="BH330" s="116"/>
      <c r="BI330" s="116"/>
      <c r="BJ330" s="116"/>
      <c r="BK330" s="116"/>
      <c r="BP330" s="50" t="s">
        <v>2103</v>
      </c>
    </row>
    <row r="331" spans="1:68" ht="26.25" x14ac:dyDescent="0.6">
      <c r="A331" s="1">
        <v>331</v>
      </c>
      <c r="B331" s="152" t="s">
        <v>2560</v>
      </c>
      <c r="C331" s="1" t="s">
        <v>2271</v>
      </c>
      <c r="D331" s="1">
        <v>2018</v>
      </c>
      <c r="E331" s="1">
        <v>2.8</v>
      </c>
      <c r="F331" s="1">
        <v>773</v>
      </c>
      <c r="G331" s="1">
        <v>2.85</v>
      </c>
      <c r="H331" s="1"/>
      <c r="I331" s="174" t="s">
        <v>2572</v>
      </c>
      <c r="K331" s="205" t="s">
        <v>2877</v>
      </c>
      <c r="L331" s="408"/>
      <c r="M331" s="279" t="s">
        <v>2876</v>
      </c>
      <c r="N331" s="205" t="s">
        <v>2878</v>
      </c>
      <c r="O331" s="230" t="s">
        <v>2879</v>
      </c>
      <c r="T331" s="206">
        <v>44661.45208333333</v>
      </c>
      <c r="U331" s="176" t="s">
        <v>2576</v>
      </c>
      <c r="V331" s="189" t="b">
        <v>1</v>
      </c>
      <c r="W331" s="134" t="b">
        <v>1</v>
      </c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W331" s="30" t="s">
        <v>213</v>
      </c>
      <c r="AX331" s="51" t="s">
        <v>38</v>
      </c>
      <c r="AY331" s="51" t="s">
        <v>105</v>
      </c>
      <c r="AZ331" s="51" t="s">
        <v>106</v>
      </c>
      <c r="BA331" s="51" t="s">
        <v>106</v>
      </c>
      <c r="BB331" s="51" t="s">
        <v>2005</v>
      </c>
      <c r="BC331" s="1" t="s">
        <v>88</v>
      </c>
      <c r="BD331" s="1" t="s">
        <v>2549</v>
      </c>
      <c r="BE331" s="33" t="s">
        <v>2550</v>
      </c>
      <c r="BG331" s="51" t="s">
        <v>110</v>
      </c>
      <c r="BH331" s="73"/>
      <c r="BI331" s="73"/>
      <c r="BJ331" s="73"/>
      <c r="BK331" s="73"/>
      <c r="BP331" s="50" t="s">
        <v>2103</v>
      </c>
    </row>
    <row r="332" spans="1:68" ht="26.25" x14ac:dyDescent="0.6">
      <c r="A332" s="1">
        <v>332</v>
      </c>
      <c r="B332" s="152" t="s">
        <v>2559</v>
      </c>
      <c r="C332" s="1" t="s">
        <v>2340</v>
      </c>
      <c r="D332" s="1">
        <v>2019</v>
      </c>
      <c r="E332" s="1">
        <v>2.48</v>
      </c>
      <c r="F332" s="1">
        <v>773</v>
      </c>
      <c r="G332" s="1">
        <v>2.5</v>
      </c>
      <c r="H332" s="1"/>
      <c r="I332" s="174" t="s">
        <v>2572</v>
      </c>
      <c r="K332" s="205" t="s">
        <v>2872</v>
      </c>
      <c r="L332" s="408"/>
      <c r="M332" s="279" t="s">
        <v>2871</v>
      </c>
      <c r="N332" s="205" t="s">
        <v>2881</v>
      </c>
      <c r="O332" s="230" t="s">
        <v>2880</v>
      </c>
      <c r="T332" s="206">
        <v>44661.458333333336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ref="AF332:AG394" si="29">OR((ISBLANK(AA332)), NOT(AA332=FALSE)    )</f>
        <v>1</v>
      </c>
      <c r="AH332" s="201" t="b">
        <f t="shared" si="27"/>
        <v>1</v>
      </c>
      <c r="AI332" s="203">
        <f t="shared" si="28"/>
        <v>1</v>
      </c>
      <c r="AP332" s="47"/>
      <c r="AS332" s="47"/>
      <c r="AW332" s="30" t="s">
        <v>213</v>
      </c>
      <c r="AX332" s="51" t="s">
        <v>5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2556</v>
      </c>
      <c r="BE332" s="33" t="s">
        <v>2557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8" s="318" customFormat="1" ht="105" x14ac:dyDescent="0.6">
      <c r="A333" s="318">
        <v>333</v>
      </c>
      <c r="B333" s="347" t="s">
        <v>3803</v>
      </c>
      <c r="C333" s="348"/>
      <c r="D333" s="318">
        <v>2016</v>
      </c>
      <c r="E333" s="317">
        <v>1.1000000000000001</v>
      </c>
      <c r="F333" s="318">
        <v>773</v>
      </c>
      <c r="G333" s="318">
        <v>1.1230152365677599</v>
      </c>
      <c r="H333" s="318">
        <v>1.0386605560442062</v>
      </c>
      <c r="I333" s="349" t="s">
        <v>3515</v>
      </c>
      <c r="J333" s="349" t="s">
        <v>3747</v>
      </c>
      <c r="K333" s="349" t="s">
        <v>3623</v>
      </c>
      <c r="L333" s="349"/>
      <c r="M333" s="349" t="s">
        <v>3630</v>
      </c>
      <c r="N333" s="350" t="s">
        <v>3700</v>
      </c>
      <c r="O333" s="351" t="s">
        <v>3799</v>
      </c>
      <c r="P333" s="352" t="s">
        <v>3800</v>
      </c>
      <c r="Q333" s="352" t="s">
        <v>3801</v>
      </c>
      <c r="R333" s="352" t="s">
        <v>3802</v>
      </c>
      <c r="S333" s="402">
        <v>44677.775694444441</v>
      </c>
      <c r="T333" s="353">
        <v>44677.775694444441</v>
      </c>
      <c r="U333" s="354" t="s">
        <v>3531</v>
      </c>
      <c r="V333" s="355" t="b">
        <v>1</v>
      </c>
      <c r="W333" s="356" t="b">
        <v>1</v>
      </c>
      <c r="X333" s="357"/>
      <c r="Y333" s="193" t="b">
        <v>0</v>
      </c>
      <c r="Z333" s="358"/>
      <c r="AA333" s="359"/>
      <c r="AM333" s="360" t="s">
        <v>38</v>
      </c>
      <c r="AN333" s="361" t="s">
        <v>213</v>
      </c>
      <c r="AO333" s="360" t="s">
        <v>38</v>
      </c>
      <c r="AP333" s="360" t="s">
        <v>105</v>
      </c>
      <c r="AQ333" s="360" t="s">
        <v>106</v>
      </c>
      <c r="AR333" s="360" t="s">
        <v>106</v>
      </c>
      <c r="AS333" s="360" t="s">
        <v>2005</v>
      </c>
      <c r="AT333" s="318" t="s">
        <v>4</v>
      </c>
      <c r="AU333" s="318" t="s">
        <v>1943</v>
      </c>
      <c r="AV333" s="362" t="s">
        <v>1944</v>
      </c>
      <c r="AW333" s="360" t="s">
        <v>122</v>
      </c>
      <c r="AX333" s="360" t="s">
        <v>110</v>
      </c>
      <c r="AY333" s="363"/>
      <c r="AZ333" s="363"/>
      <c r="BA333" s="363" t="s">
        <v>35</v>
      </c>
      <c r="BB333" s="363"/>
      <c r="BC333" s="318" t="s">
        <v>1947</v>
      </c>
      <c r="BD333" s="318" t="s">
        <v>143</v>
      </c>
      <c r="BH333" s="360" t="s">
        <v>1249</v>
      </c>
      <c r="BI333" s="364">
        <v>42823</v>
      </c>
    </row>
    <row r="334" spans="1:68" x14ac:dyDescent="0.6">
      <c r="A334" s="1">
        <v>334</v>
      </c>
      <c r="AB334" s="234" t="b">
        <f t="shared" si="26"/>
        <v>0</v>
      </c>
      <c r="AC334" s="199" t="b">
        <f t="shared" si="26"/>
        <v>0</v>
      </c>
      <c r="AD334" s="199" t="b">
        <f t="shared" ref="AD334:AG395" si="30">OR((ISBLANK(X334)), NOT(X334=FALSE)    )</f>
        <v>1</v>
      </c>
      <c r="AE334" s="199" t="b">
        <f t="shared" si="30"/>
        <v>1</v>
      </c>
      <c r="AF334" s="200" t="b">
        <f t="shared" si="29"/>
        <v>1</v>
      </c>
      <c r="AG334" s="200" t="b">
        <f t="shared" si="29"/>
        <v>1</v>
      </c>
      <c r="AH334" s="201" t="b">
        <f t="shared" si="27"/>
        <v>0</v>
      </c>
      <c r="AI334" s="203">
        <f t="shared" si="28"/>
        <v>0</v>
      </c>
      <c r="BH334" s="73"/>
      <c r="BI334" s="73"/>
      <c r="BJ334" s="73"/>
      <c r="BK334" s="73"/>
    </row>
    <row r="335" spans="1:68" x14ac:dyDescent="0.6">
      <c r="A335" s="1">
        <v>335</v>
      </c>
      <c r="AB335" s="234" t="b">
        <f t="shared" si="26"/>
        <v>0</v>
      </c>
      <c r="AC335" s="199" t="b">
        <f t="shared" si="26"/>
        <v>0</v>
      </c>
      <c r="AD335" s="199" t="b">
        <f t="shared" si="30"/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8" x14ac:dyDescent="0.6">
      <c r="A336" s="1">
        <v>336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 x14ac:dyDescent="0.6">
      <c r="A337" s="1">
        <v>337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 x14ac:dyDescent="0.6">
      <c r="A338" s="1">
        <v>338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 x14ac:dyDescent="0.6">
      <c r="A339" s="1">
        <v>339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 x14ac:dyDescent="0.6">
      <c r="A340" s="1">
        <v>340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 x14ac:dyDescent="0.6">
      <c r="A341" s="1">
        <v>341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 x14ac:dyDescent="0.6">
      <c r="A342" s="1">
        <v>342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 x14ac:dyDescent="0.6">
      <c r="A343" s="1">
        <v>343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 x14ac:dyDescent="0.6">
      <c r="A344" s="1">
        <v>344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 x14ac:dyDescent="0.6">
      <c r="A345" s="1">
        <v>345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 x14ac:dyDescent="0.6">
      <c r="A346" s="1">
        <v>346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 x14ac:dyDescent="0.6">
      <c r="A347" s="1">
        <v>347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 x14ac:dyDescent="0.6">
      <c r="A348" s="1">
        <v>348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 x14ac:dyDescent="0.6">
      <c r="A349" s="1">
        <v>349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 x14ac:dyDescent="0.6">
      <c r="A350" s="1">
        <v>350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 ht="26.25" x14ac:dyDescent="0.6">
      <c r="A351" s="47">
        <v>351</v>
      </c>
      <c r="B351" s="153" t="s">
        <v>2130</v>
      </c>
      <c r="C351" s="47" t="s">
        <v>2245</v>
      </c>
      <c r="D351" s="47">
        <v>2021</v>
      </c>
      <c r="E351" s="96">
        <v>1.2</v>
      </c>
      <c r="F351" s="47">
        <v>548</v>
      </c>
      <c r="G351" s="96">
        <v>1.1599999999999999</v>
      </c>
      <c r="H351" s="96"/>
      <c r="I351" s="120" t="s">
        <v>2572</v>
      </c>
      <c r="K351" s="205" t="s">
        <v>3009</v>
      </c>
      <c r="L351" s="408"/>
      <c r="M351" s="279" t="s">
        <v>3008</v>
      </c>
      <c r="N351" s="205" t="s">
        <v>2738</v>
      </c>
      <c r="O351" s="230" t="s">
        <v>3013</v>
      </c>
      <c r="T351" s="206">
        <v>44664.507638888892</v>
      </c>
      <c r="U351" s="160" t="s">
        <v>3007</v>
      </c>
      <c r="V351" s="189" t="b">
        <v>1</v>
      </c>
      <c r="W351" s="134" t="b">
        <v>1</v>
      </c>
      <c r="AB351" s="234" t="b">
        <f t="shared" si="26"/>
        <v>1</v>
      </c>
      <c r="AC351" s="199" t="b">
        <f t="shared" si="26"/>
        <v>1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1</v>
      </c>
      <c r="AI351" s="203">
        <f t="shared" si="28"/>
        <v>1</v>
      </c>
      <c r="AJ351" s="168" t="s">
        <v>143</v>
      </c>
      <c r="AK351" s="98"/>
      <c r="AL351" s="47">
        <v>300</v>
      </c>
      <c r="AM351" s="47">
        <v>548</v>
      </c>
      <c r="AN351" s="47">
        <f t="shared" ref="AN351:AN414" si="31">AM351-AL351</f>
        <v>248</v>
      </c>
      <c r="AO351" s="97">
        <v>6.5</v>
      </c>
      <c r="AP351" s="47" t="s">
        <v>2561</v>
      </c>
      <c r="AQ351" s="47">
        <v>323</v>
      </c>
      <c r="AR351" s="47">
        <v>523</v>
      </c>
      <c r="AS351" s="47">
        <f>AR351-AQ351</f>
        <v>200</v>
      </c>
      <c r="AT351" s="47" t="s">
        <v>2563</v>
      </c>
      <c r="AU351" s="47"/>
      <c r="AW351" s="54" t="s">
        <v>213</v>
      </c>
      <c r="AX351" s="54" t="s">
        <v>38</v>
      </c>
      <c r="AY351" s="54" t="s">
        <v>105</v>
      </c>
      <c r="AZ351" s="54" t="s">
        <v>105</v>
      </c>
      <c r="BA351" s="54" t="s">
        <v>106</v>
      </c>
      <c r="BB351" s="54" t="s">
        <v>2006</v>
      </c>
      <c r="BC351" s="47" t="s">
        <v>2250</v>
      </c>
      <c r="BD351" s="47" t="s">
        <v>2248</v>
      </c>
      <c r="BE351" s="47" t="s">
        <v>2514</v>
      </c>
      <c r="BF351" s="30"/>
      <c r="BG351" s="30"/>
      <c r="BH351" s="73"/>
      <c r="BI351" s="73"/>
      <c r="BJ351" s="73"/>
      <c r="BK351" s="73"/>
      <c r="BL351" s="33"/>
      <c r="BM351" s="33"/>
      <c r="BN351" s="33"/>
      <c r="BO351" s="33"/>
      <c r="BP351" s="30" t="s">
        <v>2300</v>
      </c>
      <c r="BQ351" s="88">
        <v>44386</v>
      </c>
      <c r="BR351" s="33"/>
      <c r="BS351" s="33"/>
    </row>
    <row r="352" spans="1:71" ht="26.25" x14ac:dyDescent="0.6">
      <c r="A352" s="47">
        <v>352</v>
      </c>
      <c r="B352" s="153" t="s">
        <v>2130</v>
      </c>
      <c r="C352" s="47" t="s">
        <v>2245</v>
      </c>
      <c r="D352" s="47">
        <f>D351</f>
        <v>2021</v>
      </c>
      <c r="E352" s="96">
        <v>1</v>
      </c>
      <c r="F352" s="47">
        <v>423</v>
      </c>
      <c r="G352" s="96">
        <v>1.01</v>
      </c>
      <c r="H352" s="96"/>
      <c r="I352" s="120" t="s">
        <v>2572</v>
      </c>
      <c r="K352" s="205" t="s">
        <v>3009</v>
      </c>
      <c r="L352" s="408"/>
      <c r="M352" s="279" t="s">
        <v>3008</v>
      </c>
      <c r="N352" s="205" t="s">
        <v>2738</v>
      </c>
      <c r="O352" s="230" t="s">
        <v>3012</v>
      </c>
      <c r="P352" s="230" t="s">
        <v>3010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7">
        <v>0.9</v>
      </c>
      <c r="AK352" s="97"/>
      <c r="AL352" s="47">
        <v>300</v>
      </c>
      <c r="AM352" s="47">
        <v>548</v>
      </c>
      <c r="AN352" s="47">
        <f t="shared" si="31"/>
        <v>248</v>
      </c>
      <c r="AO352" s="97"/>
      <c r="AP352" s="47"/>
      <c r="AQ352" s="47"/>
      <c r="AR352" s="47"/>
      <c r="AS352" s="47"/>
      <c r="AT352" s="47"/>
      <c r="AU352" s="47"/>
      <c r="AW352" s="54" t="str">
        <f>AW351</f>
        <v>TEP</v>
      </c>
      <c r="AX352" s="54" t="s">
        <v>5</v>
      </c>
      <c r="AY352" s="54" t="s">
        <v>105</v>
      </c>
      <c r="AZ352" s="54" t="s">
        <v>105</v>
      </c>
      <c r="BA352" s="54" t="s">
        <v>106</v>
      </c>
      <c r="BB352" s="54" t="s">
        <v>2240</v>
      </c>
      <c r="BC352" s="47" t="s">
        <v>2108</v>
      </c>
      <c r="BD352" s="47" t="s">
        <v>2108</v>
      </c>
      <c r="BE352" s="47" t="s">
        <v>2249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x14ac:dyDescent="0.6">
      <c r="A353" s="47">
        <v>353</v>
      </c>
      <c r="B353" s="153" t="s">
        <v>2131</v>
      </c>
      <c r="C353" s="47" t="s">
        <v>2245</v>
      </c>
      <c r="D353" s="47">
        <v>2018</v>
      </c>
      <c r="E353" s="96">
        <v>1.42</v>
      </c>
      <c r="F353" s="47">
        <v>973</v>
      </c>
      <c r="G353" s="96">
        <v>1.42</v>
      </c>
      <c r="H353" s="96">
        <v>1.45</v>
      </c>
      <c r="I353" s="120" t="s">
        <v>2572</v>
      </c>
      <c r="K353" s="205" t="s">
        <v>2767</v>
      </c>
      <c r="L353" s="408"/>
      <c r="M353" s="279" t="s">
        <v>2777</v>
      </c>
      <c r="T353" s="206">
        <v>44664.519444444442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0.81</v>
      </c>
      <c r="AK353" s="97"/>
      <c r="AL353" s="47">
        <v>300</v>
      </c>
      <c r="AM353" s="47">
        <v>973</v>
      </c>
      <c r="AN353" s="47">
        <f t="shared" si="31"/>
        <v>673</v>
      </c>
      <c r="AO353" s="97">
        <v>9</v>
      </c>
      <c r="AP353" s="47" t="s">
        <v>2561</v>
      </c>
      <c r="AQ353" s="47">
        <v>323</v>
      </c>
      <c r="AR353" s="47">
        <v>823</v>
      </c>
      <c r="AS353" s="47">
        <f>AR353-AQ353</f>
        <v>500</v>
      </c>
      <c r="AT353" s="47" t="s">
        <v>2564</v>
      </c>
      <c r="AU353" s="47"/>
      <c r="AW353" s="54" t="s">
        <v>213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2253</v>
      </c>
      <c r="BD353" s="47" t="s">
        <v>2254</v>
      </c>
      <c r="BE353" s="47" t="s">
        <v>2255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26.25" x14ac:dyDescent="0.6">
      <c r="A354" s="47">
        <v>354</v>
      </c>
      <c r="B354" s="153" t="s">
        <v>2132</v>
      </c>
      <c r="C354" s="47" t="s">
        <v>2256</v>
      </c>
      <c r="D354" s="47">
        <v>2016</v>
      </c>
      <c r="E354" s="96">
        <v>1.64</v>
      </c>
      <c r="F354" s="47">
        <v>850</v>
      </c>
      <c r="G354" s="96">
        <v>1.63</v>
      </c>
      <c r="H354" s="96">
        <v>1.63</v>
      </c>
      <c r="I354" s="120" t="s">
        <v>2572</v>
      </c>
      <c r="K354" s="205" t="s">
        <v>3016</v>
      </c>
      <c r="L354" s="408"/>
      <c r="M354" s="279" t="s">
        <v>3015</v>
      </c>
      <c r="N354" s="205" t="s">
        <v>2920</v>
      </c>
      <c r="O354" s="230" t="s">
        <v>3017</v>
      </c>
      <c r="P354" s="136" t="s">
        <v>3018</v>
      </c>
      <c r="T354" s="206">
        <v>44664.520833333336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 t="s">
        <v>2261</v>
      </c>
      <c r="AK354" s="97"/>
      <c r="AL354" s="47">
        <v>675</v>
      </c>
      <c r="AM354" s="47">
        <v>850</v>
      </c>
      <c r="AN354" s="47">
        <f t="shared" si="31"/>
        <v>175</v>
      </c>
      <c r="AO354" s="97"/>
      <c r="AP354" s="47"/>
      <c r="AQ354" s="47"/>
      <c r="AR354" s="47"/>
      <c r="AS354" s="47"/>
      <c r="AT354" s="47"/>
      <c r="AU354" s="47"/>
      <c r="AW354" s="54" t="s">
        <v>213</v>
      </c>
      <c r="AX354" s="54" t="s">
        <v>38</v>
      </c>
      <c r="AY354" s="54" t="s">
        <v>105</v>
      </c>
      <c r="AZ354" s="54" t="s">
        <v>106</v>
      </c>
      <c r="BA354" s="54" t="s">
        <v>106</v>
      </c>
      <c r="BB354" s="54" t="s">
        <v>2002</v>
      </c>
      <c r="BC354" s="47" t="s">
        <v>1616</v>
      </c>
      <c r="BD354" s="47" t="s">
        <v>2260</v>
      </c>
      <c r="BE354" s="47" t="s">
        <v>2259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2.5" x14ac:dyDescent="0.6">
      <c r="A355" s="47">
        <v>355</v>
      </c>
      <c r="B355" s="153" t="s">
        <v>2133</v>
      </c>
      <c r="C355" s="47" t="s">
        <v>2245</v>
      </c>
      <c r="D355" s="47">
        <v>2016</v>
      </c>
      <c r="E355" s="96">
        <v>2.5</v>
      </c>
      <c r="F355" s="47">
        <v>923</v>
      </c>
      <c r="G355" s="96">
        <v>2.4300000000000002</v>
      </c>
      <c r="H355" s="96"/>
      <c r="I355" s="120" t="s">
        <v>2572</v>
      </c>
      <c r="J355" s="397"/>
      <c r="K355" s="398" t="s">
        <v>2720</v>
      </c>
      <c r="L355" s="411"/>
      <c r="M355" s="399" t="s">
        <v>2808</v>
      </c>
      <c r="N355" s="398" t="s">
        <v>2814</v>
      </c>
      <c r="O355" s="400" t="s">
        <v>3020</v>
      </c>
      <c r="P355" s="401"/>
      <c r="Q355" s="401" t="s">
        <v>3925</v>
      </c>
      <c r="R355" s="401" t="s">
        <v>3926</v>
      </c>
      <c r="S355" s="402">
        <v>45027.958333333336</v>
      </c>
      <c r="T355" s="402">
        <v>45027.958333333336</v>
      </c>
      <c r="U355" s="403" t="s">
        <v>2575</v>
      </c>
      <c r="V355" s="395" t="b">
        <v>1</v>
      </c>
      <c r="W355" s="396" t="b">
        <v>1</v>
      </c>
      <c r="X355" s="139"/>
      <c r="Y355" s="139"/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>
        <v>1.67</v>
      </c>
      <c r="AK355" s="97"/>
      <c r="AL355" s="47">
        <v>300</v>
      </c>
      <c r="AM355" s="47">
        <v>900</v>
      </c>
      <c r="AN355" s="47">
        <f t="shared" si="31"/>
        <v>600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5</v>
      </c>
      <c r="AY355" s="54" t="s">
        <v>105</v>
      </c>
      <c r="AZ355" s="54" t="s">
        <v>106</v>
      </c>
      <c r="BA355" s="54" t="s">
        <v>106</v>
      </c>
      <c r="BB355" s="54" t="s">
        <v>2005</v>
      </c>
      <c r="BC355" s="47" t="s">
        <v>4</v>
      </c>
      <c r="BD355" s="47" t="s">
        <v>2262</v>
      </c>
      <c r="BE355" s="47" t="s">
        <v>2263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26.25" x14ac:dyDescent="0.6">
      <c r="A356" s="47">
        <v>356</v>
      </c>
      <c r="B356" s="153" t="s">
        <v>2134</v>
      </c>
      <c r="C356" s="47" t="s">
        <v>2245</v>
      </c>
      <c r="D356" s="47">
        <v>2019</v>
      </c>
      <c r="E356" s="96">
        <v>1.3</v>
      </c>
      <c r="F356" s="47">
        <v>873</v>
      </c>
      <c r="G356" s="96">
        <v>1.29</v>
      </c>
      <c r="H356" s="96"/>
      <c r="I356" s="120" t="s">
        <v>2572</v>
      </c>
      <c r="K356" s="205" t="s">
        <v>3023</v>
      </c>
      <c r="L356" s="408"/>
      <c r="M356" s="279" t="s">
        <v>3022</v>
      </c>
      <c r="N356" s="205" t="s">
        <v>2780</v>
      </c>
      <c r="O356" s="230" t="s">
        <v>3024</v>
      </c>
      <c r="P356" s="136" t="s">
        <v>3025</v>
      </c>
      <c r="T356" s="206">
        <v>44664.525694444441</v>
      </c>
      <c r="U356" s="160" t="s">
        <v>3007</v>
      </c>
      <c r="V356" s="189" t="b">
        <v>1</v>
      </c>
      <c r="W356" s="134" t="b">
        <v>1</v>
      </c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0.9</v>
      </c>
      <c r="AK356" s="97"/>
      <c r="AL356" s="47">
        <v>500</v>
      </c>
      <c r="AM356" s="47">
        <v>873</v>
      </c>
      <c r="AN356" s="47">
        <f t="shared" si="31"/>
        <v>373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/>
      <c r="BC356" s="47" t="s">
        <v>2264</v>
      </c>
      <c r="BD356" s="47" t="s">
        <v>2265</v>
      </c>
      <c r="BE356" s="47" t="s">
        <v>2266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357</v>
      </c>
      <c r="B357" s="150" t="s">
        <v>2135</v>
      </c>
      <c r="C357" s="64" t="s">
        <v>2267</v>
      </c>
      <c r="D357" s="47">
        <v>2021</v>
      </c>
      <c r="E357" s="96">
        <v>2.5</v>
      </c>
      <c r="F357" s="47">
        <v>650</v>
      </c>
      <c r="G357" s="96">
        <v>2.65</v>
      </c>
      <c r="H357" s="96">
        <v>2.65</v>
      </c>
      <c r="I357" s="120" t="s">
        <v>2572</v>
      </c>
      <c r="K357" s="205" t="s">
        <v>2707</v>
      </c>
      <c r="L357" s="408"/>
      <c r="M357" s="279" t="s">
        <v>3027</v>
      </c>
      <c r="N357" s="205" t="s">
        <v>2920</v>
      </c>
      <c r="O357" s="230" t="s">
        <v>3028</v>
      </c>
      <c r="P357" s="136" t="s">
        <v>3029</v>
      </c>
      <c r="T357" s="206">
        <v>44664.05972222222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1.8</v>
      </c>
      <c r="AK357" s="97"/>
      <c r="AL357" s="47">
        <v>300</v>
      </c>
      <c r="AM357" s="47">
        <v>800</v>
      </c>
      <c r="AN357" s="47">
        <f t="shared" si="31"/>
        <v>500</v>
      </c>
      <c r="AO357" s="97">
        <v>14</v>
      </c>
      <c r="AP357" s="47" t="s">
        <v>2561</v>
      </c>
      <c r="AQ357" s="47">
        <v>300</v>
      </c>
      <c r="AR357" s="47">
        <v>740</v>
      </c>
      <c r="AS357" s="47">
        <f>AR357-AQ357</f>
        <v>440</v>
      </c>
      <c r="AT357" s="47" t="s">
        <v>2564</v>
      </c>
      <c r="AU357" s="47"/>
      <c r="AW357" s="54" t="s">
        <v>213</v>
      </c>
      <c r="AX357" s="54" t="s">
        <v>5</v>
      </c>
      <c r="AY357" s="54" t="s">
        <v>105</v>
      </c>
      <c r="AZ357" s="54" t="s">
        <v>105</v>
      </c>
      <c r="BA357" s="54" t="s">
        <v>106</v>
      </c>
      <c r="BB357" s="54" t="s">
        <v>2005</v>
      </c>
      <c r="BC357" s="47"/>
      <c r="BD357" s="47" t="s">
        <v>2270</v>
      </c>
      <c r="BE357" s="47" t="s">
        <v>2515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358</v>
      </c>
      <c r="B358" s="153" t="s">
        <v>2273</v>
      </c>
      <c r="C358" s="47" t="s">
        <v>2271</v>
      </c>
      <c r="D358" s="47">
        <v>2021</v>
      </c>
      <c r="E358" s="96">
        <v>2.6</v>
      </c>
      <c r="F358" s="47">
        <v>573</v>
      </c>
      <c r="G358" s="96">
        <v>2.5499999999999998</v>
      </c>
      <c r="H358" s="96"/>
      <c r="I358" s="120" t="s">
        <v>2572</v>
      </c>
      <c r="K358" s="205" t="s">
        <v>3030</v>
      </c>
      <c r="L358" s="408"/>
      <c r="M358" s="279" t="s">
        <v>2785</v>
      </c>
      <c r="N358" s="205" t="s">
        <v>2730</v>
      </c>
      <c r="O358" s="230" t="s">
        <v>2276</v>
      </c>
      <c r="P358" s="136" t="s">
        <v>3033</v>
      </c>
      <c r="T358" s="206">
        <v>44664.061111111114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315</v>
      </c>
      <c r="AM358" s="47">
        <v>573</v>
      </c>
      <c r="AN358" s="47">
        <f t="shared" si="31"/>
        <v>258</v>
      </c>
      <c r="AO358" s="97">
        <v>9.8000000000000007</v>
      </c>
      <c r="AP358" s="47" t="s">
        <v>2561</v>
      </c>
      <c r="AQ358" s="47">
        <v>300</v>
      </c>
      <c r="AR358" s="47">
        <v>573</v>
      </c>
      <c r="AS358" s="47">
        <f>AR358-AQ358</f>
        <v>273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 t="s">
        <v>1145</v>
      </c>
      <c r="BD358" s="47" t="s">
        <v>2275</v>
      </c>
      <c r="BE358" s="47" t="s">
        <v>2276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s="111" customFormat="1" ht="26.25" x14ac:dyDescent="0.6">
      <c r="A359" s="47">
        <v>359</v>
      </c>
      <c r="B359" s="153" t="s">
        <v>2136</v>
      </c>
      <c r="C359" s="47" t="s">
        <v>2271</v>
      </c>
      <c r="D359" s="47">
        <v>2019</v>
      </c>
      <c r="E359" s="96">
        <v>1.6</v>
      </c>
      <c r="F359" s="47">
        <v>873</v>
      </c>
      <c r="G359" s="96">
        <v>1.64</v>
      </c>
      <c r="H359" s="96">
        <v>1.62</v>
      </c>
      <c r="I359" s="120" t="s">
        <v>2572</v>
      </c>
      <c r="J359" s="120"/>
      <c r="K359" s="205" t="s">
        <v>2877</v>
      </c>
      <c r="L359" s="408"/>
      <c r="M359" s="279" t="s">
        <v>3040</v>
      </c>
      <c r="N359" s="205" t="s">
        <v>3037</v>
      </c>
      <c r="O359" s="230" t="s">
        <v>3035</v>
      </c>
      <c r="P359" s="136" t="s">
        <v>3036</v>
      </c>
      <c r="Q359" s="136"/>
      <c r="R359" s="136"/>
      <c r="S359" s="122"/>
      <c r="T359" s="206">
        <v>44664.0625</v>
      </c>
      <c r="U359" s="160" t="s">
        <v>3007</v>
      </c>
      <c r="V359" s="189" t="b">
        <v>1</v>
      </c>
      <c r="W359" s="134" t="b">
        <v>1</v>
      </c>
      <c r="X359" s="122"/>
      <c r="Y359" s="122"/>
      <c r="Z359" s="122"/>
      <c r="AA359" s="237"/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9">
        <v>1.25</v>
      </c>
      <c r="AK359" s="101"/>
      <c r="AL359" s="99">
        <v>300</v>
      </c>
      <c r="AM359" s="99">
        <v>873</v>
      </c>
      <c r="AN359" s="99">
        <f t="shared" si="31"/>
        <v>573</v>
      </c>
      <c r="AO359" s="101">
        <v>2.9</v>
      </c>
      <c r="AP359" s="99" t="s">
        <v>2561</v>
      </c>
      <c r="AQ359" s="99">
        <v>300</v>
      </c>
      <c r="AR359" s="99">
        <v>560</v>
      </c>
      <c r="AS359" s="99">
        <f>AR359-AQ359</f>
        <v>260</v>
      </c>
      <c r="AT359" s="99" t="s">
        <v>2564</v>
      </c>
      <c r="AU359" s="99"/>
      <c r="AW359" s="102" t="s">
        <v>213</v>
      </c>
      <c r="AX359" s="102" t="s">
        <v>5</v>
      </c>
      <c r="AY359" s="102" t="s">
        <v>105</v>
      </c>
      <c r="AZ359" s="102" t="s">
        <v>105</v>
      </c>
      <c r="BA359" s="102" t="s">
        <v>106</v>
      </c>
      <c r="BB359" s="102" t="s">
        <v>2005</v>
      </c>
      <c r="BC359" s="99" t="s">
        <v>2099</v>
      </c>
      <c r="BD359" s="99" t="s">
        <v>2278</v>
      </c>
      <c r="BE359" s="99" t="s">
        <v>2101</v>
      </c>
      <c r="BF359" s="90"/>
      <c r="BG359" s="90"/>
      <c r="BH359" s="91"/>
      <c r="BI359" s="91"/>
      <c r="BJ359" s="91"/>
      <c r="BK359" s="91"/>
      <c r="BL359" s="89"/>
      <c r="BM359" s="89"/>
      <c r="BN359" s="89"/>
      <c r="BO359" s="89"/>
      <c r="BP359" s="90" t="s">
        <v>2300</v>
      </c>
      <c r="BQ359" s="88">
        <v>44386</v>
      </c>
      <c r="BR359" s="89"/>
      <c r="BS359" s="89" t="s">
        <v>2280</v>
      </c>
    </row>
    <row r="360" spans="1:71" ht="26.25" x14ac:dyDescent="0.6">
      <c r="A360" s="47">
        <v>360</v>
      </c>
      <c r="B360" s="153" t="s">
        <v>2137</v>
      </c>
      <c r="C360" s="47" t="s">
        <v>2271</v>
      </c>
      <c r="D360" s="47">
        <v>2021</v>
      </c>
      <c r="E360" s="96">
        <v>1.8</v>
      </c>
      <c r="F360" s="47">
        <v>900</v>
      </c>
      <c r="G360" s="96">
        <v>1.77</v>
      </c>
      <c r="H360" s="96"/>
      <c r="I360" s="120" t="s">
        <v>2572</v>
      </c>
      <c r="K360" s="205" t="s">
        <v>3042</v>
      </c>
      <c r="L360" s="408"/>
      <c r="M360" s="279" t="s">
        <v>3041</v>
      </c>
      <c r="N360" s="205" t="s">
        <v>3045</v>
      </c>
      <c r="O360" s="230" t="s">
        <v>3044</v>
      </c>
      <c r="P360" s="230" t="s">
        <v>3043</v>
      </c>
      <c r="T360" s="206">
        <v>44664.068055555559</v>
      </c>
      <c r="U360" s="160" t="s">
        <v>3007</v>
      </c>
      <c r="V360" s="189" t="b">
        <v>1</v>
      </c>
      <c r="W360" s="134" t="b">
        <v>1</v>
      </c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7">
        <v>1.02</v>
      </c>
      <c r="AK360" s="97"/>
      <c r="AL360" s="47">
        <v>293</v>
      </c>
      <c r="AM360" s="47">
        <v>900</v>
      </c>
      <c r="AN360" s="47">
        <f t="shared" si="31"/>
        <v>607</v>
      </c>
      <c r="AO360" s="97">
        <v>12.3</v>
      </c>
      <c r="AP360" s="47" t="s">
        <v>2561</v>
      </c>
      <c r="AQ360" s="47">
        <v>293</v>
      </c>
      <c r="AR360" s="47">
        <v>800</v>
      </c>
      <c r="AS360" s="47">
        <f>AR360-AQ360</f>
        <v>507</v>
      </c>
      <c r="AT360" s="47" t="s">
        <v>2565</v>
      </c>
      <c r="AU360" s="47"/>
      <c r="AW360" s="54" t="s">
        <v>213</v>
      </c>
      <c r="AX360" s="54" t="s">
        <v>38</v>
      </c>
      <c r="AY360" s="54" t="s">
        <v>105</v>
      </c>
      <c r="AZ360" s="54" t="s">
        <v>105</v>
      </c>
      <c r="BA360" s="54" t="s">
        <v>106</v>
      </c>
      <c r="BB360" s="54" t="s">
        <v>2005</v>
      </c>
      <c r="BC360" s="47" t="s">
        <v>529</v>
      </c>
      <c r="BD360" s="47" t="s">
        <v>2285</v>
      </c>
      <c r="BE360" s="47" t="s">
        <v>2516</v>
      </c>
      <c r="BF360" s="30"/>
      <c r="BG360" s="30"/>
      <c r="BH360" s="73"/>
      <c r="BI360" s="73"/>
      <c r="BJ360" s="73"/>
      <c r="BK360" s="73"/>
      <c r="BL360" s="33"/>
      <c r="BM360" s="33"/>
      <c r="BN360" s="33"/>
      <c r="BO360" s="33"/>
      <c r="BP360" s="30" t="s">
        <v>2300</v>
      </c>
      <c r="BQ360" s="88">
        <v>44386</v>
      </c>
      <c r="BR360" s="33"/>
      <c r="BS360" s="33"/>
    </row>
    <row r="361" spans="1:71" ht="26.25" x14ac:dyDescent="0.6">
      <c r="A361" s="47">
        <v>361</v>
      </c>
      <c r="B361" s="153" t="s">
        <v>2138</v>
      </c>
      <c r="C361" s="47" t="s">
        <v>2271</v>
      </c>
      <c r="D361" s="47">
        <v>2019</v>
      </c>
      <c r="E361" s="96">
        <v>0.9</v>
      </c>
      <c r="F361" s="47">
        <v>350</v>
      </c>
      <c r="G361" s="96">
        <v>0.94</v>
      </c>
      <c r="H361" s="96"/>
      <c r="I361" s="120" t="s">
        <v>2572</v>
      </c>
      <c r="K361" s="205" t="s">
        <v>2767</v>
      </c>
      <c r="M361" s="277" t="s">
        <v>3003</v>
      </c>
      <c r="N361" s="205" t="s">
        <v>3047</v>
      </c>
      <c r="O361" s="230" t="s">
        <v>2923</v>
      </c>
      <c r="P361" s="136" t="s">
        <v>3048</v>
      </c>
      <c r="T361" s="206">
        <v>44664.070138888892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0.6</v>
      </c>
      <c r="AK361" s="97"/>
      <c r="AL361" s="47">
        <v>200</v>
      </c>
      <c r="AM361" s="47">
        <v>350</v>
      </c>
      <c r="AN361" s="47">
        <f t="shared" si="31"/>
        <v>150</v>
      </c>
      <c r="AO361" s="97"/>
      <c r="AP361" s="47"/>
      <c r="AQ361" s="47"/>
      <c r="AR361" s="47"/>
      <c r="AS361" s="47"/>
      <c r="AT361" s="47"/>
      <c r="AU361" s="47"/>
      <c r="AW361" s="54" t="s">
        <v>213</v>
      </c>
      <c r="AX361" s="54" t="s">
        <v>38</v>
      </c>
      <c r="AY361" s="54" t="s">
        <v>105</v>
      </c>
      <c r="AZ361" s="54" t="s">
        <v>106</v>
      </c>
      <c r="BA361" s="54" t="s">
        <v>106</v>
      </c>
      <c r="BB361" s="54" t="s">
        <v>2006</v>
      </c>
      <c r="BC361" s="47" t="s">
        <v>2286</v>
      </c>
      <c r="BD361" s="47" t="s">
        <v>2248</v>
      </c>
      <c r="BE361" s="47" t="s">
        <v>2294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362</v>
      </c>
      <c r="B362" s="153" t="s">
        <v>2139</v>
      </c>
      <c r="C362" s="47" t="s">
        <v>2295</v>
      </c>
      <c r="D362" s="47">
        <v>2020</v>
      </c>
      <c r="E362" s="96">
        <v>1.4</v>
      </c>
      <c r="F362" s="47">
        <v>773</v>
      </c>
      <c r="G362" s="96">
        <v>1.37</v>
      </c>
      <c r="H362" s="96">
        <v>1.38</v>
      </c>
      <c r="I362" s="120" t="s">
        <v>2572</v>
      </c>
      <c r="K362" s="205" t="s">
        <v>3042</v>
      </c>
      <c r="L362" s="408"/>
      <c r="M362" s="279" t="s">
        <v>3052</v>
      </c>
      <c r="N362" s="205" t="s">
        <v>3051</v>
      </c>
      <c r="O362" s="230" t="s">
        <v>3049</v>
      </c>
      <c r="P362" s="136" t="s">
        <v>3050</v>
      </c>
      <c r="T362" s="206">
        <v>44664.076388888891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0.83</v>
      </c>
      <c r="AK362" s="97"/>
      <c r="AL362" s="47">
        <v>323</v>
      </c>
      <c r="AM362" s="47">
        <v>773</v>
      </c>
      <c r="AN362" s="47">
        <f t="shared" si="31"/>
        <v>450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5</v>
      </c>
      <c r="AY362" s="54" t="s">
        <v>105</v>
      </c>
      <c r="AZ362" s="54" t="s">
        <v>106</v>
      </c>
      <c r="BA362" s="54" t="s">
        <v>106</v>
      </c>
      <c r="BB362" s="54" t="s">
        <v>2005</v>
      </c>
      <c r="BC362" s="47" t="s">
        <v>2298</v>
      </c>
      <c r="BD362" s="47" t="s">
        <v>2299</v>
      </c>
      <c r="BE362" s="47" t="s">
        <v>2519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363</v>
      </c>
      <c r="B363" s="153" t="s">
        <v>2140</v>
      </c>
      <c r="C363" s="47" t="s">
        <v>2295</v>
      </c>
      <c r="D363" s="47">
        <v>2021</v>
      </c>
      <c r="E363" s="96">
        <v>1.4</v>
      </c>
      <c r="F363" s="47">
        <v>723</v>
      </c>
      <c r="G363" s="96">
        <v>1.41</v>
      </c>
      <c r="H363" s="96"/>
      <c r="I363" s="120" t="s">
        <v>2572</v>
      </c>
      <c r="K363" s="205" t="s">
        <v>3038</v>
      </c>
      <c r="L363" s="408"/>
      <c r="M363" s="279" t="s">
        <v>3040</v>
      </c>
      <c r="N363" s="205" t="s">
        <v>3055</v>
      </c>
      <c r="O363" s="230" t="s">
        <v>3054</v>
      </c>
      <c r="P363" s="136" t="s">
        <v>3053</v>
      </c>
      <c r="T363" s="206">
        <v>44664.084027777775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0.94</v>
      </c>
      <c r="AK363" s="97"/>
      <c r="AL363" s="47">
        <v>300</v>
      </c>
      <c r="AM363" s="47">
        <v>723</v>
      </c>
      <c r="AN363" s="47">
        <f t="shared" si="31"/>
        <v>423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38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4</v>
      </c>
      <c r="BD363" s="47" t="s">
        <v>2303</v>
      </c>
      <c r="BE363" s="47" t="s">
        <v>2517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364</v>
      </c>
      <c r="B364" s="153" t="s">
        <v>2141</v>
      </c>
      <c r="C364" s="47" t="s">
        <v>2295</v>
      </c>
      <c r="D364" s="47">
        <v>2021</v>
      </c>
      <c r="E364" s="96">
        <v>2</v>
      </c>
      <c r="F364" s="47">
        <v>700</v>
      </c>
      <c r="G364" s="96">
        <v>2.02</v>
      </c>
      <c r="H364" s="96"/>
      <c r="I364" s="120" t="s">
        <v>2572</v>
      </c>
      <c r="K364" s="205" t="s">
        <v>3059</v>
      </c>
      <c r="L364" s="408"/>
      <c r="M364" s="279" t="s">
        <v>3058</v>
      </c>
      <c r="N364" s="205" t="s">
        <v>2714</v>
      </c>
      <c r="O364" s="230" t="s">
        <v>2307</v>
      </c>
      <c r="P364" s="136" t="s">
        <v>2307</v>
      </c>
      <c r="T364" s="206">
        <v>44664.086111111108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1.2</v>
      </c>
      <c r="AK364" s="97"/>
      <c r="AL364" s="47">
        <v>300</v>
      </c>
      <c r="AM364" s="47">
        <v>800</v>
      </c>
      <c r="AN364" s="47">
        <f t="shared" si="31"/>
        <v>500</v>
      </c>
      <c r="AO364" s="97">
        <v>7.8</v>
      </c>
      <c r="AP364" s="47" t="s">
        <v>2561</v>
      </c>
      <c r="AQ364" s="47">
        <v>300</v>
      </c>
      <c r="AR364" s="47">
        <v>800</v>
      </c>
      <c r="AS364" s="47">
        <f>AR364-AQ364</f>
        <v>500</v>
      </c>
      <c r="AT364" s="47" t="s">
        <v>2566</v>
      </c>
      <c r="AU364" s="47"/>
      <c r="AW364" s="54" t="s">
        <v>213</v>
      </c>
      <c r="AX364" s="54" t="s">
        <v>5</v>
      </c>
      <c r="AY364" s="54" t="s">
        <v>105</v>
      </c>
      <c r="AZ364" s="54" t="s">
        <v>105</v>
      </c>
      <c r="BA364" s="54" t="s">
        <v>106</v>
      </c>
      <c r="BB364" s="54" t="s">
        <v>2005</v>
      </c>
      <c r="BC364" s="47" t="s">
        <v>28</v>
      </c>
      <c r="BD364" s="47" t="s">
        <v>2306</v>
      </c>
      <c r="BE364" s="47" t="s">
        <v>2307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365</v>
      </c>
      <c r="B365" s="153" t="s">
        <v>2142</v>
      </c>
      <c r="C365" s="47" t="s">
        <v>2295</v>
      </c>
      <c r="D365" s="47">
        <v>2016</v>
      </c>
      <c r="E365" s="96">
        <v>1.4</v>
      </c>
      <c r="F365" s="47">
        <v>425</v>
      </c>
      <c r="G365" s="96">
        <v>1.39</v>
      </c>
      <c r="H365" s="96"/>
      <c r="I365" s="120" t="s">
        <v>2572</v>
      </c>
      <c r="K365" s="205" t="s">
        <v>3042</v>
      </c>
      <c r="L365" s="408"/>
      <c r="M365" s="279" t="s">
        <v>3041</v>
      </c>
      <c r="N365" s="205" t="s">
        <v>2752</v>
      </c>
      <c r="O365" s="230" t="s">
        <v>3061</v>
      </c>
      <c r="P365" s="230" t="s">
        <v>3060</v>
      </c>
      <c r="T365" s="206">
        <v>44664.088194444441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1.3</v>
      </c>
      <c r="AK365" s="97"/>
      <c r="AL365" s="47">
        <v>300</v>
      </c>
      <c r="AM365" s="47">
        <v>575</v>
      </c>
      <c r="AN365" s="47">
        <f t="shared" si="31"/>
        <v>275</v>
      </c>
      <c r="AO365" s="97">
        <v>6.6</v>
      </c>
      <c r="AP365" s="47" t="s">
        <v>2561</v>
      </c>
      <c r="AQ365" s="47"/>
      <c r="AR365" s="47"/>
      <c r="AS365" s="47">
        <v>235</v>
      </c>
      <c r="AT365" s="47" t="s">
        <v>2566</v>
      </c>
      <c r="AU365" s="47"/>
      <c r="AW365" s="54" t="s">
        <v>213</v>
      </c>
      <c r="AX365" s="54" t="s">
        <v>38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41</v>
      </c>
      <c r="BD365" s="47" t="s">
        <v>391</v>
      </c>
      <c r="BE365" s="47" t="s">
        <v>2310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366</v>
      </c>
      <c r="B366" s="153" t="s">
        <v>3063</v>
      </c>
      <c r="C366" s="47" t="s">
        <v>2295</v>
      </c>
      <c r="D366" s="47">
        <v>2019</v>
      </c>
      <c r="E366" s="96">
        <v>1.3</v>
      </c>
      <c r="F366" s="47">
        <v>773</v>
      </c>
      <c r="G366" s="96">
        <v>1.32</v>
      </c>
      <c r="H366" s="96"/>
      <c r="I366" s="120" t="s">
        <v>2572</v>
      </c>
      <c r="K366" s="205" t="s">
        <v>3065</v>
      </c>
      <c r="L366" s="408"/>
      <c r="M366" s="279" t="s">
        <v>3064</v>
      </c>
      <c r="N366" s="205" t="s">
        <v>3037</v>
      </c>
      <c r="O366" s="230" t="s">
        <v>3066</v>
      </c>
      <c r="P366" s="136" t="s">
        <v>3067</v>
      </c>
      <c r="T366" s="206">
        <v>44664.136805555558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</v>
      </c>
      <c r="AK366" s="97"/>
      <c r="AL366" s="47">
        <v>315</v>
      </c>
      <c r="AM366" s="47">
        <v>773</v>
      </c>
      <c r="AN366" s="47">
        <f t="shared" si="31"/>
        <v>458</v>
      </c>
      <c r="AO366" s="97">
        <v>12</v>
      </c>
      <c r="AP366" s="47" t="s">
        <v>2562</v>
      </c>
      <c r="AQ366" s="47">
        <v>350</v>
      </c>
      <c r="AR366" s="47">
        <v>750</v>
      </c>
      <c r="AS366" s="47">
        <f>AR366-AQ366</f>
        <v>400</v>
      </c>
      <c r="AT366" s="47"/>
      <c r="AU366" s="47"/>
      <c r="AW366" s="54" t="s">
        <v>213</v>
      </c>
      <c r="AX366" s="54" t="s">
        <v>38</v>
      </c>
      <c r="AY366" s="54" t="s">
        <v>105</v>
      </c>
      <c r="AZ366" s="54" t="s">
        <v>106</v>
      </c>
      <c r="BA366" s="54" t="s">
        <v>106</v>
      </c>
      <c r="BB366" s="54" t="s">
        <v>2005</v>
      </c>
      <c r="BC366" s="47" t="s">
        <v>4</v>
      </c>
      <c r="BD366" s="47" t="s">
        <v>2311</v>
      </c>
      <c r="BE366" s="47" t="s">
        <v>2312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9.4" x14ac:dyDescent="0.6">
      <c r="A367" s="47">
        <v>367</v>
      </c>
      <c r="B367" s="153" t="s">
        <v>2144</v>
      </c>
      <c r="C367" s="47" t="s">
        <v>2295</v>
      </c>
      <c r="D367" s="47">
        <v>2020</v>
      </c>
      <c r="E367" s="96">
        <v>1.4</v>
      </c>
      <c r="F367" s="47">
        <v>923</v>
      </c>
      <c r="G367" s="96">
        <v>1.37</v>
      </c>
      <c r="H367" s="252"/>
      <c r="I367" s="120" t="s">
        <v>2572</v>
      </c>
      <c r="K367" s="205" t="s">
        <v>3069</v>
      </c>
      <c r="L367" s="408"/>
      <c r="M367" s="279" t="s">
        <v>3068</v>
      </c>
      <c r="N367" s="205" t="s">
        <v>2787</v>
      </c>
      <c r="O367" s="230" t="s">
        <v>3071</v>
      </c>
      <c r="P367" s="136" t="s">
        <v>3070</v>
      </c>
      <c r="R367" s="136" t="s">
        <v>3073</v>
      </c>
      <c r="T367" s="206">
        <v>44664.142361111109</v>
      </c>
      <c r="U367" s="155" t="s">
        <v>2575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0.83</v>
      </c>
      <c r="AK367" s="97"/>
      <c r="AL367" s="47">
        <v>400</v>
      </c>
      <c r="AM367" s="47">
        <v>923</v>
      </c>
      <c r="AN367" s="47">
        <f t="shared" si="31"/>
        <v>523</v>
      </c>
      <c r="AO367" s="97"/>
      <c r="AP367" s="47"/>
      <c r="AQ367" s="47"/>
      <c r="AR367" s="47"/>
      <c r="AS367" s="47"/>
      <c r="AT367" s="47"/>
      <c r="AU367" s="47"/>
      <c r="AW367" s="54" t="s">
        <v>213</v>
      </c>
      <c r="AX367" s="54" t="s">
        <v>5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529</v>
      </c>
      <c r="BD367" s="47" t="s">
        <v>2316</v>
      </c>
      <c r="BE367" s="47" t="s">
        <v>2513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368</v>
      </c>
      <c r="B368" s="153" t="s">
        <v>2145</v>
      </c>
      <c r="C368" s="47" t="s">
        <v>2295</v>
      </c>
      <c r="D368" s="47">
        <v>2020</v>
      </c>
      <c r="E368" s="96">
        <v>1.85</v>
      </c>
      <c r="F368" s="47">
        <v>723</v>
      </c>
      <c r="G368" s="96">
        <v>1.84</v>
      </c>
      <c r="I368" s="120" t="s">
        <v>2572</v>
      </c>
      <c r="K368" s="205" t="s">
        <v>3074</v>
      </c>
      <c r="L368" s="408"/>
      <c r="M368" s="279" t="s">
        <v>3075</v>
      </c>
      <c r="N368" s="205" t="s">
        <v>3077</v>
      </c>
      <c r="O368" s="230" t="s">
        <v>3081</v>
      </c>
      <c r="P368" s="136" t="s">
        <v>3076</v>
      </c>
      <c r="Q368" s="136" t="s">
        <v>3082</v>
      </c>
      <c r="T368" s="206">
        <v>44664.179166666669</v>
      </c>
      <c r="U368" s="160" t="s">
        <v>3007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1.07</v>
      </c>
      <c r="AK368" s="97"/>
      <c r="AL368" s="47">
        <v>300</v>
      </c>
      <c r="AM368" s="47">
        <v>813</v>
      </c>
      <c r="AN368" s="47">
        <f t="shared" si="31"/>
        <v>513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38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88</v>
      </c>
      <c r="BD368" s="47" t="s">
        <v>2318</v>
      </c>
      <c r="BE368" s="47" t="s">
        <v>2319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 t="s">
        <v>3080</v>
      </c>
      <c r="BP368" s="30" t="s">
        <v>2300</v>
      </c>
      <c r="BQ368" s="88">
        <v>44386</v>
      </c>
      <c r="BR368" s="33"/>
      <c r="BS368" s="33"/>
    </row>
    <row r="369" spans="1:71" ht="26.25" x14ac:dyDescent="0.6">
      <c r="A369" s="47">
        <v>369</v>
      </c>
      <c r="B369" s="153" t="s">
        <v>2146</v>
      </c>
      <c r="C369" s="47" t="s">
        <v>2295</v>
      </c>
      <c r="D369" s="47">
        <v>2019</v>
      </c>
      <c r="E369" s="96">
        <v>1.4</v>
      </c>
      <c r="F369" s="47">
        <v>873</v>
      </c>
      <c r="G369" s="96">
        <v>1.4</v>
      </c>
      <c r="H369" s="96"/>
      <c r="I369" s="120" t="s">
        <v>2572</v>
      </c>
      <c r="K369" s="205" t="s">
        <v>3086</v>
      </c>
      <c r="L369" s="408"/>
      <c r="M369" s="279" t="s">
        <v>3087</v>
      </c>
      <c r="N369" s="205" t="s">
        <v>3085</v>
      </c>
      <c r="O369" s="230" t="s">
        <v>3084</v>
      </c>
      <c r="P369" s="136" t="s">
        <v>3083</v>
      </c>
      <c r="T369" s="206">
        <v>44664.190972222219</v>
      </c>
      <c r="U369" s="176" t="s">
        <v>2576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0.7</v>
      </c>
      <c r="AK369" s="97"/>
      <c r="AL369" s="47">
        <v>300</v>
      </c>
      <c r="AM369" s="47">
        <v>873</v>
      </c>
      <c r="AN369" s="47">
        <f t="shared" si="31"/>
        <v>573</v>
      </c>
      <c r="AO369" s="97">
        <v>10.5</v>
      </c>
      <c r="AP369" s="47" t="s">
        <v>2562</v>
      </c>
      <c r="AQ369" s="47">
        <v>300</v>
      </c>
      <c r="AR369" s="47">
        <v>873</v>
      </c>
      <c r="AS369" s="47">
        <f>AR369-AQ369</f>
        <v>573</v>
      </c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529</v>
      </c>
      <c r="BD369" s="47" t="s">
        <v>2321</v>
      </c>
      <c r="BE369" s="47" t="s">
        <v>2322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370</v>
      </c>
      <c r="B370" s="153" t="s">
        <v>2147</v>
      </c>
      <c r="C370" s="47" t="s">
        <v>2295</v>
      </c>
      <c r="D370" s="47">
        <v>2019</v>
      </c>
      <c r="E370" s="96">
        <v>1.1000000000000001</v>
      </c>
      <c r="F370" s="47">
        <v>316</v>
      </c>
      <c r="G370" s="96">
        <v>1.07</v>
      </c>
      <c r="H370" s="96">
        <v>1.17</v>
      </c>
      <c r="I370" s="120" t="s">
        <v>2572</v>
      </c>
      <c r="K370" s="205" t="s">
        <v>3088</v>
      </c>
      <c r="L370" s="408"/>
      <c r="M370" s="279" t="s">
        <v>3089</v>
      </c>
      <c r="N370" s="205" t="s">
        <v>3091</v>
      </c>
      <c r="O370" s="230" t="s">
        <v>3090</v>
      </c>
      <c r="T370" s="206">
        <v>44664.196527777778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525</v>
      </c>
      <c r="AN370" s="47">
        <f t="shared" si="31"/>
        <v>225</v>
      </c>
      <c r="AO370" s="97"/>
      <c r="AP370" s="47"/>
      <c r="AQ370" s="47"/>
      <c r="AR370" s="47"/>
      <c r="AS370" s="47"/>
      <c r="AT370" s="47"/>
      <c r="AU370" s="47"/>
      <c r="AW370" s="54" t="s">
        <v>213</v>
      </c>
      <c r="AX370" s="54" t="s">
        <v>5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41</v>
      </c>
      <c r="BD370" s="47" t="s">
        <v>99</v>
      </c>
      <c r="BE370" s="47" t="s">
        <v>251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s="112" customFormat="1" ht="26.25" x14ac:dyDescent="0.6">
      <c r="A371" s="47">
        <v>371</v>
      </c>
      <c r="B371" s="153" t="s">
        <v>2148</v>
      </c>
      <c r="C371" s="47" t="s">
        <v>2295</v>
      </c>
      <c r="D371" s="47">
        <v>2016</v>
      </c>
      <c r="E371" s="96">
        <v>1.5</v>
      </c>
      <c r="F371" s="47">
        <v>850</v>
      </c>
      <c r="G371" s="96">
        <v>1.47</v>
      </c>
      <c r="H371" s="96"/>
      <c r="I371" s="240" t="s">
        <v>2572</v>
      </c>
      <c r="J371" s="240"/>
      <c r="K371" s="248" t="s">
        <v>3093</v>
      </c>
      <c r="L371" s="409"/>
      <c r="M371" s="279" t="s">
        <v>3092</v>
      </c>
      <c r="N371" s="248" t="s">
        <v>2776</v>
      </c>
      <c r="O371" s="249" t="s">
        <v>3094</v>
      </c>
      <c r="P371" s="142"/>
      <c r="Q371" s="142"/>
      <c r="R371" s="142"/>
      <c r="S371" s="139"/>
      <c r="T371" s="244">
        <v>44664.2</v>
      </c>
      <c r="U371" s="208" t="s">
        <v>2576</v>
      </c>
      <c r="V371" s="209" t="b">
        <v>1</v>
      </c>
      <c r="W371" s="139" t="b">
        <v>0</v>
      </c>
      <c r="X371" s="122"/>
      <c r="Y371" s="122"/>
      <c r="Z371" s="122"/>
      <c r="AA371" s="237"/>
      <c r="AB371" s="234" t="b">
        <f t="shared" si="26"/>
        <v>1</v>
      </c>
      <c r="AC371" s="199" t="b">
        <f t="shared" si="26"/>
        <v>0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0</v>
      </c>
      <c r="AI371" s="203">
        <f t="shared" si="28"/>
        <v>0</v>
      </c>
      <c r="AJ371" s="170">
        <v>1.3</v>
      </c>
      <c r="AK371" s="105"/>
      <c r="AL371" s="103">
        <v>550</v>
      </c>
      <c r="AM371" s="103">
        <v>850</v>
      </c>
      <c r="AN371" s="103">
        <f t="shared" si="31"/>
        <v>300</v>
      </c>
      <c r="AO371" s="105"/>
      <c r="AP371" s="103"/>
      <c r="AQ371" s="103"/>
      <c r="AR371" s="103"/>
      <c r="AS371" s="103"/>
      <c r="AT371" s="103"/>
      <c r="AU371" s="103"/>
      <c r="AW371" s="106" t="s">
        <v>213</v>
      </c>
      <c r="AX371" s="106" t="s">
        <v>38</v>
      </c>
      <c r="AY371" s="106" t="s">
        <v>105</v>
      </c>
      <c r="AZ371" s="106" t="s">
        <v>106</v>
      </c>
      <c r="BA371" s="106" t="s">
        <v>106</v>
      </c>
      <c r="BB371" s="106" t="s">
        <v>2002</v>
      </c>
      <c r="BC371" s="103" t="s">
        <v>1616</v>
      </c>
      <c r="BD371" s="103" t="s">
        <v>2327</v>
      </c>
      <c r="BE371" s="103" t="s">
        <v>2326</v>
      </c>
      <c r="BF371" s="94"/>
      <c r="BG371" s="94"/>
      <c r="BH371" s="95"/>
      <c r="BI371" s="95"/>
      <c r="BJ371" s="95"/>
      <c r="BK371" s="95"/>
      <c r="BL371" s="93"/>
      <c r="BM371" s="93"/>
      <c r="BN371" s="93"/>
      <c r="BO371" s="93"/>
      <c r="BP371" s="94" t="s">
        <v>2300</v>
      </c>
      <c r="BQ371" s="88">
        <v>44386</v>
      </c>
      <c r="BR371" s="93"/>
      <c r="BS371" s="93"/>
    </row>
    <row r="372" spans="1:71" x14ac:dyDescent="0.6">
      <c r="A372" s="47">
        <v>372</v>
      </c>
      <c r="B372" s="153" t="s">
        <v>2149</v>
      </c>
      <c r="C372" s="47" t="s">
        <v>2295</v>
      </c>
      <c r="D372" s="47">
        <v>2016</v>
      </c>
      <c r="E372" s="96">
        <v>1.4</v>
      </c>
      <c r="F372" s="47">
        <v>420</v>
      </c>
      <c r="G372" s="96">
        <v>1.37</v>
      </c>
      <c r="H372" s="96"/>
      <c r="I372" s="120" t="s">
        <v>2572</v>
      </c>
      <c r="K372" s="205" t="s">
        <v>2954</v>
      </c>
      <c r="L372" s="408"/>
      <c r="M372" s="279" t="s">
        <v>2955</v>
      </c>
      <c r="N372" s="205" t="s">
        <v>3095</v>
      </c>
      <c r="O372" s="230" t="s">
        <v>3096</v>
      </c>
      <c r="T372" s="206">
        <v>44664.208333333336</v>
      </c>
      <c r="U372" s="160" t="s">
        <v>3007</v>
      </c>
      <c r="V372" s="189" t="b">
        <v>1</v>
      </c>
      <c r="W372" s="134" t="b">
        <v>1</v>
      </c>
      <c r="AB372" s="234" t="b">
        <f t="shared" si="26"/>
        <v>1</v>
      </c>
      <c r="AC372" s="199" t="b">
        <f t="shared" si="26"/>
        <v>1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1</v>
      </c>
      <c r="AI372" s="203">
        <f t="shared" si="28"/>
        <v>1</v>
      </c>
      <c r="AJ372" s="167">
        <v>1.2</v>
      </c>
      <c r="AK372" s="97"/>
      <c r="AL372" s="47">
        <v>373</v>
      </c>
      <c r="AM372" s="47">
        <v>573</v>
      </c>
      <c r="AN372" s="47">
        <f t="shared" si="31"/>
        <v>200</v>
      </c>
      <c r="AO372" s="97">
        <v>6</v>
      </c>
      <c r="AP372" s="47" t="s">
        <v>2561</v>
      </c>
      <c r="AQ372" s="47">
        <v>295</v>
      </c>
      <c r="AR372" s="47">
        <v>512</v>
      </c>
      <c r="AS372" s="47">
        <f>AR372-AQ372</f>
        <v>217</v>
      </c>
      <c r="AT372" s="47" t="s">
        <v>2566</v>
      </c>
      <c r="AU372" s="47"/>
      <c r="AW372" s="54" t="s">
        <v>213</v>
      </c>
      <c r="AX372" s="54" t="s">
        <v>5</v>
      </c>
      <c r="AY372" s="54" t="s">
        <v>105</v>
      </c>
      <c r="AZ372" s="54" t="s">
        <v>105</v>
      </c>
      <c r="BA372" s="54" t="s">
        <v>106</v>
      </c>
      <c r="BB372" s="54" t="s">
        <v>2005</v>
      </c>
      <c r="BC372" s="47" t="s">
        <v>41</v>
      </c>
      <c r="BD372" s="47" t="s">
        <v>2520</v>
      </c>
      <c r="BE372" s="47" t="s">
        <v>2521</v>
      </c>
      <c r="BF372" s="30"/>
      <c r="BG372" s="30"/>
      <c r="BH372" s="73"/>
      <c r="BI372" s="73"/>
      <c r="BJ372" s="73"/>
      <c r="BK372" s="73"/>
      <c r="BL372" s="33"/>
      <c r="BM372" s="33"/>
      <c r="BN372" s="33"/>
      <c r="BO372" s="33"/>
      <c r="BP372" s="30" t="s">
        <v>2300</v>
      </c>
      <c r="BQ372" s="88">
        <v>44386</v>
      </c>
      <c r="BR372" s="33"/>
      <c r="BS372" s="33"/>
    </row>
    <row r="373" spans="1:71" ht="26.25" x14ac:dyDescent="0.6">
      <c r="A373" s="47">
        <v>373</v>
      </c>
      <c r="B373" s="153" t="s">
        <v>2150</v>
      </c>
      <c r="C373" s="47" t="s">
        <v>2295</v>
      </c>
      <c r="D373" s="47">
        <v>2017</v>
      </c>
      <c r="E373" s="96">
        <v>1.6</v>
      </c>
      <c r="F373" s="47">
        <v>723</v>
      </c>
      <c r="G373" s="96">
        <v>1.56</v>
      </c>
      <c r="H373" s="96"/>
      <c r="I373" s="120" t="s">
        <v>2572</v>
      </c>
      <c r="K373" s="205" t="s">
        <v>2767</v>
      </c>
      <c r="L373" s="408"/>
      <c r="M373" s="279" t="s">
        <v>2777</v>
      </c>
      <c r="N373" s="205" t="s">
        <v>2937</v>
      </c>
      <c r="O373" s="230" t="s">
        <v>3098</v>
      </c>
      <c r="P373" s="230" t="s">
        <v>3097</v>
      </c>
      <c r="T373" s="206">
        <v>44664.254861111112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1.17</v>
      </c>
      <c r="AK373" s="97"/>
      <c r="AL373" s="47">
        <v>298</v>
      </c>
      <c r="AM373" s="47">
        <v>773</v>
      </c>
      <c r="AN373" s="47">
        <f t="shared" si="31"/>
        <v>475</v>
      </c>
      <c r="AO373" s="97">
        <v>14.6</v>
      </c>
      <c r="AP373" s="40" t="s">
        <v>2562</v>
      </c>
      <c r="AQ373" s="64">
        <v>298</v>
      </c>
      <c r="AR373" s="64">
        <v>773</v>
      </c>
      <c r="AS373" s="47">
        <f>AR373-AQ373</f>
        <v>475</v>
      </c>
      <c r="AT373" s="47" t="s">
        <v>2564</v>
      </c>
      <c r="AU373" s="47"/>
      <c r="AW373" s="54" t="s">
        <v>213</v>
      </c>
      <c r="AX373" s="54" t="s">
        <v>38</v>
      </c>
      <c r="AY373" s="54" t="s">
        <v>105</v>
      </c>
      <c r="AZ373" s="54" t="s">
        <v>105</v>
      </c>
      <c r="BA373" s="54" t="s">
        <v>106</v>
      </c>
      <c r="BB373" s="54" t="s">
        <v>2006</v>
      </c>
      <c r="BC373" s="47" t="s">
        <v>1904</v>
      </c>
      <c r="BD373" s="47" t="s">
        <v>2331</v>
      </c>
      <c r="BE373" s="47" t="s">
        <v>2333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374</v>
      </c>
      <c r="B374" s="153" t="s">
        <v>2151</v>
      </c>
      <c r="C374" s="47" t="s">
        <v>2295</v>
      </c>
      <c r="D374" s="47">
        <v>2017</v>
      </c>
      <c r="E374" s="96">
        <v>2.6</v>
      </c>
      <c r="F374" s="47">
        <v>850</v>
      </c>
      <c r="G374" s="96">
        <v>2.61</v>
      </c>
      <c r="H374" s="96">
        <v>2.61</v>
      </c>
      <c r="I374" s="120" t="s">
        <v>2572</v>
      </c>
      <c r="K374" s="205" t="s">
        <v>3099</v>
      </c>
      <c r="L374" s="408"/>
      <c r="M374" s="279" t="s">
        <v>3100</v>
      </c>
      <c r="N374" s="205" t="s">
        <v>2932</v>
      </c>
      <c r="O374" s="230" t="s">
        <v>3102</v>
      </c>
      <c r="P374" s="136" t="s">
        <v>3101</v>
      </c>
      <c r="T374" s="206">
        <v>44664.256944444445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1.5</v>
      </c>
      <c r="AK374" s="97"/>
      <c r="AL374" s="47">
        <v>450</v>
      </c>
      <c r="AM374" s="47">
        <v>850</v>
      </c>
      <c r="AN374" s="47">
        <f t="shared" si="31"/>
        <v>400</v>
      </c>
      <c r="AO374" s="97"/>
      <c r="AP374" s="47"/>
      <c r="AQ374" s="47"/>
      <c r="AR374" s="47"/>
      <c r="AS374" s="47"/>
      <c r="AT374" s="47"/>
      <c r="AU374" s="47"/>
      <c r="AW374" s="54" t="s">
        <v>213</v>
      </c>
      <c r="AX374" s="54" t="s">
        <v>5</v>
      </c>
      <c r="AY374" s="54" t="s">
        <v>105</v>
      </c>
      <c r="AZ374" s="54" t="s">
        <v>106</v>
      </c>
      <c r="BA374" s="54" t="s">
        <v>106</v>
      </c>
      <c r="BB374" s="54" t="s">
        <v>2005</v>
      </c>
      <c r="BC374" s="47" t="s">
        <v>2334</v>
      </c>
      <c r="BD374" s="47" t="s">
        <v>2335</v>
      </c>
      <c r="BE374" s="47" t="s">
        <v>2336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375</v>
      </c>
      <c r="B375" s="153" t="s">
        <v>2152</v>
      </c>
      <c r="C375" s="47" t="s">
        <v>2295</v>
      </c>
      <c r="D375" s="47">
        <v>2017</v>
      </c>
      <c r="E375" s="96">
        <v>1.8</v>
      </c>
      <c r="F375" s="47">
        <v>773</v>
      </c>
      <c r="G375" s="96">
        <v>1.77</v>
      </c>
      <c r="H375" s="96">
        <v>1.77</v>
      </c>
      <c r="I375" s="120" t="s">
        <v>2572</v>
      </c>
      <c r="K375" s="205" t="s">
        <v>3042</v>
      </c>
      <c r="L375" s="408"/>
      <c r="M375" s="279" t="s">
        <v>3052</v>
      </c>
      <c r="N375" s="205" t="s">
        <v>3095</v>
      </c>
      <c r="O375" s="230" t="s">
        <v>3103</v>
      </c>
      <c r="T375" s="206">
        <v>44664.261111111111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1.04</v>
      </c>
      <c r="AK375" s="97"/>
      <c r="AL375" s="47">
        <v>298</v>
      </c>
      <c r="AM375" s="47">
        <v>773</v>
      </c>
      <c r="AN375" s="47">
        <f t="shared" si="31"/>
        <v>475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38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4</v>
      </c>
      <c r="BD375" s="47" t="s">
        <v>2338</v>
      </c>
      <c r="BE375" s="47" t="s">
        <v>2339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376</v>
      </c>
      <c r="B376" s="153" t="s">
        <v>2153</v>
      </c>
      <c r="C376" s="47" t="s">
        <v>2295</v>
      </c>
      <c r="D376" s="47">
        <v>2017</v>
      </c>
      <c r="E376" s="96">
        <v>1.1000000000000001</v>
      </c>
      <c r="F376" s="47">
        <v>900</v>
      </c>
      <c r="G376" s="96">
        <v>1.1100000000000001</v>
      </c>
      <c r="H376" s="96">
        <v>1.08</v>
      </c>
      <c r="I376" s="120" t="s">
        <v>2572</v>
      </c>
      <c r="K376" s="205" t="s">
        <v>2877</v>
      </c>
      <c r="L376" s="408"/>
      <c r="M376" s="279" t="s">
        <v>3040</v>
      </c>
      <c r="N376" s="205" t="s">
        <v>2920</v>
      </c>
      <c r="O376" s="136" t="s">
        <v>3104</v>
      </c>
      <c r="P376" s="136" t="s">
        <v>3104</v>
      </c>
      <c r="T376" s="206">
        <v>44664.262499999997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0.52</v>
      </c>
      <c r="AK376" s="97"/>
      <c r="AL376" s="47">
        <v>300</v>
      </c>
      <c r="AM376" s="47">
        <v>900</v>
      </c>
      <c r="AN376" s="47">
        <f t="shared" si="31"/>
        <v>600</v>
      </c>
      <c r="AO376" s="97">
        <v>10</v>
      </c>
      <c r="AP376" s="47" t="s">
        <v>2562</v>
      </c>
      <c r="AQ376" s="47">
        <v>300</v>
      </c>
      <c r="AR376" s="47">
        <v>900</v>
      </c>
      <c r="AS376" s="47">
        <f>AR376-AQ376</f>
        <v>600</v>
      </c>
      <c r="AT376" s="47"/>
      <c r="AU376" s="47"/>
      <c r="AW376" s="54" t="s">
        <v>213</v>
      </c>
      <c r="AX376" s="54" t="s">
        <v>5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874</v>
      </c>
      <c r="BD376" s="47" t="s">
        <v>2348</v>
      </c>
      <c r="BE376" s="47" t="s">
        <v>2349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377</v>
      </c>
      <c r="B377" s="153" t="s">
        <v>2154</v>
      </c>
      <c r="C377" s="47" t="s">
        <v>2295</v>
      </c>
      <c r="D377" s="47">
        <v>2017</v>
      </c>
      <c r="E377" s="96">
        <v>1.1499999999999999</v>
      </c>
      <c r="F377" s="47">
        <v>373</v>
      </c>
      <c r="G377" s="96">
        <v>1.1499999999999999</v>
      </c>
      <c r="H377" s="96">
        <v>1.1399999999999999</v>
      </c>
      <c r="I377" s="120" t="s">
        <v>2572</v>
      </c>
      <c r="K377" s="205" t="s">
        <v>3105</v>
      </c>
      <c r="L377" s="408"/>
      <c r="M377" s="279" t="s">
        <v>2925</v>
      </c>
      <c r="N377" s="205" t="s">
        <v>2718</v>
      </c>
      <c r="O377" s="230" t="s">
        <v>2603</v>
      </c>
      <c r="P377" s="136" t="s">
        <v>3106</v>
      </c>
      <c r="T377" s="206">
        <v>44664.26666666667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1.02</v>
      </c>
      <c r="AK377" s="97"/>
      <c r="AL377" s="47">
        <v>298</v>
      </c>
      <c r="AM377" s="47">
        <v>523</v>
      </c>
      <c r="AN377" s="47">
        <f t="shared" si="31"/>
        <v>225</v>
      </c>
      <c r="AO377" s="97">
        <v>5.2</v>
      </c>
      <c r="AP377" s="47" t="s">
        <v>2561</v>
      </c>
      <c r="AQ377" s="47">
        <f>273+34.6</f>
        <v>307.60000000000002</v>
      </c>
      <c r="AR377" s="47">
        <f>273+285.2</f>
        <v>558.20000000000005</v>
      </c>
      <c r="AS377" s="47">
        <f t="shared" ref="AS377:AS421" si="32">AR377-AQ377</f>
        <v>250.60000000000002</v>
      </c>
      <c r="AT377" s="47" t="s">
        <v>2566</v>
      </c>
      <c r="AU377" s="47"/>
      <c r="AW377" s="54" t="s">
        <v>213</v>
      </c>
      <c r="AX377" s="54" t="s">
        <v>5</v>
      </c>
      <c r="AY377" s="54" t="s">
        <v>105</v>
      </c>
      <c r="AZ377" s="54" t="s">
        <v>105</v>
      </c>
      <c r="BA377" s="54" t="s">
        <v>106</v>
      </c>
      <c r="BB377" s="54" t="s">
        <v>2005</v>
      </c>
      <c r="BC377" s="47" t="s">
        <v>2298</v>
      </c>
      <c r="BD377" s="47" t="s">
        <v>99</v>
      </c>
      <c r="BE377" s="47" t="s">
        <v>251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378</v>
      </c>
      <c r="B378" s="153" t="s">
        <v>2155</v>
      </c>
      <c r="C378" s="47" t="s">
        <v>2295</v>
      </c>
      <c r="D378" s="47">
        <v>2018</v>
      </c>
      <c r="E378" s="96">
        <v>1.4</v>
      </c>
      <c r="F378" s="47">
        <v>773</v>
      </c>
      <c r="G378" s="96">
        <v>1.41</v>
      </c>
      <c r="H378" s="96">
        <v>1.42</v>
      </c>
      <c r="I378" s="120" t="s">
        <v>2572</v>
      </c>
      <c r="K378" s="205" t="s">
        <v>3108</v>
      </c>
      <c r="L378" s="408"/>
      <c r="M378" s="279" t="s">
        <v>3107</v>
      </c>
      <c r="N378" s="205" t="s">
        <v>2814</v>
      </c>
      <c r="O378" s="230" t="s">
        <v>3110</v>
      </c>
      <c r="P378" s="136" t="s">
        <v>3109</v>
      </c>
      <c r="T378" s="206">
        <v>44664.268750000003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1.04</v>
      </c>
      <c r="AK378" s="97"/>
      <c r="AL378" s="47">
        <v>300</v>
      </c>
      <c r="AM378" s="47">
        <v>773</v>
      </c>
      <c r="AN378" s="47">
        <f t="shared" si="31"/>
        <v>473</v>
      </c>
      <c r="AO378" s="97"/>
      <c r="AP378" s="47"/>
      <c r="AQ378" s="47"/>
      <c r="AR378" s="47"/>
      <c r="AS378" s="47"/>
      <c r="AT378" s="47"/>
      <c r="AU378" s="47"/>
      <c r="AW378" s="54" t="s">
        <v>213</v>
      </c>
      <c r="AX378" s="54" t="s">
        <v>38</v>
      </c>
      <c r="AY378" s="54" t="s">
        <v>105</v>
      </c>
      <c r="AZ378" s="54" t="s">
        <v>106</v>
      </c>
      <c r="BA378" s="54" t="s">
        <v>106</v>
      </c>
      <c r="BB378" s="54" t="s">
        <v>2005</v>
      </c>
      <c r="BC378" s="47" t="s">
        <v>4</v>
      </c>
      <c r="BD378" s="47" t="s">
        <v>2366</v>
      </c>
      <c r="BE378" s="47" t="s">
        <v>2367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9.4" x14ac:dyDescent="0.6">
      <c r="A379" s="47">
        <v>379</v>
      </c>
      <c r="B379" s="153" t="s">
        <v>2156</v>
      </c>
      <c r="C379" s="47" t="s">
        <v>2295</v>
      </c>
      <c r="D379" s="47">
        <v>2018</v>
      </c>
      <c r="E379" s="96">
        <v>1.4</v>
      </c>
      <c r="F379" s="47">
        <v>373</v>
      </c>
      <c r="G379" s="96">
        <v>1.37</v>
      </c>
      <c r="H379" s="96"/>
      <c r="I379" s="240" t="s">
        <v>2572</v>
      </c>
      <c r="J379" s="240"/>
      <c r="K379" s="248" t="s">
        <v>3112</v>
      </c>
      <c r="L379" s="409"/>
      <c r="M379" s="279" t="s">
        <v>3111</v>
      </c>
      <c r="N379" s="282" t="s">
        <v>3114</v>
      </c>
      <c r="O379" s="283"/>
      <c r="P379" s="260" t="s">
        <v>3113</v>
      </c>
      <c r="Q379" s="260" t="s">
        <v>3115</v>
      </c>
      <c r="R379" s="260"/>
      <c r="S379" s="139"/>
      <c r="T379" s="254">
        <v>44664.279166666667</v>
      </c>
      <c r="U379" s="255"/>
      <c r="V379" s="256" t="b">
        <v>1</v>
      </c>
      <c r="W379" s="193" t="b">
        <v>1</v>
      </c>
      <c r="X379" s="257"/>
      <c r="Y379" s="257" t="b">
        <v>0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0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0</v>
      </c>
      <c r="AI379" s="203">
        <f t="shared" si="28"/>
        <v>0</v>
      </c>
      <c r="AJ379" s="167">
        <v>1.2</v>
      </c>
      <c r="AK379" s="97"/>
      <c r="AL379" s="47">
        <v>300</v>
      </c>
      <c r="AM379" s="47">
        <v>500</v>
      </c>
      <c r="AN379" s="47">
        <f t="shared" si="31"/>
        <v>200</v>
      </c>
      <c r="AO379" s="97">
        <v>5</v>
      </c>
      <c r="AP379" s="47" t="s">
        <v>2561</v>
      </c>
      <c r="AQ379" s="47">
        <v>306</v>
      </c>
      <c r="AR379" s="47">
        <f>273+283</f>
        <v>556</v>
      </c>
      <c r="AS379" s="47">
        <f>AR379-AQ379</f>
        <v>250</v>
      </c>
      <c r="AT379" s="47" t="s">
        <v>2566</v>
      </c>
      <c r="AU379" s="47"/>
      <c r="AW379" s="54" t="s">
        <v>213</v>
      </c>
      <c r="AX379" s="54" t="s">
        <v>5</v>
      </c>
      <c r="AY379" s="54" t="s">
        <v>105</v>
      </c>
      <c r="AZ379" s="54" t="s">
        <v>105</v>
      </c>
      <c r="BA379" s="54" t="s">
        <v>106</v>
      </c>
      <c r="BB379" s="54" t="s">
        <v>2005</v>
      </c>
      <c r="BC379" s="47" t="s">
        <v>2298</v>
      </c>
      <c r="BD379" s="47" t="s">
        <v>2355</v>
      </c>
      <c r="BE379" s="47" t="s">
        <v>2356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26.25" x14ac:dyDescent="0.6">
      <c r="A380" s="47">
        <v>380</v>
      </c>
      <c r="B380" s="153" t="s">
        <v>2157</v>
      </c>
      <c r="C380" s="47" t="s">
        <v>2295</v>
      </c>
      <c r="D380" s="47">
        <v>2018</v>
      </c>
      <c r="E380" s="252">
        <v>1.6</v>
      </c>
      <c r="F380" s="47">
        <v>773</v>
      </c>
      <c r="G380" s="252">
        <v>1.54</v>
      </c>
      <c r="H380" s="252">
        <v>1.49</v>
      </c>
      <c r="I380" s="120" t="s">
        <v>2572</v>
      </c>
      <c r="K380" s="205" t="s">
        <v>2877</v>
      </c>
      <c r="L380" s="408"/>
      <c r="M380" s="279" t="s">
        <v>3040</v>
      </c>
      <c r="N380" s="205" t="s">
        <v>3117</v>
      </c>
      <c r="O380" s="230" t="s">
        <v>3118</v>
      </c>
      <c r="P380" s="136" t="s">
        <v>3116</v>
      </c>
      <c r="Q380" s="136" t="s">
        <v>2599</v>
      </c>
      <c r="T380" s="206">
        <v>44664.28402777778</v>
      </c>
      <c r="U380" s="160" t="s">
        <v>3007</v>
      </c>
      <c r="V380" s="189" t="b">
        <v>1</v>
      </c>
      <c r="W380" s="134" t="b">
        <v>1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1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1</v>
      </c>
      <c r="AI380" s="203">
        <f t="shared" si="28"/>
        <v>1</v>
      </c>
      <c r="AJ380" s="167">
        <v>1.05</v>
      </c>
      <c r="AK380" s="97"/>
      <c r="AL380" s="47">
        <v>300</v>
      </c>
      <c r="AM380" s="47">
        <v>873</v>
      </c>
      <c r="AN380" s="47">
        <f t="shared" si="31"/>
        <v>573</v>
      </c>
      <c r="AO380" s="97">
        <v>14.1</v>
      </c>
      <c r="AP380" s="47" t="s">
        <v>2562</v>
      </c>
      <c r="AQ380" s="47">
        <v>300</v>
      </c>
      <c r="AR380" s="47">
        <v>873</v>
      </c>
      <c r="AS380" s="47">
        <f>AR380-AQ380</f>
        <v>573</v>
      </c>
      <c r="AT380" s="47"/>
      <c r="AU380" s="47"/>
      <c r="AW380" s="54" t="s">
        <v>213</v>
      </c>
      <c r="AX380" s="54" t="s">
        <v>38</v>
      </c>
      <c r="AY380" s="54" t="s">
        <v>105</v>
      </c>
      <c r="AZ380" s="54" t="s">
        <v>106</v>
      </c>
      <c r="BA380" s="54" t="s">
        <v>106</v>
      </c>
      <c r="BB380" s="54" t="s">
        <v>2005</v>
      </c>
      <c r="BC380" s="47" t="s">
        <v>4</v>
      </c>
      <c r="BD380" s="47" t="s">
        <v>2353</v>
      </c>
      <c r="BE380" s="47" t="s">
        <v>2354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381</v>
      </c>
      <c r="B381" s="153" t="s">
        <v>2158</v>
      </c>
      <c r="C381" s="47" t="s">
        <v>2295</v>
      </c>
      <c r="D381" s="47">
        <v>2018</v>
      </c>
      <c r="E381" s="252">
        <v>1.54</v>
      </c>
      <c r="F381" s="47">
        <v>773</v>
      </c>
      <c r="G381" s="252">
        <v>1.54</v>
      </c>
      <c r="H381" s="252">
        <v>1.44</v>
      </c>
      <c r="I381" s="120" t="s">
        <v>2572</v>
      </c>
      <c r="K381" s="205" t="s">
        <v>3120</v>
      </c>
      <c r="L381" s="408"/>
      <c r="M381" s="279" t="s">
        <v>3119</v>
      </c>
      <c r="N381" s="205" t="s">
        <v>3121</v>
      </c>
      <c r="O381" s="230" t="s">
        <v>3122</v>
      </c>
      <c r="P381" s="136" t="s">
        <v>3123</v>
      </c>
      <c r="Q381" s="136" t="s">
        <v>2599</v>
      </c>
      <c r="T381" s="206">
        <v>44664.289583333331</v>
      </c>
      <c r="U381" s="160" t="s">
        <v>2976</v>
      </c>
      <c r="V381" s="256" t="b">
        <v>1</v>
      </c>
      <c r="W381" s="193" t="b">
        <v>1</v>
      </c>
      <c r="X381" s="257"/>
      <c r="Y381" s="257" t="b">
        <v>0</v>
      </c>
      <c r="AB381" s="234" t="b">
        <f t="shared" ref="AB381:AC423" si="33">V381=TRUE</f>
        <v>1</v>
      </c>
      <c r="AC381" s="199" t="b">
        <f t="shared" si="33"/>
        <v>1</v>
      </c>
      <c r="AD381" s="199" t="b">
        <f t="shared" si="30"/>
        <v>1</v>
      </c>
      <c r="AE381" s="199" t="b">
        <f t="shared" si="30"/>
        <v>0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0</v>
      </c>
      <c r="AI381" s="203">
        <f t="shared" si="28"/>
        <v>0</v>
      </c>
      <c r="AJ381" s="167">
        <v>1.06</v>
      </c>
      <c r="AK381" s="97"/>
      <c r="AL381" s="47">
        <v>400</v>
      </c>
      <c r="AM381" s="47">
        <v>800</v>
      </c>
      <c r="AN381" s="47">
        <f t="shared" si="31"/>
        <v>400</v>
      </c>
      <c r="AO381" s="97"/>
      <c r="AP381" s="47"/>
      <c r="AQ381" s="47"/>
      <c r="AR381" s="47"/>
      <c r="AS381" s="47"/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529</v>
      </c>
      <c r="BD381" s="47" t="s">
        <v>2368</v>
      </c>
      <c r="BE381" s="47" t="s">
        <v>2370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382</v>
      </c>
      <c r="B382" s="153" t="s">
        <v>2159</v>
      </c>
      <c r="C382" s="47" t="s">
        <v>2295</v>
      </c>
      <c r="D382" s="47">
        <v>2019</v>
      </c>
      <c r="E382" s="96">
        <v>1.6</v>
      </c>
      <c r="F382" s="47">
        <v>721</v>
      </c>
      <c r="G382" s="96">
        <v>1.52</v>
      </c>
      <c r="H382" s="96">
        <v>1.49</v>
      </c>
      <c r="I382" s="120" t="s">
        <v>2572</v>
      </c>
      <c r="K382" s="205" t="s">
        <v>3030</v>
      </c>
      <c r="L382" s="408"/>
      <c r="M382" s="279" t="s">
        <v>2785</v>
      </c>
      <c r="N382" s="205" t="s">
        <v>2780</v>
      </c>
      <c r="O382" s="136" t="s">
        <v>3124</v>
      </c>
      <c r="P382" s="136" t="s">
        <v>3124</v>
      </c>
      <c r="T382" s="206">
        <v>44664.383333333331</v>
      </c>
      <c r="U382" s="155" t="s">
        <v>2575</v>
      </c>
      <c r="V382" s="189" t="b">
        <v>1</v>
      </c>
      <c r="W382" s="134" t="b">
        <v>1</v>
      </c>
      <c r="AB382" s="234" t="b">
        <f t="shared" si="33"/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1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1</v>
      </c>
      <c r="AI382" s="203">
        <f t="shared" si="28"/>
        <v>1</v>
      </c>
      <c r="AJ382" s="167">
        <v>0.9</v>
      </c>
      <c r="AK382" s="97"/>
      <c r="AL382" s="47">
        <v>300</v>
      </c>
      <c r="AM382" s="47">
        <v>720</v>
      </c>
      <c r="AN382" s="47">
        <f t="shared" si="31"/>
        <v>420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5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874</v>
      </c>
      <c r="BD382" s="47" t="s">
        <v>2373</v>
      </c>
      <c r="BE382" s="47" t="s">
        <v>2372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383</v>
      </c>
      <c r="B383" s="153" t="s">
        <v>2160</v>
      </c>
      <c r="C383" s="47" t="s">
        <v>2295</v>
      </c>
      <c r="D383" s="47">
        <v>2019</v>
      </c>
      <c r="E383" s="96">
        <v>2</v>
      </c>
      <c r="F383" s="47">
        <v>650</v>
      </c>
      <c r="G383" s="96">
        <v>1.95</v>
      </c>
      <c r="H383" s="96">
        <v>1.98</v>
      </c>
      <c r="I383" s="120" t="s">
        <v>2572</v>
      </c>
      <c r="K383" s="205" t="s">
        <v>2931</v>
      </c>
      <c r="L383" s="408"/>
      <c r="M383" s="279" t="s">
        <v>2930</v>
      </c>
      <c r="N383" s="205" t="s">
        <v>3126</v>
      </c>
      <c r="O383" s="230" t="s">
        <v>3125</v>
      </c>
      <c r="P383" s="136" t="s">
        <v>3127</v>
      </c>
      <c r="T383" s="206">
        <v>44664.384722222225</v>
      </c>
      <c r="U383" s="160" t="s">
        <v>3007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1.22</v>
      </c>
      <c r="AK383" s="97"/>
      <c r="AL383" s="47">
        <v>300</v>
      </c>
      <c r="AM383" s="47">
        <v>723</v>
      </c>
      <c r="AN383" s="47">
        <f t="shared" si="31"/>
        <v>423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28</v>
      </c>
      <c r="BD383" s="47" t="s">
        <v>2378</v>
      </c>
      <c r="BE383" s="47" t="s">
        <v>2379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384</v>
      </c>
      <c r="B384" s="153" t="s">
        <v>2161</v>
      </c>
      <c r="C384" s="47" t="s">
        <v>2295</v>
      </c>
      <c r="D384" s="47">
        <v>2016</v>
      </c>
      <c r="E384" s="96">
        <v>2</v>
      </c>
      <c r="F384" s="47">
        <v>800</v>
      </c>
      <c r="G384" s="96">
        <v>2.08</v>
      </c>
      <c r="H384" s="96">
        <v>1.93</v>
      </c>
      <c r="I384" s="120" t="s">
        <v>2572</v>
      </c>
      <c r="K384" s="205" t="s">
        <v>3128</v>
      </c>
      <c r="L384" s="408"/>
      <c r="M384" s="279" t="s">
        <v>3129</v>
      </c>
      <c r="N384" s="205" t="s">
        <v>3126</v>
      </c>
      <c r="O384" s="230" t="s">
        <v>3130</v>
      </c>
      <c r="P384" s="230" t="s">
        <v>3130</v>
      </c>
      <c r="Q384" s="222"/>
      <c r="T384" s="206">
        <v>44664.407638888886</v>
      </c>
      <c r="U384" s="155" t="s">
        <v>2575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1.17</v>
      </c>
      <c r="AK384" s="97"/>
      <c r="AL384" s="47">
        <v>300</v>
      </c>
      <c r="AM384" s="47">
        <v>800</v>
      </c>
      <c r="AN384" s="47">
        <f t="shared" si="31"/>
        <v>500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88</v>
      </c>
      <c r="BD384" s="47" t="s">
        <v>164</v>
      </c>
      <c r="BE384" s="47" t="s">
        <v>2384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385</v>
      </c>
      <c r="B385" s="153" t="s">
        <v>2162</v>
      </c>
      <c r="C385" s="47" t="s">
        <v>2295</v>
      </c>
      <c r="D385" s="47">
        <v>2016</v>
      </c>
      <c r="E385" s="96">
        <v>1.4</v>
      </c>
      <c r="F385" s="47">
        <f>273+450</f>
        <v>723</v>
      </c>
      <c r="G385" s="96">
        <v>1.35</v>
      </c>
      <c r="H385" s="96">
        <v>1.34</v>
      </c>
      <c r="I385" s="120" t="s">
        <v>2572</v>
      </c>
      <c r="K385" s="205" t="s">
        <v>2767</v>
      </c>
      <c r="L385" s="408"/>
      <c r="M385" s="279" t="s">
        <v>2777</v>
      </c>
      <c r="N385" s="205" t="s">
        <v>2881</v>
      </c>
      <c r="O385" s="230" t="s">
        <v>3132</v>
      </c>
      <c r="P385" s="136" t="s">
        <v>3131</v>
      </c>
      <c r="T385" s="206">
        <v>44664.413194444445</v>
      </c>
      <c r="U385" s="160" t="s">
        <v>3007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0.9</v>
      </c>
      <c r="AK385" s="97"/>
      <c r="AL385" s="47">
        <f>273+25</f>
        <v>298</v>
      </c>
      <c r="AM385" s="47">
        <f>273+450</f>
        <v>723</v>
      </c>
      <c r="AN385" s="47">
        <f t="shared" si="31"/>
        <v>425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38</v>
      </c>
      <c r="AY385" s="54" t="s">
        <v>105</v>
      </c>
      <c r="AZ385" s="54" t="s">
        <v>106</v>
      </c>
      <c r="BA385" s="54" t="s">
        <v>106</v>
      </c>
      <c r="BB385" s="54" t="s">
        <v>2028</v>
      </c>
      <c r="BC385" s="47" t="s">
        <v>2385</v>
      </c>
      <c r="BD385" s="47" t="s">
        <v>2386</v>
      </c>
      <c r="BE385" s="47" t="s">
        <v>2522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386</v>
      </c>
      <c r="B386" s="153" t="s">
        <v>2163</v>
      </c>
      <c r="C386" s="47" t="s">
        <v>2295</v>
      </c>
      <c r="D386" s="47">
        <v>2015</v>
      </c>
      <c r="E386" s="96">
        <v>1.3</v>
      </c>
      <c r="F386" s="47">
        <v>900</v>
      </c>
      <c r="G386" s="96">
        <v>1.29</v>
      </c>
      <c r="H386" s="96">
        <v>1.22</v>
      </c>
      <c r="I386" s="120" t="s">
        <v>2572</v>
      </c>
      <c r="K386" s="205" t="s">
        <v>2877</v>
      </c>
      <c r="L386" s="408"/>
      <c r="M386" s="279" t="s">
        <v>3040</v>
      </c>
      <c r="N386" s="205" t="s">
        <v>2782</v>
      </c>
      <c r="O386" s="442" t="s">
        <v>3952</v>
      </c>
      <c r="P386" s="136" t="s">
        <v>3133</v>
      </c>
      <c r="Q386" s="136" t="s">
        <v>2599</v>
      </c>
      <c r="T386" s="206">
        <v>44664.417361111111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ref="AH386:AH424" si="34">AND(AB386,AC386,AD386,AE386,AF386,AG386)</f>
        <v>1</v>
      </c>
      <c r="AI386" s="203">
        <f t="shared" ref="AI386:AI424" si="35">IF(AH386,1,0)</f>
        <v>1</v>
      </c>
      <c r="AJ386" s="167">
        <v>0.5</v>
      </c>
      <c r="AK386" s="97"/>
      <c r="AL386" s="47">
        <v>300</v>
      </c>
      <c r="AM386" s="47">
        <v>900</v>
      </c>
      <c r="AN386" s="47">
        <f t="shared" si="31"/>
        <v>600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5</v>
      </c>
      <c r="AY386" s="54" t="s">
        <v>105</v>
      </c>
      <c r="AZ386" s="54" t="s">
        <v>106</v>
      </c>
      <c r="BA386" s="54" t="s">
        <v>106</v>
      </c>
      <c r="BB386" s="54" t="s">
        <v>2005</v>
      </c>
      <c r="BC386" s="47" t="s">
        <v>874</v>
      </c>
      <c r="BD386" s="47" t="s">
        <v>945</v>
      </c>
      <c r="BE386" s="47" t="s">
        <v>2394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9.4" x14ac:dyDescent="0.6">
      <c r="A387" s="47">
        <v>387</v>
      </c>
      <c r="B387" s="153" t="s">
        <v>2164</v>
      </c>
      <c r="C387" s="47" t="s">
        <v>2295</v>
      </c>
      <c r="D387" s="47">
        <v>2015</v>
      </c>
      <c r="E387" s="96">
        <v>1.35</v>
      </c>
      <c r="F387" s="47">
        <v>910</v>
      </c>
      <c r="G387" s="96">
        <v>1.34</v>
      </c>
      <c r="H387" s="252">
        <v>1.3</v>
      </c>
      <c r="I387" s="120" t="s">
        <v>2572</v>
      </c>
      <c r="K387" s="205" t="s">
        <v>2720</v>
      </c>
      <c r="L387" s="408"/>
      <c r="M387" s="279" t="s">
        <v>2808</v>
      </c>
      <c r="N387" s="205" t="s">
        <v>3135</v>
      </c>
      <c r="O387" s="230" t="s">
        <v>3084</v>
      </c>
      <c r="P387" s="136" t="s">
        <v>3134</v>
      </c>
      <c r="Q387" s="136" t="s">
        <v>2599</v>
      </c>
      <c r="T387" s="206">
        <v>44664.418749999997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si="34"/>
        <v>1</v>
      </c>
      <c r="AI387" s="203">
        <f t="shared" si="35"/>
        <v>1</v>
      </c>
      <c r="AJ387" s="167">
        <v>1.01</v>
      </c>
      <c r="AK387" s="97"/>
      <c r="AL387" s="47">
        <v>500</v>
      </c>
      <c r="AM387" s="47">
        <v>900</v>
      </c>
      <c r="AN387" s="47">
        <f t="shared" si="31"/>
        <v>400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2396</v>
      </c>
      <c r="BE387" s="47" t="s">
        <v>2397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26.25" x14ac:dyDescent="0.6">
      <c r="A388" s="47">
        <v>388</v>
      </c>
      <c r="B388" s="153" t="s">
        <v>2165</v>
      </c>
      <c r="C388" s="47" t="s">
        <v>2295</v>
      </c>
      <c r="D388" s="47">
        <v>2013</v>
      </c>
      <c r="E388" s="96">
        <v>1.1499999999999999</v>
      </c>
      <c r="F388" s="47">
        <v>680</v>
      </c>
      <c r="G388" s="96">
        <v>1.1399999999999999</v>
      </c>
      <c r="H388" s="96">
        <v>1.1200000000000001</v>
      </c>
      <c r="I388" s="120" t="s">
        <v>2572</v>
      </c>
      <c r="K388" s="205" t="s">
        <v>3030</v>
      </c>
      <c r="L388" s="408"/>
      <c r="M388" s="279" t="s">
        <v>2785</v>
      </c>
      <c r="N388" s="205" t="s">
        <v>3136</v>
      </c>
      <c r="O388" s="230" t="s">
        <v>2403</v>
      </c>
      <c r="P388" s="230" t="s">
        <v>2403</v>
      </c>
      <c r="T388" s="206">
        <v>44664.42083333333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0.75</v>
      </c>
      <c r="AK388" s="97"/>
      <c r="AL388" s="47">
        <v>350</v>
      </c>
      <c r="AM388" s="47">
        <v>690</v>
      </c>
      <c r="AN388" s="47">
        <f t="shared" si="31"/>
        <v>340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2401</v>
      </c>
      <c r="BD388" s="47" t="s">
        <v>2402</v>
      </c>
      <c r="BE388" s="47" t="s">
        <v>2403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389</v>
      </c>
      <c r="B389" s="153" t="s">
        <v>2166</v>
      </c>
      <c r="C389" s="47" t="s">
        <v>2340</v>
      </c>
      <c r="D389" s="47">
        <v>2020</v>
      </c>
      <c r="E389" s="96">
        <v>1.65</v>
      </c>
      <c r="F389" s="47">
        <v>823</v>
      </c>
      <c r="G389" s="96">
        <v>1.65</v>
      </c>
      <c r="H389" s="96">
        <v>1.64</v>
      </c>
      <c r="I389" s="120" t="s">
        <v>2572</v>
      </c>
      <c r="K389" s="205" t="s">
        <v>3120</v>
      </c>
      <c r="L389" s="408"/>
      <c r="M389" s="279" t="s">
        <v>3137</v>
      </c>
      <c r="N389" s="205" t="s">
        <v>3139</v>
      </c>
      <c r="O389" s="230" t="s">
        <v>3138</v>
      </c>
      <c r="T389" s="206">
        <v>44664.424305555556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0.98</v>
      </c>
      <c r="AK389" s="97"/>
      <c r="AL389" s="47">
        <v>400</v>
      </c>
      <c r="AM389" s="47">
        <v>823</v>
      </c>
      <c r="AN389" s="47">
        <f t="shared" si="31"/>
        <v>423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2406</v>
      </c>
      <c r="BD389" s="47" t="s">
        <v>2407</v>
      </c>
      <c r="BE389" s="47" t="s">
        <v>2408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 t="s">
        <v>3140</v>
      </c>
      <c r="BP389" s="30" t="s">
        <v>2300</v>
      </c>
      <c r="BQ389" s="88">
        <v>44386</v>
      </c>
      <c r="BR389" s="33"/>
      <c r="BS389" s="33"/>
    </row>
    <row r="390" spans="1:71" ht="52.5" x14ac:dyDescent="0.6">
      <c r="A390" s="47">
        <v>390</v>
      </c>
      <c r="B390" s="153" t="s">
        <v>2167</v>
      </c>
      <c r="C390" s="47" t="s">
        <v>2341</v>
      </c>
      <c r="D390" s="47">
        <v>2019</v>
      </c>
      <c r="E390" s="96">
        <v>1.7</v>
      </c>
      <c r="F390" s="47">
        <v>623</v>
      </c>
      <c r="G390" s="96">
        <v>1.7</v>
      </c>
      <c r="H390" s="96">
        <v>1.7</v>
      </c>
      <c r="I390" s="120" t="s">
        <v>2572</v>
      </c>
      <c r="K390" s="205" t="s">
        <v>3108</v>
      </c>
      <c r="L390" s="408"/>
      <c r="M390" s="279" t="s">
        <v>3107</v>
      </c>
      <c r="N390" s="205" t="s">
        <v>3077</v>
      </c>
      <c r="O390" s="230" t="s">
        <v>3141</v>
      </c>
      <c r="P390" s="230" t="s">
        <v>3141</v>
      </c>
      <c r="Q390" s="136" t="s">
        <v>3142</v>
      </c>
      <c r="T390" s="206">
        <v>44664.426388888889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1.18</v>
      </c>
      <c r="AK390" s="97"/>
      <c r="AL390" s="47">
        <v>323</v>
      </c>
      <c r="AM390" s="47">
        <v>523</v>
      </c>
      <c r="AN390" s="47">
        <f t="shared" si="31"/>
        <v>200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38</v>
      </c>
      <c r="AY390" s="54" t="s">
        <v>105</v>
      </c>
      <c r="AZ390" s="54" t="s">
        <v>106</v>
      </c>
      <c r="BA390" s="54" t="s">
        <v>106</v>
      </c>
      <c r="BB390" s="54" t="s">
        <v>2006</v>
      </c>
      <c r="BC390" s="47" t="s">
        <v>1904</v>
      </c>
      <c r="BD390" s="47" t="s">
        <v>2410</v>
      </c>
      <c r="BE390" s="47" t="s">
        <v>2409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/>
      <c r="BP390" s="30" t="s">
        <v>2300</v>
      </c>
      <c r="BQ390" s="88">
        <v>44386</v>
      </c>
      <c r="BR390" s="33"/>
      <c r="BS390" s="33"/>
    </row>
    <row r="391" spans="1:71" ht="39.4" x14ac:dyDescent="0.6">
      <c r="A391" s="47">
        <v>391</v>
      </c>
      <c r="B391" s="153" t="s">
        <v>2168</v>
      </c>
      <c r="C391" s="47" t="s">
        <v>2342</v>
      </c>
      <c r="D391" s="47">
        <v>2018</v>
      </c>
      <c r="E391" s="96">
        <v>1.34</v>
      </c>
      <c r="F391" s="47">
        <v>766</v>
      </c>
      <c r="G391" s="96">
        <v>1.33</v>
      </c>
      <c r="H391" s="96">
        <v>1.33</v>
      </c>
      <c r="I391" s="120" t="s">
        <v>2572</v>
      </c>
      <c r="K391" s="205" t="s">
        <v>2924</v>
      </c>
      <c r="L391" s="408"/>
      <c r="M391" s="279" t="s">
        <v>2925</v>
      </c>
      <c r="N391" s="205" t="s">
        <v>3145</v>
      </c>
      <c r="O391" s="230" t="s">
        <v>3144</v>
      </c>
      <c r="P391" s="230" t="s">
        <v>3143</v>
      </c>
      <c r="Q391" s="136" t="s">
        <v>3146</v>
      </c>
      <c r="T391" s="206">
        <v>44664.439583333333</v>
      </c>
      <c r="U391" s="155" t="s">
        <v>2575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1.1200000000000001</v>
      </c>
      <c r="AK391" s="97"/>
      <c r="AL391" s="47">
        <v>420</v>
      </c>
      <c r="AM391" s="47">
        <v>865</v>
      </c>
      <c r="AN391" s="47">
        <f t="shared" si="31"/>
        <v>445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2005</v>
      </c>
      <c r="BC391" s="47" t="s">
        <v>4</v>
      </c>
      <c r="BD391" s="47" t="s">
        <v>2414</v>
      </c>
      <c r="BE391" s="47" t="s">
        <v>2413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26.25" x14ac:dyDescent="0.6">
      <c r="A392" s="47">
        <v>392</v>
      </c>
      <c r="B392" s="153" t="s">
        <v>2178</v>
      </c>
      <c r="C392" s="47" t="s">
        <v>2341</v>
      </c>
      <c r="D392" s="47">
        <v>2020</v>
      </c>
      <c r="E392" s="96">
        <v>1.61</v>
      </c>
      <c r="F392" s="47">
        <v>390</v>
      </c>
      <c r="G392" s="96">
        <v>1.61</v>
      </c>
      <c r="H392" s="96">
        <v>1.6</v>
      </c>
      <c r="I392" s="120" t="s">
        <v>2572</v>
      </c>
      <c r="K392" s="205" t="s">
        <v>3148</v>
      </c>
      <c r="L392" s="408"/>
      <c r="M392" s="279" t="s">
        <v>3147</v>
      </c>
      <c r="N392" s="205" t="s">
        <v>3149</v>
      </c>
      <c r="O392" s="230" t="s">
        <v>3150</v>
      </c>
      <c r="P392" s="136" t="s">
        <v>3151</v>
      </c>
      <c r="T392" s="206">
        <v>44664.441666666666</v>
      </c>
      <c r="U392" s="160" t="s">
        <v>3007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1.47</v>
      </c>
      <c r="AK392" s="97"/>
      <c r="AL392" s="47">
        <v>300</v>
      </c>
      <c r="AM392" s="47">
        <v>500</v>
      </c>
      <c r="AN392" s="47">
        <f t="shared" si="31"/>
        <v>200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5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2298</v>
      </c>
      <c r="BD392" s="47" t="s">
        <v>2418</v>
      </c>
      <c r="BE392" s="47" t="s">
        <v>2419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393</v>
      </c>
      <c r="B393" s="153" t="s">
        <v>2179</v>
      </c>
      <c r="C393" s="47" t="s">
        <v>2341</v>
      </c>
      <c r="D393" s="47">
        <v>2020</v>
      </c>
      <c r="E393" s="96">
        <v>1.92</v>
      </c>
      <c r="F393" s="47">
        <v>637</v>
      </c>
      <c r="G393" s="96">
        <v>1.92</v>
      </c>
      <c r="H393" s="96">
        <v>1.92</v>
      </c>
      <c r="I393" s="120" t="s">
        <v>2572</v>
      </c>
      <c r="K393" s="205" t="s">
        <v>3152</v>
      </c>
      <c r="L393" s="408"/>
      <c r="M393" s="279" t="s">
        <v>3153</v>
      </c>
      <c r="N393" s="205" t="s">
        <v>3155</v>
      </c>
      <c r="O393" s="230" t="s">
        <v>3154</v>
      </c>
      <c r="P393" s="136" t="s">
        <v>3156</v>
      </c>
      <c r="T393" s="206">
        <v>44664.443055555559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1.34</v>
      </c>
      <c r="AK393" s="97"/>
      <c r="AL393" s="47">
        <v>300</v>
      </c>
      <c r="AM393" s="47">
        <v>773</v>
      </c>
      <c r="AN393" s="47">
        <f t="shared" si="31"/>
        <v>473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28</v>
      </c>
      <c r="BD393" s="47" t="s">
        <v>2421</v>
      </c>
      <c r="BE393" s="47" t="s">
        <v>2420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394</v>
      </c>
      <c r="B394" s="153" t="s">
        <v>2180</v>
      </c>
      <c r="C394" s="47" t="s">
        <v>2343</v>
      </c>
      <c r="D394" s="47">
        <v>2019</v>
      </c>
      <c r="E394" s="96">
        <v>1.64</v>
      </c>
      <c r="F394" s="47">
        <v>873</v>
      </c>
      <c r="G394" s="96">
        <v>1.65</v>
      </c>
      <c r="H394" s="96">
        <v>1.68</v>
      </c>
      <c r="I394" s="120" t="s">
        <v>2572</v>
      </c>
      <c r="K394" s="205" t="s">
        <v>3160</v>
      </c>
      <c r="L394" s="408"/>
      <c r="M394" s="279" t="s">
        <v>3161</v>
      </c>
      <c r="N394" s="205" t="s">
        <v>3159</v>
      </c>
      <c r="O394" s="230" t="s">
        <v>3158</v>
      </c>
      <c r="P394" s="136" t="s">
        <v>3157</v>
      </c>
      <c r="T394" s="206">
        <v>44664.452777777777</v>
      </c>
      <c r="U394" s="155" t="s">
        <v>2575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0.73</v>
      </c>
      <c r="AK394" s="97"/>
      <c r="AL394" s="47">
        <v>300</v>
      </c>
      <c r="AM394" s="47">
        <v>873</v>
      </c>
      <c r="AN394" s="47">
        <f t="shared" si="31"/>
        <v>573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2425</v>
      </c>
      <c r="BD394" s="47" t="s">
        <v>2424</v>
      </c>
      <c r="BE394" s="47" t="s">
        <v>2423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395</v>
      </c>
      <c r="B395" s="153" t="s">
        <v>2187</v>
      </c>
      <c r="C395" s="47" t="s">
        <v>2342</v>
      </c>
      <c r="D395" s="47">
        <v>2016</v>
      </c>
      <c r="E395" s="96">
        <v>1.3</v>
      </c>
      <c r="F395" s="47">
        <v>525</v>
      </c>
      <c r="G395" s="96">
        <v>1.29</v>
      </c>
      <c r="H395" s="96">
        <v>1.29</v>
      </c>
      <c r="I395" s="120" t="s">
        <v>2572</v>
      </c>
      <c r="K395" s="205" t="s">
        <v>2767</v>
      </c>
      <c r="L395" s="408"/>
      <c r="M395" s="279" t="s">
        <v>2777</v>
      </c>
      <c r="N395" s="205" t="s">
        <v>2733</v>
      </c>
      <c r="O395" s="230" t="s">
        <v>3163</v>
      </c>
      <c r="P395" s="136" t="s">
        <v>3162</v>
      </c>
      <c r="T395" s="206">
        <v>44664.454861111109</v>
      </c>
      <c r="U395" s="160" t="s">
        <v>3007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30"/>
        <v>1</v>
      </c>
      <c r="AG395" s="200" t="b">
        <f t="shared" si="30"/>
        <v>1</v>
      </c>
      <c r="AH395" s="201" t="b">
        <f t="shared" si="34"/>
        <v>1</v>
      </c>
      <c r="AI395" s="203">
        <f t="shared" si="35"/>
        <v>1</v>
      </c>
      <c r="AJ395" s="167">
        <v>1.1000000000000001</v>
      </c>
      <c r="AK395" s="97"/>
      <c r="AL395" s="47">
        <v>300</v>
      </c>
      <c r="AM395" s="47">
        <v>548</v>
      </c>
      <c r="AN395" s="47">
        <f t="shared" si="31"/>
        <v>248</v>
      </c>
      <c r="AO395" s="97">
        <v>9.1999999999999993</v>
      </c>
      <c r="AP395" s="47" t="s">
        <v>2562</v>
      </c>
      <c r="AQ395" s="47">
        <v>323</v>
      </c>
      <c r="AR395" s="47">
        <v>548</v>
      </c>
      <c r="AS395" s="47">
        <f t="shared" si="32"/>
        <v>225</v>
      </c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2240</v>
      </c>
      <c r="BC395" s="47" t="s">
        <v>2108</v>
      </c>
      <c r="BD395" s="47" t="s">
        <v>2428</v>
      </c>
      <c r="BE395" s="47" t="s">
        <v>2429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396</v>
      </c>
      <c r="B396" s="153" t="s">
        <v>2188</v>
      </c>
      <c r="C396" s="47" t="s">
        <v>2342</v>
      </c>
      <c r="D396" s="47">
        <v>2020</v>
      </c>
      <c r="E396" s="96">
        <v>0.8</v>
      </c>
      <c r="F396" s="47">
        <v>800</v>
      </c>
      <c r="G396" s="96">
        <v>0.77</v>
      </c>
      <c r="H396" s="96">
        <v>0.76</v>
      </c>
      <c r="I396" s="120" t="s">
        <v>2572</v>
      </c>
      <c r="K396" s="205" t="s">
        <v>3164</v>
      </c>
      <c r="L396" s="408"/>
      <c r="M396" s="279" t="s">
        <v>3165</v>
      </c>
      <c r="N396" s="205" t="s">
        <v>3169</v>
      </c>
      <c r="O396" s="230" t="s">
        <v>3168</v>
      </c>
      <c r="P396" s="136" t="s">
        <v>3166</v>
      </c>
      <c r="T396" s="206">
        <v>44664.456944444442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ref="AD396:AG424" si="36">OR((ISBLANK(X396)), NOT(X396=FALSE)    )</f>
        <v>1</v>
      </c>
      <c r="AE396" s="199" t="b">
        <f t="shared" si="36"/>
        <v>1</v>
      </c>
      <c r="AF396" s="200" t="b">
        <f t="shared" si="36"/>
        <v>1</v>
      </c>
      <c r="AG396" s="200" t="b">
        <f t="shared" si="36"/>
        <v>1</v>
      </c>
      <c r="AH396" s="201" t="b">
        <f t="shared" si="34"/>
        <v>1</v>
      </c>
      <c r="AI396" s="203">
        <f t="shared" si="35"/>
        <v>1</v>
      </c>
      <c r="AJ396" s="167">
        <v>0.42</v>
      </c>
      <c r="AK396" s="97"/>
      <c r="AL396" s="47">
        <v>300</v>
      </c>
      <c r="AM396" s="47">
        <v>800</v>
      </c>
      <c r="AN396" s="47">
        <f t="shared" si="31"/>
        <v>500</v>
      </c>
      <c r="AO396" s="97"/>
      <c r="AP396" s="47"/>
      <c r="AQ396" s="47"/>
      <c r="AR396" s="47"/>
      <c r="AS396" s="47"/>
      <c r="AT396" s="47"/>
      <c r="AU396" s="47"/>
      <c r="AW396" s="54" t="s">
        <v>213</v>
      </c>
      <c r="AX396" s="54" t="s">
        <v>38</v>
      </c>
      <c r="AY396" s="54" t="s">
        <v>105</v>
      </c>
      <c r="AZ396" s="54" t="s">
        <v>106</v>
      </c>
      <c r="BA396" s="54" t="s">
        <v>106</v>
      </c>
      <c r="BB396" s="54" t="s">
        <v>2005</v>
      </c>
      <c r="BC396" s="47" t="s">
        <v>2434</v>
      </c>
      <c r="BD396" s="47" t="s">
        <v>2435</v>
      </c>
      <c r="BE396" s="40" t="s">
        <v>3167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397</v>
      </c>
      <c r="B397" s="153" t="s">
        <v>2189</v>
      </c>
      <c r="C397" s="47" t="s">
        <v>2342</v>
      </c>
      <c r="D397" s="47">
        <v>2019</v>
      </c>
      <c r="E397" s="96">
        <v>0.36</v>
      </c>
      <c r="F397" s="47">
        <v>773</v>
      </c>
      <c r="G397" s="96">
        <v>0.36</v>
      </c>
      <c r="H397" s="96">
        <v>0.36</v>
      </c>
      <c r="I397" s="120" t="s">
        <v>2572</v>
      </c>
      <c r="K397" s="205" t="s">
        <v>3171</v>
      </c>
      <c r="L397" s="408"/>
      <c r="M397" s="279" t="s">
        <v>3170</v>
      </c>
      <c r="N397" s="205" t="s">
        <v>3126</v>
      </c>
      <c r="O397" s="136" t="s">
        <v>3172</v>
      </c>
      <c r="P397" s="136" t="s">
        <v>3172</v>
      </c>
      <c r="T397" s="206">
        <v>44664.459027777775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si="36"/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0.3</v>
      </c>
      <c r="AK397" s="97"/>
      <c r="AL397" s="47">
        <v>500</v>
      </c>
      <c r="AM397" s="47">
        <v>823</v>
      </c>
      <c r="AN397" s="47">
        <f t="shared" si="31"/>
        <v>323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2437</v>
      </c>
      <c r="BD397" s="47" t="s">
        <v>2438</v>
      </c>
      <c r="BE397" s="47" t="s">
        <v>2439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398</v>
      </c>
      <c r="B398" s="153" t="s">
        <v>2190</v>
      </c>
      <c r="C398" s="47" t="s">
        <v>2342</v>
      </c>
      <c r="D398" s="47">
        <v>2020</v>
      </c>
      <c r="E398" s="96">
        <v>1.9</v>
      </c>
      <c r="F398" s="47">
        <v>570</v>
      </c>
      <c r="G398" s="96">
        <v>1.88</v>
      </c>
      <c r="H398" s="96">
        <v>1.87</v>
      </c>
      <c r="I398" s="120" t="s">
        <v>2572</v>
      </c>
      <c r="J398" s="120" t="s">
        <v>3173</v>
      </c>
      <c r="K398" s="226" t="s">
        <v>3174</v>
      </c>
      <c r="L398" s="412"/>
      <c r="M398" s="279" t="s">
        <v>3175</v>
      </c>
      <c r="N398" s="205" t="s">
        <v>3169</v>
      </c>
      <c r="O398" s="136" t="s">
        <v>3176</v>
      </c>
      <c r="P398" s="136" t="s">
        <v>3176</v>
      </c>
      <c r="T398" s="206">
        <v>44664.460416666669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1.2</v>
      </c>
      <c r="AK398" s="97"/>
      <c r="AL398" s="47">
        <v>300</v>
      </c>
      <c r="AM398" s="47">
        <v>723</v>
      </c>
      <c r="AN398" s="47">
        <f t="shared" si="31"/>
        <v>423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5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28</v>
      </c>
      <c r="BD398" s="47" t="s">
        <v>2441</v>
      </c>
      <c r="BE398" s="47" t="s">
        <v>2518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9.4" x14ac:dyDescent="0.6">
      <c r="A399" s="47">
        <v>399</v>
      </c>
      <c r="B399" s="153" t="s">
        <v>2191</v>
      </c>
      <c r="C399" s="47" t="s">
        <v>2341</v>
      </c>
      <c r="D399" s="47">
        <v>2018</v>
      </c>
      <c r="E399" s="96">
        <v>1.38</v>
      </c>
      <c r="F399" s="47">
        <v>623</v>
      </c>
      <c r="G399" s="96">
        <v>1.32</v>
      </c>
      <c r="H399" s="96">
        <v>1.32</v>
      </c>
      <c r="I399" s="120" t="s">
        <v>2572</v>
      </c>
      <c r="K399" s="205" t="s">
        <v>3120</v>
      </c>
      <c r="L399" s="408"/>
      <c r="M399" s="279" t="s">
        <v>3137</v>
      </c>
      <c r="N399" s="205" t="s">
        <v>2795</v>
      </c>
      <c r="O399" s="136" t="s">
        <v>3177</v>
      </c>
      <c r="P399" s="136" t="s">
        <v>3177</v>
      </c>
      <c r="T399" s="206">
        <v>44664.462500000001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1.04</v>
      </c>
      <c r="AK399" s="97"/>
      <c r="AL399" s="47">
        <v>300</v>
      </c>
      <c r="AM399" s="47">
        <v>773</v>
      </c>
      <c r="AN399" s="47">
        <f t="shared" si="31"/>
        <v>473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38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4</v>
      </c>
      <c r="BD399" s="47" t="s">
        <v>2444</v>
      </c>
      <c r="BE399" s="47" t="s">
        <v>2443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26.25" x14ac:dyDescent="0.6">
      <c r="A400" s="47">
        <v>400</v>
      </c>
      <c r="B400" s="153" t="s">
        <v>2192</v>
      </c>
      <c r="C400" s="47" t="s">
        <v>2342</v>
      </c>
      <c r="D400" s="47">
        <v>2018</v>
      </c>
      <c r="E400" s="96">
        <v>1.33</v>
      </c>
      <c r="F400" s="47">
        <v>773</v>
      </c>
      <c r="G400" s="96">
        <v>1.32</v>
      </c>
      <c r="H400" s="96">
        <v>1.3</v>
      </c>
      <c r="I400" s="120" t="s">
        <v>2572</v>
      </c>
      <c r="K400" s="205" t="s">
        <v>3120</v>
      </c>
      <c r="L400" s="408"/>
      <c r="M400" s="279" t="s">
        <v>3137</v>
      </c>
      <c r="N400" s="205" t="s">
        <v>3126</v>
      </c>
      <c r="O400" s="230" t="s">
        <v>3179</v>
      </c>
      <c r="P400" s="136" t="s">
        <v>3178</v>
      </c>
      <c r="T400" s="206">
        <v>44664.465277777781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0.91</v>
      </c>
      <c r="AK400" s="97"/>
      <c r="AL400" s="47">
        <v>423</v>
      </c>
      <c r="AM400" s="47">
        <v>823</v>
      </c>
      <c r="AN400" s="47">
        <f t="shared" si="31"/>
        <v>400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5</v>
      </c>
      <c r="AY400" s="54" t="s">
        <v>105</v>
      </c>
      <c r="AZ400" s="54" t="s">
        <v>106</v>
      </c>
      <c r="BA400" s="54" t="s">
        <v>106</v>
      </c>
      <c r="BB400" s="54" t="s">
        <v>2503</v>
      </c>
      <c r="BC400" s="47" t="s">
        <v>88</v>
      </c>
      <c r="BD400" s="47" t="s">
        <v>2447</v>
      </c>
      <c r="BE400" s="47" t="s">
        <v>2446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401</v>
      </c>
      <c r="B401" s="153" t="s">
        <v>2193</v>
      </c>
      <c r="C401" s="47" t="s">
        <v>2341</v>
      </c>
      <c r="D401" s="47">
        <v>2020</v>
      </c>
      <c r="E401" s="96">
        <v>1.6</v>
      </c>
      <c r="F401" s="47">
        <v>823</v>
      </c>
      <c r="G401" s="96">
        <v>1.59</v>
      </c>
      <c r="H401" s="96">
        <v>1.61</v>
      </c>
      <c r="I401" s="120" t="s">
        <v>2572</v>
      </c>
      <c r="K401" s="205" t="s">
        <v>3181</v>
      </c>
      <c r="L401" s="408"/>
      <c r="M401" s="279" t="s">
        <v>3180</v>
      </c>
      <c r="N401" s="205" t="s">
        <v>2906</v>
      </c>
      <c r="O401" s="230" t="s">
        <v>3182</v>
      </c>
      <c r="P401" s="136" t="s">
        <v>3183</v>
      </c>
      <c r="T401" s="206">
        <v>44664.46875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1</v>
      </c>
      <c r="AK401" s="97"/>
      <c r="AL401" s="47">
        <v>323</v>
      </c>
      <c r="AM401" s="47">
        <v>823</v>
      </c>
      <c r="AN401" s="47">
        <f t="shared" si="31"/>
        <v>500</v>
      </c>
      <c r="AO401" s="97">
        <v>12</v>
      </c>
      <c r="AP401" s="47" t="s">
        <v>2562</v>
      </c>
      <c r="AQ401" s="47">
        <v>300</v>
      </c>
      <c r="AR401" s="47">
        <v>825</v>
      </c>
      <c r="AS401" s="47">
        <f>AR401-AQ401</f>
        <v>525</v>
      </c>
      <c r="AT401" s="47"/>
      <c r="AU401" s="47"/>
      <c r="AW401" s="54" t="s">
        <v>213</v>
      </c>
      <c r="AX401" s="54" t="s">
        <v>38</v>
      </c>
      <c r="AY401" s="54" t="s">
        <v>105</v>
      </c>
      <c r="AZ401" s="54" t="s">
        <v>106</v>
      </c>
      <c r="BA401" s="54" t="s">
        <v>106</v>
      </c>
      <c r="BB401" s="54" t="s">
        <v>2005</v>
      </c>
      <c r="BC401" s="47" t="s">
        <v>4</v>
      </c>
      <c r="BD401" s="47" t="s">
        <v>2451</v>
      </c>
      <c r="BE401" s="47" t="s">
        <v>2450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402</v>
      </c>
      <c r="B402" s="153" t="s">
        <v>2201</v>
      </c>
      <c r="C402" s="47" t="s">
        <v>2342</v>
      </c>
      <c r="D402" s="47">
        <v>2019</v>
      </c>
      <c r="E402" s="96">
        <v>1.3</v>
      </c>
      <c r="F402" s="47">
        <v>400</v>
      </c>
      <c r="G402" s="96">
        <v>1.29</v>
      </c>
      <c r="H402" s="96">
        <v>1.28</v>
      </c>
      <c r="I402" s="120" t="s">
        <v>2572</v>
      </c>
      <c r="K402" s="205" t="s">
        <v>3185</v>
      </c>
      <c r="L402" s="408"/>
      <c r="M402" s="279" t="s">
        <v>3184</v>
      </c>
      <c r="N402" s="205" t="s">
        <v>3169</v>
      </c>
      <c r="O402" s="230" t="s">
        <v>3186</v>
      </c>
      <c r="P402" s="136" t="s">
        <v>3187</v>
      </c>
      <c r="T402" s="206">
        <v>44664.486111111109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1.23</v>
      </c>
      <c r="AK402" s="97"/>
      <c r="AL402" s="47">
        <v>300</v>
      </c>
      <c r="AM402" s="47">
        <v>475</v>
      </c>
      <c r="AN402" s="47">
        <f t="shared" si="31"/>
        <v>175</v>
      </c>
      <c r="AO402" s="97">
        <v>7.8</v>
      </c>
      <c r="AP402" s="47" t="s">
        <v>2561</v>
      </c>
      <c r="AQ402" s="47">
        <v>288</v>
      </c>
      <c r="AR402" s="47">
        <v>523</v>
      </c>
      <c r="AS402" s="47">
        <f t="shared" si="32"/>
        <v>235</v>
      </c>
      <c r="AT402" s="47" t="s">
        <v>2566</v>
      </c>
      <c r="AU402" s="47"/>
      <c r="AW402" s="54" t="s">
        <v>213</v>
      </c>
      <c r="AX402" s="54" t="s">
        <v>5</v>
      </c>
      <c r="AY402" s="54" t="s">
        <v>105</v>
      </c>
      <c r="AZ402" s="54" t="s">
        <v>105</v>
      </c>
      <c r="BA402" s="54" t="s">
        <v>106</v>
      </c>
      <c r="BB402" s="54" t="s">
        <v>2005</v>
      </c>
      <c r="BC402" s="47" t="s">
        <v>2298</v>
      </c>
      <c r="BD402" s="47" t="s">
        <v>2453</v>
      </c>
      <c r="BE402" s="47" t="s">
        <v>2452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403</v>
      </c>
      <c r="B403" s="153" t="s">
        <v>2202</v>
      </c>
      <c r="C403" s="47" t="s">
        <v>2341</v>
      </c>
      <c r="D403" s="47">
        <v>2020</v>
      </c>
      <c r="E403" s="96">
        <v>1.2</v>
      </c>
      <c r="F403" s="47">
        <v>573</v>
      </c>
      <c r="G403" s="96">
        <v>1.29</v>
      </c>
      <c r="H403" s="96">
        <v>1.2</v>
      </c>
      <c r="I403" s="120" t="s">
        <v>2572</v>
      </c>
      <c r="K403" s="205" t="s">
        <v>3188</v>
      </c>
      <c r="L403" s="408"/>
      <c r="M403" s="279" t="s">
        <v>3189</v>
      </c>
      <c r="N403" s="205" t="s">
        <v>2878</v>
      </c>
      <c r="O403" s="230" t="s">
        <v>3144</v>
      </c>
      <c r="P403" s="230" t="s">
        <v>3190</v>
      </c>
      <c r="T403" s="206">
        <v>44664.488194444442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1.01</v>
      </c>
      <c r="AK403" s="97"/>
      <c r="AL403" s="47">
        <v>300</v>
      </c>
      <c r="AM403" s="47">
        <v>673</v>
      </c>
      <c r="AN403" s="47">
        <f t="shared" si="31"/>
        <v>373</v>
      </c>
      <c r="AO403" s="97"/>
      <c r="AP403" s="47"/>
      <c r="AQ403" s="47"/>
      <c r="AR403" s="47"/>
      <c r="AS403" s="47"/>
      <c r="AT403" s="47"/>
      <c r="AU403" s="47"/>
      <c r="AW403" s="54" t="s">
        <v>213</v>
      </c>
      <c r="AX403" s="54" t="s">
        <v>38</v>
      </c>
      <c r="AY403" s="54" t="s">
        <v>105</v>
      </c>
      <c r="AZ403" s="54" t="s">
        <v>106</v>
      </c>
      <c r="BA403" s="54" t="s">
        <v>106</v>
      </c>
      <c r="BB403" s="54" t="s">
        <v>2005</v>
      </c>
      <c r="BC403" s="47" t="s">
        <v>4</v>
      </c>
      <c r="BD403" s="47" t="s">
        <v>2454</v>
      </c>
      <c r="BE403" s="47" t="s">
        <v>2455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404</v>
      </c>
      <c r="B404" s="153" t="s">
        <v>2203</v>
      </c>
      <c r="C404" s="47" t="s">
        <v>2343</v>
      </c>
      <c r="D404" s="47">
        <v>2020</v>
      </c>
      <c r="E404" s="96">
        <v>2.7</v>
      </c>
      <c r="F404" s="47">
        <v>973</v>
      </c>
      <c r="G404" s="96">
        <v>2.67</v>
      </c>
      <c r="H404" s="96">
        <v>2.63</v>
      </c>
      <c r="I404" s="120" t="s">
        <v>2572</v>
      </c>
      <c r="K404" s="205" t="s">
        <v>2924</v>
      </c>
      <c r="L404" s="408"/>
      <c r="M404" s="279" t="s">
        <v>2925</v>
      </c>
      <c r="N404" s="205" t="s">
        <v>2878</v>
      </c>
      <c r="O404" s="230" t="s">
        <v>3192</v>
      </c>
      <c r="P404" s="136" t="s">
        <v>3191</v>
      </c>
      <c r="Q404" s="136" t="s">
        <v>3193</v>
      </c>
      <c r="T404" s="206">
        <v>44664.493055555555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1.5</v>
      </c>
      <c r="AK404" s="97"/>
      <c r="AL404" s="47">
        <v>400</v>
      </c>
      <c r="AM404" s="47">
        <v>973</v>
      </c>
      <c r="AN404" s="47">
        <f t="shared" si="31"/>
        <v>573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5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2334</v>
      </c>
      <c r="BD404" s="47" t="s">
        <v>2460</v>
      </c>
      <c r="BE404" s="47" t="s">
        <v>2459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405</v>
      </c>
      <c r="B405" s="153" t="s">
        <v>2204</v>
      </c>
      <c r="C405" s="47" t="s">
        <v>2342</v>
      </c>
      <c r="D405" s="47">
        <v>2018</v>
      </c>
      <c r="E405" s="96">
        <v>0.86</v>
      </c>
      <c r="F405" s="47">
        <v>700</v>
      </c>
      <c r="G405" s="96">
        <v>0.86</v>
      </c>
      <c r="H405" s="96">
        <v>0.86</v>
      </c>
      <c r="I405" s="120" t="s">
        <v>2572</v>
      </c>
      <c r="K405" s="205" t="s">
        <v>3195</v>
      </c>
      <c r="L405" s="408"/>
      <c r="M405" s="279" t="s">
        <v>3194</v>
      </c>
      <c r="N405" s="205" t="s">
        <v>3198</v>
      </c>
      <c r="O405" s="230" t="s">
        <v>3196</v>
      </c>
      <c r="P405" s="136" t="s">
        <v>3197</v>
      </c>
      <c r="T405" s="206">
        <v>44664.495138888888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0.48</v>
      </c>
      <c r="AK405" s="97"/>
      <c r="AL405" s="47">
        <v>300</v>
      </c>
      <c r="AM405" s="47">
        <v>700</v>
      </c>
      <c r="AN405" s="47">
        <f t="shared" si="31"/>
        <v>400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2503</v>
      </c>
      <c r="BC405" s="47" t="s">
        <v>2457</v>
      </c>
      <c r="BD405" s="47" t="s">
        <v>2456</v>
      </c>
      <c r="BE405" s="47" t="s">
        <v>2458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26.25" x14ac:dyDescent="0.6">
      <c r="A406" s="47">
        <v>406</v>
      </c>
      <c r="B406" s="153" t="s">
        <v>2205</v>
      </c>
      <c r="C406" s="47" t="s">
        <v>2341</v>
      </c>
      <c r="D406" s="47">
        <v>2018</v>
      </c>
      <c r="E406" s="96">
        <v>1.3</v>
      </c>
      <c r="F406" s="47">
        <v>450</v>
      </c>
      <c r="G406" s="96">
        <v>1.28</v>
      </c>
      <c r="H406" s="96">
        <v>1.32</v>
      </c>
      <c r="I406" s="120" t="s">
        <v>2572</v>
      </c>
      <c r="K406" s="205" t="s">
        <v>3201</v>
      </c>
      <c r="L406" s="408"/>
      <c r="M406" s="279" t="s">
        <v>3202</v>
      </c>
      <c r="N406" s="205" t="s">
        <v>3145</v>
      </c>
      <c r="O406" s="230" t="s">
        <v>3199</v>
      </c>
      <c r="P406" s="136" t="s">
        <v>3200</v>
      </c>
      <c r="T406" s="206">
        <v>44664.49722222222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1.2</v>
      </c>
      <c r="AK406" s="97"/>
      <c r="AL406" s="47">
        <v>300</v>
      </c>
      <c r="AM406" s="47">
        <v>500</v>
      </c>
      <c r="AN406" s="47">
        <f t="shared" si="31"/>
        <v>200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38</v>
      </c>
      <c r="AY406" s="54" t="s">
        <v>105</v>
      </c>
      <c r="AZ406" s="54" t="s">
        <v>106</v>
      </c>
      <c r="BA406" s="54" t="s">
        <v>106</v>
      </c>
      <c r="BB406" s="54" t="s">
        <v>2005</v>
      </c>
      <c r="BC406" s="47" t="s">
        <v>41</v>
      </c>
      <c r="BD406" s="47" t="s">
        <v>391</v>
      </c>
      <c r="BE406" s="47" t="s">
        <v>2463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407</v>
      </c>
      <c r="B407" s="153" t="s">
        <v>2206</v>
      </c>
      <c r="C407" s="47" t="s">
        <v>2343</v>
      </c>
      <c r="D407" s="47">
        <v>2017</v>
      </c>
      <c r="E407" s="96">
        <v>1.83</v>
      </c>
      <c r="F407" s="47">
        <v>773</v>
      </c>
      <c r="G407" s="96">
        <v>1.83</v>
      </c>
      <c r="H407" s="96">
        <v>1.8</v>
      </c>
      <c r="I407" s="120" t="s">
        <v>2572</v>
      </c>
      <c r="K407" s="205" t="s">
        <v>3042</v>
      </c>
      <c r="L407" s="408"/>
      <c r="M407" s="279" t="s">
        <v>2736</v>
      </c>
      <c r="N407" s="205" t="s">
        <v>3204</v>
      </c>
      <c r="O407" s="230" t="s">
        <v>3203</v>
      </c>
      <c r="P407" s="230" t="s">
        <v>3203</v>
      </c>
      <c r="T407" s="206">
        <v>44664.499305555553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0.8</v>
      </c>
      <c r="AK407" s="97"/>
      <c r="AL407" s="47">
        <v>300</v>
      </c>
      <c r="AM407" s="47">
        <v>723</v>
      </c>
      <c r="AN407" s="47">
        <f t="shared" si="31"/>
        <v>423</v>
      </c>
      <c r="AO407" s="97">
        <v>12</v>
      </c>
      <c r="AP407" s="47" t="s">
        <v>2562</v>
      </c>
      <c r="AQ407" s="47">
        <v>300</v>
      </c>
      <c r="AR407" s="47">
        <v>723</v>
      </c>
      <c r="AS407" s="47">
        <f t="shared" si="32"/>
        <v>423</v>
      </c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</v>
      </c>
      <c r="BD407" s="47" t="s">
        <v>2466</v>
      </c>
      <c r="BE407" s="47" t="s">
        <v>2467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408</v>
      </c>
      <c r="B408" s="153" t="s">
        <v>2207</v>
      </c>
      <c r="C408" s="47" t="s">
        <v>2342</v>
      </c>
      <c r="D408" s="47">
        <v>2017</v>
      </c>
      <c r="E408" s="96">
        <v>1.45</v>
      </c>
      <c r="F408" s="47">
        <v>825</v>
      </c>
      <c r="G408" s="96">
        <v>1.45</v>
      </c>
      <c r="H408" s="96">
        <v>1.45</v>
      </c>
      <c r="I408" s="120" t="s">
        <v>2572</v>
      </c>
      <c r="K408" s="205" t="s">
        <v>3206</v>
      </c>
      <c r="L408" s="408"/>
      <c r="M408" s="279" t="s">
        <v>3205</v>
      </c>
      <c r="N408" s="205" t="s">
        <v>3209</v>
      </c>
      <c r="O408" s="230" t="s">
        <v>3208</v>
      </c>
      <c r="P408" s="136" t="s">
        <v>3207</v>
      </c>
      <c r="T408" s="206">
        <v>44665.004166666666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1.08</v>
      </c>
      <c r="AK408" s="97"/>
      <c r="AL408" s="47">
        <v>300</v>
      </c>
      <c r="AM408" s="47">
        <v>850</v>
      </c>
      <c r="AN408" s="47">
        <f t="shared" si="31"/>
        <v>550</v>
      </c>
      <c r="AO408" s="97"/>
      <c r="AP408" s="47"/>
      <c r="AQ408" s="47"/>
      <c r="AR408" s="47"/>
      <c r="AS408" s="47"/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2002</v>
      </c>
      <c r="BC408" s="47" t="s">
        <v>1616</v>
      </c>
      <c r="BD408" s="47" t="s">
        <v>1729</v>
      </c>
      <c r="BE408" s="47" t="s">
        <v>2523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409</v>
      </c>
      <c r="B409" s="153" t="s">
        <v>2223</v>
      </c>
      <c r="C409" s="47" t="s">
        <v>2343</v>
      </c>
      <c r="D409" s="47">
        <v>2020</v>
      </c>
      <c r="E409" s="96">
        <v>2.7</v>
      </c>
      <c r="F409" s="47">
        <v>720</v>
      </c>
      <c r="G409" s="96">
        <v>2.7</v>
      </c>
      <c r="H409" s="96">
        <v>2.69</v>
      </c>
      <c r="I409" s="120" t="s">
        <v>2572</v>
      </c>
      <c r="K409" s="205" t="s">
        <v>3188</v>
      </c>
      <c r="L409" s="408"/>
      <c r="M409" s="279" t="s">
        <v>3189</v>
      </c>
      <c r="N409" s="205" t="s">
        <v>2878</v>
      </c>
      <c r="O409" s="230" t="s">
        <v>3125</v>
      </c>
      <c r="P409" s="136" t="s">
        <v>3210</v>
      </c>
      <c r="T409" s="206">
        <v>44665.006249999999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1.2</v>
      </c>
      <c r="AK409" s="97"/>
      <c r="AL409" s="47">
        <v>300</v>
      </c>
      <c r="AM409" s="47">
        <v>723</v>
      </c>
      <c r="AN409" s="47">
        <f t="shared" si="31"/>
        <v>423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5</v>
      </c>
      <c r="AY409" s="54" t="s">
        <v>105</v>
      </c>
      <c r="AZ409" s="54" t="s">
        <v>106</v>
      </c>
      <c r="BA409" s="54" t="s">
        <v>106</v>
      </c>
      <c r="BB409" s="54" t="s">
        <v>2005</v>
      </c>
      <c r="BC409" s="47" t="s">
        <v>28</v>
      </c>
      <c r="BD409" s="47" t="s">
        <v>473</v>
      </c>
      <c r="BE409" s="47" t="s">
        <v>2470</v>
      </c>
      <c r="BF409" s="30"/>
      <c r="BG409" s="30"/>
      <c r="BH409" s="31"/>
      <c r="BI409" s="31"/>
      <c r="BJ409" s="31"/>
      <c r="BK409" s="31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410</v>
      </c>
      <c r="B410" s="153" t="s">
        <v>2224</v>
      </c>
      <c r="C410" s="47" t="s">
        <v>2341</v>
      </c>
      <c r="D410" s="47">
        <v>2019</v>
      </c>
      <c r="E410" s="96">
        <v>2.4</v>
      </c>
      <c r="F410" s="47">
        <v>773</v>
      </c>
      <c r="G410" s="96">
        <v>2.34</v>
      </c>
      <c r="H410" s="96">
        <v>2.3199999999999998</v>
      </c>
      <c r="I410" s="120" t="s">
        <v>2572</v>
      </c>
      <c r="K410" s="205" t="s">
        <v>3042</v>
      </c>
      <c r="L410" s="408"/>
      <c r="M410" s="279" t="s">
        <v>2736</v>
      </c>
      <c r="N410" s="205" t="s">
        <v>2760</v>
      </c>
      <c r="O410" s="284" t="s">
        <v>3211</v>
      </c>
      <c r="P410" s="136" t="s">
        <v>3213</v>
      </c>
      <c r="T410" s="206">
        <v>44665.011805555558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1.28</v>
      </c>
      <c r="AK410" s="97"/>
      <c r="AL410" s="47">
        <v>323</v>
      </c>
      <c r="AM410" s="47">
        <v>773</v>
      </c>
      <c r="AN410" s="47">
        <f t="shared" si="31"/>
        <v>450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2472</v>
      </c>
      <c r="BE410" s="47" t="s">
        <v>3212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411</v>
      </c>
      <c r="B411" s="153" t="s">
        <v>2225</v>
      </c>
      <c r="C411" s="47" t="s">
        <v>2341</v>
      </c>
      <c r="D411" s="47">
        <v>2018</v>
      </c>
      <c r="E411" s="96">
        <v>1.6</v>
      </c>
      <c r="F411" s="47">
        <v>773</v>
      </c>
      <c r="G411" s="96">
        <v>1.59</v>
      </c>
      <c r="H411" s="96">
        <v>1.6</v>
      </c>
      <c r="I411" s="120" t="s">
        <v>2572</v>
      </c>
      <c r="K411" s="205" t="s">
        <v>3215</v>
      </c>
      <c r="L411" s="408"/>
      <c r="M411" s="279" t="s">
        <v>3214</v>
      </c>
      <c r="N411" s="205" t="s">
        <v>2937</v>
      </c>
      <c r="O411" s="230" t="s">
        <v>3217</v>
      </c>
      <c r="P411" s="136" t="s">
        <v>3216</v>
      </c>
      <c r="T411" s="206">
        <v>44665.013194444444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1.05</v>
      </c>
      <c r="AK411" s="97"/>
      <c r="AL411" s="47">
        <f>273+50</f>
        <v>323</v>
      </c>
      <c r="AM411" s="47">
        <f>273+250</f>
        <v>523</v>
      </c>
      <c r="AN411" s="47">
        <f t="shared" si="31"/>
        <v>200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38</v>
      </c>
      <c r="AY411" s="54" t="s">
        <v>105</v>
      </c>
      <c r="AZ411" s="54" t="s">
        <v>106</v>
      </c>
      <c r="BA411" s="54" t="s">
        <v>106</v>
      </c>
      <c r="BB411" s="54" t="s">
        <v>2006</v>
      </c>
      <c r="BC411" s="47" t="s">
        <v>1904</v>
      </c>
      <c r="BD411" s="47" t="s">
        <v>2476</v>
      </c>
      <c r="BE411" s="47" t="s">
        <v>2477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65.650000000000006" x14ac:dyDescent="0.6">
      <c r="A412" s="47">
        <v>412</v>
      </c>
      <c r="B412" s="153" t="s">
        <v>2226</v>
      </c>
      <c r="C412" s="47" t="s">
        <v>2341</v>
      </c>
      <c r="D412" s="47">
        <v>2019</v>
      </c>
      <c r="E412" s="96">
        <v>0.7</v>
      </c>
      <c r="F412" s="47">
        <f>700+273</f>
        <v>973</v>
      </c>
      <c r="G412" s="96">
        <v>0.67</v>
      </c>
      <c r="H412" s="96">
        <v>0.67</v>
      </c>
      <c r="I412" s="120" t="s">
        <v>2572</v>
      </c>
      <c r="K412" s="205" t="s">
        <v>3219</v>
      </c>
      <c r="L412" s="408"/>
      <c r="M412" s="279" t="s">
        <v>3218</v>
      </c>
      <c r="N412" s="205" t="s">
        <v>3222</v>
      </c>
      <c r="O412" s="230" t="s">
        <v>3220</v>
      </c>
      <c r="P412" s="136" t="s">
        <v>3221</v>
      </c>
      <c r="T412" s="206">
        <v>44665.01666666667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0.65</v>
      </c>
      <c r="AK412" s="97"/>
      <c r="AL412" s="47">
        <f>550+273</f>
        <v>823</v>
      </c>
      <c r="AM412" s="47">
        <f>800+273</f>
        <v>1073</v>
      </c>
      <c r="AN412" s="47">
        <f t="shared" si="31"/>
        <v>250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2028</v>
      </c>
      <c r="BC412" s="47" t="s">
        <v>2480</v>
      </c>
      <c r="BD412" s="47" t="s">
        <v>2482</v>
      </c>
      <c r="BE412" s="47" t="s">
        <v>2481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26.25" x14ac:dyDescent="0.6">
      <c r="A413" s="47">
        <v>413</v>
      </c>
      <c r="B413" s="153" t="s">
        <v>2227</v>
      </c>
      <c r="C413" s="47" t="s">
        <v>2343</v>
      </c>
      <c r="D413" s="47">
        <v>2018</v>
      </c>
      <c r="E413" s="96">
        <v>2.2999999999999998</v>
      </c>
      <c r="F413" s="47">
        <v>740</v>
      </c>
      <c r="G413" s="96">
        <v>2.2999999999999998</v>
      </c>
      <c r="H413" s="96">
        <v>2.31</v>
      </c>
      <c r="I413" s="120" t="s">
        <v>2572</v>
      </c>
      <c r="K413" s="205" t="s">
        <v>3224</v>
      </c>
      <c r="L413" s="408"/>
      <c r="M413" s="279" t="s">
        <v>3223</v>
      </c>
      <c r="N413" s="205" t="s">
        <v>2760</v>
      </c>
      <c r="O413" s="230" t="s">
        <v>3226</v>
      </c>
      <c r="P413" s="136" t="s">
        <v>3225</v>
      </c>
      <c r="T413" s="206">
        <v>44665.020138888889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1.6</v>
      </c>
      <c r="AK413" s="97"/>
      <c r="AL413" s="47">
        <v>300</v>
      </c>
      <c r="AM413" s="47">
        <v>780</v>
      </c>
      <c r="AN413" s="47">
        <f t="shared" si="31"/>
        <v>480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5</v>
      </c>
      <c r="AY413" s="54" t="s">
        <v>105</v>
      </c>
      <c r="AZ413" s="54" t="s">
        <v>106</v>
      </c>
      <c r="BA413" s="54" t="s">
        <v>106</v>
      </c>
      <c r="BB413" s="54" t="s">
        <v>2005</v>
      </c>
      <c r="BC413" s="47" t="s">
        <v>28</v>
      </c>
      <c r="BD413" s="47" t="s">
        <v>2483</v>
      </c>
      <c r="BE413" s="47" t="s">
        <v>2484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65.650000000000006" x14ac:dyDescent="0.6">
      <c r="A414" s="47">
        <v>414</v>
      </c>
      <c r="B414" s="153" t="s">
        <v>2228</v>
      </c>
      <c r="C414" s="47" t="s">
        <v>2343</v>
      </c>
      <c r="D414" s="47">
        <v>2019</v>
      </c>
      <c r="E414" s="96"/>
      <c r="F414" s="47">
        <v>700</v>
      </c>
      <c r="G414" s="96">
        <v>1.8</v>
      </c>
      <c r="H414" s="96">
        <v>1.79</v>
      </c>
      <c r="I414" s="120" t="s">
        <v>2572</v>
      </c>
      <c r="K414" s="205" t="s">
        <v>2707</v>
      </c>
      <c r="L414" s="408"/>
      <c r="M414" s="279" t="s">
        <v>2805</v>
      </c>
      <c r="N414" s="205" t="s">
        <v>2733</v>
      </c>
      <c r="O414" s="136" t="s">
        <v>3228</v>
      </c>
      <c r="P414" s="136" t="s">
        <v>3227</v>
      </c>
      <c r="Q414" s="136" t="s">
        <v>3229</v>
      </c>
      <c r="T414" s="206">
        <v>44665.025694444441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1.35</v>
      </c>
      <c r="AK414" s="97"/>
      <c r="AL414" s="47">
        <v>300</v>
      </c>
      <c r="AM414" s="47">
        <v>750</v>
      </c>
      <c r="AN414" s="47">
        <f t="shared" si="31"/>
        <v>450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38</v>
      </c>
      <c r="AY414" s="54" t="s">
        <v>105</v>
      </c>
      <c r="AZ414" s="54" t="s">
        <v>106</v>
      </c>
      <c r="BA414" s="54" t="s">
        <v>106</v>
      </c>
      <c r="BB414" s="54" t="s">
        <v>2006</v>
      </c>
      <c r="BC414" s="47" t="s">
        <v>2486</v>
      </c>
      <c r="BD414" s="47" t="s">
        <v>2488</v>
      </c>
      <c r="BE414" s="47" t="s">
        <v>2487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78.75" x14ac:dyDescent="0.6">
      <c r="A415" s="47">
        <v>415</v>
      </c>
      <c r="B415" s="153" t="s">
        <v>3919</v>
      </c>
      <c r="C415" s="47" t="s">
        <v>2342</v>
      </c>
      <c r="D415" s="47">
        <v>2016</v>
      </c>
      <c r="E415" s="96">
        <v>2.2999999999999998</v>
      </c>
      <c r="F415" s="47">
        <v>873</v>
      </c>
      <c r="G415" s="96">
        <v>2.2999999999999998</v>
      </c>
      <c r="H415" s="375">
        <v>1.93</v>
      </c>
      <c r="I415" s="367" t="s">
        <v>2572</v>
      </c>
      <c r="J415" s="367"/>
      <c r="K415" s="368" t="s">
        <v>2877</v>
      </c>
      <c r="L415" s="413"/>
      <c r="M415" s="373" t="s">
        <v>3040</v>
      </c>
      <c r="N415" s="368" t="s">
        <v>3232</v>
      </c>
      <c r="O415" s="369" t="s">
        <v>3231</v>
      </c>
      <c r="P415" s="211" t="s">
        <v>3230</v>
      </c>
      <c r="Q415" s="211" t="s">
        <v>2940</v>
      </c>
      <c r="R415" s="374"/>
      <c r="S415" s="370"/>
      <c r="T415" s="370">
        <v>45027.788194444445</v>
      </c>
      <c r="U415" s="371" t="s">
        <v>2575</v>
      </c>
      <c r="V415" s="372" t="b">
        <v>1</v>
      </c>
      <c r="W415" s="193" t="b">
        <v>1</v>
      </c>
      <c r="X415" s="193"/>
      <c r="Y415" s="193" t="b">
        <v>0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0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0</v>
      </c>
      <c r="AI415" s="203">
        <f t="shared" si="35"/>
        <v>0</v>
      </c>
      <c r="AJ415" s="167">
        <v>1.23</v>
      </c>
      <c r="AK415" s="97"/>
      <c r="AL415" s="47">
        <v>300</v>
      </c>
      <c r="AM415" s="47">
        <v>873</v>
      </c>
      <c r="AN415" s="47">
        <f t="shared" ref="AN415:AN423" si="37">AM415-AL415</f>
        <v>573</v>
      </c>
      <c r="AO415" s="97">
        <v>17.600000000000001</v>
      </c>
      <c r="AP415" s="47" t="s">
        <v>2562</v>
      </c>
      <c r="AQ415" s="47">
        <v>300</v>
      </c>
      <c r="AR415" s="47">
        <v>873</v>
      </c>
      <c r="AS415" s="47">
        <f t="shared" si="32"/>
        <v>573</v>
      </c>
      <c r="AT415" s="47"/>
      <c r="AU415" s="47"/>
      <c r="AW415" s="54" t="s">
        <v>213</v>
      </c>
      <c r="AX415" s="54" t="s">
        <v>5</v>
      </c>
      <c r="AY415" s="54" t="s">
        <v>105</v>
      </c>
      <c r="AZ415" s="54" t="s">
        <v>106</v>
      </c>
      <c r="BA415" s="54" t="s">
        <v>106</v>
      </c>
      <c r="BB415" s="54" t="s">
        <v>2005</v>
      </c>
      <c r="BC415" s="47" t="s">
        <v>4</v>
      </c>
      <c r="BD415" s="47" t="s">
        <v>2490</v>
      </c>
      <c r="BE415" s="47" t="s">
        <v>2489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26.25" x14ac:dyDescent="0.6">
      <c r="A416" s="47">
        <v>416</v>
      </c>
      <c r="B416" s="153" t="s">
        <v>2230</v>
      </c>
      <c r="C416" s="47" t="s">
        <v>2342</v>
      </c>
      <c r="D416" s="47">
        <v>2017</v>
      </c>
      <c r="E416" s="96">
        <v>0.92</v>
      </c>
      <c r="F416" s="47">
        <v>873</v>
      </c>
      <c r="G416" s="96">
        <v>0.94</v>
      </c>
      <c r="H416" s="96">
        <v>0.94</v>
      </c>
      <c r="I416" s="120" t="s">
        <v>2572</v>
      </c>
      <c r="K416" s="205" t="s">
        <v>3233</v>
      </c>
      <c r="L416" s="408"/>
      <c r="M416" s="279" t="s">
        <v>3234</v>
      </c>
      <c r="N416" s="205" t="s">
        <v>3237</v>
      </c>
      <c r="O416" s="230" t="s">
        <v>3236</v>
      </c>
      <c r="P416" s="136" t="s">
        <v>3235</v>
      </c>
      <c r="T416" s="206">
        <v>44665.040972222225</v>
      </c>
      <c r="U416" s="160" t="s">
        <v>3007</v>
      </c>
      <c r="V416" s="189" t="b">
        <v>1</v>
      </c>
      <c r="W416" s="134" t="b">
        <v>1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1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1</v>
      </c>
      <c r="AI416" s="203">
        <f t="shared" si="35"/>
        <v>1</v>
      </c>
      <c r="AK416" s="97">
        <v>0.54</v>
      </c>
      <c r="AL416" s="47">
        <v>323</v>
      </c>
      <c r="AM416" s="47">
        <v>923</v>
      </c>
      <c r="AN416" s="47">
        <f t="shared" si="37"/>
        <v>600</v>
      </c>
      <c r="AO416" s="97">
        <v>10.5</v>
      </c>
      <c r="AP416" s="47" t="s">
        <v>2562</v>
      </c>
      <c r="AQ416" s="47">
        <v>323</v>
      </c>
      <c r="AR416" s="47">
        <v>923</v>
      </c>
      <c r="AS416" s="47">
        <f t="shared" si="32"/>
        <v>600</v>
      </c>
      <c r="AT416" s="47"/>
      <c r="AU416" s="47"/>
      <c r="AW416" s="54" t="s">
        <v>213</v>
      </c>
      <c r="AX416" s="54" t="s">
        <v>38</v>
      </c>
      <c r="AY416" s="54" t="s">
        <v>105</v>
      </c>
      <c r="AZ416" s="54" t="s">
        <v>106</v>
      </c>
      <c r="BA416" s="54" t="s">
        <v>106</v>
      </c>
      <c r="BB416" s="54" t="s">
        <v>2240</v>
      </c>
      <c r="BC416" s="47" t="s">
        <v>2495</v>
      </c>
      <c r="BD416" s="47" t="s">
        <v>2494</v>
      </c>
      <c r="BE416" s="47" t="s">
        <v>2491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417</v>
      </c>
      <c r="B417" s="153" t="s">
        <v>2231</v>
      </c>
      <c r="C417" s="47" t="s">
        <v>2342</v>
      </c>
      <c r="D417" s="47">
        <v>2018</v>
      </c>
      <c r="E417" s="96">
        <v>1.1000000000000001</v>
      </c>
      <c r="F417" s="47">
        <v>870</v>
      </c>
      <c r="G417" s="96">
        <v>1.07</v>
      </c>
      <c r="H417" s="96">
        <v>1.06</v>
      </c>
      <c r="I417" s="120" t="s">
        <v>2572</v>
      </c>
      <c r="K417" s="205" t="s">
        <v>3128</v>
      </c>
      <c r="L417" s="408"/>
      <c r="M417" s="279" t="s">
        <v>3129</v>
      </c>
      <c r="N417" s="205" t="s">
        <v>3239</v>
      </c>
      <c r="O417" s="230" t="s">
        <v>3144</v>
      </c>
      <c r="P417" s="230" t="s">
        <v>3238</v>
      </c>
      <c r="T417" s="206">
        <v>44665.042361111111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J417" s="167">
        <v>0.53</v>
      </c>
      <c r="AK417" s="97"/>
      <c r="AL417" s="47">
        <v>300</v>
      </c>
      <c r="AM417" s="47">
        <v>900</v>
      </c>
      <c r="AN417" s="47">
        <f t="shared" si="37"/>
        <v>600</v>
      </c>
      <c r="AO417" s="97"/>
      <c r="AP417" s="47"/>
      <c r="AQ417" s="47"/>
      <c r="AR417" s="47"/>
      <c r="AS417" s="47"/>
      <c r="AT417" s="47"/>
      <c r="AU417" s="47"/>
      <c r="AW417" s="54" t="s">
        <v>213</v>
      </c>
      <c r="AX417" s="54" t="s">
        <v>5</v>
      </c>
      <c r="AY417" s="54" t="s">
        <v>105</v>
      </c>
      <c r="AZ417" s="54" t="s">
        <v>106</v>
      </c>
      <c r="BA417" s="54" t="s">
        <v>106</v>
      </c>
      <c r="BB417" s="54" t="s">
        <v>2503</v>
      </c>
      <c r="BC417" s="47" t="s">
        <v>2099</v>
      </c>
      <c r="BD417" s="47" t="s">
        <v>164</v>
      </c>
      <c r="BE417" s="47" t="s">
        <v>2497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418</v>
      </c>
      <c r="B418" s="153" t="s">
        <v>2232</v>
      </c>
      <c r="C418" s="47" t="s">
        <v>2342</v>
      </c>
      <c r="D418" s="47">
        <v>2018</v>
      </c>
      <c r="E418" s="96">
        <v>1.42</v>
      </c>
      <c r="F418" s="47">
        <v>900</v>
      </c>
      <c r="G418" s="96">
        <v>1.42</v>
      </c>
      <c r="H418" s="96"/>
      <c r="I418" s="120" t="s">
        <v>2572</v>
      </c>
      <c r="K418" s="205" t="s">
        <v>3201</v>
      </c>
      <c r="L418" s="408"/>
      <c r="M418" s="279" t="s">
        <v>3240</v>
      </c>
      <c r="N418" s="205" t="s">
        <v>3243</v>
      </c>
      <c r="O418" s="230" t="s">
        <v>3242</v>
      </c>
      <c r="P418" s="136" t="s">
        <v>3241</v>
      </c>
      <c r="T418" s="206">
        <v>44665.056944444441</v>
      </c>
      <c r="U418" s="155" t="s">
        <v>2575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0.87</v>
      </c>
      <c r="AK418" s="97"/>
      <c r="AL418" s="47">
        <v>500</v>
      </c>
      <c r="AM418" s="47">
        <v>900</v>
      </c>
      <c r="AN418" s="47">
        <f t="shared" si="37"/>
        <v>400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2005</v>
      </c>
      <c r="BC418" s="47" t="s">
        <v>874</v>
      </c>
      <c r="BD418" s="47" t="s">
        <v>2499</v>
      </c>
      <c r="BE418" s="47" t="s">
        <v>2500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419</v>
      </c>
      <c r="B419" s="153" t="s">
        <v>2233</v>
      </c>
      <c r="C419" s="47" t="s">
        <v>2342</v>
      </c>
      <c r="D419" s="47">
        <v>2019</v>
      </c>
      <c r="E419" s="96">
        <v>1.7</v>
      </c>
      <c r="F419" s="47">
        <v>823</v>
      </c>
      <c r="G419" s="96">
        <v>1.68</v>
      </c>
      <c r="H419" s="96">
        <v>1.68</v>
      </c>
      <c r="I419" s="120" t="s">
        <v>2572</v>
      </c>
      <c r="K419" s="205" t="s">
        <v>3224</v>
      </c>
      <c r="L419" s="408"/>
      <c r="M419" s="279" t="s">
        <v>3223</v>
      </c>
      <c r="N419" s="205" t="s">
        <v>3245</v>
      </c>
      <c r="O419" s="136" t="s">
        <v>3244</v>
      </c>
      <c r="P419" s="136" t="s">
        <v>3244</v>
      </c>
      <c r="T419" s="206">
        <v>44665.058333333334</v>
      </c>
      <c r="U419" s="160" t="s">
        <v>3007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0.84</v>
      </c>
      <c r="AK419" s="97"/>
      <c r="AL419" s="47">
        <v>300</v>
      </c>
      <c r="AM419" s="47">
        <v>873</v>
      </c>
      <c r="AN419" s="47">
        <f t="shared" si="37"/>
        <v>573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88</v>
      </c>
      <c r="BD419" s="47" t="s">
        <v>2502</v>
      </c>
      <c r="BE419" s="47" t="s">
        <v>2501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420</v>
      </c>
      <c r="B420" s="153" t="s">
        <v>2234</v>
      </c>
      <c r="C420" s="47" t="s">
        <v>2342</v>
      </c>
      <c r="D420" s="47">
        <v>2019</v>
      </c>
      <c r="E420" s="96">
        <v>2.4</v>
      </c>
      <c r="F420" s="47">
        <v>723</v>
      </c>
      <c r="G420" s="96">
        <v>2.41</v>
      </c>
      <c r="H420" s="96">
        <v>2.41</v>
      </c>
      <c r="I420" s="120" t="s">
        <v>2572</v>
      </c>
      <c r="K420" s="205" t="s">
        <v>2877</v>
      </c>
      <c r="L420" s="408"/>
      <c r="M420" s="279" t="s">
        <v>3040</v>
      </c>
      <c r="N420" s="205" t="s">
        <v>3155</v>
      </c>
      <c r="O420" s="230" t="s">
        <v>3122</v>
      </c>
      <c r="P420" s="136" t="s">
        <v>3246</v>
      </c>
      <c r="T420" s="206">
        <v>44665.05972222222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1.34</v>
      </c>
      <c r="AK420" s="97"/>
      <c r="AL420" s="47">
        <v>300</v>
      </c>
      <c r="AM420" s="47">
        <v>723</v>
      </c>
      <c r="AN420" s="47">
        <f t="shared" si="37"/>
        <v>423</v>
      </c>
      <c r="AO420" s="97">
        <v>16</v>
      </c>
      <c r="AP420" s="47" t="s">
        <v>2562</v>
      </c>
      <c r="AQ420" s="47">
        <v>423</v>
      </c>
      <c r="AR420" s="47">
        <v>723</v>
      </c>
      <c r="AS420" s="47">
        <f t="shared" si="32"/>
        <v>300</v>
      </c>
      <c r="AT420" s="47"/>
      <c r="AU420" s="47"/>
      <c r="AW420" s="54" t="s">
        <v>213</v>
      </c>
      <c r="AX420" s="54" t="s">
        <v>38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2507</v>
      </c>
      <c r="BE420" s="47" t="s">
        <v>2506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9.4" x14ac:dyDescent="0.6">
      <c r="A421" s="47">
        <v>421</v>
      </c>
      <c r="B421" s="153" t="s">
        <v>2235</v>
      </c>
      <c r="C421" s="47" t="s">
        <v>2342</v>
      </c>
      <c r="D421" s="47">
        <v>2020</v>
      </c>
      <c r="E421" s="107">
        <v>1.6</v>
      </c>
      <c r="F421" s="47">
        <v>375</v>
      </c>
      <c r="G421" s="96">
        <v>1.66</v>
      </c>
      <c r="H421" s="96">
        <v>1.61</v>
      </c>
      <c r="I421" s="120" t="s">
        <v>2572</v>
      </c>
      <c r="K421" s="205" t="s">
        <v>3247</v>
      </c>
      <c r="L421" s="408"/>
      <c r="M421" s="279" t="s">
        <v>3248</v>
      </c>
      <c r="N421" s="205" t="s">
        <v>2878</v>
      </c>
      <c r="O421" s="230" t="s">
        <v>3249</v>
      </c>
      <c r="P421" s="136" t="s">
        <v>3250</v>
      </c>
      <c r="T421" s="206">
        <v>44665.068749999999</v>
      </c>
      <c r="U421" s="155" t="s">
        <v>2575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1.2</v>
      </c>
      <c r="AK421" s="97"/>
      <c r="AL421" s="47">
        <v>300</v>
      </c>
      <c r="AM421" s="47">
        <v>575</v>
      </c>
      <c r="AN421" s="47">
        <f t="shared" si="37"/>
        <v>275</v>
      </c>
      <c r="AO421" s="97">
        <v>11.3</v>
      </c>
      <c r="AP421" s="47" t="s">
        <v>2562</v>
      </c>
      <c r="AQ421" s="47">
        <v>300</v>
      </c>
      <c r="AR421" s="47">
        <v>575</v>
      </c>
      <c r="AS421" s="47">
        <f t="shared" si="32"/>
        <v>275</v>
      </c>
      <c r="AT421" s="47"/>
      <c r="AU421" s="47"/>
      <c r="AW421" s="54" t="s">
        <v>213</v>
      </c>
      <c r="AX421" s="54" t="s">
        <v>5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2508</v>
      </c>
      <c r="BD421" s="47" t="s">
        <v>2510</v>
      </c>
      <c r="BE421" s="47" t="s">
        <v>2509</v>
      </c>
      <c r="BP421" s="30" t="s">
        <v>2300</v>
      </c>
      <c r="BQ421" s="88">
        <v>44386</v>
      </c>
    </row>
    <row r="422" spans="1:71" ht="26.25" x14ac:dyDescent="0.6">
      <c r="A422" s="47">
        <v>422</v>
      </c>
      <c r="B422" s="153" t="s">
        <v>2129</v>
      </c>
      <c r="C422" s="47" t="s">
        <v>2245</v>
      </c>
      <c r="D422" s="47">
        <v>2019</v>
      </c>
      <c r="E422" s="96">
        <v>1.52</v>
      </c>
      <c r="F422" s="47">
        <v>973</v>
      </c>
      <c r="G422" s="96">
        <v>1.52</v>
      </c>
      <c r="H422" s="96"/>
      <c r="I422" s="120" t="s">
        <v>2572</v>
      </c>
      <c r="K422" s="205" t="s">
        <v>2767</v>
      </c>
      <c r="L422" s="408"/>
      <c r="M422" s="279" t="s">
        <v>2777</v>
      </c>
      <c r="N422" s="205" t="s">
        <v>2932</v>
      </c>
      <c r="O422" s="230" t="s">
        <v>3002</v>
      </c>
      <c r="P422" s="230" t="s">
        <v>3002</v>
      </c>
      <c r="R422" s="136" t="s">
        <v>3006</v>
      </c>
      <c r="T422" s="206">
        <v>44664.506944444445</v>
      </c>
      <c r="U422" s="160" t="s">
        <v>3007</v>
      </c>
      <c r="V422" s="189" t="b">
        <v>1</v>
      </c>
      <c r="W422" s="189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0.93</v>
      </c>
      <c r="AK422" s="97"/>
      <c r="AL422" s="47">
        <v>300</v>
      </c>
      <c r="AM422" s="47">
        <v>973</v>
      </c>
      <c r="AN422" s="47">
        <f t="shared" si="37"/>
        <v>673</v>
      </c>
      <c r="AO422" s="97">
        <v>11.4</v>
      </c>
      <c r="AP422" s="47" t="s">
        <v>2561</v>
      </c>
      <c r="AQ422" s="47">
        <v>317</v>
      </c>
      <c r="AR422" s="47">
        <v>973</v>
      </c>
      <c r="AS422" s="47">
        <f>AR422-AQ422</f>
        <v>656</v>
      </c>
      <c r="AT422" s="47" t="s">
        <v>271</v>
      </c>
      <c r="AU422" s="47"/>
      <c r="AW422" s="54" t="s">
        <v>213</v>
      </c>
      <c r="AX422" s="54" t="s">
        <v>5</v>
      </c>
      <c r="AY422" s="54" t="s">
        <v>105</v>
      </c>
      <c r="AZ422" s="54" t="s">
        <v>271</v>
      </c>
      <c r="BA422" s="54" t="s">
        <v>106</v>
      </c>
      <c r="BB422" s="54" t="s">
        <v>2240</v>
      </c>
      <c r="BC422" s="47" t="s">
        <v>2239</v>
      </c>
      <c r="BD422" s="47" t="s">
        <v>2242</v>
      </c>
      <c r="BE422" s="47" t="s">
        <v>2241</v>
      </c>
      <c r="BF422" s="30"/>
      <c r="BG422" s="30"/>
      <c r="BH422" s="73"/>
      <c r="BI422" s="73"/>
      <c r="BJ422" s="73"/>
      <c r="BK422" s="73"/>
      <c r="BL422" s="33"/>
      <c r="BM422" s="33"/>
      <c r="BN422" s="33"/>
      <c r="BO422" s="33"/>
      <c r="BP422" s="30" t="s">
        <v>2300</v>
      </c>
      <c r="BQ422" s="88">
        <v>44386</v>
      </c>
      <c r="BR422" s="33"/>
      <c r="BS422" s="33"/>
    </row>
    <row r="423" spans="1:71" ht="26.25" x14ac:dyDescent="0.6">
      <c r="A423" s="47">
        <v>423</v>
      </c>
      <c r="B423" s="153" t="s">
        <v>2145</v>
      </c>
      <c r="C423" s="47" t="s">
        <v>2295</v>
      </c>
      <c r="D423" s="47">
        <v>2020</v>
      </c>
      <c r="E423" s="253">
        <v>2.1</v>
      </c>
      <c r="F423" s="33">
        <v>770</v>
      </c>
      <c r="G423" s="253">
        <v>2.1</v>
      </c>
      <c r="H423" s="253">
        <v>2.1</v>
      </c>
      <c r="I423" s="120" t="s">
        <v>2572</v>
      </c>
      <c r="K423" s="205" t="s">
        <v>3074</v>
      </c>
      <c r="L423" s="408"/>
      <c r="M423" s="279" t="s">
        <v>3075</v>
      </c>
      <c r="N423" s="205" t="s">
        <v>3077</v>
      </c>
      <c r="O423" s="230" t="s">
        <v>3078</v>
      </c>
      <c r="P423" s="136" t="s">
        <v>3076</v>
      </c>
      <c r="T423" s="206">
        <v>44664.180555555555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1.07</v>
      </c>
      <c r="AK423" s="97"/>
      <c r="AL423" s="47">
        <v>300</v>
      </c>
      <c r="AM423" s="47">
        <v>813</v>
      </c>
      <c r="AN423" s="47">
        <f t="shared" si="37"/>
        <v>513</v>
      </c>
      <c r="AO423" s="97"/>
      <c r="AP423" s="47"/>
      <c r="AQ423" s="47"/>
      <c r="AR423" s="47"/>
      <c r="AS423" s="47"/>
      <c r="AT423" s="47"/>
      <c r="AU423" s="47"/>
      <c r="AW423" s="54" t="s">
        <v>213</v>
      </c>
      <c r="AX423" s="54" t="s">
        <v>38</v>
      </c>
      <c r="AY423" s="54" t="s">
        <v>105</v>
      </c>
      <c r="AZ423" s="54" t="s">
        <v>106</v>
      </c>
      <c r="BA423" s="54" t="s">
        <v>106</v>
      </c>
      <c r="BB423" s="54" t="s">
        <v>2005</v>
      </c>
      <c r="BC423" s="47" t="s">
        <v>88</v>
      </c>
      <c r="BD423" s="47" t="s">
        <v>3298</v>
      </c>
      <c r="BE423" s="47" t="s">
        <v>3079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 t="s">
        <v>3080</v>
      </c>
      <c r="BP423" s="30" t="s">
        <v>2300</v>
      </c>
      <c r="BQ423" s="88">
        <v>44386</v>
      </c>
      <c r="BR423" s="33"/>
      <c r="BS423" s="33"/>
    </row>
    <row r="424" spans="1:71" ht="26.25" x14ac:dyDescent="0.6">
      <c r="A424" s="1">
        <v>424</v>
      </c>
      <c r="B424" s="152" t="s">
        <v>3288</v>
      </c>
      <c r="C424" s="1" t="s">
        <v>3289</v>
      </c>
      <c r="D424" s="1">
        <v>2017</v>
      </c>
      <c r="K424" s="205" t="s">
        <v>3016</v>
      </c>
      <c r="L424" s="408"/>
      <c r="M424" s="279" t="s">
        <v>3015</v>
      </c>
      <c r="N424" s="205" t="s">
        <v>2920</v>
      </c>
      <c r="O424" s="230" t="s">
        <v>3293</v>
      </c>
      <c r="P424" s="136" t="s">
        <v>3294</v>
      </c>
      <c r="T424" s="206">
        <v>44666.120833333334</v>
      </c>
      <c r="U424" s="265" t="s">
        <v>3301</v>
      </c>
      <c r="V424" s="189" t="b">
        <v>1</v>
      </c>
      <c r="W424" s="134" t="b">
        <v>1</v>
      </c>
      <c r="AB424" s="234" t="b">
        <f t="shared" ref="AB424:AC424" si="38">V424=TRUE</f>
        <v>1</v>
      </c>
      <c r="AC424" s="199" t="b">
        <f t="shared" si="38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W424" s="54" t="s">
        <v>213</v>
      </c>
      <c r="AX424" s="51" t="s">
        <v>38</v>
      </c>
      <c r="AY424" s="54" t="s">
        <v>105</v>
      </c>
      <c r="BB424" s="51" t="s">
        <v>2002</v>
      </c>
      <c r="BC424" s="1" t="s">
        <v>1616</v>
      </c>
      <c r="BD424" s="1" t="s">
        <v>1844</v>
      </c>
      <c r="BE424" s="33" t="s">
        <v>3299</v>
      </c>
      <c r="BP424" s="51" t="s">
        <v>2103</v>
      </c>
      <c r="BQ424" s="53">
        <v>44666</v>
      </c>
    </row>
  </sheetData>
  <phoneticPr fontId="1" type="noConversion"/>
  <conditionalFormatting sqref="V421:W4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4:W4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4">
    <cfRule type="cellIs" dxfId="3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M27" r:id="rId4" xr:uid="{00000000-0004-0000-0200-000003000000}"/>
    <hyperlink ref="M29" r:id="rId5" xr:uid="{00000000-0004-0000-0200-000004000000}"/>
    <hyperlink ref="M96" r:id="rId6" xr:uid="{00000000-0004-0000-0200-000005000000}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 x14ac:dyDescent="0.6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 x14ac:dyDescent="0.6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 x14ac:dyDescent="0.6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 x14ac:dyDescent="0.6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 x14ac:dyDescent="0.6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 x14ac:dyDescent="0.6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 x14ac:dyDescent="0.6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 x14ac:dyDescent="0.6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 x14ac:dyDescent="0.6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 x14ac:dyDescent="0.6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 x14ac:dyDescent="0.6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 x14ac:dyDescent="0.6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 x14ac:dyDescent="0.6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 x14ac:dyDescent="0.6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 x14ac:dyDescent="0.6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 x14ac:dyDescent="0.6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 x14ac:dyDescent="0.6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 x14ac:dyDescent="0.6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 x14ac:dyDescent="0.6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 x14ac:dyDescent="0.6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 x14ac:dyDescent="0.6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 x14ac:dyDescent="0.6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 x14ac:dyDescent="0.6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 x14ac:dyDescent="0.6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 x14ac:dyDescent="0.6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 x14ac:dyDescent="0.6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 x14ac:dyDescent="0.6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 x14ac:dyDescent="0.6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 x14ac:dyDescent="0.6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 x14ac:dyDescent="0.6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 x14ac:dyDescent="0.6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 x14ac:dyDescent="0.6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 x14ac:dyDescent="0.6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 x14ac:dyDescent="0.6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 x14ac:dyDescent="0.6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 x14ac:dyDescent="0.6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 x14ac:dyDescent="0.6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 x14ac:dyDescent="0.6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 x14ac:dyDescent="0.6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 x14ac:dyDescent="0.6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 x14ac:dyDescent="0.6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 x14ac:dyDescent="0.6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 x14ac:dyDescent="0.6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 x14ac:dyDescent="0.6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 x14ac:dyDescent="0.6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 x14ac:dyDescent="0.6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 x14ac:dyDescent="0.6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 x14ac:dyDescent="0.6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 x14ac:dyDescent="0.6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 x14ac:dyDescent="0.6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 x14ac:dyDescent="0.6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 x14ac:dyDescent="0.6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 x14ac:dyDescent="0.6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 x14ac:dyDescent="0.6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 x14ac:dyDescent="0.6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 x14ac:dyDescent="0.6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 x14ac:dyDescent="0.6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 x14ac:dyDescent="0.6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 x14ac:dyDescent="0.6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 x14ac:dyDescent="0.6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 x14ac:dyDescent="0.6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 x14ac:dyDescent="0.6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 x14ac:dyDescent="0.6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 x14ac:dyDescent="0.6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 x14ac:dyDescent="0.6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 x14ac:dyDescent="0.6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 x14ac:dyDescent="0.6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 x14ac:dyDescent="0.6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 x14ac:dyDescent="0.6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 x14ac:dyDescent="0.6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 x14ac:dyDescent="0.6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 x14ac:dyDescent="0.6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 x14ac:dyDescent="0.6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 x14ac:dyDescent="0.6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 x14ac:dyDescent="0.6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 x14ac:dyDescent="0.6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 x14ac:dyDescent="0.6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 x14ac:dyDescent="0.6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 x14ac:dyDescent="0.6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 x14ac:dyDescent="0.6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 x14ac:dyDescent="0.6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 x14ac:dyDescent="0.6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 x14ac:dyDescent="0.6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 x14ac:dyDescent="0.6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 x14ac:dyDescent="0.6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 x14ac:dyDescent="0.6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 x14ac:dyDescent="0.6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 x14ac:dyDescent="0.6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 x14ac:dyDescent="0.6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 x14ac:dyDescent="0.6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 x14ac:dyDescent="0.6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 x14ac:dyDescent="0.6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 x14ac:dyDescent="0.6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 x14ac:dyDescent="0.6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 x14ac:dyDescent="0.6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 x14ac:dyDescent="0.6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 x14ac:dyDescent="0.6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 x14ac:dyDescent="0.6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 x14ac:dyDescent="0.6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 x14ac:dyDescent="0.6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 x14ac:dyDescent="0.6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 x14ac:dyDescent="0.6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 x14ac:dyDescent="0.6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 x14ac:dyDescent="0.6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 x14ac:dyDescent="0.6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 x14ac:dyDescent="0.6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 x14ac:dyDescent="0.6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 x14ac:dyDescent="0.6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 x14ac:dyDescent="0.6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 x14ac:dyDescent="0.6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 x14ac:dyDescent="0.6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 x14ac:dyDescent="0.6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 x14ac:dyDescent="0.6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 x14ac:dyDescent="0.6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 x14ac:dyDescent="0.6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 x14ac:dyDescent="0.6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 x14ac:dyDescent="0.6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 x14ac:dyDescent="0.6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 x14ac:dyDescent="0.6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 x14ac:dyDescent="0.6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 x14ac:dyDescent="0.6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 x14ac:dyDescent="0.6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 x14ac:dyDescent="0.6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 x14ac:dyDescent="0.6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 x14ac:dyDescent="0.6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 x14ac:dyDescent="0.6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 x14ac:dyDescent="0.6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 x14ac:dyDescent="0.6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 x14ac:dyDescent="0.6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 x14ac:dyDescent="0.6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 x14ac:dyDescent="0.6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 x14ac:dyDescent="0.6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 x14ac:dyDescent="0.6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 x14ac:dyDescent="0.6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 x14ac:dyDescent="0.6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 x14ac:dyDescent="0.6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 x14ac:dyDescent="0.6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 x14ac:dyDescent="0.6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 x14ac:dyDescent="0.6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 x14ac:dyDescent="0.6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 x14ac:dyDescent="0.6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 x14ac:dyDescent="0.6">
      <c r="B141" s="291">
        <v>140</v>
      </c>
      <c r="H141" s="293"/>
      <c r="K141" s="293"/>
      <c r="S141" s="293"/>
    </row>
    <row r="142" spans="2:19" x14ac:dyDescent="0.6">
      <c r="B142" s="291">
        <v>141</v>
      </c>
      <c r="H142" s="293"/>
      <c r="K142" s="293"/>
      <c r="S142" s="293"/>
    </row>
    <row r="143" spans="2:19" x14ac:dyDescent="0.6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 x14ac:dyDescent="0.6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 x14ac:dyDescent="0.6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 x14ac:dyDescent="0.6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 x14ac:dyDescent="0.6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 x14ac:dyDescent="0.6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 x14ac:dyDescent="0.6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 x14ac:dyDescent="0.6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 x14ac:dyDescent="0.6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 x14ac:dyDescent="0.6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 x14ac:dyDescent="0.6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 x14ac:dyDescent="0.6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 x14ac:dyDescent="0.6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 x14ac:dyDescent="0.6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 x14ac:dyDescent="0.6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 x14ac:dyDescent="0.6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 x14ac:dyDescent="0.6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 x14ac:dyDescent="0.6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 x14ac:dyDescent="0.6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 x14ac:dyDescent="0.6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 x14ac:dyDescent="0.6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 x14ac:dyDescent="0.6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 x14ac:dyDescent="0.6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 x14ac:dyDescent="0.6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 x14ac:dyDescent="0.6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 x14ac:dyDescent="0.6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 x14ac:dyDescent="0.6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 x14ac:dyDescent="0.6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 x14ac:dyDescent="0.6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 x14ac:dyDescent="0.6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 x14ac:dyDescent="0.6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 x14ac:dyDescent="0.6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 x14ac:dyDescent="0.6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 x14ac:dyDescent="0.6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 x14ac:dyDescent="0.6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 x14ac:dyDescent="0.6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 x14ac:dyDescent="0.6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 x14ac:dyDescent="0.6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 x14ac:dyDescent="0.6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 x14ac:dyDescent="0.6">
      <c r="B182" s="291">
        <v>181</v>
      </c>
      <c r="D182" s="296" t="s">
        <v>3468</v>
      </c>
      <c r="H182" s="293"/>
      <c r="K182" s="293"/>
      <c r="S182" s="293"/>
    </row>
    <row r="183" spans="2:19" x14ac:dyDescent="0.6">
      <c r="B183" s="291">
        <v>182</v>
      </c>
      <c r="C183" s="296" t="s">
        <v>3432</v>
      </c>
      <c r="H183" s="293"/>
      <c r="K183" s="293"/>
      <c r="S183" s="293"/>
    </row>
    <row r="184" spans="2:19" x14ac:dyDescent="0.6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 x14ac:dyDescent="0.6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 x14ac:dyDescent="0.6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 x14ac:dyDescent="0.6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 x14ac:dyDescent="0.6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 x14ac:dyDescent="0.6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 x14ac:dyDescent="0.6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 x14ac:dyDescent="0.6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 x14ac:dyDescent="0.6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 x14ac:dyDescent="0.6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 x14ac:dyDescent="0.6">
      <c r="B194" s="291">
        <v>193</v>
      </c>
      <c r="D194" s="296" t="s">
        <v>3468</v>
      </c>
      <c r="H194" s="293"/>
      <c r="K194" s="293"/>
      <c r="S194" s="293"/>
    </row>
    <row r="195" spans="2:19" x14ac:dyDescent="0.6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 x14ac:dyDescent="0.6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 x14ac:dyDescent="0.6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 x14ac:dyDescent="0.6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 x14ac:dyDescent="0.6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 x14ac:dyDescent="0.6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 x14ac:dyDescent="0.6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 x14ac:dyDescent="0.6">
      <c r="B202" s="291">
        <v>201</v>
      </c>
      <c r="H202" s="293"/>
      <c r="K202" s="293"/>
      <c r="S202" s="293"/>
    </row>
    <row r="203" spans="2:19" x14ac:dyDescent="0.6">
      <c r="B203" s="291">
        <v>202</v>
      </c>
      <c r="H203" s="293"/>
      <c r="K203" s="293"/>
      <c r="S203" s="293"/>
    </row>
    <row r="204" spans="2:19" x14ac:dyDescent="0.6">
      <c r="B204" s="291">
        <v>203</v>
      </c>
      <c r="H204" s="293"/>
      <c r="K204" s="293"/>
      <c r="S204" s="293"/>
    </row>
    <row r="205" spans="2:19" x14ac:dyDescent="0.6">
      <c r="B205" s="291">
        <v>204</v>
      </c>
      <c r="H205" s="293"/>
      <c r="K205" s="293"/>
      <c r="S205" s="293"/>
    </row>
    <row r="206" spans="2:19" x14ac:dyDescent="0.6">
      <c r="B206" s="291">
        <v>205</v>
      </c>
      <c r="H206" s="293"/>
      <c r="K206" s="293"/>
      <c r="S206" s="293"/>
    </row>
    <row r="207" spans="2:19" x14ac:dyDescent="0.6">
      <c r="B207" s="291">
        <v>206</v>
      </c>
      <c r="H207" s="293"/>
      <c r="K207" s="293"/>
      <c r="S207" s="293"/>
    </row>
    <row r="208" spans="2:19" x14ac:dyDescent="0.6">
      <c r="B208" s="291">
        <v>207</v>
      </c>
      <c r="H208" s="293"/>
      <c r="K208" s="293"/>
      <c r="S208" s="293"/>
    </row>
    <row r="209" spans="2:19" x14ac:dyDescent="0.6">
      <c r="B209" s="291">
        <v>208</v>
      </c>
      <c r="H209" s="293"/>
      <c r="K209" s="293"/>
      <c r="S209" s="293"/>
    </row>
    <row r="210" spans="2:19" x14ac:dyDescent="0.6">
      <c r="B210" s="291">
        <v>209</v>
      </c>
      <c r="H210" s="293"/>
      <c r="K210" s="293"/>
      <c r="S210" s="293"/>
    </row>
    <row r="211" spans="2:19" x14ac:dyDescent="0.6">
      <c r="B211" s="291">
        <v>210</v>
      </c>
      <c r="H211" s="293"/>
      <c r="K211" s="293"/>
      <c r="S211" s="293"/>
    </row>
    <row r="212" spans="2:19" x14ac:dyDescent="0.6">
      <c r="B212" s="291">
        <v>211</v>
      </c>
      <c r="H212" s="293"/>
      <c r="K212" s="293"/>
      <c r="S212" s="293"/>
    </row>
    <row r="213" spans="2:19" x14ac:dyDescent="0.6">
      <c r="B213" s="291">
        <v>212</v>
      </c>
      <c r="H213" s="293"/>
      <c r="K213" s="293"/>
      <c r="S213" s="293"/>
    </row>
    <row r="214" spans="2:19" x14ac:dyDescent="0.6">
      <c r="B214" s="291">
        <v>213</v>
      </c>
      <c r="H214" s="293"/>
      <c r="K214" s="293"/>
      <c r="S214" s="293"/>
    </row>
    <row r="215" spans="2:19" x14ac:dyDescent="0.6">
      <c r="B215" s="291">
        <v>214</v>
      </c>
      <c r="H215" s="293"/>
      <c r="K215" s="293"/>
      <c r="S215" s="293"/>
    </row>
    <row r="216" spans="2:19" x14ac:dyDescent="0.6">
      <c r="B216" s="291">
        <v>215</v>
      </c>
      <c r="H216" s="293"/>
      <c r="K216" s="293"/>
      <c r="S216" s="293"/>
    </row>
    <row r="217" spans="2:19" x14ac:dyDescent="0.6">
      <c r="B217" s="291">
        <v>216</v>
      </c>
      <c r="H217" s="293"/>
      <c r="K217" s="293"/>
      <c r="S217" s="293"/>
    </row>
    <row r="218" spans="2:19" x14ac:dyDescent="0.6">
      <c r="B218" s="291">
        <v>217</v>
      </c>
      <c r="H218" s="293"/>
      <c r="K218" s="293"/>
      <c r="S218" s="293"/>
    </row>
    <row r="219" spans="2:19" x14ac:dyDescent="0.6">
      <c r="B219" s="291">
        <v>218</v>
      </c>
      <c r="H219" s="293"/>
      <c r="K219" s="293"/>
      <c r="S219" s="293"/>
    </row>
    <row r="220" spans="2:19" x14ac:dyDescent="0.6">
      <c r="B220" s="291">
        <v>219</v>
      </c>
      <c r="H220" s="293"/>
      <c r="K220" s="293"/>
      <c r="S220" s="293"/>
    </row>
    <row r="221" spans="2:19" x14ac:dyDescent="0.6">
      <c r="B221" s="291">
        <v>220</v>
      </c>
      <c r="H221" s="293"/>
      <c r="K221" s="293"/>
      <c r="S221" s="293"/>
    </row>
    <row r="222" spans="2:19" x14ac:dyDescent="0.6">
      <c r="B222" s="291">
        <v>221</v>
      </c>
      <c r="H222" s="293"/>
      <c r="K222" s="293"/>
      <c r="S222" s="293"/>
    </row>
    <row r="223" spans="2:19" x14ac:dyDescent="0.6">
      <c r="B223" s="291">
        <v>222</v>
      </c>
      <c r="H223" s="293"/>
      <c r="K223" s="293"/>
      <c r="S223" s="293"/>
    </row>
    <row r="224" spans="2:19" x14ac:dyDescent="0.6">
      <c r="B224" s="291">
        <v>223</v>
      </c>
      <c r="H224" s="293"/>
      <c r="K224" s="293"/>
      <c r="S224" s="293"/>
    </row>
    <row r="225" spans="2:19" x14ac:dyDescent="0.6">
      <c r="B225" s="291">
        <v>224</v>
      </c>
      <c r="H225" s="293"/>
      <c r="K225" s="293"/>
      <c r="S225" s="293"/>
    </row>
    <row r="226" spans="2:19" x14ac:dyDescent="0.6">
      <c r="B226" s="291">
        <v>225</v>
      </c>
      <c r="H226" s="293"/>
      <c r="K226" s="293"/>
      <c r="S226" s="293"/>
    </row>
    <row r="227" spans="2:19" x14ac:dyDescent="0.6">
      <c r="B227" s="291">
        <v>226</v>
      </c>
      <c r="H227" s="293"/>
      <c r="K227" s="293"/>
      <c r="S227" s="293"/>
    </row>
    <row r="228" spans="2:19" x14ac:dyDescent="0.6">
      <c r="B228" s="291">
        <v>227</v>
      </c>
      <c r="H228" s="293"/>
      <c r="K228" s="293"/>
      <c r="S228" s="293"/>
    </row>
    <row r="229" spans="2:19" x14ac:dyDescent="0.6">
      <c r="B229" s="291">
        <v>228</v>
      </c>
      <c r="H229" s="293"/>
      <c r="K229" s="293"/>
      <c r="S229" s="293"/>
    </row>
    <row r="230" spans="2:19" x14ac:dyDescent="0.6">
      <c r="B230" s="291">
        <v>229</v>
      </c>
      <c r="H230" s="293"/>
      <c r="K230" s="293"/>
      <c r="S230" s="293"/>
    </row>
    <row r="231" spans="2:19" x14ac:dyDescent="0.6">
      <c r="B231" s="291">
        <v>230</v>
      </c>
      <c r="H231" s="293"/>
      <c r="K231" s="293"/>
      <c r="S231" s="293"/>
    </row>
    <row r="232" spans="2:19" x14ac:dyDescent="0.6">
      <c r="B232" s="291">
        <v>231</v>
      </c>
      <c r="H232" s="293"/>
      <c r="K232" s="293"/>
      <c r="S232" s="293"/>
    </row>
    <row r="233" spans="2:19" x14ac:dyDescent="0.6">
      <c r="B233" s="291">
        <v>232</v>
      </c>
      <c r="H233" s="293"/>
      <c r="K233" s="293"/>
      <c r="S233" s="293"/>
    </row>
    <row r="234" spans="2:19" x14ac:dyDescent="0.6">
      <c r="B234" s="291">
        <v>233</v>
      </c>
      <c r="H234" s="293"/>
      <c r="K234" s="293"/>
      <c r="S234" s="293"/>
    </row>
    <row r="235" spans="2:19" x14ac:dyDescent="0.6">
      <c r="B235" s="291">
        <v>234</v>
      </c>
      <c r="H235" s="293"/>
      <c r="K235" s="293"/>
      <c r="S235" s="293"/>
    </row>
    <row r="236" spans="2:19" x14ac:dyDescent="0.6">
      <c r="B236" s="291">
        <v>235</v>
      </c>
      <c r="H236" s="293"/>
      <c r="K236" s="293"/>
      <c r="S236" s="293"/>
    </row>
    <row r="237" spans="2:19" x14ac:dyDescent="0.6">
      <c r="B237" s="291">
        <v>236</v>
      </c>
      <c r="H237" s="293"/>
      <c r="K237" s="293"/>
      <c r="S237" s="293"/>
    </row>
    <row r="238" spans="2:19" x14ac:dyDescent="0.6">
      <c r="B238" s="291">
        <v>237</v>
      </c>
      <c r="H238" s="293"/>
      <c r="K238" s="293"/>
      <c r="S238" s="293"/>
    </row>
    <row r="239" spans="2:19" x14ac:dyDescent="0.6">
      <c r="B239" s="291">
        <v>238</v>
      </c>
      <c r="H239" s="293"/>
      <c r="K239" s="293"/>
      <c r="S239" s="293"/>
    </row>
    <row r="240" spans="2:19" x14ac:dyDescent="0.6">
      <c r="B240" s="291">
        <v>239</v>
      </c>
      <c r="H240" s="293"/>
      <c r="K240" s="293"/>
      <c r="S240" s="293"/>
    </row>
    <row r="241" spans="2:19" x14ac:dyDescent="0.6">
      <c r="B241" s="291">
        <v>240</v>
      </c>
      <c r="H241" s="293"/>
      <c r="K241" s="293"/>
      <c r="S241" s="293"/>
    </row>
    <row r="242" spans="2:19" x14ac:dyDescent="0.6">
      <c r="B242" s="291">
        <v>241</v>
      </c>
      <c r="H242" s="293"/>
      <c r="K242" s="293"/>
      <c r="S242" s="293"/>
    </row>
    <row r="243" spans="2:19" x14ac:dyDescent="0.6">
      <c r="B243" s="291">
        <v>242</v>
      </c>
      <c r="H243" s="293"/>
      <c r="K243" s="293"/>
      <c r="S243" s="293"/>
    </row>
    <row r="244" spans="2:19" x14ac:dyDescent="0.6">
      <c r="B244" s="291">
        <v>243</v>
      </c>
      <c r="H244" s="293"/>
      <c r="K244" s="293"/>
      <c r="S244" s="293"/>
    </row>
    <row r="245" spans="2:19" x14ac:dyDescent="0.6">
      <c r="B245" s="291">
        <v>244</v>
      </c>
      <c r="H245" s="293"/>
      <c r="K245" s="293"/>
      <c r="S245" s="293"/>
    </row>
    <row r="246" spans="2:19" x14ac:dyDescent="0.6">
      <c r="B246" s="291">
        <v>245</v>
      </c>
      <c r="H246" s="293"/>
      <c r="K246" s="293"/>
      <c r="S246" s="293"/>
    </row>
    <row r="247" spans="2:19" x14ac:dyDescent="0.6">
      <c r="B247" s="291">
        <v>246</v>
      </c>
      <c r="H247" s="293"/>
      <c r="K247" s="293"/>
      <c r="S247" s="293"/>
    </row>
    <row r="248" spans="2:19" x14ac:dyDescent="0.6">
      <c r="B248" s="291">
        <v>247</v>
      </c>
      <c r="H248" s="293"/>
      <c r="K248" s="293"/>
      <c r="S248" s="293"/>
    </row>
    <row r="249" spans="2:19" x14ac:dyDescent="0.6">
      <c r="B249" s="291">
        <v>248</v>
      </c>
      <c r="H249" s="293"/>
      <c r="K249" s="293"/>
      <c r="S249" s="293"/>
    </row>
    <row r="250" spans="2:19" x14ac:dyDescent="0.6">
      <c r="B250" s="291">
        <v>249</v>
      </c>
      <c r="H250" s="293"/>
      <c r="K250" s="293"/>
      <c r="S250" s="293"/>
    </row>
    <row r="251" spans="2:19" x14ac:dyDescent="0.6">
      <c r="B251" s="291">
        <v>250</v>
      </c>
      <c r="H251" s="293"/>
      <c r="K251" s="293"/>
      <c r="S251" s="293"/>
    </row>
    <row r="252" spans="2:19" x14ac:dyDescent="0.6">
      <c r="B252" s="291">
        <v>251</v>
      </c>
      <c r="H252" s="293"/>
      <c r="K252" s="293"/>
      <c r="S252" s="293"/>
    </row>
    <row r="253" spans="2:19" x14ac:dyDescent="0.6">
      <c r="B253" s="291">
        <v>252</v>
      </c>
      <c r="H253" s="293"/>
      <c r="K253" s="293"/>
      <c r="S253" s="293"/>
    </row>
    <row r="254" spans="2:19" x14ac:dyDescent="0.6">
      <c r="B254" s="291">
        <v>253</v>
      </c>
      <c r="H254" s="293"/>
      <c r="K254" s="293"/>
      <c r="S254" s="293"/>
    </row>
    <row r="255" spans="2:19" x14ac:dyDescent="0.6">
      <c r="B255" s="291">
        <v>254</v>
      </c>
      <c r="H255" s="293"/>
      <c r="K255" s="293"/>
      <c r="S255" s="293"/>
    </row>
    <row r="256" spans="2:19" x14ac:dyDescent="0.6">
      <c r="B256" s="291">
        <v>255</v>
      </c>
      <c r="H256" s="293"/>
      <c r="K256" s="293"/>
      <c r="S256" s="293"/>
    </row>
    <row r="257" spans="2:19" x14ac:dyDescent="0.6">
      <c r="B257" s="291">
        <v>256</v>
      </c>
      <c r="H257" s="293"/>
      <c r="K257" s="293"/>
      <c r="S257" s="293"/>
    </row>
    <row r="258" spans="2:19" x14ac:dyDescent="0.6">
      <c r="B258" s="291">
        <v>257</v>
      </c>
      <c r="H258" s="293"/>
      <c r="K258" s="293"/>
      <c r="S258" s="293"/>
    </row>
    <row r="259" spans="2:19" x14ac:dyDescent="0.6">
      <c r="B259" s="291">
        <v>258</v>
      </c>
      <c r="H259" s="293"/>
      <c r="K259" s="293"/>
      <c r="S259" s="293"/>
    </row>
    <row r="260" spans="2:19" x14ac:dyDescent="0.6">
      <c r="B260" s="291">
        <v>259</v>
      </c>
      <c r="H260" s="293"/>
      <c r="K260" s="293"/>
      <c r="S260" s="293"/>
    </row>
    <row r="261" spans="2:19" x14ac:dyDescent="0.6">
      <c r="B261" s="291">
        <v>260</v>
      </c>
      <c r="H261" s="293"/>
      <c r="K261" s="293"/>
      <c r="S261" s="293"/>
    </row>
    <row r="262" spans="2:19" x14ac:dyDescent="0.6">
      <c r="B262" s="291">
        <v>261</v>
      </c>
      <c r="H262" s="293"/>
      <c r="K262" s="293"/>
      <c r="S262" s="293"/>
    </row>
    <row r="263" spans="2:19" x14ac:dyDescent="0.6">
      <c r="B263" s="291">
        <v>262</v>
      </c>
      <c r="H263" s="293"/>
      <c r="K263" s="293"/>
      <c r="S263" s="293"/>
    </row>
    <row r="264" spans="2:19" x14ac:dyDescent="0.6">
      <c r="B264" s="291">
        <v>263</v>
      </c>
      <c r="H264" s="293"/>
      <c r="K264" s="293"/>
      <c r="S264" s="293"/>
    </row>
    <row r="265" spans="2:19" x14ac:dyDescent="0.6">
      <c r="B265" s="291">
        <v>264</v>
      </c>
      <c r="H265" s="293"/>
      <c r="K265" s="293"/>
      <c r="S265" s="293"/>
    </row>
    <row r="266" spans="2:19" x14ac:dyDescent="0.6">
      <c r="B266" s="291">
        <v>265</v>
      </c>
      <c r="H266" s="293"/>
      <c r="K266" s="293"/>
      <c r="S266" s="293"/>
    </row>
    <row r="267" spans="2:19" x14ac:dyDescent="0.6">
      <c r="B267" s="291">
        <v>266</v>
      </c>
      <c r="H267" s="293"/>
      <c r="K267" s="293"/>
      <c r="S267" s="293"/>
    </row>
    <row r="268" spans="2:19" x14ac:dyDescent="0.6">
      <c r="B268" s="291">
        <v>267</v>
      </c>
      <c r="H268" s="293"/>
      <c r="K268" s="293"/>
      <c r="S268" s="293"/>
    </row>
    <row r="269" spans="2:19" x14ac:dyDescent="0.6">
      <c r="B269" s="291">
        <v>268</v>
      </c>
      <c r="H269" s="293"/>
      <c r="K269" s="293"/>
      <c r="S269" s="293"/>
    </row>
    <row r="270" spans="2:19" x14ac:dyDescent="0.6">
      <c r="B270" s="291">
        <v>269</v>
      </c>
      <c r="H270" s="293"/>
      <c r="K270" s="293"/>
      <c r="S270" s="293"/>
    </row>
    <row r="271" spans="2:19" x14ac:dyDescent="0.6">
      <c r="B271" s="291">
        <v>270</v>
      </c>
      <c r="H271" s="293"/>
      <c r="K271" s="293"/>
      <c r="S271" s="293"/>
    </row>
    <row r="272" spans="2:19" x14ac:dyDescent="0.6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 x14ac:dyDescent="0.6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 x14ac:dyDescent="0.6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 x14ac:dyDescent="0.6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 x14ac:dyDescent="0.6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 x14ac:dyDescent="0.6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 x14ac:dyDescent="0.6">
      <c r="B278" s="291">
        <v>277</v>
      </c>
      <c r="H278" s="293"/>
      <c r="K278" s="293"/>
      <c r="S278" s="293"/>
    </row>
    <row r="279" spans="2:19" x14ac:dyDescent="0.6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 x14ac:dyDescent="0.6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 x14ac:dyDescent="0.6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 x14ac:dyDescent="0.6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 x14ac:dyDescent="0.6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 x14ac:dyDescent="0.6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 x14ac:dyDescent="0.6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 x14ac:dyDescent="0.6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 x14ac:dyDescent="0.6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 x14ac:dyDescent="0.6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 x14ac:dyDescent="0.6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 x14ac:dyDescent="0.6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 x14ac:dyDescent="0.6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 x14ac:dyDescent="0.6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 x14ac:dyDescent="0.6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 x14ac:dyDescent="0.6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 x14ac:dyDescent="0.6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 x14ac:dyDescent="0.6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 x14ac:dyDescent="0.6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 x14ac:dyDescent="0.6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 x14ac:dyDescent="0.6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 x14ac:dyDescent="0.6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 x14ac:dyDescent="0.6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 x14ac:dyDescent="0.6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 x14ac:dyDescent="0.6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 x14ac:dyDescent="0.6">
      <c r="B304" s="307">
        <v>303</v>
      </c>
      <c r="C304" s="301"/>
      <c r="D304" s="301"/>
      <c r="E304" s="301"/>
      <c r="H304" s="293"/>
      <c r="K304" s="293"/>
      <c r="S304" s="293"/>
    </row>
    <row r="305" spans="2:19" x14ac:dyDescent="0.6">
      <c r="B305" s="308">
        <v>304</v>
      </c>
      <c r="H305" s="293"/>
      <c r="K305" s="293"/>
      <c r="S305" s="293"/>
    </row>
    <row r="306" spans="2:19" x14ac:dyDescent="0.6">
      <c r="B306" s="308">
        <v>305</v>
      </c>
      <c r="H306" s="293"/>
      <c r="K306" s="293"/>
      <c r="S306" s="293"/>
    </row>
    <row r="307" spans="2:19" x14ac:dyDescent="0.6">
      <c r="B307" s="308">
        <v>306</v>
      </c>
      <c r="H307" s="293"/>
      <c r="K307" s="293"/>
      <c r="S307" s="293"/>
    </row>
    <row r="308" spans="2:19" x14ac:dyDescent="0.6">
      <c r="B308" s="308">
        <v>307</v>
      </c>
      <c r="H308" s="293"/>
      <c r="K308" s="293"/>
      <c r="S308" s="293"/>
    </row>
    <row r="309" spans="2:19" x14ac:dyDescent="0.6">
      <c r="B309" s="308">
        <v>308</v>
      </c>
      <c r="H309" s="293"/>
      <c r="K309" s="293"/>
      <c r="S309" s="293"/>
    </row>
    <row r="310" spans="2:19" x14ac:dyDescent="0.6">
      <c r="B310" s="308">
        <v>309</v>
      </c>
      <c r="H310" s="293"/>
      <c r="K310" s="293"/>
      <c r="S310" s="293"/>
    </row>
    <row r="311" spans="2:19" x14ac:dyDescent="0.6">
      <c r="B311" s="308">
        <v>310</v>
      </c>
      <c r="H311" s="293"/>
      <c r="K311" s="293"/>
      <c r="S311" s="293"/>
    </row>
    <row r="312" spans="2:19" x14ac:dyDescent="0.6">
      <c r="B312" s="308">
        <v>311</v>
      </c>
      <c r="H312" s="293"/>
      <c r="K312" s="293"/>
      <c r="S312" s="293"/>
    </row>
    <row r="313" spans="2:19" x14ac:dyDescent="0.6">
      <c r="B313" s="308">
        <v>312</v>
      </c>
      <c r="H313" s="293"/>
      <c r="K313" s="293"/>
      <c r="S313" s="293"/>
    </row>
    <row r="314" spans="2:19" x14ac:dyDescent="0.6">
      <c r="B314" s="308">
        <v>313</v>
      </c>
      <c r="H314" s="293"/>
      <c r="K314" s="293"/>
      <c r="S314" s="293"/>
    </row>
    <row r="315" spans="2:19" x14ac:dyDescent="0.6">
      <c r="B315" s="308">
        <v>314</v>
      </c>
      <c r="H315" s="293"/>
      <c r="K315" s="293"/>
      <c r="S315" s="293"/>
    </row>
    <row r="316" spans="2:19" x14ac:dyDescent="0.6">
      <c r="B316" s="308">
        <v>315</v>
      </c>
      <c r="H316" s="293"/>
      <c r="K316" s="293"/>
      <c r="S316" s="293"/>
    </row>
    <row r="317" spans="2:19" x14ac:dyDescent="0.6">
      <c r="B317" s="308">
        <v>316</v>
      </c>
      <c r="H317" s="293"/>
      <c r="K317" s="293"/>
      <c r="S317" s="293"/>
    </row>
    <row r="318" spans="2:19" x14ac:dyDescent="0.6">
      <c r="B318" s="308">
        <v>317</v>
      </c>
      <c r="H318" s="293"/>
      <c r="K318" s="293"/>
      <c r="S318" s="293"/>
    </row>
    <row r="319" spans="2:19" x14ac:dyDescent="0.6">
      <c r="B319" s="308">
        <v>318</v>
      </c>
      <c r="H319" s="293"/>
      <c r="K319" s="293"/>
      <c r="S319" s="293"/>
    </row>
    <row r="320" spans="2:19" x14ac:dyDescent="0.6">
      <c r="B320" s="308">
        <v>319</v>
      </c>
      <c r="H320" s="293"/>
      <c r="K320" s="293"/>
      <c r="S320" s="293"/>
    </row>
    <row r="321" spans="2:19" x14ac:dyDescent="0.6">
      <c r="B321" s="308">
        <v>320</v>
      </c>
      <c r="H321" s="293"/>
      <c r="K321" s="293"/>
      <c r="S321" s="293"/>
    </row>
    <row r="322" spans="2:19" x14ac:dyDescent="0.6">
      <c r="B322" s="308">
        <v>321</v>
      </c>
      <c r="H322" s="293"/>
      <c r="K322" s="293"/>
      <c r="S322" s="293"/>
    </row>
    <row r="323" spans="2:19" x14ac:dyDescent="0.6">
      <c r="B323" s="308">
        <v>322</v>
      </c>
      <c r="H323" s="293"/>
      <c r="K323" s="293"/>
      <c r="S323" s="293"/>
    </row>
    <row r="324" spans="2:19" x14ac:dyDescent="0.6">
      <c r="B324" s="308">
        <v>323</v>
      </c>
      <c r="H324" s="293"/>
      <c r="K324" s="293"/>
      <c r="S324" s="293"/>
    </row>
    <row r="325" spans="2:19" x14ac:dyDescent="0.6">
      <c r="B325" s="308">
        <v>324</v>
      </c>
      <c r="H325" s="293"/>
      <c r="K325" s="293"/>
      <c r="S325" s="293"/>
    </row>
    <row r="326" spans="2:19" x14ac:dyDescent="0.6">
      <c r="B326" s="308">
        <v>325</v>
      </c>
      <c r="H326" s="293"/>
      <c r="K326" s="293"/>
      <c r="S326" s="293"/>
    </row>
    <row r="327" spans="2:19" x14ac:dyDescent="0.6">
      <c r="B327" s="308">
        <v>326</v>
      </c>
      <c r="H327" s="293"/>
      <c r="K327" s="293"/>
      <c r="S327" s="293"/>
    </row>
    <row r="328" spans="2:19" x14ac:dyDescent="0.6">
      <c r="B328" s="308">
        <v>327</v>
      </c>
      <c r="H328" s="293"/>
      <c r="K328" s="293"/>
      <c r="S328" s="293"/>
    </row>
    <row r="329" spans="2:19" x14ac:dyDescent="0.6">
      <c r="B329" s="308">
        <v>328</v>
      </c>
      <c r="H329" s="293"/>
      <c r="K329" s="293"/>
      <c r="S329" s="293"/>
    </row>
    <row r="330" spans="2:19" x14ac:dyDescent="0.6">
      <c r="B330" s="308">
        <v>329</v>
      </c>
      <c r="H330" s="293"/>
      <c r="K330" s="293"/>
      <c r="S330" s="293"/>
    </row>
    <row r="331" spans="2:19" x14ac:dyDescent="0.6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 x14ac:dyDescent="0.6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 x14ac:dyDescent="0.6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 x14ac:dyDescent="0.6">
      <c r="B334" s="308">
        <v>333</v>
      </c>
      <c r="H334" s="293"/>
      <c r="K334" s="293"/>
      <c r="S334" s="293"/>
    </row>
    <row r="335" spans="2:19" x14ac:dyDescent="0.6">
      <c r="B335" s="308">
        <v>334</v>
      </c>
      <c r="H335" s="293"/>
      <c r="K335" s="293"/>
      <c r="S335" s="293"/>
    </row>
    <row r="336" spans="2:19" x14ac:dyDescent="0.6">
      <c r="B336" s="308">
        <v>335</v>
      </c>
      <c r="H336" s="293"/>
      <c r="K336" s="293"/>
      <c r="S336" s="293"/>
    </row>
    <row r="337" spans="2:19" x14ac:dyDescent="0.6">
      <c r="B337" s="308">
        <v>336</v>
      </c>
      <c r="H337" s="293"/>
      <c r="K337" s="293"/>
      <c r="S337" s="293"/>
    </row>
    <row r="338" spans="2:19" x14ac:dyDescent="0.6">
      <c r="B338" s="308">
        <v>337</v>
      </c>
      <c r="H338" s="293"/>
      <c r="K338" s="293"/>
      <c r="S338" s="293"/>
    </row>
    <row r="339" spans="2:19" x14ac:dyDescent="0.6">
      <c r="B339" s="308">
        <v>338</v>
      </c>
      <c r="H339" s="293"/>
      <c r="K339" s="293"/>
      <c r="S339" s="293"/>
    </row>
    <row r="340" spans="2:19" x14ac:dyDescent="0.6">
      <c r="B340" s="308">
        <v>339</v>
      </c>
      <c r="H340" s="293"/>
      <c r="K340" s="293"/>
      <c r="S340" s="293"/>
    </row>
    <row r="341" spans="2:19" x14ac:dyDescent="0.6">
      <c r="B341" s="308">
        <v>340</v>
      </c>
      <c r="H341" s="293"/>
      <c r="K341" s="293"/>
      <c r="S341" s="293"/>
    </row>
    <row r="342" spans="2:19" x14ac:dyDescent="0.6">
      <c r="B342" s="308">
        <v>341</v>
      </c>
      <c r="H342" s="293"/>
      <c r="K342" s="293"/>
      <c r="S342" s="293"/>
    </row>
    <row r="343" spans="2:19" x14ac:dyDescent="0.6">
      <c r="B343" s="308">
        <v>342</v>
      </c>
      <c r="H343" s="293"/>
      <c r="K343" s="293"/>
      <c r="S343" s="293"/>
    </row>
    <row r="344" spans="2:19" x14ac:dyDescent="0.6">
      <c r="B344" s="308">
        <v>343</v>
      </c>
      <c r="H344" s="293"/>
      <c r="K344" s="293"/>
      <c r="S344" s="293"/>
    </row>
    <row r="345" spans="2:19" x14ac:dyDescent="0.6">
      <c r="B345" s="308">
        <v>344</v>
      </c>
      <c r="H345" s="293"/>
      <c r="K345" s="293"/>
      <c r="S345" s="293"/>
    </row>
    <row r="346" spans="2:19" x14ac:dyDescent="0.6">
      <c r="B346" s="308">
        <v>345</v>
      </c>
      <c r="H346" s="293"/>
      <c r="K346" s="293"/>
      <c r="S346" s="293"/>
    </row>
    <row r="347" spans="2:19" x14ac:dyDescent="0.6">
      <c r="B347" s="308">
        <v>346</v>
      </c>
      <c r="H347" s="293"/>
      <c r="K347" s="293"/>
      <c r="S347" s="293"/>
    </row>
    <row r="348" spans="2:19" x14ac:dyDescent="0.6">
      <c r="B348" s="308">
        <v>347</v>
      </c>
      <c r="H348" s="293"/>
      <c r="K348" s="293"/>
      <c r="S348" s="293"/>
    </row>
    <row r="349" spans="2:19" x14ac:dyDescent="0.6">
      <c r="B349" s="308">
        <v>348</v>
      </c>
      <c r="H349" s="293"/>
      <c r="K349" s="293"/>
      <c r="S349" s="293"/>
    </row>
    <row r="350" spans="2:19" x14ac:dyDescent="0.6">
      <c r="B350" s="308">
        <v>349</v>
      </c>
      <c r="H350" s="293"/>
      <c r="K350" s="293"/>
      <c r="S350" s="293"/>
    </row>
    <row r="351" spans="2:19" x14ac:dyDescent="0.6">
      <c r="B351" s="308">
        <v>350</v>
      </c>
      <c r="H351" s="293"/>
      <c r="K351" s="293"/>
      <c r="S351" s="293"/>
    </row>
    <row r="352" spans="2:19" x14ac:dyDescent="0.6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 x14ac:dyDescent="0.6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 x14ac:dyDescent="0.6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 x14ac:dyDescent="0.6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 x14ac:dyDescent="0.6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 x14ac:dyDescent="0.6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 x14ac:dyDescent="0.6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 x14ac:dyDescent="0.6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 x14ac:dyDescent="0.6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 x14ac:dyDescent="0.6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 x14ac:dyDescent="0.6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 x14ac:dyDescent="0.6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 x14ac:dyDescent="0.6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 x14ac:dyDescent="0.6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 x14ac:dyDescent="0.6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 x14ac:dyDescent="0.6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 x14ac:dyDescent="0.6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 x14ac:dyDescent="0.6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 x14ac:dyDescent="0.6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 x14ac:dyDescent="0.6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 x14ac:dyDescent="0.6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 x14ac:dyDescent="0.6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 x14ac:dyDescent="0.6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 x14ac:dyDescent="0.6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 x14ac:dyDescent="0.6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 x14ac:dyDescent="0.6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 x14ac:dyDescent="0.6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 x14ac:dyDescent="0.6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 x14ac:dyDescent="0.6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 x14ac:dyDescent="0.6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 x14ac:dyDescent="0.6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 x14ac:dyDescent="0.6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 x14ac:dyDescent="0.6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 x14ac:dyDescent="0.6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 x14ac:dyDescent="0.6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 x14ac:dyDescent="0.6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 x14ac:dyDescent="0.6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 x14ac:dyDescent="0.6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 x14ac:dyDescent="0.6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 x14ac:dyDescent="0.6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 x14ac:dyDescent="0.6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 x14ac:dyDescent="0.6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 x14ac:dyDescent="0.6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 x14ac:dyDescent="0.6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 x14ac:dyDescent="0.6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 x14ac:dyDescent="0.6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 x14ac:dyDescent="0.6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 x14ac:dyDescent="0.6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 x14ac:dyDescent="0.6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 x14ac:dyDescent="0.6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 x14ac:dyDescent="0.6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 x14ac:dyDescent="0.6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 x14ac:dyDescent="0.6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 x14ac:dyDescent="0.6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 x14ac:dyDescent="0.6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 x14ac:dyDescent="0.6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 x14ac:dyDescent="0.6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 x14ac:dyDescent="0.6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 x14ac:dyDescent="0.6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 x14ac:dyDescent="0.6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 x14ac:dyDescent="0.6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 x14ac:dyDescent="0.6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 x14ac:dyDescent="0.6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 x14ac:dyDescent="0.6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 x14ac:dyDescent="0.6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 x14ac:dyDescent="0.6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 x14ac:dyDescent="0.6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 x14ac:dyDescent="0.6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 x14ac:dyDescent="0.6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 x14ac:dyDescent="0.6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 x14ac:dyDescent="0.6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 x14ac:dyDescent="0.6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 x14ac:dyDescent="0.6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 x14ac:dyDescent="0.6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 x14ac:dyDescent="0.6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2941</v>
      </c>
      <c r="I1" t="s">
        <v>2942</v>
      </c>
      <c r="J1" t="s">
        <v>2947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2943</v>
      </c>
    </row>
    <row r="310" spans="8:9" x14ac:dyDescent="0.6">
      <c r="H310">
        <v>2021</v>
      </c>
      <c r="I310" t="s">
        <v>2944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2945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2946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2023-04-14T13:52:55Z</dcterms:modified>
</cp:coreProperties>
</file>