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일지\tematdb v1.1 20240411 tep check brjcsjp\data_excel\"/>
    </mc:Choice>
  </mc:AlternateContent>
  <bookViews>
    <workbookView xWindow="-98" yWindow="-98" windowWidth="28995" windowHeight="15675" tabRatio="745" firstSheet="4" activeTab="24"/>
  </bookViews>
  <sheets>
    <sheet name="#00101" sheetId="54" r:id="rId1"/>
    <sheet name="#00102" sheetId="55" r:id="rId2"/>
    <sheet name="#00103" sheetId="56" r:id="rId3"/>
    <sheet name="#00104" sheetId="57" r:id="rId4"/>
    <sheet name="#00105" sheetId="58" r:id="rId5"/>
    <sheet name="#00106" sheetId="59" r:id="rId6"/>
    <sheet name="#00107" sheetId="60" r:id="rId7"/>
    <sheet name="#00108" sheetId="61" r:id="rId8"/>
    <sheet name="#00109" sheetId="62" r:id="rId9"/>
    <sheet name="#00110" sheetId="63" r:id="rId10"/>
    <sheet name="#00111" sheetId="64" r:id="rId11"/>
    <sheet name="#00112" sheetId="67" r:id="rId12"/>
    <sheet name="#00113" sheetId="68" r:id="rId13"/>
    <sheet name="#00114" sheetId="69" r:id="rId14"/>
    <sheet name="#00115" sheetId="70" r:id="rId15"/>
    <sheet name="#00116" sheetId="71" r:id="rId16"/>
    <sheet name="#00117" sheetId="72" r:id="rId17"/>
    <sheet name="#00118" sheetId="73" r:id="rId18"/>
    <sheet name="#00119" sheetId="74" r:id="rId19"/>
    <sheet name="#00120" sheetId="75" r:id="rId20"/>
    <sheet name="#00121" sheetId="76" r:id="rId21"/>
    <sheet name="#00122" sheetId="77" r:id="rId22"/>
    <sheet name="#00123" sheetId="78" r:id="rId23"/>
    <sheet name="#00124" sheetId="79" r:id="rId24"/>
    <sheet name="#00125" sheetId="104" r:id="rId25"/>
    <sheet name="#00126" sheetId="105" r:id="rId26"/>
    <sheet name="#00127" sheetId="80" r:id="rId27"/>
    <sheet name="#00128" sheetId="81" r:id="rId28"/>
    <sheet name="#00129" sheetId="82" r:id="rId29"/>
    <sheet name="#00130" sheetId="83" r:id="rId30"/>
    <sheet name="#00131" sheetId="84" r:id="rId31"/>
    <sheet name="#00132" sheetId="85" r:id="rId32"/>
    <sheet name="#00133" sheetId="86" r:id="rId33"/>
    <sheet name="#00134" sheetId="87" r:id="rId34"/>
    <sheet name="#00135" sheetId="88" r:id="rId35"/>
    <sheet name="#00136" sheetId="89" r:id="rId36"/>
    <sheet name="#00137" sheetId="90" r:id="rId37"/>
    <sheet name="#00138" sheetId="91" r:id="rId38"/>
    <sheet name="#00139" sheetId="92" r:id="rId39"/>
    <sheet name="#00140" sheetId="93" r:id="rId40"/>
    <sheet name="#00141" sheetId="94" r:id="rId41"/>
    <sheet name="#00142" sheetId="95" r:id="rId42"/>
    <sheet name="#00143" sheetId="96" r:id="rId43"/>
    <sheet name="#00144" sheetId="97" r:id="rId44"/>
    <sheet name="#00145" sheetId="98" r:id="rId45"/>
    <sheet name="#00146" sheetId="99" r:id="rId46"/>
    <sheet name="#00147" sheetId="100" r:id="rId47"/>
    <sheet name="#00148" sheetId="101" r:id="rId48"/>
    <sheet name="#00149" sheetId="102" r:id="rId49"/>
    <sheet name="#00150" sheetId="103" r:id="rId5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04" l="1"/>
  <c r="J68" i="104"/>
  <c r="I68" i="104"/>
  <c r="H68" i="104"/>
  <c r="G68" i="104"/>
  <c r="F68" i="104"/>
  <c r="E68" i="104"/>
  <c r="D68" i="104"/>
  <c r="C68" i="104"/>
  <c r="B68" i="104"/>
  <c r="K67" i="104"/>
  <c r="J67" i="104"/>
  <c r="I67" i="104"/>
  <c r="H67" i="104"/>
  <c r="G67" i="104"/>
  <c r="F67" i="104"/>
  <c r="E67" i="104"/>
  <c r="D67" i="104"/>
  <c r="C67" i="104"/>
  <c r="B67" i="104"/>
  <c r="K66" i="104"/>
  <c r="J66" i="104"/>
  <c r="I66" i="104"/>
  <c r="H66" i="104"/>
  <c r="G66" i="104"/>
  <c r="F66" i="104"/>
  <c r="E66" i="104"/>
  <c r="D66" i="104"/>
  <c r="C66" i="104"/>
  <c r="B66" i="104"/>
  <c r="K65" i="104"/>
  <c r="J65" i="104"/>
  <c r="I65" i="104"/>
  <c r="H65" i="104"/>
  <c r="G65" i="104"/>
  <c r="F65" i="104"/>
  <c r="E65" i="104"/>
  <c r="D65" i="104"/>
  <c r="C65" i="104"/>
  <c r="B65" i="104"/>
  <c r="K64" i="104"/>
  <c r="J64" i="104"/>
  <c r="I64" i="104"/>
  <c r="H64" i="104"/>
  <c r="G64" i="104"/>
  <c r="F64" i="104"/>
  <c r="E64" i="104"/>
  <c r="D64" i="104"/>
  <c r="C64" i="104"/>
  <c r="B64" i="104"/>
  <c r="K63" i="104"/>
  <c r="J63" i="104"/>
  <c r="I63" i="104"/>
  <c r="H63" i="104"/>
  <c r="G63" i="104"/>
  <c r="F63" i="104"/>
  <c r="E63" i="104"/>
  <c r="D63" i="104"/>
  <c r="C63" i="104"/>
  <c r="B63" i="104"/>
  <c r="K62" i="104"/>
  <c r="J62" i="104"/>
  <c r="I62" i="104"/>
  <c r="H62" i="104"/>
  <c r="G62" i="104"/>
  <c r="F62" i="104"/>
  <c r="E62" i="104"/>
  <c r="D62" i="104"/>
  <c r="C62" i="104"/>
  <c r="B62" i="104"/>
  <c r="K61" i="104"/>
  <c r="J61" i="104"/>
  <c r="I61" i="104"/>
  <c r="H61" i="104"/>
  <c r="G61" i="104"/>
  <c r="F61" i="104"/>
  <c r="E61" i="104"/>
  <c r="D61" i="104"/>
  <c r="C61" i="104"/>
  <c r="B61" i="104"/>
  <c r="K60" i="104"/>
  <c r="J60" i="104"/>
  <c r="I60" i="104"/>
  <c r="H60" i="104"/>
  <c r="G60" i="104"/>
  <c r="F60" i="104"/>
  <c r="E60" i="104"/>
  <c r="D60" i="104"/>
  <c r="C60" i="104"/>
  <c r="B60" i="104"/>
  <c r="K59" i="104"/>
  <c r="J59" i="104"/>
  <c r="I59" i="104"/>
  <c r="H59" i="104"/>
  <c r="G59" i="104"/>
  <c r="F59" i="104"/>
  <c r="E59" i="104"/>
  <c r="D59" i="104"/>
  <c r="C59" i="104"/>
  <c r="B59" i="104"/>
  <c r="K58" i="104"/>
  <c r="J58" i="104"/>
  <c r="I58" i="104"/>
  <c r="H58" i="104"/>
  <c r="G58" i="104"/>
  <c r="F58" i="104"/>
  <c r="E58" i="104"/>
  <c r="D58" i="104"/>
  <c r="C58" i="104"/>
  <c r="B58" i="104"/>
  <c r="K57" i="104"/>
  <c r="J57" i="104"/>
  <c r="I57" i="104"/>
  <c r="H57" i="104"/>
  <c r="G57" i="104"/>
  <c r="F57" i="104"/>
  <c r="E57" i="104"/>
  <c r="D57" i="104"/>
  <c r="C57" i="104"/>
  <c r="B57" i="104"/>
  <c r="R15" i="103" l="1"/>
  <c r="T16" i="103"/>
  <c r="W17" i="103"/>
  <c r="W16" i="103"/>
  <c r="W15" i="103"/>
  <c r="W14" i="103"/>
  <c r="W13" i="103"/>
  <c r="W12" i="103"/>
  <c r="W11" i="103"/>
  <c r="W10" i="103"/>
  <c r="W9" i="103"/>
  <c r="W28" i="102"/>
  <c r="W27" i="102"/>
  <c r="W26" i="102"/>
  <c r="W25" i="102"/>
  <c r="W24" i="102"/>
  <c r="W23" i="102"/>
  <c r="W22" i="102"/>
  <c r="W21" i="102"/>
  <c r="W20" i="102"/>
  <c r="W19" i="102"/>
  <c r="W18" i="102"/>
  <c r="W17" i="102"/>
  <c r="W16" i="102"/>
  <c r="W15" i="102"/>
  <c r="W14" i="102"/>
  <c r="W13" i="102"/>
  <c r="W12" i="102"/>
  <c r="W11" i="102"/>
  <c r="W10" i="102"/>
  <c r="W9" i="102"/>
  <c r="V28" i="102"/>
  <c r="V27" i="102"/>
  <c r="V26" i="102"/>
  <c r="V25" i="102"/>
  <c r="V24" i="102"/>
  <c r="V23" i="102"/>
  <c r="V22" i="102"/>
  <c r="V21" i="102"/>
  <c r="V20" i="102"/>
  <c r="V19" i="102"/>
  <c r="V18" i="102"/>
  <c r="V17" i="102"/>
  <c r="V16" i="102"/>
  <c r="V15" i="102"/>
  <c r="V14" i="102"/>
  <c r="V13" i="102"/>
  <c r="V12" i="102"/>
  <c r="V11" i="102"/>
  <c r="V10" i="102"/>
  <c r="S28" i="102"/>
  <c r="R28" i="102"/>
  <c r="S27" i="102"/>
  <c r="R27" i="102"/>
  <c r="S26" i="102"/>
  <c r="R26" i="102"/>
  <c r="S25" i="102"/>
  <c r="R25" i="102"/>
  <c r="S24" i="102"/>
  <c r="R24" i="102"/>
  <c r="S23" i="102"/>
  <c r="R23" i="102"/>
  <c r="S22" i="102"/>
  <c r="R22" i="102"/>
  <c r="S21" i="102"/>
  <c r="R21" i="102"/>
  <c r="S20" i="102"/>
  <c r="R20" i="102"/>
  <c r="S19" i="102"/>
  <c r="R19" i="102"/>
  <c r="S18" i="102"/>
  <c r="R18" i="102"/>
  <c r="S17" i="102"/>
  <c r="R17" i="102"/>
  <c r="S16" i="102"/>
  <c r="R16" i="102"/>
  <c r="S15" i="102"/>
  <c r="R15" i="102"/>
  <c r="S14" i="102"/>
  <c r="R14" i="102"/>
  <c r="S13" i="102"/>
  <c r="R13" i="102"/>
  <c r="S12" i="102"/>
  <c r="R12" i="102"/>
  <c r="S11" i="102"/>
  <c r="R11" i="102"/>
  <c r="S10" i="102"/>
  <c r="R10" i="102"/>
  <c r="W25" i="100"/>
  <c r="W24" i="100"/>
  <c r="W23" i="100"/>
  <c r="W22" i="100"/>
  <c r="W21" i="100"/>
  <c r="W20" i="100"/>
  <c r="W19" i="100"/>
  <c r="W18" i="100"/>
  <c r="W17" i="100"/>
  <c r="W16" i="100"/>
  <c r="W15" i="100"/>
  <c r="W14" i="100"/>
  <c r="W13" i="100"/>
  <c r="W12" i="100"/>
  <c r="W11" i="100"/>
  <c r="W10" i="100"/>
  <c r="W9" i="100"/>
  <c r="W45" i="99"/>
  <c r="W44" i="99"/>
  <c r="W43" i="99"/>
  <c r="W42" i="99"/>
  <c r="W41" i="99"/>
  <c r="W40" i="99"/>
  <c r="W39" i="99"/>
  <c r="W38" i="99"/>
  <c r="W37" i="99"/>
  <c r="W36" i="99"/>
  <c r="W35" i="99"/>
  <c r="W34" i="99"/>
  <c r="W33" i="99"/>
  <c r="W32" i="99"/>
  <c r="W31" i="99"/>
  <c r="W30" i="99"/>
  <c r="W29" i="99"/>
  <c r="W28" i="99"/>
  <c r="W27" i="99"/>
  <c r="W26" i="99"/>
  <c r="W25" i="99"/>
  <c r="W24" i="99"/>
  <c r="W23" i="99"/>
  <c r="W22" i="99"/>
  <c r="W21" i="99"/>
  <c r="W20" i="99"/>
  <c r="W19" i="99"/>
  <c r="W18" i="99"/>
  <c r="W17" i="99"/>
  <c r="W16" i="99"/>
  <c r="W15" i="99"/>
  <c r="W14" i="99"/>
  <c r="W13" i="99"/>
  <c r="W12" i="99"/>
  <c r="W11" i="99"/>
  <c r="W10" i="99"/>
  <c r="W9" i="99"/>
  <c r="R53" i="98"/>
  <c r="R52" i="98"/>
  <c r="R51" i="98"/>
  <c r="R50" i="98"/>
  <c r="R49" i="98"/>
  <c r="R48" i="98"/>
  <c r="R47" i="98"/>
  <c r="R46" i="98"/>
  <c r="R45" i="98"/>
  <c r="R44" i="98"/>
  <c r="R43" i="98"/>
  <c r="R42" i="98"/>
  <c r="R41" i="98"/>
  <c r="R40" i="98"/>
  <c r="R39" i="98"/>
  <c r="R38" i="98"/>
  <c r="R37" i="98"/>
  <c r="R36" i="98"/>
  <c r="R35" i="98"/>
  <c r="R34" i="98"/>
  <c r="R33" i="98"/>
  <c r="R32" i="98"/>
  <c r="R31" i="98"/>
  <c r="R30" i="98"/>
  <c r="R29" i="98"/>
  <c r="R28" i="98"/>
  <c r="R27" i="98"/>
  <c r="R26" i="98"/>
  <c r="R25" i="98"/>
  <c r="R24" i="98"/>
  <c r="R23" i="98"/>
  <c r="R22" i="98"/>
  <c r="R21" i="98"/>
  <c r="R20" i="98"/>
  <c r="R19" i="98"/>
  <c r="R18" i="98"/>
  <c r="R17" i="98"/>
  <c r="R16" i="98"/>
  <c r="R15" i="98"/>
  <c r="R14" i="98"/>
  <c r="R13" i="98"/>
  <c r="R12" i="98"/>
  <c r="R11" i="98"/>
  <c r="R10" i="98"/>
  <c r="R9" i="98"/>
  <c r="W17" i="97"/>
  <c r="W16" i="97"/>
  <c r="W15" i="97"/>
  <c r="W14" i="97"/>
  <c r="W13" i="97"/>
  <c r="W12" i="97"/>
  <c r="W11" i="97"/>
  <c r="W10" i="97"/>
  <c r="W9" i="97"/>
  <c r="W17" i="96"/>
  <c r="W16" i="96"/>
  <c r="W15" i="96"/>
  <c r="W14" i="96"/>
  <c r="W13" i="96"/>
  <c r="W12" i="96"/>
  <c r="W11" i="96"/>
  <c r="W10" i="96"/>
  <c r="W9" i="96"/>
  <c r="V16" i="95"/>
  <c r="V15" i="95"/>
  <c r="W15" i="95" s="1"/>
  <c r="V14" i="95"/>
  <c r="W14" i="95" s="1"/>
  <c r="V13" i="95"/>
  <c r="W13" i="95" s="1"/>
  <c r="V12" i="95"/>
  <c r="W12" i="95" s="1"/>
  <c r="V11" i="95"/>
  <c r="W11" i="95" s="1"/>
  <c r="V10" i="95"/>
  <c r="V9" i="95"/>
  <c r="W9" i="95" s="1"/>
  <c r="W16" i="95"/>
  <c r="W10" i="95"/>
  <c r="V24" i="95"/>
  <c r="W24" i="95" s="1"/>
  <c r="V23" i="95"/>
  <c r="W23" i="95" s="1"/>
  <c r="W22" i="95"/>
  <c r="V22" i="95"/>
  <c r="W21" i="95"/>
  <c r="V21" i="95"/>
  <c r="V20" i="95"/>
  <c r="W20" i="95" s="1"/>
  <c r="V19" i="95"/>
  <c r="W19" i="95" s="1"/>
  <c r="W18" i="95"/>
  <c r="V18" i="95"/>
  <c r="W25" i="95"/>
  <c r="V25" i="95"/>
  <c r="V15" i="92"/>
  <c r="W15" i="91"/>
  <c r="W14" i="91"/>
  <c r="W13" i="91"/>
  <c r="W12" i="91"/>
  <c r="W11" i="91"/>
  <c r="W10" i="91"/>
  <c r="W9" i="91"/>
  <c r="W29" i="90"/>
  <c r="W28" i="90"/>
  <c r="W27" i="90"/>
  <c r="W26" i="90"/>
  <c r="W25" i="90"/>
  <c r="W24" i="90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V13" i="87"/>
  <c r="V14" i="87"/>
  <c r="V15" i="87"/>
  <c r="V16" i="87"/>
  <c r="V19" i="87"/>
  <c r="V20" i="87"/>
  <c r="V21" i="87"/>
  <c r="V22" i="87"/>
  <c r="W22" i="86"/>
  <c r="W21" i="86"/>
  <c r="W20" i="86"/>
  <c r="W19" i="86"/>
  <c r="W18" i="86"/>
  <c r="W17" i="86"/>
  <c r="W16" i="86"/>
  <c r="W15" i="86"/>
  <c r="W14" i="86"/>
  <c r="W13" i="86"/>
  <c r="W12" i="86"/>
  <c r="W11" i="86"/>
  <c r="W10" i="86"/>
  <c r="W9" i="86"/>
  <c r="V13" i="85"/>
  <c r="V23" i="85"/>
  <c r="V26" i="85"/>
  <c r="V15" i="83"/>
  <c r="V14" i="83"/>
  <c r="V13" i="83"/>
  <c r="V12" i="83"/>
  <c r="V11" i="83"/>
  <c r="V10" i="83"/>
  <c r="W10" i="83" s="1"/>
  <c r="V9" i="83"/>
  <c r="V16" i="83"/>
  <c r="W16" i="83" s="1"/>
  <c r="V17" i="83"/>
  <c r="W17" i="83" s="1"/>
  <c r="W15" i="83"/>
  <c r="W14" i="83"/>
  <c r="W13" i="83"/>
  <c r="W12" i="83"/>
  <c r="W11" i="83"/>
  <c r="W9" i="83"/>
  <c r="W18" i="83"/>
  <c r="V18" i="83"/>
  <c r="W20" i="80"/>
  <c r="W19" i="80"/>
  <c r="W18" i="80"/>
  <c r="W17" i="80"/>
  <c r="W16" i="80"/>
  <c r="W15" i="80"/>
  <c r="W14" i="80"/>
  <c r="W13" i="80"/>
  <c r="W12" i="80"/>
  <c r="W11" i="80"/>
  <c r="W10" i="80"/>
  <c r="W9" i="80"/>
  <c r="V19" i="80"/>
  <c r="V18" i="80"/>
  <c r="V17" i="80"/>
  <c r="V16" i="80"/>
  <c r="V15" i="80"/>
  <c r="V14" i="80"/>
  <c r="V13" i="80"/>
  <c r="V12" i="80"/>
  <c r="V11" i="80"/>
  <c r="V10" i="80"/>
  <c r="V9" i="80"/>
  <c r="V24" i="105"/>
  <c r="V26" i="105"/>
  <c r="V15" i="79"/>
  <c r="V14" i="79"/>
  <c r="V13" i="79"/>
  <c r="V12" i="79"/>
  <c r="V11" i="79"/>
  <c r="V10" i="79"/>
  <c r="W20" i="75"/>
  <c r="W19" i="75"/>
  <c r="W18" i="75"/>
  <c r="W17" i="75"/>
  <c r="W16" i="75"/>
  <c r="W15" i="75"/>
  <c r="W14" i="75"/>
  <c r="W13" i="75"/>
  <c r="W12" i="75"/>
  <c r="W11" i="75"/>
  <c r="W10" i="75"/>
  <c r="V10" i="75"/>
  <c r="V14" i="75"/>
  <c r="V13" i="75"/>
  <c r="V12" i="75"/>
  <c r="V11" i="75"/>
  <c r="V19" i="75"/>
  <c r="V18" i="75"/>
  <c r="V17" i="75"/>
  <c r="V16" i="75"/>
  <c r="V15" i="75"/>
  <c r="V20" i="75"/>
  <c r="W20" i="74"/>
  <c r="W19" i="74"/>
  <c r="W18" i="74"/>
  <c r="W17" i="74"/>
  <c r="W16" i="74"/>
  <c r="W15" i="74"/>
  <c r="W14" i="74"/>
  <c r="W13" i="74"/>
  <c r="W12" i="74"/>
  <c r="W11" i="74"/>
  <c r="W10" i="74"/>
  <c r="W9" i="74"/>
  <c r="V19" i="74"/>
  <c r="V18" i="74"/>
  <c r="V17" i="74"/>
  <c r="V16" i="74"/>
  <c r="V15" i="74"/>
  <c r="V14" i="74"/>
  <c r="V13" i="74"/>
  <c r="V12" i="74"/>
  <c r="V11" i="74"/>
  <c r="V10" i="74"/>
  <c r="W18" i="73"/>
  <c r="W17" i="73"/>
  <c r="W16" i="73"/>
  <c r="W15" i="73"/>
  <c r="W14" i="73"/>
  <c r="W13" i="73"/>
  <c r="W12" i="73"/>
  <c r="W11" i="73"/>
  <c r="W10" i="73"/>
  <c r="W9" i="73"/>
  <c r="V17" i="73"/>
  <c r="V16" i="73"/>
  <c r="V15" i="73"/>
  <c r="V14" i="73"/>
  <c r="V13" i="73"/>
  <c r="V12" i="73"/>
  <c r="V11" i="73"/>
  <c r="V10" i="73"/>
  <c r="V9" i="73"/>
  <c r="V26" i="72"/>
  <c r="V19" i="72"/>
  <c r="V29" i="72"/>
  <c r="V10" i="72"/>
  <c r="V49" i="68"/>
  <c r="K52" i="67"/>
  <c r="J52" i="67"/>
  <c r="I52" i="67"/>
  <c r="H52" i="67"/>
  <c r="G52" i="67"/>
  <c r="F52" i="67"/>
  <c r="E52" i="67"/>
  <c r="D52" i="67"/>
  <c r="K51" i="67"/>
  <c r="J51" i="67"/>
  <c r="I51" i="67"/>
  <c r="H51" i="67"/>
  <c r="G51" i="67"/>
  <c r="F51" i="67"/>
  <c r="E51" i="67"/>
  <c r="D51" i="67"/>
  <c r="K50" i="67"/>
  <c r="J50" i="67"/>
  <c r="I50" i="67"/>
  <c r="H50" i="67"/>
  <c r="G50" i="67"/>
  <c r="F50" i="67"/>
  <c r="E50" i="67"/>
  <c r="D50" i="67"/>
  <c r="K49" i="67"/>
  <c r="J49" i="67"/>
  <c r="I49" i="67"/>
  <c r="H49" i="67"/>
  <c r="G49" i="67"/>
  <c r="F49" i="67"/>
  <c r="E49" i="67"/>
  <c r="D49" i="67"/>
  <c r="K48" i="67"/>
  <c r="J48" i="67"/>
  <c r="I48" i="67"/>
  <c r="H48" i="67"/>
  <c r="G48" i="67"/>
  <c r="F48" i="67"/>
  <c r="E48" i="67"/>
  <c r="D48" i="67"/>
  <c r="K47" i="67"/>
  <c r="J47" i="67"/>
  <c r="I47" i="67"/>
  <c r="H47" i="67"/>
  <c r="G47" i="67"/>
  <c r="F47" i="67"/>
  <c r="E47" i="67"/>
  <c r="D47" i="67"/>
  <c r="K46" i="67"/>
  <c r="J46" i="67"/>
  <c r="I46" i="67"/>
  <c r="H46" i="67"/>
  <c r="G46" i="67"/>
  <c r="F46" i="67"/>
  <c r="E46" i="67"/>
  <c r="D46" i="67"/>
  <c r="K45" i="67"/>
  <c r="J45" i="67"/>
  <c r="I45" i="67"/>
  <c r="H45" i="67"/>
  <c r="G45" i="67"/>
  <c r="F45" i="67"/>
  <c r="E45" i="67"/>
  <c r="D45" i="67"/>
  <c r="K44" i="67"/>
  <c r="J44" i="67"/>
  <c r="I44" i="67"/>
  <c r="H44" i="67"/>
  <c r="G44" i="67"/>
  <c r="F44" i="67"/>
  <c r="E44" i="67"/>
  <c r="D44" i="67"/>
  <c r="K43" i="67"/>
  <c r="J43" i="67"/>
  <c r="I43" i="67"/>
  <c r="H43" i="67"/>
  <c r="G43" i="67"/>
  <c r="F43" i="67"/>
  <c r="E43" i="67"/>
  <c r="D43" i="67"/>
  <c r="G52" i="58" l="1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F5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8" i="58"/>
  <c r="F37" i="58"/>
  <c r="F36" i="58"/>
  <c r="F35" i="58"/>
  <c r="F34" i="58"/>
  <c r="F33" i="58"/>
  <c r="F32" i="5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N9" i="82" l="1"/>
  <c r="O9" i="82"/>
  <c r="N10" i="82"/>
  <c r="O10" i="82"/>
  <c r="N11" i="82"/>
  <c r="O11" i="82"/>
  <c r="N12" i="82"/>
  <c r="O12" i="82"/>
  <c r="N13" i="82"/>
  <c r="O13" i="82"/>
  <c r="N14" i="82"/>
  <c r="O14" i="82"/>
  <c r="N15" i="82"/>
  <c r="O15" i="82"/>
  <c r="N16" i="82"/>
  <c r="O16" i="82"/>
  <c r="N17" i="82"/>
  <c r="O17" i="82"/>
  <c r="N18" i="82"/>
  <c r="O18" i="82"/>
  <c r="N19" i="82"/>
  <c r="O19" i="82"/>
  <c r="N20" i="82"/>
  <c r="O20" i="82"/>
  <c r="N21" i="82"/>
  <c r="O21" i="82"/>
  <c r="T10" i="103" l="1"/>
  <c r="T11" i="103"/>
  <c r="T12" i="103"/>
  <c r="T13" i="103"/>
  <c r="T14" i="103"/>
  <c r="T15" i="103"/>
  <c r="T17" i="103"/>
  <c r="R10" i="103"/>
  <c r="R11" i="103"/>
  <c r="R12" i="103"/>
  <c r="R13" i="103"/>
  <c r="R14" i="103"/>
  <c r="R16" i="103"/>
  <c r="R17" i="103"/>
  <c r="T9" i="103"/>
  <c r="R9" i="103"/>
  <c r="P10" i="103"/>
  <c r="P11" i="103"/>
  <c r="P12" i="103"/>
  <c r="P13" i="103"/>
  <c r="P14" i="103"/>
  <c r="P15" i="103"/>
  <c r="P16" i="103"/>
  <c r="P17" i="103"/>
  <c r="P9" i="103"/>
  <c r="N10" i="103"/>
  <c r="N11" i="103"/>
  <c r="N12" i="103"/>
  <c r="N13" i="103"/>
  <c r="N14" i="103"/>
  <c r="N15" i="103"/>
  <c r="N16" i="103"/>
  <c r="N17" i="103"/>
  <c r="N9" i="103"/>
  <c r="T10" i="102"/>
  <c r="T11" i="102"/>
  <c r="T12" i="102"/>
  <c r="T13" i="102"/>
  <c r="T14" i="102"/>
  <c r="T15" i="102"/>
  <c r="T16" i="102"/>
  <c r="T17" i="102"/>
  <c r="T18" i="102"/>
  <c r="T19" i="102"/>
  <c r="T20" i="102"/>
  <c r="T21" i="102"/>
  <c r="T22" i="102"/>
  <c r="T23" i="102"/>
  <c r="T24" i="102"/>
  <c r="T25" i="102"/>
  <c r="T26" i="102"/>
  <c r="T27" i="102"/>
  <c r="T28" i="102"/>
  <c r="T9" i="102"/>
  <c r="R9" i="102"/>
  <c r="P10" i="102"/>
  <c r="P11" i="102"/>
  <c r="P12" i="102"/>
  <c r="P13" i="102"/>
  <c r="P14" i="102"/>
  <c r="P15" i="102"/>
  <c r="P16" i="102"/>
  <c r="P17" i="102"/>
  <c r="P18" i="102"/>
  <c r="P19" i="102"/>
  <c r="P20" i="102"/>
  <c r="P21" i="102"/>
  <c r="P22" i="102"/>
  <c r="P23" i="102"/>
  <c r="P24" i="102"/>
  <c r="P25" i="102"/>
  <c r="P26" i="102"/>
  <c r="P27" i="102"/>
  <c r="P28" i="102"/>
  <c r="P9" i="102"/>
  <c r="N10" i="102"/>
  <c r="N11" i="102"/>
  <c r="N12" i="102"/>
  <c r="N13" i="102"/>
  <c r="N14" i="102"/>
  <c r="N15" i="102"/>
  <c r="N16" i="102"/>
  <c r="N17" i="102"/>
  <c r="N18" i="102"/>
  <c r="N19" i="102"/>
  <c r="N20" i="102"/>
  <c r="N21" i="102"/>
  <c r="N22" i="102"/>
  <c r="N23" i="102"/>
  <c r="N24" i="102"/>
  <c r="N25" i="102"/>
  <c r="N26" i="102"/>
  <c r="N27" i="102"/>
  <c r="N28" i="102"/>
  <c r="N9" i="102"/>
  <c r="N10" i="101"/>
  <c r="O10" i="101"/>
  <c r="N11" i="101"/>
  <c r="O11" i="101"/>
  <c r="N12" i="101"/>
  <c r="O12" i="101"/>
  <c r="N13" i="101"/>
  <c r="O13" i="101"/>
  <c r="N14" i="101"/>
  <c r="O14" i="101"/>
  <c r="N15" i="101"/>
  <c r="O15" i="101"/>
  <c r="N16" i="101"/>
  <c r="O16" i="101"/>
  <c r="N17" i="101"/>
  <c r="O17" i="101"/>
  <c r="N18" i="101"/>
  <c r="O18" i="101"/>
  <c r="N19" i="101"/>
  <c r="O19" i="101"/>
  <c r="O9" i="101"/>
  <c r="N9" i="101"/>
  <c r="N10" i="100"/>
  <c r="P10" i="100"/>
  <c r="T10" i="100"/>
  <c r="N11" i="100"/>
  <c r="P11" i="100"/>
  <c r="T11" i="100"/>
  <c r="N12" i="100"/>
  <c r="P12" i="100"/>
  <c r="T12" i="100"/>
  <c r="Q12" i="100"/>
  <c r="O12" i="100"/>
  <c r="U12" i="100"/>
  <c r="N13" i="100"/>
  <c r="P13" i="100"/>
  <c r="T13" i="100"/>
  <c r="N14" i="100"/>
  <c r="P14" i="100"/>
  <c r="T14" i="100"/>
  <c r="N15" i="100"/>
  <c r="P15" i="100"/>
  <c r="T15" i="100"/>
  <c r="N16" i="100"/>
  <c r="P16" i="100"/>
  <c r="T16" i="100"/>
  <c r="Q16" i="100"/>
  <c r="O16" i="100"/>
  <c r="U16" i="100"/>
  <c r="N17" i="100"/>
  <c r="P17" i="100"/>
  <c r="T17" i="100"/>
  <c r="N18" i="100"/>
  <c r="P18" i="100"/>
  <c r="T18" i="100"/>
  <c r="N19" i="100"/>
  <c r="P19" i="100"/>
  <c r="T19" i="100"/>
  <c r="N20" i="100"/>
  <c r="P20" i="100"/>
  <c r="T20" i="100"/>
  <c r="Q20" i="100"/>
  <c r="O20" i="100"/>
  <c r="U20" i="100"/>
  <c r="N21" i="100"/>
  <c r="P21" i="100"/>
  <c r="T21" i="100"/>
  <c r="N22" i="100"/>
  <c r="P22" i="100"/>
  <c r="T22" i="100"/>
  <c r="N23" i="100"/>
  <c r="P23" i="100"/>
  <c r="T23" i="100"/>
  <c r="N24" i="100"/>
  <c r="P24" i="100"/>
  <c r="T24" i="100"/>
  <c r="Q24" i="100"/>
  <c r="O24" i="100"/>
  <c r="U24" i="100"/>
  <c r="N25" i="100"/>
  <c r="P25" i="100"/>
  <c r="T25" i="100"/>
  <c r="N9" i="100"/>
  <c r="P9" i="100"/>
  <c r="T9" i="100"/>
  <c r="Q9" i="100"/>
  <c r="O9" i="100"/>
  <c r="U9" i="100"/>
  <c r="Q10" i="100"/>
  <c r="O10" i="100"/>
  <c r="U10" i="100"/>
  <c r="Q11" i="100"/>
  <c r="O11" i="100"/>
  <c r="U11" i="100"/>
  <c r="Q13" i="100"/>
  <c r="O13" i="100"/>
  <c r="U13" i="100"/>
  <c r="Q14" i="100"/>
  <c r="O14" i="100"/>
  <c r="U14" i="100"/>
  <c r="Q15" i="100"/>
  <c r="O15" i="100"/>
  <c r="U15" i="100"/>
  <c r="Q17" i="100"/>
  <c r="O17" i="100"/>
  <c r="U17" i="100"/>
  <c r="Q18" i="100"/>
  <c r="O18" i="100"/>
  <c r="U18" i="100"/>
  <c r="Q19" i="100"/>
  <c r="O19" i="100"/>
  <c r="U19" i="100"/>
  <c r="Q21" i="100"/>
  <c r="O21" i="100"/>
  <c r="U21" i="100"/>
  <c r="Q22" i="100"/>
  <c r="O22" i="100"/>
  <c r="U22" i="100"/>
  <c r="Q23" i="100"/>
  <c r="O23" i="100"/>
  <c r="U23" i="100"/>
  <c r="Q25" i="100"/>
  <c r="O25" i="100"/>
  <c r="U25" i="100"/>
  <c r="O9" i="99"/>
  <c r="V9" i="99" s="1"/>
  <c r="Q10" i="99"/>
  <c r="S9" i="99"/>
  <c r="T9" i="99"/>
  <c r="T10" i="99"/>
  <c r="T11" i="99"/>
  <c r="T12" i="99"/>
  <c r="T13" i="99"/>
  <c r="T14" i="99"/>
  <c r="T15" i="99"/>
  <c r="T16" i="99"/>
  <c r="T17" i="99"/>
  <c r="T18" i="99"/>
  <c r="T19" i="99"/>
  <c r="T20" i="99"/>
  <c r="T21" i="99"/>
  <c r="T22" i="99"/>
  <c r="T23" i="99"/>
  <c r="T24" i="99"/>
  <c r="T25" i="99"/>
  <c r="T26" i="99"/>
  <c r="T27" i="99"/>
  <c r="T28" i="99"/>
  <c r="T29" i="99"/>
  <c r="T30" i="99"/>
  <c r="T31" i="99"/>
  <c r="T32" i="99"/>
  <c r="T33" i="99"/>
  <c r="T34" i="99"/>
  <c r="T35" i="99"/>
  <c r="T36" i="99"/>
  <c r="T37" i="99"/>
  <c r="T38" i="99"/>
  <c r="T39" i="99"/>
  <c r="T40" i="99"/>
  <c r="T41" i="99"/>
  <c r="T42" i="99"/>
  <c r="T43" i="99"/>
  <c r="T44" i="99"/>
  <c r="T45" i="99"/>
  <c r="R10" i="99"/>
  <c r="R11" i="99"/>
  <c r="R12" i="99"/>
  <c r="R13" i="99"/>
  <c r="R14" i="99"/>
  <c r="R15" i="99"/>
  <c r="R16" i="99"/>
  <c r="R17" i="99"/>
  <c r="R18" i="99"/>
  <c r="R19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43" i="99"/>
  <c r="R44" i="99"/>
  <c r="R45" i="99"/>
  <c r="R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9" i="99"/>
  <c r="N10" i="99"/>
  <c r="N11" i="99"/>
  <c r="N12" i="99"/>
  <c r="N13" i="99"/>
  <c r="N14" i="99"/>
  <c r="N15" i="99"/>
  <c r="N16" i="99"/>
  <c r="N17" i="99"/>
  <c r="N18" i="99"/>
  <c r="N19" i="99"/>
  <c r="N20" i="99"/>
  <c r="N21" i="99"/>
  <c r="N22" i="99"/>
  <c r="N23" i="99"/>
  <c r="N24" i="99"/>
  <c r="N25" i="99"/>
  <c r="N26" i="99"/>
  <c r="N27" i="99"/>
  <c r="N28" i="99"/>
  <c r="N29" i="99"/>
  <c r="N30" i="99"/>
  <c r="N31" i="99"/>
  <c r="N32" i="99"/>
  <c r="N33" i="99"/>
  <c r="N34" i="99"/>
  <c r="N35" i="99"/>
  <c r="N36" i="99"/>
  <c r="N37" i="99"/>
  <c r="N38" i="99"/>
  <c r="N39" i="99"/>
  <c r="N40" i="99"/>
  <c r="N41" i="99"/>
  <c r="N42" i="99"/>
  <c r="N43" i="99"/>
  <c r="N44" i="99"/>
  <c r="N45" i="99"/>
  <c r="N9" i="99"/>
  <c r="Q31" i="99"/>
  <c r="S31" i="99"/>
  <c r="U31" i="99"/>
  <c r="Q32" i="99"/>
  <c r="S32" i="99"/>
  <c r="U32" i="99"/>
  <c r="Q33" i="99"/>
  <c r="S33" i="99"/>
  <c r="U33" i="99"/>
  <c r="Q34" i="99"/>
  <c r="S34" i="99"/>
  <c r="U34" i="99"/>
  <c r="Q35" i="99"/>
  <c r="S35" i="99"/>
  <c r="U35" i="99"/>
  <c r="Q36" i="99"/>
  <c r="S36" i="99"/>
  <c r="U36" i="99"/>
  <c r="Q37" i="99"/>
  <c r="S37" i="99"/>
  <c r="U37" i="99"/>
  <c r="Q38" i="99"/>
  <c r="S38" i="99"/>
  <c r="U38" i="99"/>
  <c r="Q39" i="99"/>
  <c r="S39" i="99"/>
  <c r="U39" i="99"/>
  <c r="Q40" i="99"/>
  <c r="S40" i="99"/>
  <c r="U40" i="99"/>
  <c r="Q41" i="99"/>
  <c r="S41" i="99"/>
  <c r="U41" i="99"/>
  <c r="Q42" i="99"/>
  <c r="S42" i="99"/>
  <c r="U42" i="99"/>
  <c r="Q43" i="99"/>
  <c r="S43" i="99"/>
  <c r="U43" i="99"/>
  <c r="Q44" i="99"/>
  <c r="S44" i="99"/>
  <c r="U44" i="99"/>
  <c r="Q45" i="99"/>
  <c r="S45" i="99"/>
  <c r="U45" i="99"/>
  <c r="Q46" i="99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28" i="99"/>
  <c r="O29" i="99"/>
  <c r="O30" i="99"/>
  <c r="O31" i="99"/>
  <c r="O32" i="99"/>
  <c r="O33" i="99"/>
  <c r="O34" i="99"/>
  <c r="O35" i="99"/>
  <c r="O36" i="99"/>
  <c r="O37" i="99"/>
  <c r="O38" i="99"/>
  <c r="O39" i="99"/>
  <c r="V39" i="99" s="1"/>
  <c r="O40" i="99"/>
  <c r="O41" i="99"/>
  <c r="O42" i="99"/>
  <c r="O43" i="99"/>
  <c r="O44" i="99"/>
  <c r="O45" i="99"/>
  <c r="N10" i="97"/>
  <c r="O10" i="97"/>
  <c r="P10" i="97"/>
  <c r="Q10" i="97"/>
  <c r="N11" i="97"/>
  <c r="O11" i="97"/>
  <c r="P11" i="97"/>
  <c r="Q11" i="97"/>
  <c r="N12" i="97"/>
  <c r="O12" i="97"/>
  <c r="P12" i="97"/>
  <c r="Q12" i="97"/>
  <c r="N13" i="97"/>
  <c r="O13" i="97"/>
  <c r="P13" i="97"/>
  <c r="Q13" i="97"/>
  <c r="N14" i="97"/>
  <c r="O14" i="97"/>
  <c r="P14" i="97"/>
  <c r="Q14" i="97"/>
  <c r="N15" i="97"/>
  <c r="O15" i="97"/>
  <c r="P15" i="97"/>
  <c r="Q15" i="97"/>
  <c r="N16" i="97"/>
  <c r="O16" i="97"/>
  <c r="P16" i="97"/>
  <c r="Q16" i="97"/>
  <c r="N17" i="97"/>
  <c r="O17" i="97"/>
  <c r="P17" i="97"/>
  <c r="Q17" i="97"/>
  <c r="Q9" i="97"/>
  <c r="P9" i="97"/>
  <c r="O9" i="97"/>
  <c r="N9" i="97"/>
  <c r="R10" i="97"/>
  <c r="S10" i="97"/>
  <c r="T10" i="97"/>
  <c r="U10" i="97" s="1"/>
  <c r="R11" i="97"/>
  <c r="S11" i="97"/>
  <c r="T11" i="97"/>
  <c r="U11" i="97" s="1"/>
  <c r="R12" i="97"/>
  <c r="S12" i="97"/>
  <c r="T12" i="97"/>
  <c r="U12" i="97" s="1"/>
  <c r="R13" i="97"/>
  <c r="S13" i="97"/>
  <c r="T13" i="97"/>
  <c r="U13" i="97" s="1"/>
  <c r="R14" i="97"/>
  <c r="S14" i="97"/>
  <c r="T14" i="97"/>
  <c r="U14" i="97" s="1"/>
  <c r="R15" i="97"/>
  <c r="S15" i="97"/>
  <c r="T15" i="97"/>
  <c r="U15" i="97" s="1"/>
  <c r="R16" i="97"/>
  <c r="S16" i="97"/>
  <c r="T16" i="97"/>
  <c r="U16" i="97" s="1"/>
  <c r="R17" i="97"/>
  <c r="S17" i="97"/>
  <c r="T17" i="97"/>
  <c r="U17" i="97" s="1"/>
  <c r="T9" i="97"/>
  <c r="U9" i="97"/>
  <c r="S9" i="97"/>
  <c r="R9" i="97"/>
  <c r="N10" i="98"/>
  <c r="O10" i="98"/>
  <c r="Q10" i="98"/>
  <c r="S10" i="98"/>
  <c r="N11" i="98"/>
  <c r="O11" i="98"/>
  <c r="Q11" i="98"/>
  <c r="S11" i="98"/>
  <c r="N12" i="98"/>
  <c r="O12" i="98"/>
  <c r="Q12" i="98"/>
  <c r="S12" i="98"/>
  <c r="N13" i="98"/>
  <c r="O13" i="98"/>
  <c r="Q13" i="98"/>
  <c r="S13" i="98"/>
  <c r="N14" i="98"/>
  <c r="O14" i="98"/>
  <c r="Q14" i="98"/>
  <c r="S14" i="98"/>
  <c r="N15" i="98"/>
  <c r="O15" i="98"/>
  <c r="Q15" i="98"/>
  <c r="S15" i="98"/>
  <c r="N16" i="98"/>
  <c r="O16" i="98"/>
  <c r="Q16" i="98"/>
  <c r="S16" i="98"/>
  <c r="N17" i="98"/>
  <c r="O17" i="98"/>
  <c r="Q17" i="98"/>
  <c r="S17" i="98"/>
  <c r="N18" i="98"/>
  <c r="O18" i="98"/>
  <c r="Q18" i="98"/>
  <c r="S18" i="98"/>
  <c r="N19" i="98"/>
  <c r="O19" i="98"/>
  <c r="Q19" i="98"/>
  <c r="S19" i="98"/>
  <c r="N20" i="98"/>
  <c r="O20" i="98"/>
  <c r="Q20" i="98"/>
  <c r="S20" i="98"/>
  <c r="N21" i="98"/>
  <c r="O21" i="98"/>
  <c r="Q21" i="98"/>
  <c r="S21" i="98"/>
  <c r="N22" i="98"/>
  <c r="O22" i="98"/>
  <c r="Q22" i="98"/>
  <c r="S22" i="98"/>
  <c r="N23" i="98"/>
  <c r="O23" i="98"/>
  <c r="Q23" i="98"/>
  <c r="S23" i="98"/>
  <c r="N24" i="98"/>
  <c r="O24" i="98"/>
  <c r="Q24" i="98"/>
  <c r="S24" i="98"/>
  <c r="N25" i="98"/>
  <c r="O25" i="98"/>
  <c r="Q25" i="98"/>
  <c r="S25" i="98"/>
  <c r="N26" i="98"/>
  <c r="O26" i="98"/>
  <c r="Q26" i="98"/>
  <c r="S26" i="98"/>
  <c r="N27" i="98"/>
  <c r="O27" i="98"/>
  <c r="Q27" i="98"/>
  <c r="S27" i="98"/>
  <c r="N28" i="98"/>
  <c r="O28" i="98"/>
  <c r="Q28" i="98"/>
  <c r="S28" i="98"/>
  <c r="N29" i="98"/>
  <c r="O29" i="98"/>
  <c r="Q29" i="98"/>
  <c r="S29" i="98"/>
  <c r="N30" i="98"/>
  <c r="O30" i="98"/>
  <c r="Q30" i="98"/>
  <c r="S30" i="98"/>
  <c r="N31" i="98"/>
  <c r="O31" i="98"/>
  <c r="Q31" i="98"/>
  <c r="S31" i="98"/>
  <c r="N32" i="98"/>
  <c r="O32" i="98"/>
  <c r="Q32" i="98"/>
  <c r="S32" i="98"/>
  <c r="N33" i="98"/>
  <c r="O33" i="98"/>
  <c r="Q33" i="98"/>
  <c r="S33" i="98"/>
  <c r="N34" i="98"/>
  <c r="O34" i="98"/>
  <c r="Q34" i="98"/>
  <c r="S34" i="98"/>
  <c r="N35" i="98"/>
  <c r="O35" i="98"/>
  <c r="Q35" i="98"/>
  <c r="S35" i="98"/>
  <c r="N36" i="98"/>
  <c r="O36" i="98"/>
  <c r="Q36" i="98"/>
  <c r="S36" i="98"/>
  <c r="N37" i="98"/>
  <c r="O37" i="98"/>
  <c r="Q37" i="98"/>
  <c r="S37" i="98"/>
  <c r="N38" i="98"/>
  <c r="O38" i="98"/>
  <c r="Q38" i="98"/>
  <c r="S38" i="98"/>
  <c r="N39" i="98"/>
  <c r="O39" i="98"/>
  <c r="Q39" i="98"/>
  <c r="S39" i="98"/>
  <c r="N40" i="98"/>
  <c r="O40" i="98"/>
  <c r="Q40" i="98"/>
  <c r="S40" i="98"/>
  <c r="N41" i="98"/>
  <c r="O41" i="98"/>
  <c r="Q41" i="98"/>
  <c r="S41" i="98"/>
  <c r="N42" i="98"/>
  <c r="O42" i="98"/>
  <c r="Q42" i="98"/>
  <c r="S42" i="98"/>
  <c r="N43" i="98"/>
  <c r="O43" i="98"/>
  <c r="Q43" i="98"/>
  <c r="S43" i="98"/>
  <c r="N44" i="98"/>
  <c r="O44" i="98"/>
  <c r="Q44" i="98"/>
  <c r="S44" i="98"/>
  <c r="N45" i="98"/>
  <c r="O45" i="98"/>
  <c r="Q45" i="98"/>
  <c r="S45" i="98"/>
  <c r="N46" i="98"/>
  <c r="O46" i="98"/>
  <c r="Q46" i="98"/>
  <c r="S46" i="98"/>
  <c r="N47" i="98"/>
  <c r="O47" i="98"/>
  <c r="Q47" i="98"/>
  <c r="S47" i="98"/>
  <c r="N48" i="98"/>
  <c r="O48" i="98"/>
  <c r="Q48" i="98"/>
  <c r="S48" i="98"/>
  <c r="N49" i="98"/>
  <c r="O49" i="98"/>
  <c r="Q49" i="98"/>
  <c r="S49" i="98"/>
  <c r="S50" i="98"/>
  <c r="S51" i="98"/>
  <c r="S52" i="98"/>
  <c r="S53" i="98"/>
  <c r="N9" i="98"/>
  <c r="O9" i="98"/>
  <c r="U31" i="98"/>
  <c r="U32" i="98"/>
  <c r="U33" i="98"/>
  <c r="U34" i="98"/>
  <c r="U35" i="98"/>
  <c r="U36" i="98"/>
  <c r="U37" i="98"/>
  <c r="U38" i="98"/>
  <c r="U39" i="98"/>
  <c r="U40" i="98"/>
  <c r="U41" i="98"/>
  <c r="U42" i="98"/>
  <c r="U43" i="98"/>
  <c r="U44" i="98"/>
  <c r="U45" i="98"/>
  <c r="U46" i="98"/>
  <c r="U47" i="98"/>
  <c r="U48" i="98"/>
  <c r="U49" i="98"/>
  <c r="T10" i="98"/>
  <c r="T11" i="98"/>
  <c r="T12" i="98"/>
  <c r="T13" i="98"/>
  <c r="T14" i="98"/>
  <c r="T15" i="98"/>
  <c r="T16" i="98"/>
  <c r="T17" i="98"/>
  <c r="T18" i="98"/>
  <c r="T19" i="98"/>
  <c r="T20" i="98"/>
  <c r="T21" i="98"/>
  <c r="T22" i="98"/>
  <c r="T23" i="98"/>
  <c r="T24" i="98"/>
  <c r="T25" i="98"/>
  <c r="T26" i="98"/>
  <c r="T27" i="98"/>
  <c r="T28" i="98"/>
  <c r="T29" i="98"/>
  <c r="T30" i="98"/>
  <c r="T31" i="98"/>
  <c r="T32" i="98"/>
  <c r="T33" i="98"/>
  <c r="T34" i="98"/>
  <c r="T35" i="98"/>
  <c r="T36" i="98"/>
  <c r="T37" i="98"/>
  <c r="T38" i="98"/>
  <c r="T39" i="98"/>
  <c r="T40" i="98"/>
  <c r="T41" i="98"/>
  <c r="T42" i="98"/>
  <c r="T43" i="98"/>
  <c r="T44" i="98"/>
  <c r="T45" i="98"/>
  <c r="T46" i="98"/>
  <c r="T47" i="98"/>
  <c r="T48" i="98"/>
  <c r="T49" i="98"/>
  <c r="T9" i="98"/>
  <c r="T10" i="96"/>
  <c r="U10" i="96" s="1"/>
  <c r="T14" i="96"/>
  <c r="U14" i="96" s="1"/>
  <c r="T9" i="96"/>
  <c r="U9" i="96" s="1"/>
  <c r="T11" i="96"/>
  <c r="U11" i="96" s="1"/>
  <c r="T12" i="96"/>
  <c r="U12" i="96" s="1"/>
  <c r="T13" i="96"/>
  <c r="U13" i="96" s="1"/>
  <c r="T15" i="96"/>
  <c r="U15" i="96"/>
  <c r="T16" i="96"/>
  <c r="U16" i="96" s="1"/>
  <c r="T17" i="96"/>
  <c r="U17" i="96" s="1"/>
  <c r="R10" i="96"/>
  <c r="R11" i="96"/>
  <c r="R12" i="96"/>
  <c r="R13" i="96"/>
  <c r="R14" i="96"/>
  <c r="R15" i="96"/>
  <c r="R16" i="96"/>
  <c r="R17" i="96"/>
  <c r="R9" i="96"/>
  <c r="P10" i="96"/>
  <c r="P11" i="96"/>
  <c r="P12" i="96"/>
  <c r="P13" i="96"/>
  <c r="P14" i="96"/>
  <c r="P15" i="96"/>
  <c r="P16" i="96"/>
  <c r="P17" i="96"/>
  <c r="P9" i="96"/>
  <c r="N10" i="96"/>
  <c r="O10" i="96"/>
  <c r="N11" i="96"/>
  <c r="O11" i="96"/>
  <c r="N12" i="96"/>
  <c r="O12" i="96"/>
  <c r="N13" i="96"/>
  <c r="O13" i="96"/>
  <c r="V13" i="96" s="1"/>
  <c r="N14" i="96"/>
  <c r="O14" i="96"/>
  <c r="N15" i="96"/>
  <c r="O15" i="96"/>
  <c r="N16" i="96"/>
  <c r="O16" i="96"/>
  <c r="N17" i="96"/>
  <c r="O17" i="96"/>
  <c r="N9" i="96"/>
  <c r="O9" i="96"/>
  <c r="T10" i="95"/>
  <c r="T11" i="95"/>
  <c r="T12" i="95"/>
  <c r="T13" i="95"/>
  <c r="T14" i="95"/>
  <c r="T15" i="95"/>
  <c r="T16" i="95"/>
  <c r="T17" i="95"/>
  <c r="T18" i="95"/>
  <c r="T19" i="95"/>
  <c r="T20" i="95"/>
  <c r="T21" i="95"/>
  <c r="T22" i="95"/>
  <c r="T23" i="95"/>
  <c r="T24" i="95"/>
  <c r="T25" i="95"/>
  <c r="T9" i="95"/>
  <c r="R10" i="95"/>
  <c r="R11" i="95"/>
  <c r="R12" i="95"/>
  <c r="R13" i="95"/>
  <c r="R14" i="95"/>
  <c r="R15" i="95"/>
  <c r="R16" i="95"/>
  <c r="R17" i="95"/>
  <c r="R18" i="95"/>
  <c r="R19" i="95"/>
  <c r="R20" i="95"/>
  <c r="R21" i="95"/>
  <c r="R22" i="95"/>
  <c r="R23" i="95"/>
  <c r="R24" i="95"/>
  <c r="R25" i="95"/>
  <c r="R26" i="95"/>
  <c r="R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22" i="95"/>
  <c r="P23" i="95"/>
  <c r="P24" i="95"/>
  <c r="P25" i="95"/>
  <c r="P26" i="95"/>
  <c r="P9" i="95"/>
  <c r="N26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9" i="95"/>
  <c r="R10" i="93"/>
  <c r="Q10" i="93"/>
  <c r="O10" i="93"/>
  <c r="U10" i="93"/>
  <c r="R11" i="93"/>
  <c r="Q11" i="93"/>
  <c r="O11" i="93"/>
  <c r="U11" i="93"/>
  <c r="R12" i="93"/>
  <c r="Q12" i="93"/>
  <c r="O12" i="93"/>
  <c r="U12" i="93"/>
  <c r="R13" i="93"/>
  <c r="Q13" i="93"/>
  <c r="O13" i="93"/>
  <c r="U13" i="93"/>
  <c r="R14" i="93"/>
  <c r="Q14" i="93"/>
  <c r="O14" i="93"/>
  <c r="U14" i="93"/>
  <c r="R9" i="93"/>
  <c r="Q9" i="93"/>
  <c r="S9" i="93" s="1"/>
  <c r="O9" i="93"/>
  <c r="U9" i="93"/>
  <c r="Q30" i="94"/>
  <c r="O30" i="94"/>
  <c r="R30" i="94"/>
  <c r="U30" i="94"/>
  <c r="Q10" i="94"/>
  <c r="O10" i="94"/>
  <c r="R10" i="94"/>
  <c r="U10" i="94"/>
  <c r="Q11" i="94"/>
  <c r="O11" i="94"/>
  <c r="R11" i="94"/>
  <c r="U11" i="94"/>
  <c r="Q12" i="94"/>
  <c r="O12" i="94"/>
  <c r="R12" i="94"/>
  <c r="U12" i="94"/>
  <c r="Q13" i="94"/>
  <c r="O13" i="94"/>
  <c r="R13" i="94"/>
  <c r="U13" i="94"/>
  <c r="Q14" i="94"/>
  <c r="O14" i="94"/>
  <c r="R14" i="94"/>
  <c r="U14" i="94"/>
  <c r="Q15" i="94"/>
  <c r="O15" i="94"/>
  <c r="R15" i="94"/>
  <c r="U15" i="94"/>
  <c r="Q16" i="94"/>
  <c r="O16" i="94"/>
  <c r="R16" i="94"/>
  <c r="U16" i="94"/>
  <c r="Q17" i="94"/>
  <c r="O17" i="94"/>
  <c r="R17" i="94"/>
  <c r="U17" i="94"/>
  <c r="Q18" i="94"/>
  <c r="O18" i="94"/>
  <c r="R18" i="94"/>
  <c r="U18" i="94"/>
  <c r="Q19" i="94"/>
  <c r="O19" i="94"/>
  <c r="R19" i="94"/>
  <c r="U19" i="94"/>
  <c r="Q20" i="94"/>
  <c r="O20" i="94"/>
  <c r="R20" i="94"/>
  <c r="U20" i="94"/>
  <c r="Q21" i="94"/>
  <c r="O21" i="94"/>
  <c r="R21" i="94"/>
  <c r="U21" i="94"/>
  <c r="Q22" i="94"/>
  <c r="O22" i="94"/>
  <c r="R22" i="94"/>
  <c r="U22" i="94"/>
  <c r="Q23" i="94"/>
  <c r="O23" i="94"/>
  <c r="R23" i="94"/>
  <c r="U23" i="94"/>
  <c r="Q24" i="94"/>
  <c r="O24" i="94"/>
  <c r="R24" i="94"/>
  <c r="U24" i="94"/>
  <c r="Q25" i="94"/>
  <c r="O25" i="94"/>
  <c r="S25" i="94" s="1"/>
  <c r="R25" i="94"/>
  <c r="U25" i="94"/>
  <c r="Q26" i="94"/>
  <c r="O26" i="94"/>
  <c r="R26" i="94"/>
  <c r="U26" i="94"/>
  <c r="Q27" i="94"/>
  <c r="O27" i="94"/>
  <c r="R27" i="94"/>
  <c r="U27" i="94"/>
  <c r="Q28" i="94"/>
  <c r="O28" i="94"/>
  <c r="R28" i="94"/>
  <c r="U28" i="94"/>
  <c r="Q29" i="94"/>
  <c r="O29" i="94"/>
  <c r="R29" i="94"/>
  <c r="U29" i="94"/>
  <c r="Q9" i="94"/>
  <c r="O9" i="94"/>
  <c r="R9" i="94"/>
  <c r="U9" i="94"/>
  <c r="T10" i="94"/>
  <c r="T11" i="94"/>
  <c r="T12" i="94"/>
  <c r="T13" i="94"/>
  <c r="T14" i="94"/>
  <c r="T15" i="94"/>
  <c r="T16" i="94"/>
  <c r="T17" i="94"/>
  <c r="T18" i="94"/>
  <c r="T19" i="94"/>
  <c r="T20" i="94"/>
  <c r="T21" i="94"/>
  <c r="T22" i="94"/>
  <c r="T23" i="94"/>
  <c r="T24" i="94"/>
  <c r="T25" i="94"/>
  <c r="T26" i="94"/>
  <c r="T27" i="94"/>
  <c r="T28" i="94"/>
  <c r="T29" i="94"/>
  <c r="T30" i="94"/>
  <c r="N10" i="92"/>
  <c r="O10" i="92"/>
  <c r="N11" i="92"/>
  <c r="O11" i="92"/>
  <c r="N12" i="92"/>
  <c r="O12" i="92"/>
  <c r="N13" i="92"/>
  <c r="O13" i="92"/>
  <c r="N14" i="92"/>
  <c r="O14" i="92"/>
  <c r="N15" i="92"/>
  <c r="O15" i="92"/>
  <c r="N16" i="92"/>
  <c r="O16" i="92"/>
  <c r="N17" i="92"/>
  <c r="O17" i="92"/>
  <c r="N18" i="92"/>
  <c r="O18" i="92"/>
  <c r="N19" i="92"/>
  <c r="O19" i="92"/>
  <c r="N20" i="92"/>
  <c r="O20" i="92"/>
  <c r="N21" i="92"/>
  <c r="O21" i="92"/>
  <c r="N22" i="92"/>
  <c r="O22" i="92"/>
  <c r="N23" i="92"/>
  <c r="O23" i="92"/>
  <c r="N24" i="92"/>
  <c r="O24" i="92"/>
  <c r="N9" i="92"/>
  <c r="O9" i="92"/>
  <c r="N10" i="91"/>
  <c r="O10" i="91"/>
  <c r="N11" i="91"/>
  <c r="O11" i="91"/>
  <c r="N12" i="91"/>
  <c r="O12" i="91"/>
  <c r="N13" i="91"/>
  <c r="O13" i="91"/>
  <c r="N14" i="91"/>
  <c r="O14" i="91"/>
  <c r="N15" i="91"/>
  <c r="O15" i="91"/>
  <c r="O9" i="91"/>
  <c r="N10" i="90"/>
  <c r="O10" i="90"/>
  <c r="N11" i="90"/>
  <c r="O11" i="90"/>
  <c r="N12" i="90"/>
  <c r="O12" i="90"/>
  <c r="N13" i="90"/>
  <c r="O13" i="90"/>
  <c r="N14" i="90"/>
  <c r="O14" i="90"/>
  <c r="N15" i="90"/>
  <c r="O15" i="90"/>
  <c r="N16" i="90"/>
  <c r="O16" i="90"/>
  <c r="N17" i="90"/>
  <c r="O17" i="90"/>
  <c r="N18" i="90"/>
  <c r="O18" i="90"/>
  <c r="N19" i="90"/>
  <c r="O19" i="90"/>
  <c r="N20" i="90"/>
  <c r="O20" i="90"/>
  <c r="N21" i="90"/>
  <c r="O21" i="90"/>
  <c r="N22" i="90"/>
  <c r="O22" i="90"/>
  <c r="N23" i="90"/>
  <c r="O23" i="90"/>
  <c r="N24" i="90"/>
  <c r="O24" i="90"/>
  <c r="N25" i="90"/>
  <c r="O25" i="90"/>
  <c r="N26" i="90"/>
  <c r="O26" i="90"/>
  <c r="N27" i="90"/>
  <c r="O27" i="90"/>
  <c r="N28" i="90"/>
  <c r="O28" i="90"/>
  <c r="N29" i="90"/>
  <c r="O29" i="90"/>
  <c r="N9" i="90"/>
  <c r="O9" i="90"/>
  <c r="O25" i="85"/>
  <c r="Q25" i="85"/>
  <c r="S19" i="85"/>
  <c r="T28" i="85"/>
  <c r="N10" i="85"/>
  <c r="O10" i="85"/>
  <c r="P10" i="85"/>
  <c r="Q10" i="85"/>
  <c r="R10" i="85"/>
  <c r="S10" i="85"/>
  <c r="N11" i="85"/>
  <c r="O11" i="85"/>
  <c r="P11" i="85"/>
  <c r="Q11" i="85"/>
  <c r="R11" i="85"/>
  <c r="S11" i="85"/>
  <c r="N12" i="85"/>
  <c r="O12" i="85"/>
  <c r="P12" i="85"/>
  <c r="Q12" i="85"/>
  <c r="R12" i="85"/>
  <c r="S12" i="85"/>
  <c r="N13" i="85"/>
  <c r="O13" i="85"/>
  <c r="P13" i="85"/>
  <c r="Q13" i="85"/>
  <c r="R13" i="85"/>
  <c r="S13" i="85"/>
  <c r="N14" i="85"/>
  <c r="O14" i="85"/>
  <c r="P14" i="85"/>
  <c r="Q14" i="85"/>
  <c r="R14" i="85"/>
  <c r="S14" i="85"/>
  <c r="N15" i="85"/>
  <c r="O15" i="85"/>
  <c r="P15" i="85"/>
  <c r="Q15" i="85"/>
  <c r="R15" i="85"/>
  <c r="S15" i="85"/>
  <c r="N16" i="85"/>
  <c r="O16" i="85"/>
  <c r="P16" i="85"/>
  <c r="Q16" i="85"/>
  <c r="R16" i="85"/>
  <c r="S16" i="85"/>
  <c r="N17" i="85"/>
  <c r="O17" i="85"/>
  <c r="P17" i="85"/>
  <c r="Q17" i="85"/>
  <c r="R17" i="85"/>
  <c r="S17" i="85"/>
  <c r="N18" i="85"/>
  <c r="O18" i="85"/>
  <c r="P18" i="85"/>
  <c r="Q18" i="85"/>
  <c r="R18" i="85"/>
  <c r="S18" i="85"/>
  <c r="N19" i="85"/>
  <c r="O19" i="85"/>
  <c r="P19" i="85"/>
  <c r="Q19" i="85"/>
  <c r="R19" i="85"/>
  <c r="N20" i="85"/>
  <c r="O20" i="85"/>
  <c r="P20" i="85"/>
  <c r="Q20" i="85"/>
  <c r="N21" i="85"/>
  <c r="O21" i="85"/>
  <c r="P21" i="85"/>
  <c r="Q21" i="85"/>
  <c r="N22" i="85"/>
  <c r="O22" i="85"/>
  <c r="P22" i="85"/>
  <c r="Q22" i="85"/>
  <c r="N23" i="85"/>
  <c r="O23" i="85"/>
  <c r="P23" i="85"/>
  <c r="Q23" i="85"/>
  <c r="N24" i="85"/>
  <c r="O24" i="85"/>
  <c r="P24" i="85"/>
  <c r="Q24" i="85"/>
  <c r="N25" i="85"/>
  <c r="P25" i="85"/>
  <c r="U9" i="85"/>
  <c r="T9" i="85"/>
  <c r="S9" i="85"/>
  <c r="R9" i="85"/>
  <c r="Q9" i="85"/>
  <c r="P9" i="85"/>
  <c r="N9" i="85"/>
  <c r="O9" i="85"/>
  <c r="O12" i="104"/>
  <c r="Q12" i="104"/>
  <c r="S12" i="104"/>
  <c r="T12" i="104"/>
  <c r="O16" i="104"/>
  <c r="Q16" i="104"/>
  <c r="S16" i="104"/>
  <c r="T16" i="104"/>
  <c r="O20" i="104"/>
  <c r="Q20" i="104"/>
  <c r="S20" i="104"/>
  <c r="T20" i="104"/>
  <c r="U26" i="105"/>
  <c r="T26" i="105"/>
  <c r="U25" i="105"/>
  <c r="T25" i="105"/>
  <c r="U24" i="105"/>
  <c r="T24" i="105"/>
  <c r="U23" i="105"/>
  <c r="T23" i="105"/>
  <c r="U22" i="105"/>
  <c r="T22" i="105"/>
  <c r="U21" i="105"/>
  <c r="T21" i="105"/>
  <c r="S21" i="105"/>
  <c r="R21" i="105"/>
  <c r="U20" i="105"/>
  <c r="T20" i="105"/>
  <c r="S20" i="105"/>
  <c r="R20" i="105"/>
  <c r="Q20" i="105"/>
  <c r="P20" i="105"/>
  <c r="O20" i="105"/>
  <c r="N20" i="105"/>
  <c r="U19" i="105"/>
  <c r="T19" i="105"/>
  <c r="S19" i="105"/>
  <c r="R19" i="105"/>
  <c r="Q19" i="105"/>
  <c r="P19" i="105"/>
  <c r="O19" i="105"/>
  <c r="N19" i="105"/>
  <c r="U18" i="105"/>
  <c r="T18" i="105"/>
  <c r="S18" i="105"/>
  <c r="R18" i="105"/>
  <c r="Q18" i="105"/>
  <c r="P18" i="105"/>
  <c r="O18" i="105"/>
  <c r="N18" i="105"/>
  <c r="U17" i="105"/>
  <c r="T17" i="105"/>
  <c r="S17" i="105"/>
  <c r="R17" i="105"/>
  <c r="Q17" i="105"/>
  <c r="P17" i="105"/>
  <c r="O17" i="105"/>
  <c r="N17" i="105"/>
  <c r="U16" i="105"/>
  <c r="T16" i="105"/>
  <c r="S16" i="105"/>
  <c r="R16" i="105"/>
  <c r="Q16" i="105"/>
  <c r="P16" i="105"/>
  <c r="O16" i="105"/>
  <c r="N16" i="105"/>
  <c r="U15" i="105"/>
  <c r="T15" i="105"/>
  <c r="S15" i="105"/>
  <c r="R15" i="105"/>
  <c r="Q15" i="105"/>
  <c r="P15" i="105"/>
  <c r="O15" i="105"/>
  <c r="N15" i="105"/>
  <c r="U14" i="105"/>
  <c r="T14" i="105"/>
  <c r="S14" i="105"/>
  <c r="R14" i="105"/>
  <c r="Q14" i="105"/>
  <c r="P14" i="105"/>
  <c r="O14" i="105"/>
  <c r="N14" i="105"/>
  <c r="U13" i="105"/>
  <c r="T13" i="105"/>
  <c r="S13" i="105"/>
  <c r="R13" i="105"/>
  <c r="Q13" i="105"/>
  <c r="P13" i="105"/>
  <c r="O13" i="105"/>
  <c r="N13" i="105"/>
  <c r="U12" i="105"/>
  <c r="T12" i="105"/>
  <c r="S12" i="105"/>
  <c r="R12" i="105"/>
  <c r="Q12" i="105"/>
  <c r="P12" i="105"/>
  <c r="O12" i="105"/>
  <c r="N12" i="105"/>
  <c r="U11" i="105"/>
  <c r="T11" i="105"/>
  <c r="S11" i="105"/>
  <c r="R11" i="105"/>
  <c r="Q11" i="105"/>
  <c r="P11" i="105"/>
  <c r="O11" i="105"/>
  <c r="N11" i="105"/>
  <c r="U10" i="105"/>
  <c r="T10" i="105"/>
  <c r="S10" i="105"/>
  <c r="R10" i="105"/>
  <c r="Q10" i="105"/>
  <c r="P10" i="105"/>
  <c r="O10" i="105"/>
  <c r="N10" i="105"/>
  <c r="U9" i="105"/>
  <c r="T9" i="105"/>
  <c r="S9" i="105"/>
  <c r="R9" i="105"/>
  <c r="Q9" i="105"/>
  <c r="P9" i="105"/>
  <c r="O9" i="105"/>
  <c r="N9" i="105"/>
  <c r="U20" i="104"/>
  <c r="R20" i="104"/>
  <c r="P20" i="104"/>
  <c r="N20" i="104"/>
  <c r="U19" i="104"/>
  <c r="T19" i="104"/>
  <c r="S19" i="104"/>
  <c r="R19" i="104"/>
  <c r="Q19" i="104"/>
  <c r="P19" i="104"/>
  <c r="O19" i="104"/>
  <c r="N19" i="104"/>
  <c r="U18" i="104"/>
  <c r="T18" i="104"/>
  <c r="S18" i="104"/>
  <c r="R18" i="104"/>
  <c r="Q18" i="104"/>
  <c r="P18" i="104"/>
  <c r="O18" i="104"/>
  <c r="N18" i="104"/>
  <c r="U17" i="104"/>
  <c r="T17" i="104"/>
  <c r="S17" i="104"/>
  <c r="R17" i="104"/>
  <c r="Q17" i="104"/>
  <c r="P17" i="104"/>
  <c r="O17" i="104"/>
  <c r="N17" i="104"/>
  <c r="U16" i="104"/>
  <c r="R16" i="104"/>
  <c r="P16" i="104"/>
  <c r="N16" i="104"/>
  <c r="U15" i="104"/>
  <c r="T15" i="104"/>
  <c r="S15" i="104"/>
  <c r="R15" i="104"/>
  <c r="Q15" i="104"/>
  <c r="P15" i="104"/>
  <c r="O15" i="104"/>
  <c r="N15" i="104"/>
  <c r="U14" i="104"/>
  <c r="T14" i="104"/>
  <c r="S14" i="104"/>
  <c r="R14" i="104"/>
  <c r="Q14" i="104"/>
  <c r="P14" i="104"/>
  <c r="O14" i="104"/>
  <c r="N14" i="104"/>
  <c r="U13" i="104"/>
  <c r="T13" i="104"/>
  <c r="S13" i="104"/>
  <c r="R13" i="104"/>
  <c r="Q13" i="104"/>
  <c r="P13" i="104"/>
  <c r="O13" i="104"/>
  <c r="N13" i="104"/>
  <c r="U12" i="104"/>
  <c r="R12" i="104"/>
  <c r="P12" i="104"/>
  <c r="N12" i="104"/>
  <c r="U11" i="104"/>
  <c r="T11" i="104"/>
  <c r="S11" i="104"/>
  <c r="R11" i="104"/>
  <c r="Q11" i="104"/>
  <c r="P11" i="104"/>
  <c r="O11" i="104"/>
  <c r="N11" i="104"/>
  <c r="U10" i="104"/>
  <c r="T10" i="104"/>
  <c r="S10" i="104"/>
  <c r="R10" i="104"/>
  <c r="Q10" i="104"/>
  <c r="P10" i="104"/>
  <c r="O10" i="104"/>
  <c r="N10" i="104"/>
  <c r="U9" i="104"/>
  <c r="T9" i="104"/>
  <c r="S9" i="104"/>
  <c r="R9" i="104"/>
  <c r="Q9" i="104"/>
  <c r="P9" i="104"/>
  <c r="O9" i="104"/>
  <c r="N9" i="104"/>
  <c r="O10" i="79"/>
  <c r="O11" i="79"/>
  <c r="O12" i="79"/>
  <c r="O13" i="79"/>
  <c r="O14" i="79"/>
  <c r="O15" i="79"/>
  <c r="O9" i="79"/>
  <c r="O10" i="78"/>
  <c r="O11" i="78"/>
  <c r="O12" i="78"/>
  <c r="O13" i="78"/>
  <c r="O14" i="78"/>
  <c r="O15" i="78"/>
  <c r="O16" i="78"/>
  <c r="O17" i="78"/>
  <c r="O18" i="78"/>
  <c r="O9" i="78"/>
  <c r="O10" i="77"/>
  <c r="O11" i="77"/>
  <c r="O12" i="77"/>
  <c r="O13" i="77"/>
  <c r="O14" i="77"/>
  <c r="O15" i="77"/>
  <c r="O9" i="77"/>
  <c r="N10" i="76"/>
  <c r="O10" i="76"/>
  <c r="N11" i="76"/>
  <c r="O11" i="76"/>
  <c r="N12" i="76"/>
  <c r="O12" i="76"/>
  <c r="N13" i="76"/>
  <c r="O13" i="76"/>
  <c r="N14" i="76"/>
  <c r="O14" i="76"/>
  <c r="N15" i="76"/>
  <c r="O15" i="76"/>
  <c r="N16" i="76"/>
  <c r="O16" i="76"/>
  <c r="N17" i="76"/>
  <c r="O17" i="76"/>
  <c r="N18" i="76"/>
  <c r="O18" i="76"/>
  <c r="N19" i="76"/>
  <c r="O19" i="76"/>
  <c r="N20" i="76"/>
  <c r="O20" i="76"/>
  <c r="O9" i="76"/>
  <c r="N9" i="76"/>
  <c r="T20" i="75"/>
  <c r="T19" i="75"/>
  <c r="T18" i="75"/>
  <c r="T17" i="75"/>
  <c r="T16" i="75"/>
  <c r="T15" i="75"/>
  <c r="T14" i="75"/>
  <c r="T13" i="75"/>
  <c r="T12" i="75"/>
  <c r="T11" i="75"/>
  <c r="T10" i="75"/>
  <c r="T9" i="75"/>
  <c r="R19" i="75"/>
  <c r="R18" i="75"/>
  <c r="R17" i="75"/>
  <c r="R16" i="75"/>
  <c r="R15" i="75"/>
  <c r="R14" i="75"/>
  <c r="R13" i="75"/>
  <c r="R12" i="75"/>
  <c r="R11" i="75"/>
  <c r="R10" i="75"/>
  <c r="R9" i="75"/>
  <c r="N10" i="75"/>
  <c r="N11" i="75"/>
  <c r="N12" i="75"/>
  <c r="N13" i="75"/>
  <c r="N14" i="75"/>
  <c r="N15" i="75"/>
  <c r="N16" i="75"/>
  <c r="N17" i="75"/>
  <c r="N18" i="75"/>
  <c r="N19" i="75"/>
  <c r="N20" i="75"/>
  <c r="P10" i="75"/>
  <c r="P11" i="75"/>
  <c r="P12" i="75"/>
  <c r="P13" i="75"/>
  <c r="P14" i="75"/>
  <c r="P15" i="75"/>
  <c r="P16" i="75"/>
  <c r="P17" i="75"/>
  <c r="P18" i="75"/>
  <c r="P19" i="75"/>
  <c r="P20" i="75"/>
  <c r="P9" i="75"/>
  <c r="N9" i="75"/>
  <c r="O10" i="75"/>
  <c r="O11" i="75"/>
  <c r="O12" i="75"/>
  <c r="O13" i="75"/>
  <c r="O14" i="75"/>
  <c r="O15" i="75"/>
  <c r="O16" i="75"/>
  <c r="O17" i="75"/>
  <c r="O18" i="75"/>
  <c r="O19" i="75"/>
  <c r="O20" i="75"/>
  <c r="O9" i="75"/>
  <c r="O10" i="74"/>
  <c r="O11" i="74"/>
  <c r="O12" i="74"/>
  <c r="O13" i="74"/>
  <c r="O14" i="74"/>
  <c r="O15" i="74"/>
  <c r="O16" i="74"/>
  <c r="O17" i="74"/>
  <c r="O18" i="74"/>
  <c r="O19" i="74"/>
  <c r="O20" i="74"/>
  <c r="O9" i="74"/>
  <c r="T10" i="74"/>
  <c r="T11" i="74"/>
  <c r="T12" i="74"/>
  <c r="T13" i="74"/>
  <c r="T14" i="74"/>
  <c r="T15" i="74"/>
  <c r="T16" i="74"/>
  <c r="T17" i="74"/>
  <c r="T18" i="74"/>
  <c r="T19" i="74"/>
  <c r="T20" i="74"/>
  <c r="T9" i="74"/>
  <c r="R20" i="74"/>
  <c r="R10" i="74"/>
  <c r="R11" i="74"/>
  <c r="R12" i="74"/>
  <c r="R13" i="74"/>
  <c r="R14" i="74"/>
  <c r="R15" i="74"/>
  <c r="R16" i="74"/>
  <c r="R17" i="74"/>
  <c r="R18" i="74"/>
  <c r="R19" i="74"/>
  <c r="R9" i="74"/>
  <c r="P10" i="74"/>
  <c r="P11" i="74"/>
  <c r="P12" i="74"/>
  <c r="P13" i="74"/>
  <c r="P14" i="74"/>
  <c r="P15" i="74"/>
  <c r="P16" i="74"/>
  <c r="P17" i="74"/>
  <c r="P18" i="74"/>
  <c r="P19" i="74"/>
  <c r="P20" i="74"/>
  <c r="P9" i="74"/>
  <c r="N10" i="74"/>
  <c r="N11" i="74"/>
  <c r="N12" i="74"/>
  <c r="N13" i="74"/>
  <c r="N14" i="74"/>
  <c r="N15" i="74"/>
  <c r="N16" i="74"/>
  <c r="N17" i="74"/>
  <c r="N18" i="74"/>
  <c r="N19" i="74"/>
  <c r="N20" i="74"/>
  <c r="N9" i="74"/>
  <c r="T31" i="72"/>
  <c r="U31" i="72"/>
  <c r="N10" i="72"/>
  <c r="O10" i="72"/>
  <c r="N11" i="72"/>
  <c r="O11" i="72"/>
  <c r="N12" i="72"/>
  <c r="O12" i="72"/>
  <c r="N13" i="72"/>
  <c r="O13" i="72"/>
  <c r="N14" i="72"/>
  <c r="O14" i="72"/>
  <c r="N15" i="72"/>
  <c r="O15" i="72"/>
  <c r="N16" i="72"/>
  <c r="O16" i="72"/>
  <c r="N17" i="72"/>
  <c r="O17" i="72"/>
  <c r="N18" i="72"/>
  <c r="O18" i="72"/>
  <c r="N19" i="72"/>
  <c r="O19" i="72"/>
  <c r="N20" i="72"/>
  <c r="O20" i="72"/>
  <c r="N21" i="72"/>
  <c r="O21" i="72"/>
  <c r="O9" i="72"/>
  <c r="N9" i="72"/>
  <c r="P31" i="68"/>
  <c r="Q31" i="68"/>
  <c r="T31" i="68"/>
  <c r="U31" i="68"/>
  <c r="T32" i="68"/>
  <c r="U32" i="68"/>
  <c r="T33" i="68"/>
  <c r="U33" i="68"/>
  <c r="T34" i="68"/>
  <c r="U34" i="68"/>
  <c r="T35" i="68"/>
  <c r="U35" i="68"/>
  <c r="T36" i="68"/>
  <c r="U36" i="68"/>
  <c r="T37" i="68"/>
  <c r="U37" i="68"/>
  <c r="T38" i="68"/>
  <c r="U38" i="68"/>
  <c r="T39" i="68"/>
  <c r="U39" i="68"/>
  <c r="T40" i="68"/>
  <c r="U40" i="68"/>
  <c r="T41" i="68"/>
  <c r="U41" i="68"/>
  <c r="T42" i="68"/>
  <c r="U42" i="68"/>
  <c r="T43" i="68"/>
  <c r="U43" i="68"/>
  <c r="T44" i="68"/>
  <c r="U44" i="68"/>
  <c r="T45" i="68"/>
  <c r="U45" i="68"/>
  <c r="T46" i="68"/>
  <c r="U46" i="68"/>
  <c r="T47" i="68"/>
  <c r="U47" i="68"/>
  <c r="T48" i="68"/>
  <c r="U48" i="68"/>
  <c r="T49" i="68"/>
  <c r="U49" i="68"/>
  <c r="N10" i="68"/>
  <c r="O10" i="68"/>
  <c r="N11" i="68"/>
  <c r="O11" i="68"/>
  <c r="N12" i="68"/>
  <c r="O12" i="68"/>
  <c r="N13" i="68"/>
  <c r="O13" i="68"/>
  <c r="N14" i="68"/>
  <c r="O14" i="68"/>
  <c r="N15" i="68"/>
  <c r="O15" i="68"/>
  <c r="N16" i="68"/>
  <c r="O16" i="68"/>
  <c r="N17" i="68"/>
  <c r="O17" i="68"/>
  <c r="N18" i="68"/>
  <c r="O18" i="68"/>
  <c r="N19" i="68"/>
  <c r="O19" i="68"/>
  <c r="N20" i="68"/>
  <c r="O20" i="68"/>
  <c r="N21" i="68"/>
  <c r="O21" i="68"/>
  <c r="N22" i="68"/>
  <c r="O22" i="68"/>
  <c r="N23" i="68"/>
  <c r="O23" i="68"/>
  <c r="N24" i="68"/>
  <c r="O24" i="68"/>
  <c r="N25" i="68"/>
  <c r="O25" i="68"/>
  <c r="N26" i="68"/>
  <c r="O26" i="68"/>
  <c r="N27" i="68"/>
  <c r="O27" i="68"/>
  <c r="N28" i="68"/>
  <c r="O28" i="68"/>
  <c r="N29" i="68"/>
  <c r="O29" i="68"/>
  <c r="O9" i="68"/>
  <c r="N9" i="68"/>
  <c r="N10" i="67"/>
  <c r="O10" i="67"/>
  <c r="N11" i="67"/>
  <c r="O11" i="67"/>
  <c r="N12" i="67"/>
  <c r="O12" i="67"/>
  <c r="N13" i="67"/>
  <c r="O13" i="67"/>
  <c r="N14" i="67"/>
  <c r="O14" i="67"/>
  <c r="N15" i="67"/>
  <c r="O15" i="67"/>
  <c r="N16" i="67"/>
  <c r="O16" i="67"/>
  <c r="N17" i="67"/>
  <c r="O17" i="67"/>
  <c r="N18" i="67"/>
  <c r="O18" i="67"/>
  <c r="O9" i="67"/>
  <c r="N9" i="67"/>
  <c r="N10" i="64"/>
  <c r="O10" i="64"/>
  <c r="N11" i="64"/>
  <c r="O11" i="64"/>
  <c r="N12" i="64"/>
  <c r="O12" i="64"/>
  <c r="N13" i="64"/>
  <c r="O13" i="64"/>
  <c r="N14" i="64"/>
  <c r="O14" i="64"/>
  <c r="N15" i="64"/>
  <c r="O15" i="64"/>
  <c r="N16" i="64"/>
  <c r="O16" i="64"/>
  <c r="N17" i="64"/>
  <c r="O17" i="64"/>
  <c r="N18" i="64"/>
  <c r="O18" i="64"/>
  <c r="N19" i="64"/>
  <c r="O19" i="64"/>
  <c r="N20" i="64"/>
  <c r="O20" i="64"/>
  <c r="N21" i="64"/>
  <c r="O21" i="64"/>
  <c r="N22" i="64"/>
  <c r="O22" i="64"/>
  <c r="O9" i="64"/>
  <c r="N9" i="64"/>
  <c r="N31" i="63"/>
  <c r="O31" i="63"/>
  <c r="N32" i="63"/>
  <c r="O32" i="63"/>
  <c r="N33" i="63"/>
  <c r="O33" i="63"/>
  <c r="N10" i="62"/>
  <c r="O10" i="62"/>
  <c r="N11" i="62"/>
  <c r="O11" i="62"/>
  <c r="N12" i="62"/>
  <c r="O12" i="62"/>
  <c r="N13" i="62"/>
  <c r="O13" i="62"/>
  <c r="N14" i="62"/>
  <c r="O14" i="62"/>
  <c r="N15" i="62"/>
  <c r="O15" i="62"/>
  <c r="N16" i="62"/>
  <c r="O16" i="62"/>
  <c r="N17" i="62"/>
  <c r="O17" i="62"/>
  <c r="N18" i="62"/>
  <c r="O18" i="62"/>
  <c r="N19" i="62"/>
  <c r="O19" i="62"/>
  <c r="N20" i="62"/>
  <c r="O20" i="62"/>
  <c r="N21" i="62"/>
  <c r="O21" i="62"/>
  <c r="N22" i="62"/>
  <c r="O22" i="62"/>
  <c r="N23" i="62"/>
  <c r="O23" i="62"/>
  <c r="N24" i="62"/>
  <c r="O24" i="62"/>
  <c r="N25" i="62"/>
  <c r="O25" i="62"/>
  <c r="N26" i="62"/>
  <c r="O26" i="62"/>
  <c r="N27" i="62"/>
  <c r="O27" i="62"/>
  <c r="N28" i="62"/>
  <c r="O28" i="62"/>
  <c r="N29" i="62"/>
  <c r="O29" i="62"/>
  <c r="N30" i="62"/>
  <c r="O30" i="62"/>
  <c r="N31" i="62"/>
  <c r="O31" i="62"/>
  <c r="V30" i="62" s="1"/>
  <c r="O9" i="62"/>
  <c r="N9" i="62"/>
  <c r="P31" i="62"/>
  <c r="Q31" i="62"/>
  <c r="R31" i="62"/>
  <c r="S31" i="62"/>
  <c r="N10" i="61"/>
  <c r="O10" i="61"/>
  <c r="N11" i="61"/>
  <c r="O11" i="61"/>
  <c r="N12" i="61"/>
  <c r="O12" i="61"/>
  <c r="N13" i="61"/>
  <c r="O13" i="61"/>
  <c r="N14" i="61"/>
  <c r="O14" i="61"/>
  <c r="N15" i="61"/>
  <c r="O15" i="61"/>
  <c r="N16" i="61"/>
  <c r="O16" i="61"/>
  <c r="N17" i="61"/>
  <c r="O17" i="61"/>
  <c r="N18" i="61"/>
  <c r="O18" i="61"/>
  <c r="N19" i="61"/>
  <c r="O19" i="61"/>
  <c r="N20" i="61"/>
  <c r="O20" i="61"/>
  <c r="N21" i="61"/>
  <c r="O21" i="61"/>
  <c r="N22" i="61"/>
  <c r="O22" i="61"/>
  <c r="N23" i="61"/>
  <c r="O23" i="61"/>
  <c r="N24" i="61"/>
  <c r="O24" i="61"/>
  <c r="N25" i="61"/>
  <c r="O25" i="61"/>
  <c r="N26" i="61"/>
  <c r="O26" i="61"/>
  <c r="N27" i="61"/>
  <c r="O27" i="61"/>
  <c r="O9" i="61"/>
  <c r="N9" i="61"/>
  <c r="N10" i="60"/>
  <c r="O10" i="60"/>
  <c r="N11" i="60"/>
  <c r="O11" i="60"/>
  <c r="V11" i="60" s="1"/>
  <c r="N12" i="60"/>
  <c r="O12" i="60"/>
  <c r="N13" i="60"/>
  <c r="O13" i="60"/>
  <c r="N14" i="60"/>
  <c r="O14" i="60"/>
  <c r="N15" i="60"/>
  <c r="O15" i="60"/>
  <c r="V15" i="60" s="1"/>
  <c r="N16" i="60"/>
  <c r="O16" i="60"/>
  <c r="N17" i="60"/>
  <c r="O17" i="60"/>
  <c r="N18" i="60"/>
  <c r="O18" i="60"/>
  <c r="N19" i="60"/>
  <c r="O19" i="60"/>
  <c r="V19" i="60" s="1"/>
  <c r="N20" i="60"/>
  <c r="O20" i="60"/>
  <c r="N21" i="60"/>
  <c r="O21" i="60"/>
  <c r="O9" i="60"/>
  <c r="N9" i="60"/>
  <c r="N10" i="59"/>
  <c r="O10" i="59"/>
  <c r="N11" i="59"/>
  <c r="O11" i="59"/>
  <c r="N12" i="59"/>
  <c r="O12" i="59"/>
  <c r="N13" i="59"/>
  <c r="O13" i="59"/>
  <c r="N14" i="59"/>
  <c r="O14" i="59"/>
  <c r="N15" i="59"/>
  <c r="O15" i="59"/>
  <c r="N16" i="59"/>
  <c r="O16" i="59"/>
  <c r="N17" i="59"/>
  <c r="O17" i="59"/>
  <c r="N18" i="59"/>
  <c r="O18" i="59"/>
  <c r="N19" i="59"/>
  <c r="O19" i="59"/>
  <c r="N20" i="59"/>
  <c r="O20" i="59"/>
  <c r="N21" i="59"/>
  <c r="O21" i="59"/>
  <c r="N22" i="59"/>
  <c r="O22" i="59"/>
  <c r="N23" i="59"/>
  <c r="O23" i="59"/>
  <c r="N24" i="59"/>
  <c r="O24" i="59"/>
  <c r="N25" i="59"/>
  <c r="O25" i="59"/>
  <c r="N26" i="59"/>
  <c r="O26" i="59"/>
  <c r="N27" i="59"/>
  <c r="O27" i="59"/>
  <c r="N28" i="59"/>
  <c r="O28" i="59"/>
  <c r="N29" i="59"/>
  <c r="O29" i="59"/>
  <c r="O9" i="59"/>
  <c r="N9" i="59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  <c r="O23" i="58"/>
  <c r="O24" i="58"/>
  <c r="O25" i="58"/>
  <c r="O26" i="58"/>
  <c r="O27" i="58"/>
  <c r="O28" i="58"/>
  <c r="O29" i="58"/>
  <c r="O9" i="58"/>
  <c r="N10" i="57"/>
  <c r="O10" i="57"/>
  <c r="N11" i="57"/>
  <c r="O11" i="57"/>
  <c r="N12" i="57"/>
  <c r="O12" i="57"/>
  <c r="N13" i="57"/>
  <c r="O13" i="57"/>
  <c r="N14" i="57"/>
  <c r="O14" i="57"/>
  <c r="N15" i="57"/>
  <c r="O15" i="57"/>
  <c r="N16" i="57"/>
  <c r="O16" i="57"/>
  <c r="N17" i="57"/>
  <c r="O17" i="57"/>
  <c r="N18" i="57"/>
  <c r="O18" i="57"/>
  <c r="N19" i="57"/>
  <c r="O19" i="57"/>
  <c r="N20" i="57"/>
  <c r="O20" i="57"/>
  <c r="N21" i="57"/>
  <c r="O21" i="57"/>
  <c r="N22" i="57"/>
  <c r="O22" i="57"/>
  <c r="N23" i="57"/>
  <c r="O23" i="57"/>
  <c r="N24" i="57"/>
  <c r="O24" i="57"/>
  <c r="N25" i="57"/>
  <c r="O25" i="57"/>
  <c r="N26" i="57"/>
  <c r="O26" i="57"/>
  <c r="N27" i="57"/>
  <c r="O27" i="57"/>
  <c r="N28" i="57"/>
  <c r="O28" i="57"/>
  <c r="O9" i="57"/>
  <c r="N9" i="57"/>
  <c r="N10" i="56"/>
  <c r="O10" i="56"/>
  <c r="N11" i="56"/>
  <c r="O11" i="56"/>
  <c r="N12" i="56"/>
  <c r="O12" i="56"/>
  <c r="N13" i="56"/>
  <c r="O13" i="56"/>
  <c r="N14" i="56"/>
  <c r="O14" i="56"/>
  <c r="N15" i="56"/>
  <c r="O15" i="56"/>
  <c r="N16" i="56"/>
  <c r="O16" i="56"/>
  <c r="N17" i="56"/>
  <c r="O17" i="56"/>
  <c r="N18" i="56"/>
  <c r="O18" i="56"/>
  <c r="N19" i="56"/>
  <c r="O19" i="56"/>
  <c r="N20" i="56"/>
  <c r="O20" i="56"/>
  <c r="N21" i="56"/>
  <c r="O21" i="56"/>
  <c r="N22" i="56"/>
  <c r="O22" i="56"/>
  <c r="N23" i="56"/>
  <c r="O23" i="56"/>
  <c r="N24" i="56"/>
  <c r="O24" i="56"/>
  <c r="N25" i="56"/>
  <c r="O25" i="56"/>
  <c r="N26" i="56"/>
  <c r="O26" i="56"/>
  <c r="N27" i="56"/>
  <c r="O27" i="56"/>
  <c r="O9" i="56"/>
  <c r="N9" i="56"/>
  <c r="N10" i="55"/>
  <c r="O10" i="55"/>
  <c r="N11" i="55"/>
  <c r="O11" i="55"/>
  <c r="N12" i="55"/>
  <c r="O12" i="55"/>
  <c r="N13" i="55"/>
  <c r="O13" i="55"/>
  <c r="N14" i="55"/>
  <c r="O14" i="55"/>
  <c r="N15" i="55"/>
  <c r="O15" i="55"/>
  <c r="N16" i="55"/>
  <c r="O16" i="55"/>
  <c r="N17" i="55"/>
  <c r="O17" i="55"/>
  <c r="N18" i="55"/>
  <c r="O18" i="55"/>
  <c r="N19" i="55"/>
  <c r="O19" i="55"/>
  <c r="N20" i="55"/>
  <c r="O20" i="55"/>
  <c r="N21" i="55"/>
  <c r="O21" i="55"/>
  <c r="N22" i="55"/>
  <c r="O22" i="55"/>
  <c r="N23" i="55"/>
  <c r="O23" i="55"/>
  <c r="N24" i="55"/>
  <c r="O24" i="55"/>
  <c r="N25" i="55"/>
  <c r="O25" i="55"/>
  <c r="N26" i="55"/>
  <c r="O26" i="55"/>
  <c r="N27" i="55"/>
  <c r="O27" i="55"/>
  <c r="W27" i="55" s="1"/>
  <c r="O9" i="55"/>
  <c r="W9" i="55" s="1"/>
  <c r="N9" i="55"/>
  <c r="O10" i="54"/>
  <c r="O11" i="54"/>
  <c r="O12" i="54"/>
  <c r="O13" i="54"/>
  <c r="O14" i="54"/>
  <c r="O15" i="54"/>
  <c r="O16" i="54"/>
  <c r="O17" i="54"/>
  <c r="O18" i="54"/>
  <c r="O19" i="54"/>
  <c r="O20" i="54"/>
  <c r="O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39" i="54"/>
  <c r="O9" i="54"/>
  <c r="N31" i="54"/>
  <c r="P31" i="54"/>
  <c r="Q31" i="54"/>
  <c r="N32" i="54"/>
  <c r="P32" i="54"/>
  <c r="Q32" i="54"/>
  <c r="N33" i="54"/>
  <c r="P33" i="54"/>
  <c r="Q33" i="54"/>
  <c r="N34" i="54"/>
  <c r="P34" i="54"/>
  <c r="Q34" i="54"/>
  <c r="N35" i="54"/>
  <c r="P35" i="54"/>
  <c r="Q35" i="54"/>
  <c r="N36" i="54"/>
  <c r="P36" i="54"/>
  <c r="Q36" i="54"/>
  <c r="N37" i="54"/>
  <c r="P37" i="54"/>
  <c r="Q37" i="54"/>
  <c r="N38" i="54"/>
  <c r="P38" i="54"/>
  <c r="Q38" i="54"/>
  <c r="N39" i="54"/>
  <c r="P39" i="54"/>
  <c r="Q39" i="54"/>
  <c r="Q30" i="54"/>
  <c r="P30" i="54"/>
  <c r="N30" i="54"/>
  <c r="Q29" i="54"/>
  <c r="P29" i="54"/>
  <c r="N29" i="54"/>
  <c r="Q28" i="54"/>
  <c r="P28" i="54"/>
  <c r="N28" i="54"/>
  <c r="Q27" i="54"/>
  <c r="P27" i="54"/>
  <c r="N27" i="54"/>
  <c r="Q26" i="54"/>
  <c r="P26" i="54"/>
  <c r="N26" i="54"/>
  <c r="Q25" i="54"/>
  <c r="P25" i="54"/>
  <c r="N25" i="54"/>
  <c r="Q24" i="54"/>
  <c r="P24" i="54"/>
  <c r="N24" i="54"/>
  <c r="Q23" i="54"/>
  <c r="P23" i="54"/>
  <c r="N23" i="54"/>
  <c r="Q22" i="54"/>
  <c r="P22" i="54"/>
  <c r="N22" i="54"/>
  <c r="Q21" i="54"/>
  <c r="P21" i="54"/>
  <c r="N21" i="54"/>
  <c r="Q20" i="54"/>
  <c r="P20" i="54"/>
  <c r="N20" i="54"/>
  <c r="Q19" i="54"/>
  <c r="P19" i="54"/>
  <c r="N19" i="54"/>
  <c r="Q18" i="54"/>
  <c r="P18" i="54"/>
  <c r="N18" i="54"/>
  <c r="Q17" i="54"/>
  <c r="P17" i="54"/>
  <c r="N17" i="54"/>
  <c r="Q16" i="54"/>
  <c r="P16" i="54"/>
  <c r="N16" i="54"/>
  <c r="U15" i="54"/>
  <c r="T15" i="54"/>
  <c r="S15" i="54"/>
  <c r="R15" i="54"/>
  <c r="Q15" i="54"/>
  <c r="P15" i="54"/>
  <c r="N15" i="54"/>
  <c r="U14" i="54"/>
  <c r="T14" i="54"/>
  <c r="S14" i="54"/>
  <c r="R14" i="54"/>
  <c r="Q14" i="54"/>
  <c r="P14" i="54"/>
  <c r="N14" i="54"/>
  <c r="U13" i="54"/>
  <c r="T13" i="54"/>
  <c r="S13" i="54"/>
  <c r="R13" i="54"/>
  <c r="Q13" i="54"/>
  <c r="P13" i="54"/>
  <c r="N13" i="54"/>
  <c r="U12" i="54"/>
  <c r="T12" i="54"/>
  <c r="S12" i="54"/>
  <c r="R12" i="54"/>
  <c r="Q12" i="54"/>
  <c r="P12" i="54"/>
  <c r="N12" i="54"/>
  <c r="U11" i="54"/>
  <c r="T11" i="54"/>
  <c r="S11" i="54"/>
  <c r="R11" i="54"/>
  <c r="Q11" i="54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U27" i="55"/>
  <c r="T27" i="55"/>
  <c r="S27" i="55"/>
  <c r="R27" i="55"/>
  <c r="Q27" i="55"/>
  <c r="P27" i="55"/>
  <c r="U26" i="55"/>
  <c r="T26" i="55"/>
  <c r="S26" i="55"/>
  <c r="R26" i="55"/>
  <c r="Q26" i="55"/>
  <c r="P26" i="55"/>
  <c r="U25" i="55"/>
  <c r="T25" i="55"/>
  <c r="S25" i="55"/>
  <c r="R25" i="55"/>
  <c r="Q25" i="55"/>
  <c r="P25" i="55"/>
  <c r="U24" i="55"/>
  <c r="T24" i="55"/>
  <c r="S24" i="55"/>
  <c r="R24" i="55"/>
  <c r="Q24" i="55"/>
  <c r="P24" i="55"/>
  <c r="U23" i="55"/>
  <c r="T23" i="55"/>
  <c r="S23" i="55"/>
  <c r="R23" i="55"/>
  <c r="Q23" i="55"/>
  <c r="P23" i="55"/>
  <c r="U22" i="55"/>
  <c r="T22" i="55"/>
  <c r="S22" i="55"/>
  <c r="R22" i="55"/>
  <c r="Q22" i="55"/>
  <c r="P22" i="55"/>
  <c r="U21" i="55"/>
  <c r="T21" i="55"/>
  <c r="S21" i="55"/>
  <c r="R21" i="55"/>
  <c r="Q21" i="55"/>
  <c r="P21" i="55"/>
  <c r="U20" i="55"/>
  <c r="T20" i="55"/>
  <c r="S20" i="55"/>
  <c r="R20" i="55"/>
  <c r="Q20" i="55"/>
  <c r="P20" i="55"/>
  <c r="U19" i="55"/>
  <c r="T19" i="55"/>
  <c r="S19" i="55"/>
  <c r="R19" i="55"/>
  <c r="Q19" i="55"/>
  <c r="P19" i="55"/>
  <c r="U18" i="55"/>
  <c r="T18" i="55"/>
  <c r="S18" i="55"/>
  <c r="R18" i="55"/>
  <c r="Q18" i="55"/>
  <c r="P18" i="55"/>
  <c r="U17" i="55"/>
  <c r="T17" i="55"/>
  <c r="S17" i="55"/>
  <c r="R17" i="55"/>
  <c r="Q17" i="55"/>
  <c r="P17" i="55"/>
  <c r="U16" i="55"/>
  <c r="T16" i="55"/>
  <c r="S16" i="55"/>
  <c r="R16" i="55"/>
  <c r="Q16" i="55"/>
  <c r="P16" i="55"/>
  <c r="U15" i="55"/>
  <c r="T15" i="55"/>
  <c r="S15" i="55"/>
  <c r="R15" i="55"/>
  <c r="Q15" i="55"/>
  <c r="P15" i="55"/>
  <c r="U14" i="55"/>
  <c r="T14" i="55"/>
  <c r="S14" i="55"/>
  <c r="R14" i="55"/>
  <c r="Q14" i="55"/>
  <c r="P14" i="55"/>
  <c r="U13" i="55"/>
  <c r="T13" i="55"/>
  <c r="S13" i="55"/>
  <c r="R13" i="55"/>
  <c r="Q13" i="55"/>
  <c r="P13" i="55"/>
  <c r="U12" i="55"/>
  <c r="T12" i="55"/>
  <c r="S12" i="55"/>
  <c r="R12" i="55"/>
  <c r="Q12" i="55"/>
  <c r="P12" i="55"/>
  <c r="U11" i="55"/>
  <c r="T11" i="55"/>
  <c r="S11" i="55"/>
  <c r="R11" i="55"/>
  <c r="Q11" i="55"/>
  <c r="P11" i="55"/>
  <c r="U10" i="55"/>
  <c r="T10" i="55"/>
  <c r="S10" i="55"/>
  <c r="R10" i="55"/>
  <c r="Q10" i="55"/>
  <c r="P10" i="55"/>
  <c r="U9" i="55"/>
  <c r="T9" i="55"/>
  <c r="S9" i="55"/>
  <c r="R9" i="55"/>
  <c r="Q9" i="55"/>
  <c r="P9" i="55"/>
  <c r="U27" i="56"/>
  <c r="T27" i="56"/>
  <c r="S27" i="56"/>
  <c r="R27" i="56"/>
  <c r="Q27" i="56"/>
  <c r="P27" i="56"/>
  <c r="U26" i="56"/>
  <c r="T26" i="56"/>
  <c r="S26" i="56"/>
  <c r="R26" i="56"/>
  <c r="Q26" i="56"/>
  <c r="P26" i="56"/>
  <c r="U25" i="56"/>
  <c r="T25" i="56"/>
  <c r="S25" i="56"/>
  <c r="R25" i="56"/>
  <c r="Q25" i="56"/>
  <c r="P25" i="56"/>
  <c r="U24" i="56"/>
  <c r="T24" i="56"/>
  <c r="S24" i="56"/>
  <c r="R24" i="56"/>
  <c r="Q24" i="56"/>
  <c r="P24" i="56"/>
  <c r="U23" i="56"/>
  <c r="T23" i="56"/>
  <c r="S23" i="56"/>
  <c r="R23" i="56"/>
  <c r="Q23" i="56"/>
  <c r="P23" i="56"/>
  <c r="U22" i="56"/>
  <c r="T22" i="56"/>
  <c r="S22" i="56"/>
  <c r="R22" i="56"/>
  <c r="Q22" i="56"/>
  <c r="P22" i="56"/>
  <c r="U21" i="56"/>
  <c r="T21" i="56"/>
  <c r="S21" i="56"/>
  <c r="R21" i="56"/>
  <c r="Q21" i="56"/>
  <c r="P21" i="56"/>
  <c r="U20" i="56"/>
  <c r="T20" i="56"/>
  <c r="S20" i="56"/>
  <c r="R20" i="56"/>
  <c r="Q20" i="56"/>
  <c r="P20" i="56"/>
  <c r="U19" i="56"/>
  <c r="T19" i="56"/>
  <c r="S19" i="56"/>
  <c r="R19" i="56"/>
  <c r="Q19" i="56"/>
  <c r="P19" i="56"/>
  <c r="U18" i="56"/>
  <c r="T18" i="56"/>
  <c r="S18" i="56"/>
  <c r="R18" i="56"/>
  <c r="Q18" i="56"/>
  <c r="P18" i="56"/>
  <c r="U17" i="56"/>
  <c r="T17" i="56"/>
  <c r="S17" i="56"/>
  <c r="R17" i="56"/>
  <c r="Q17" i="56"/>
  <c r="P17" i="56"/>
  <c r="U16" i="56"/>
  <c r="T16" i="56"/>
  <c r="S16" i="56"/>
  <c r="R16" i="56"/>
  <c r="Q16" i="56"/>
  <c r="P16" i="56"/>
  <c r="U15" i="56"/>
  <c r="T15" i="56"/>
  <c r="S15" i="56"/>
  <c r="R15" i="56"/>
  <c r="Q15" i="56"/>
  <c r="P15" i="56"/>
  <c r="U14" i="56"/>
  <c r="T14" i="56"/>
  <c r="S14" i="56"/>
  <c r="R14" i="56"/>
  <c r="Q14" i="56"/>
  <c r="P14" i="56"/>
  <c r="U13" i="56"/>
  <c r="T13" i="56"/>
  <c r="S13" i="56"/>
  <c r="R13" i="56"/>
  <c r="Q13" i="56"/>
  <c r="P13" i="56"/>
  <c r="U12" i="56"/>
  <c r="T12" i="56"/>
  <c r="S12" i="56"/>
  <c r="R12" i="56"/>
  <c r="Q12" i="56"/>
  <c r="P12" i="56"/>
  <c r="U11" i="56"/>
  <c r="T11" i="56"/>
  <c r="S11" i="56"/>
  <c r="R11" i="56"/>
  <c r="Q11" i="56"/>
  <c r="P11" i="56"/>
  <c r="U10" i="56"/>
  <c r="T10" i="56"/>
  <c r="S10" i="56"/>
  <c r="R10" i="56"/>
  <c r="Q10" i="56"/>
  <c r="P10" i="56"/>
  <c r="U9" i="56"/>
  <c r="T9" i="56"/>
  <c r="S9" i="56"/>
  <c r="R9" i="56"/>
  <c r="Q9" i="56"/>
  <c r="P9" i="56"/>
  <c r="U28" i="57"/>
  <c r="T28" i="57"/>
  <c r="S28" i="57"/>
  <c r="R28" i="57"/>
  <c r="Q28" i="57"/>
  <c r="P28" i="57"/>
  <c r="U27" i="57"/>
  <c r="T27" i="57"/>
  <c r="S27" i="57"/>
  <c r="R27" i="57"/>
  <c r="Q27" i="57"/>
  <c r="P27" i="57"/>
  <c r="U26" i="57"/>
  <c r="T26" i="57"/>
  <c r="S26" i="57"/>
  <c r="R26" i="57"/>
  <c r="Q26" i="57"/>
  <c r="P26" i="57"/>
  <c r="U25" i="57"/>
  <c r="T25" i="57"/>
  <c r="S25" i="57"/>
  <c r="R25" i="57"/>
  <c r="Q25" i="57"/>
  <c r="P25" i="57"/>
  <c r="U24" i="57"/>
  <c r="T24" i="57"/>
  <c r="S24" i="57"/>
  <c r="R24" i="57"/>
  <c r="Q24" i="57"/>
  <c r="P24" i="57"/>
  <c r="U23" i="57"/>
  <c r="T23" i="57"/>
  <c r="S23" i="57"/>
  <c r="R23" i="57"/>
  <c r="Q23" i="57"/>
  <c r="P23" i="57"/>
  <c r="U22" i="57"/>
  <c r="T22" i="57"/>
  <c r="S22" i="57"/>
  <c r="R22" i="57"/>
  <c r="Q22" i="57"/>
  <c r="P22" i="57"/>
  <c r="U21" i="57"/>
  <c r="T21" i="57"/>
  <c r="S21" i="57"/>
  <c r="R21" i="57"/>
  <c r="Q21" i="57"/>
  <c r="P21" i="57"/>
  <c r="U20" i="57"/>
  <c r="T20" i="57"/>
  <c r="S20" i="57"/>
  <c r="R20" i="57"/>
  <c r="Q20" i="57"/>
  <c r="P20" i="57"/>
  <c r="U19" i="57"/>
  <c r="T19" i="57"/>
  <c r="S19" i="57"/>
  <c r="R19" i="57"/>
  <c r="Q19" i="57"/>
  <c r="P19" i="57"/>
  <c r="U18" i="57"/>
  <c r="T18" i="57"/>
  <c r="S18" i="57"/>
  <c r="R18" i="57"/>
  <c r="Q18" i="57"/>
  <c r="P18" i="57"/>
  <c r="U17" i="57"/>
  <c r="T17" i="57"/>
  <c r="S17" i="57"/>
  <c r="R17" i="57"/>
  <c r="Q17" i="57"/>
  <c r="P17" i="57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P14" i="57"/>
  <c r="U13" i="57"/>
  <c r="T13" i="57"/>
  <c r="S13" i="57"/>
  <c r="R13" i="57"/>
  <c r="Q13" i="57"/>
  <c r="P13" i="57"/>
  <c r="U12" i="57"/>
  <c r="T12" i="57"/>
  <c r="S12" i="57"/>
  <c r="R12" i="57"/>
  <c r="Q12" i="57"/>
  <c r="P12" i="57"/>
  <c r="U11" i="57"/>
  <c r="T11" i="57"/>
  <c r="S11" i="57"/>
  <c r="R11" i="57"/>
  <c r="Q11" i="57"/>
  <c r="P11" i="57"/>
  <c r="U10" i="57"/>
  <c r="T10" i="57"/>
  <c r="S10" i="57"/>
  <c r="R10" i="57"/>
  <c r="Q10" i="57"/>
  <c r="P10" i="57"/>
  <c r="U9" i="57"/>
  <c r="T9" i="57"/>
  <c r="S9" i="57"/>
  <c r="R9" i="57"/>
  <c r="Q9" i="57"/>
  <c r="P9" i="57"/>
  <c r="N29" i="58"/>
  <c r="N28" i="58"/>
  <c r="U27" i="58"/>
  <c r="T27" i="58"/>
  <c r="S27" i="58"/>
  <c r="R27" i="58"/>
  <c r="N27" i="58"/>
  <c r="U26" i="58"/>
  <c r="T26" i="58"/>
  <c r="S26" i="58"/>
  <c r="R26" i="58"/>
  <c r="N26" i="58"/>
  <c r="U25" i="58"/>
  <c r="T25" i="58"/>
  <c r="S25" i="58"/>
  <c r="R25" i="58"/>
  <c r="N25" i="58"/>
  <c r="U24" i="58"/>
  <c r="T24" i="58"/>
  <c r="S24" i="58"/>
  <c r="R24" i="58"/>
  <c r="Q24" i="58"/>
  <c r="P24" i="58"/>
  <c r="N24" i="58"/>
  <c r="U23" i="58"/>
  <c r="T23" i="58"/>
  <c r="S23" i="58"/>
  <c r="R23" i="58"/>
  <c r="Q23" i="58"/>
  <c r="P23" i="58"/>
  <c r="N23" i="58"/>
  <c r="U22" i="58"/>
  <c r="T22" i="58"/>
  <c r="S22" i="58"/>
  <c r="R22" i="58"/>
  <c r="Q22" i="58"/>
  <c r="P22" i="58"/>
  <c r="N22" i="58"/>
  <c r="U21" i="58"/>
  <c r="T21" i="58"/>
  <c r="S21" i="58"/>
  <c r="R21" i="58"/>
  <c r="Q21" i="58"/>
  <c r="P21" i="58"/>
  <c r="N21" i="58"/>
  <c r="U20" i="58"/>
  <c r="T20" i="58"/>
  <c r="S20" i="58"/>
  <c r="R20" i="58"/>
  <c r="Q20" i="58"/>
  <c r="P20" i="58"/>
  <c r="N20" i="58"/>
  <c r="U19" i="58"/>
  <c r="T19" i="58"/>
  <c r="S19" i="58"/>
  <c r="R19" i="58"/>
  <c r="Q19" i="58"/>
  <c r="P19" i="58"/>
  <c r="N19" i="58"/>
  <c r="U18" i="58"/>
  <c r="T18" i="58"/>
  <c r="S18" i="58"/>
  <c r="R18" i="58"/>
  <c r="Q18" i="58"/>
  <c r="P18" i="58"/>
  <c r="N18" i="58"/>
  <c r="U17" i="58"/>
  <c r="T17" i="58"/>
  <c r="S17" i="58"/>
  <c r="R17" i="58"/>
  <c r="Q17" i="58"/>
  <c r="P17" i="58"/>
  <c r="N17" i="58"/>
  <c r="U16" i="58"/>
  <c r="T16" i="58"/>
  <c r="S16" i="58"/>
  <c r="R16" i="58"/>
  <c r="Q16" i="58"/>
  <c r="P16" i="58"/>
  <c r="N16" i="58"/>
  <c r="U15" i="58"/>
  <c r="T15" i="58"/>
  <c r="S15" i="58"/>
  <c r="R15" i="58"/>
  <c r="Q15" i="58"/>
  <c r="P15" i="58"/>
  <c r="N15" i="58"/>
  <c r="U14" i="58"/>
  <c r="T14" i="58"/>
  <c r="S14" i="58"/>
  <c r="R14" i="58"/>
  <c r="Q14" i="58"/>
  <c r="P14" i="58"/>
  <c r="N14" i="58"/>
  <c r="U13" i="58"/>
  <c r="T13" i="58"/>
  <c r="S13" i="58"/>
  <c r="R13" i="58"/>
  <c r="Q13" i="58"/>
  <c r="P13" i="58"/>
  <c r="N13" i="58"/>
  <c r="U12" i="58"/>
  <c r="T12" i="58"/>
  <c r="S12" i="58"/>
  <c r="R12" i="58"/>
  <c r="Q12" i="58"/>
  <c r="P12" i="58"/>
  <c r="N12" i="58"/>
  <c r="U11" i="58"/>
  <c r="T11" i="58"/>
  <c r="S11" i="58"/>
  <c r="R11" i="58"/>
  <c r="Q11" i="58"/>
  <c r="P11" i="58"/>
  <c r="N11" i="58"/>
  <c r="U10" i="58"/>
  <c r="T10" i="58"/>
  <c r="S10" i="58"/>
  <c r="R10" i="58"/>
  <c r="Q10" i="58"/>
  <c r="P10" i="58"/>
  <c r="N10" i="58"/>
  <c r="U9" i="58"/>
  <c r="T9" i="58"/>
  <c r="S9" i="58"/>
  <c r="R9" i="58"/>
  <c r="Q9" i="58"/>
  <c r="P9" i="58"/>
  <c r="N9" i="58"/>
  <c r="U29" i="59"/>
  <c r="T29" i="59"/>
  <c r="S29" i="59"/>
  <c r="R29" i="59"/>
  <c r="Q29" i="59"/>
  <c r="P29" i="59"/>
  <c r="U28" i="59"/>
  <c r="T28" i="59"/>
  <c r="S28" i="59"/>
  <c r="R28" i="59"/>
  <c r="Q28" i="59"/>
  <c r="P28" i="59"/>
  <c r="U27" i="59"/>
  <c r="T27" i="59"/>
  <c r="S27" i="59"/>
  <c r="R27" i="59"/>
  <c r="Q27" i="59"/>
  <c r="P27" i="59"/>
  <c r="U26" i="59"/>
  <c r="T26" i="59"/>
  <c r="S26" i="59"/>
  <c r="R26" i="59"/>
  <c r="Q26" i="59"/>
  <c r="P26" i="59"/>
  <c r="U25" i="59"/>
  <c r="T25" i="59"/>
  <c r="S25" i="59"/>
  <c r="R25" i="59"/>
  <c r="Q25" i="59"/>
  <c r="P25" i="59"/>
  <c r="U24" i="59"/>
  <c r="T24" i="59"/>
  <c r="S24" i="59"/>
  <c r="R24" i="59"/>
  <c r="Q24" i="59"/>
  <c r="P24" i="59"/>
  <c r="U23" i="59"/>
  <c r="T23" i="59"/>
  <c r="S23" i="59"/>
  <c r="R23" i="59"/>
  <c r="Q23" i="59"/>
  <c r="P23" i="59"/>
  <c r="U22" i="59"/>
  <c r="T22" i="59"/>
  <c r="S22" i="59"/>
  <c r="R22" i="59"/>
  <c r="Q22" i="59"/>
  <c r="P22" i="59"/>
  <c r="U21" i="59"/>
  <c r="T21" i="59"/>
  <c r="S21" i="59"/>
  <c r="R21" i="59"/>
  <c r="Q21" i="59"/>
  <c r="P21" i="59"/>
  <c r="U20" i="59"/>
  <c r="T20" i="59"/>
  <c r="S20" i="59"/>
  <c r="R20" i="59"/>
  <c r="Q20" i="59"/>
  <c r="P20" i="59"/>
  <c r="U19" i="59"/>
  <c r="T19" i="59"/>
  <c r="S19" i="59"/>
  <c r="R19" i="59"/>
  <c r="Q19" i="59"/>
  <c r="P19" i="59"/>
  <c r="U18" i="59"/>
  <c r="T18" i="59"/>
  <c r="S18" i="59"/>
  <c r="R18" i="59"/>
  <c r="Q18" i="59"/>
  <c r="P18" i="59"/>
  <c r="U17" i="59"/>
  <c r="T17" i="59"/>
  <c r="S17" i="59"/>
  <c r="R17" i="59"/>
  <c r="Q17" i="59"/>
  <c r="P17" i="59"/>
  <c r="U16" i="59"/>
  <c r="T16" i="59"/>
  <c r="S16" i="59"/>
  <c r="R16" i="59"/>
  <c r="Q16" i="59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29" i="60"/>
  <c r="T29" i="60"/>
  <c r="Q29" i="60"/>
  <c r="P29" i="60"/>
  <c r="U28" i="60"/>
  <c r="T28" i="60"/>
  <c r="Q28" i="60"/>
  <c r="P28" i="60"/>
  <c r="U27" i="60"/>
  <c r="T27" i="60"/>
  <c r="Q27" i="60"/>
  <c r="P27" i="60"/>
  <c r="U26" i="60"/>
  <c r="T26" i="60"/>
  <c r="Q26" i="60"/>
  <c r="P26" i="60"/>
  <c r="U25" i="60"/>
  <c r="T25" i="60"/>
  <c r="Q25" i="60"/>
  <c r="P25" i="60"/>
  <c r="U24" i="60"/>
  <c r="T24" i="60"/>
  <c r="Q24" i="60"/>
  <c r="P24" i="60"/>
  <c r="U23" i="60"/>
  <c r="T23" i="60"/>
  <c r="Q23" i="60"/>
  <c r="P23" i="60"/>
  <c r="U22" i="60"/>
  <c r="T22" i="60"/>
  <c r="Q22" i="60"/>
  <c r="P22" i="60"/>
  <c r="U21" i="60"/>
  <c r="T21" i="60"/>
  <c r="S21" i="60"/>
  <c r="R21" i="60"/>
  <c r="Q21" i="60"/>
  <c r="P21" i="60"/>
  <c r="U20" i="60"/>
  <c r="T20" i="60"/>
  <c r="S20" i="60"/>
  <c r="R20" i="60"/>
  <c r="Q20" i="60"/>
  <c r="P20" i="60"/>
  <c r="U19" i="60"/>
  <c r="T19" i="60"/>
  <c r="S19" i="60"/>
  <c r="R19" i="60"/>
  <c r="Q19" i="60"/>
  <c r="P19" i="60"/>
  <c r="U18" i="60"/>
  <c r="T18" i="60"/>
  <c r="S18" i="60"/>
  <c r="R18" i="60"/>
  <c r="Q18" i="60"/>
  <c r="P18" i="60"/>
  <c r="U17" i="60"/>
  <c r="T17" i="60"/>
  <c r="S17" i="60"/>
  <c r="R17" i="60"/>
  <c r="Q17" i="60"/>
  <c r="P17" i="60"/>
  <c r="U16" i="60"/>
  <c r="T16" i="60"/>
  <c r="S16" i="60"/>
  <c r="R16" i="60"/>
  <c r="Q16" i="60"/>
  <c r="P16" i="60"/>
  <c r="U15" i="60"/>
  <c r="T15" i="60"/>
  <c r="S15" i="60"/>
  <c r="R15" i="60"/>
  <c r="Q15" i="60"/>
  <c r="P15" i="60"/>
  <c r="U14" i="60"/>
  <c r="T14" i="60"/>
  <c r="S14" i="60"/>
  <c r="R14" i="60"/>
  <c r="Q14" i="60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P11" i="60"/>
  <c r="U10" i="60"/>
  <c r="T10" i="60"/>
  <c r="S10" i="60"/>
  <c r="R10" i="60"/>
  <c r="Q10" i="60"/>
  <c r="P10" i="60"/>
  <c r="U9" i="60"/>
  <c r="T9" i="60"/>
  <c r="S9" i="60"/>
  <c r="R9" i="60"/>
  <c r="Q9" i="60"/>
  <c r="P9" i="60"/>
  <c r="U27" i="61"/>
  <c r="T27" i="61"/>
  <c r="S27" i="61"/>
  <c r="R27" i="61"/>
  <c r="Q27" i="61"/>
  <c r="P27" i="61"/>
  <c r="U26" i="61"/>
  <c r="T26" i="61"/>
  <c r="S26" i="61"/>
  <c r="R26" i="61"/>
  <c r="Q26" i="61"/>
  <c r="P26" i="61"/>
  <c r="U25" i="61"/>
  <c r="T25" i="61"/>
  <c r="S25" i="61"/>
  <c r="R25" i="61"/>
  <c r="Q25" i="61"/>
  <c r="P25" i="61"/>
  <c r="U24" i="61"/>
  <c r="T24" i="61"/>
  <c r="S24" i="61"/>
  <c r="R24" i="61"/>
  <c r="Q24" i="61"/>
  <c r="P24" i="61"/>
  <c r="U23" i="61"/>
  <c r="T23" i="61"/>
  <c r="S23" i="61"/>
  <c r="R23" i="61"/>
  <c r="Q23" i="61"/>
  <c r="P23" i="61"/>
  <c r="U22" i="61"/>
  <c r="T22" i="61"/>
  <c r="S22" i="61"/>
  <c r="R22" i="61"/>
  <c r="Q22" i="61"/>
  <c r="P22" i="61"/>
  <c r="U21" i="61"/>
  <c r="T21" i="61"/>
  <c r="S21" i="61"/>
  <c r="R21" i="61"/>
  <c r="Q21" i="61"/>
  <c r="P21" i="61"/>
  <c r="U20" i="61"/>
  <c r="T20" i="61"/>
  <c r="S20" i="61"/>
  <c r="R20" i="61"/>
  <c r="Q20" i="61"/>
  <c r="P20" i="61"/>
  <c r="U19" i="61"/>
  <c r="T19" i="61"/>
  <c r="S19" i="61"/>
  <c r="R19" i="61"/>
  <c r="Q19" i="61"/>
  <c r="P19" i="61"/>
  <c r="U18" i="61"/>
  <c r="T18" i="61"/>
  <c r="S18" i="61"/>
  <c r="R18" i="61"/>
  <c r="Q18" i="61"/>
  <c r="P18" i="61"/>
  <c r="U17" i="61"/>
  <c r="T17" i="61"/>
  <c r="S17" i="61"/>
  <c r="R17" i="61"/>
  <c r="Q17" i="61"/>
  <c r="P17" i="61"/>
  <c r="U16" i="61"/>
  <c r="T16" i="61"/>
  <c r="S16" i="61"/>
  <c r="R16" i="61"/>
  <c r="Q16" i="61"/>
  <c r="P16" i="61"/>
  <c r="U15" i="61"/>
  <c r="T15" i="61"/>
  <c r="S15" i="61"/>
  <c r="R15" i="61"/>
  <c r="Q15" i="61"/>
  <c r="P15" i="61"/>
  <c r="U14" i="61"/>
  <c r="T14" i="61"/>
  <c r="S14" i="61"/>
  <c r="R14" i="61"/>
  <c r="Q14" i="61"/>
  <c r="P14" i="61"/>
  <c r="U13" i="61"/>
  <c r="T13" i="61"/>
  <c r="S13" i="61"/>
  <c r="R13" i="61"/>
  <c r="Q13" i="61"/>
  <c r="P13" i="61"/>
  <c r="U12" i="61"/>
  <c r="T12" i="61"/>
  <c r="S12" i="61"/>
  <c r="R12" i="61"/>
  <c r="Q12" i="61"/>
  <c r="P12" i="61"/>
  <c r="U11" i="61"/>
  <c r="T11" i="61"/>
  <c r="S11" i="61"/>
  <c r="R11" i="61"/>
  <c r="Q11" i="61"/>
  <c r="P11" i="61"/>
  <c r="U10" i="61"/>
  <c r="T10" i="61"/>
  <c r="S10" i="61"/>
  <c r="R10" i="61"/>
  <c r="Q10" i="61"/>
  <c r="P10" i="61"/>
  <c r="U9" i="61"/>
  <c r="T9" i="61"/>
  <c r="S9" i="61"/>
  <c r="R9" i="61"/>
  <c r="Q9" i="61"/>
  <c r="P9" i="61"/>
  <c r="U30" i="62"/>
  <c r="T30" i="62"/>
  <c r="S30" i="62"/>
  <c r="R30" i="62"/>
  <c r="Q30" i="62"/>
  <c r="P30" i="62"/>
  <c r="U29" i="62"/>
  <c r="T29" i="62"/>
  <c r="S29" i="62"/>
  <c r="R29" i="62"/>
  <c r="Q29" i="62"/>
  <c r="P29" i="62"/>
  <c r="U28" i="62"/>
  <c r="T28" i="62"/>
  <c r="S28" i="62"/>
  <c r="R28" i="62"/>
  <c r="Q28" i="62"/>
  <c r="P28" i="62"/>
  <c r="U27" i="62"/>
  <c r="T27" i="62"/>
  <c r="S27" i="62"/>
  <c r="R27" i="62"/>
  <c r="Q27" i="62"/>
  <c r="P27" i="62"/>
  <c r="U26" i="62"/>
  <c r="T26" i="62"/>
  <c r="S26" i="62"/>
  <c r="R26" i="62"/>
  <c r="Q26" i="62"/>
  <c r="P26" i="62"/>
  <c r="U25" i="62"/>
  <c r="T25" i="62"/>
  <c r="S25" i="62"/>
  <c r="R25" i="62"/>
  <c r="Q25" i="62"/>
  <c r="P25" i="62"/>
  <c r="U24" i="62"/>
  <c r="T24" i="62"/>
  <c r="S24" i="62"/>
  <c r="R24" i="62"/>
  <c r="Q24" i="62"/>
  <c r="P24" i="62"/>
  <c r="U23" i="62"/>
  <c r="T23" i="62"/>
  <c r="S23" i="62"/>
  <c r="R23" i="62"/>
  <c r="Q23" i="62"/>
  <c r="P23" i="62"/>
  <c r="U22" i="62"/>
  <c r="T22" i="62"/>
  <c r="S22" i="62"/>
  <c r="R22" i="62"/>
  <c r="Q22" i="62"/>
  <c r="P22" i="62"/>
  <c r="U21" i="62"/>
  <c r="T21" i="62"/>
  <c r="S21" i="62"/>
  <c r="R21" i="62"/>
  <c r="Q21" i="62"/>
  <c r="P21" i="62"/>
  <c r="U20" i="62"/>
  <c r="T20" i="62"/>
  <c r="S20" i="62"/>
  <c r="R20" i="62"/>
  <c r="Q20" i="62"/>
  <c r="P20" i="62"/>
  <c r="U19" i="62"/>
  <c r="T19" i="62"/>
  <c r="S19" i="62"/>
  <c r="R19" i="62"/>
  <c r="Q19" i="62"/>
  <c r="P19" i="62"/>
  <c r="U18" i="62"/>
  <c r="T18" i="62"/>
  <c r="S18" i="62"/>
  <c r="R18" i="62"/>
  <c r="Q18" i="62"/>
  <c r="P18" i="62"/>
  <c r="U17" i="62"/>
  <c r="T17" i="62"/>
  <c r="S17" i="62"/>
  <c r="R17" i="62"/>
  <c r="Q17" i="62"/>
  <c r="P17" i="62"/>
  <c r="U16" i="62"/>
  <c r="T16" i="62"/>
  <c r="S16" i="62"/>
  <c r="R16" i="62"/>
  <c r="Q16" i="62"/>
  <c r="P16" i="62"/>
  <c r="U15" i="62"/>
  <c r="T15" i="62"/>
  <c r="S15" i="62"/>
  <c r="R15" i="62"/>
  <c r="Q15" i="62"/>
  <c r="P15" i="62"/>
  <c r="U14" i="62"/>
  <c r="T14" i="62"/>
  <c r="S14" i="62"/>
  <c r="R14" i="62"/>
  <c r="Q14" i="62"/>
  <c r="P14" i="62"/>
  <c r="U13" i="62"/>
  <c r="T13" i="62"/>
  <c r="S13" i="62"/>
  <c r="R13" i="62"/>
  <c r="Q13" i="62"/>
  <c r="P13" i="62"/>
  <c r="U12" i="62"/>
  <c r="T12" i="62"/>
  <c r="S12" i="62"/>
  <c r="R12" i="62"/>
  <c r="Q12" i="62"/>
  <c r="P12" i="62"/>
  <c r="U11" i="62"/>
  <c r="T11" i="62"/>
  <c r="S11" i="62"/>
  <c r="R11" i="62"/>
  <c r="Q11" i="62"/>
  <c r="P11" i="62"/>
  <c r="U10" i="62"/>
  <c r="T10" i="62"/>
  <c r="S10" i="62"/>
  <c r="R10" i="62"/>
  <c r="Q10" i="62"/>
  <c r="P10" i="62"/>
  <c r="U9" i="62"/>
  <c r="T9" i="62"/>
  <c r="S9" i="62"/>
  <c r="R9" i="62"/>
  <c r="Q9" i="62"/>
  <c r="P9" i="62"/>
  <c r="O30" i="63"/>
  <c r="N30" i="63"/>
  <c r="U29" i="63"/>
  <c r="T29" i="63"/>
  <c r="O29" i="63"/>
  <c r="N29" i="63"/>
  <c r="U28" i="63"/>
  <c r="T28" i="63"/>
  <c r="O28" i="63"/>
  <c r="N28" i="63"/>
  <c r="U27" i="63"/>
  <c r="T27" i="63"/>
  <c r="O27" i="63"/>
  <c r="N27" i="63"/>
  <c r="U26" i="63"/>
  <c r="T26" i="63"/>
  <c r="O26" i="63"/>
  <c r="N26" i="63"/>
  <c r="U25" i="63"/>
  <c r="T25" i="63"/>
  <c r="O25" i="63"/>
  <c r="N25" i="63"/>
  <c r="U24" i="63"/>
  <c r="T24" i="63"/>
  <c r="O24" i="63"/>
  <c r="N24" i="63"/>
  <c r="U23" i="63"/>
  <c r="T23" i="63"/>
  <c r="Q23" i="63"/>
  <c r="P23" i="63"/>
  <c r="O23" i="63"/>
  <c r="N23" i="63"/>
  <c r="U22" i="63"/>
  <c r="T22" i="63"/>
  <c r="Q22" i="63"/>
  <c r="P22" i="63"/>
  <c r="O22" i="63"/>
  <c r="N22" i="63"/>
  <c r="U21" i="63"/>
  <c r="T21" i="63"/>
  <c r="Q21" i="63"/>
  <c r="P21" i="63"/>
  <c r="O21" i="63"/>
  <c r="N21" i="63"/>
  <c r="U20" i="63"/>
  <c r="T20" i="63"/>
  <c r="Q20" i="63"/>
  <c r="P20" i="63"/>
  <c r="O20" i="63"/>
  <c r="N20" i="63"/>
  <c r="U19" i="63"/>
  <c r="T19" i="63"/>
  <c r="Q19" i="63"/>
  <c r="P19" i="63"/>
  <c r="O19" i="63"/>
  <c r="N19" i="63"/>
  <c r="U18" i="63"/>
  <c r="T18" i="63"/>
  <c r="Q18" i="63"/>
  <c r="P18" i="63"/>
  <c r="O18" i="63"/>
  <c r="N18" i="63"/>
  <c r="U17" i="63"/>
  <c r="T17" i="63"/>
  <c r="Q17" i="63"/>
  <c r="P17" i="63"/>
  <c r="O17" i="63"/>
  <c r="N17" i="63"/>
  <c r="U16" i="63"/>
  <c r="T16" i="63"/>
  <c r="Q16" i="63"/>
  <c r="P16" i="63"/>
  <c r="O16" i="63"/>
  <c r="N16" i="63"/>
  <c r="U15" i="63"/>
  <c r="T15" i="63"/>
  <c r="S15" i="63"/>
  <c r="R15" i="63"/>
  <c r="Q15" i="63"/>
  <c r="P15" i="63"/>
  <c r="O15" i="63"/>
  <c r="N15" i="63"/>
  <c r="U14" i="63"/>
  <c r="T14" i="63"/>
  <c r="S14" i="63"/>
  <c r="R14" i="63"/>
  <c r="Q14" i="63"/>
  <c r="P14" i="63"/>
  <c r="O14" i="63"/>
  <c r="N14" i="63"/>
  <c r="U13" i="63"/>
  <c r="T13" i="63"/>
  <c r="S13" i="63"/>
  <c r="R13" i="63"/>
  <c r="Q13" i="63"/>
  <c r="P13" i="63"/>
  <c r="O13" i="63"/>
  <c r="N13" i="63"/>
  <c r="U12" i="63"/>
  <c r="T12" i="63"/>
  <c r="S12" i="63"/>
  <c r="R12" i="63"/>
  <c r="Q12" i="63"/>
  <c r="P12" i="63"/>
  <c r="O12" i="63"/>
  <c r="N12" i="63"/>
  <c r="U11" i="63"/>
  <c r="T11" i="63"/>
  <c r="S11" i="63"/>
  <c r="R11" i="63"/>
  <c r="Q11" i="63"/>
  <c r="P11" i="63"/>
  <c r="O11" i="63"/>
  <c r="N11" i="63"/>
  <c r="U10" i="63"/>
  <c r="T10" i="63"/>
  <c r="S10" i="63"/>
  <c r="R10" i="63"/>
  <c r="Q10" i="63"/>
  <c r="P10" i="63"/>
  <c r="O10" i="63"/>
  <c r="N10" i="63"/>
  <c r="U9" i="63"/>
  <c r="T9" i="63"/>
  <c r="S9" i="63"/>
  <c r="R9" i="63"/>
  <c r="Q9" i="63"/>
  <c r="P9" i="63"/>
  <c r="O9" i="63"/>
  <c r="N9" i="63"/>
  <c r="U22" i="64"/>
  <c r="T22" i="64"/>
  <c r="S22" i="64"/>
  <c r="R22" i="64"/>
  <c r="Q22" i="64"/>
  <c r="P22" i="64"/>
  <c r="U21" i="64"/>
  <c r="T21" i="64"/>
  <c r="S21" i="64"/>
  <c r="R21" i="64"/>
  <c r="Q21" i="64"/>
  <c r="P21" i="64"/>
  <c r="U20" i="64"/>
  <c r="T20" i="64"/>
  <c r="S20" i="64"/>
  <c r="R20" i="64"/>
  <c r="Q20" i="64"/>
  <c r="P20" i="64"/>
  <c r="U19" i="64"/>
  <c r="T19" i="64"/>
  <c r="S19" i="64"/>
  <c r="R19" i="64"/>
  <c r="Q19" i="64"/>
  <c r="P19" i="64"/>
  <c r="U18" i="64"/>
  <c r="T18" i="64"/>
  <c r="S18" i="64"/>
  <c r="R18" i="64"/>
  <c r="Q18" i="64"/>
  <c r="P18" i="64"/>
  <c r="U17" i="64"/>
  <c r="T17" i="64"/>
  <c r="S17" i="64"/>
  <c r="R17" i="64"/>
  <c r="Q17" i="64"/>
  <c r="P17" i="64"/>
  <c r="U16" i="64"/>
  <c r="T16" i="64"/>
  <c r="S16" i="64"/>
  <c r="R16" i="64"/>
  <c r="Q16" i="64"/>
  <c r="P16" i="64"/>
  <c r="U15" i="64"/>
  <c r="T15" i="64"/>
  <c r="S15" i="64"/>
  <c r="R15" i="64"/>
  <c r="Q15" i="64"/>
  <c r="P15" i="64"/>
  <c r="U14" i="64"/>
  <c r="T14" i="64"/>
  <c r="S14" i="64"/>
  <c r="R14" i="64"/>
  <c r="Q14" i="64"/>
  <c r="P14" i="64"/>
  <c r="U13" i="64"/>
  <c r="T13" i="64"/>
  <c r="S13" i="64"/>
  <c r="R13" i="64"/>
  <c r="Q13" i="64"/>
  <c r="P13" i="64"/>
  <c r="U12" i="64"/>
  <c r="T12" i="64"/>
  <c r="S12" i="64"/>
  <c r="R12" i="64"/>
  <c r="Q12" i="64"/>
  <c r="P12" i="64"/>
  <c r="U11" i="64"/>
  <c r="T11" i="64"/>
  <c r="S11" i="64"/>
  <c r="R11" i="64"/>
  <c r="Q11" i="64"/>
  <c r="P11" i="64"/>
  <c r="U10" i="64"/>
  <c r="T10" i="64"/>
  <c r="S10" i="64"/>
  <c r="R10" i="64"/>
  <c r="Q10" i="64"/>
  <c r="P10" i="64"/>
  <c r="U9" i="64"/>
  <c r="T9" i="64"/>
  <c r="S9" i="64"/>
  <c r="R9" i="64"/>
  <c r="Q9" i="64"/>
  <c r="P9" i="64"/>
  <c r="U18" i="67"/>
  <c r="T18" i="67"/>
  <c r="S18" i="67"/>
  <c r="R18" i="67"/>
  <c r="Q18" i="67"/>
  <c r="P18" i="67"/>
  <c r="U17" i="67"/>
  <c r="T17" i="67"/>
  <c r="S17" i="67"/>
  <c r="R17" i="67"/>
  <c r="Q17" i="67"/>
  <c r="P17" i="67"/>
  <c r="U16" i="67"/>
  <c r="T16" i="67"/>
  <c r="S16" i="67"/>
  <c r="R16" i="67"/>
  <c r="Q16" i="67"/>
  <c r="P16" i="67"/>
  <c r="U15" i="67"/>
  <c r="T15" i="67"/>
  <c r="S15" i="67"/>
  <c r="R15" i="67"/>
  <c r="Q15" i="67"/>
  <c r="P15" i="67"/>
  <c r="U14" i="67"/>
  <c r="T14" i="67"/>
  <c r="S14" i="67"/>
  <c r="R14" i="67"/>
  <c r="Q14" i="67"/>
  <c r="P14" i="67"/>
  <c r="U13" i="67"/>
  <c r="T13" i="67"/>
  <c r="S13" i="67"/>
  <c r="R13" i="67"/>
  <c r="Q13" i="67"/>
  <c r="P13" i="67"/>
  <c r="U12" i="67"/>
  <c r="T12" i="67"/>
  <c r="S12" i="67"/>
  <c r="R12" i="67"/>
  <c r="Q12" i="67"/>
  <c r="P12" i="67"/>
  <c r="U11" i="67"/>
  <c r="T11" i="67"/>
  <c r="S11" i="67"/>
  <c r="R11" i="67"/>
  <c r="Q11" i="67"/>
  <c r="P11" i="67"/>
  <c r="U10" i="67"/>
  <c r="T10" i="67"/>
  <c r="S10" i="67"/>
  <c r="R10" i="67"/>
  <c r="Q10" i="67"/>
  <c r="P10" i="67"/>
  <c r="U9" i="67"/>
  <c r="T9" i="67"/>
  <c r="S9" i="67"/>
  <c r="R9" i="67"/>
  <c r="Q9" i="67"/>
  <c r="P9" i="67"/>
  <c r="U30" i="68"/>
  <c r="T30" i="68"/>
  <c r="Q30" i="68"/>
  <c r="P30" i="68"/>
  <c r="U29" i="68"/>
  <c r="T29" i="68"/>
  <c r="Q29" i="68"/>
  <c r="P29" i="68"/>
  <c r="U28" i="68"/>
  <c r="T28" i="68"/>
  <c r="Q28" i="68"/>
  <c r="P28" i="68"/>
  <c r="U27" i="68"/>
  <c r="T27" i="68"/>
  <c r="Q27" i="68"/>
  <c r="P27" i="68"/>
  <c r="U26" i="68"/>
  <c r="T26" i="68"/>
  <c r="Q26" i="68"/>
  <c r="P26" i="68"/>
  <c r="U25" i="68"/>
  <c r="T25" i="68"/>
  <c r="Q25" i="68"/>
  <c r="P25" i="68"/>
  <c r="U24" i="68"/>
  <c r="T24" i="68"/>
  <c r="Q24" i="68"/>
  <c r="P24" i="68"/>
  <c r="U23" i="68"/>
  <c r="T23" i="68"/>
  <c r="Q23" i="68"/>
  <c r="P23" i="68"/>
  <c r="U22" i="68"/>
  <c r="T22" i="68"/>
  <c r="Q22" i="68"/>
  <c r="P22" i="68"/>
  <c r="U21" i="68"/>
  <c r="T21" i="68"/>
  <c r="Q21" i="68"/>
  <c r="P21" i="68"/>
  <c r="U20" i="68"/>
  <c r="T20" i="68"/>
  <c r="S20" i="68"/>
  <c r="R20" i="68"/>
  <c r="Q20" i="68"/>
  <c r="P20" i="68"/>
  <c r="U19" i="68"/>
  <c r="T19" i="68"/>
  <c r="S19" i="68"/>
  <c r="R19" i="68"/>
  <c r="Q19" i="68"/>
  <c r="P19" i="68"/>
  <c r="U18" i="68"/>
  <c r="T18" i="68"/>
  <c r="S18" i="68"/>
  <c r="R18" i="68"/>
  <c r="Q18" i="68"/>
  <c r="P18" i="68"/>
  <c r="U17" i="68"/>
  <c r="T17" i="68"/>
  <c r="S17" i="68"/>
  <c r="R17" i="68"/>
  <c r="Q17" i="68"/>
  <c r="P17" i="68"/>
  <c r="U16" i="68"/>
  <c r="T16" i="68"/>
  <c r="S16" i="68"/>
  <c r="R16" i="68"/>
  <c r="Q16" i="68"/>
  <c r="P16" i="68"/>
  <c r="U15" i="68"/>
  <c r="T15" i="68"/>
  <c r="S15" i="68"/>
  <c r="R15" i="68"/>
  <c r="Q15" i="68"/>
  <c r="P15" i="68"/>
  <c r="U14" i="68"/>
  <c r="T14" i="68"/>
  <c r="S14" i="68"/>
  <c r="R14" i="68"/>
  <c r="Q14" i="68"/>
  <c r="P14" i="68"/>
  <c r="U13" i="68"/>
  <c r="T13" i="68"/>
  <c r="S13" i="68"/>
  <c r="R13" i="68"/>
  <c r="Q13" i="68"/>
  <c r="P13" i="68"/>
  <c r="U12" i="68"/>
  <c r="T12" i="68"/>
  <c r="S12" i="68"/>
  <c r="R12" i="68"/>
  <c r="Q12" i="68"/>
  <c r="P12" i="68"/>
  <c r="U11" i="68"/>
  <c r="T11" i="68"/>
  <c r="S11" i="68"/>
  <c r="R11" i="68"/>
  <c r="Q11" i="68"/>
  <c r="P11" i="68"/>
  <c r="U10" i="68"/>
  <c r="T10" i="68"/>
  <c r="S10" i="68"/>
  <c r="R10" i="68"/>
  <c r="Q10" i="68"/>
  <c r="P10" i="68"/>
  <c r="U9" i="68"/>
  <c r="T9" i="68"/>
  <c r="S9" i="68"/>
  <c r="R9" i="68"/>
  <c r="Q9" i="68"/>
  <c r="P9" i="68"/>
  <c r="U18" i="69"/>
  <c r="T18" i="69"/>
  <c r="U17" i="69"/>
  <c r="T17" i="69"/>
  <c r="S17" i="69"/>
  <c r="R17" i="69"/>
  <c r="U16" i="69"/>
  <c r="T16" i="69"/>
  <c r="S16" i="69"/>
  <c r="R16" i="69"/>
  <c r="U15" i="69"/>
  <c r="T15" i="69"/>
  <c r="S15" i="69"/>
  <c r="R15" i="69"/>
  <c r="U14" i="69"/>
  <c r="T14" i="69"/>
  <c r="S14" i="69"/>
  <c r="R14" i="69"/>
  <c r="U13" i="69"/>
  <c r="T13" i="69"/>
  <c r="S13" i="69"/>
  <c r="R13" i="69"/>
  <c r="U12" i="69"/>
  <c r="T12" i="69"/>
  <c r="S12" i="69"/>
  <c r="R12" i="69"/>
  <c r="U11" i="69"/>
  <c r="T11" i="69"/>
  <c r="S11" i="69"/>
  <c r="R11" i="69"/>
  <c r="U10" i="69"/>
  <c r="T10" i="69"/>
  <c r="S10" i="69"/>
  <c r="R10" i="69"/>
  <c r="U9" i="69"/>
  <c r="T9" i="69"/>
  <c r="S9" i="69"/>
  <c r="V9" i="69" s="1"/>
  <c r="R9" i="69"/>
  <c r="U22" i="70"/>
  <c r="T22" i="70"/>
  <c r="S22" i="70"/>
  <c r="R22" i="70"/>
  <c r="Q22" i="70"/>
  <c r="P22" i="70"/>
  <c r="O22" i="70"/>
  <c r="N22" i="70"/>
  <c r="U21" i="70"/>
  <c r="T21" i="70"/>
  <c r="S21" i="70"/>
  <c r="R21" i="70"/>
  <c r="Q21" i="70"/>
  <c r="P21" i="70"/>
  <c r="O21" i="70"/>
  <c r="N21" i="70"/>
  <c r="U20" i="70"/>
  <c r="T20" i="70"/>
  <c r="S20" i="70"/>
  <c r="R20" i="70"/>
  <c r="Q20" i="70"/>
  <c r="P20" i="70"/>
  <c r="O20" i="70"/>
  <c r="N20" i="70"/>
  <c r="U19" i="70"/>
  <c r="T19" i="70"/>
  <c r="S19" i="70"/>
  <c r="R19" i="70"/>
  <c r="Q19" i="70"/>
  <c r="P19" i="70"/>
  <c r="O19" i="70"/>
  <c r="N19" i="70"/>
  <c r="U18" i="70"/>
  <c r="T18" i="70"/>
  <c r="S18" i="70"/>
  <c r="R18" i="70"/>
  <c r="Q18" i="70"/>
  <c r="P18" i="70"/>
  <c r="O18" i="70"/>
  <c r="N18" i="70"/>
  <c r="U17" i="70"/>
  <c r="T17" i="70"/>
  <c r="S17" i="70"/>
  <c r="R17" i="70"/>
  <c r="Q17" i="70"/>
  <c r="P17" i="70"/>
  <c r="O17" i="70"/>
  <c r="N17" i="70"/>
  <c r="U16" i="70"/>
  <c r="T16" i="70"/>
  <c r="S16" i="70"/>
  <c r="R16" i="70"/>
  <c r="Q16" i="70"/>
  <c r="P16" i="70"/>
  <c r="O16" i="70"/>
  <c r="N16" i="70"/>
  <c r="U15" i="70"/>
  <c r="T15" i="70"/>
  <c r="S15" i="70"/>
  <c r="R15" i="70"/>
  <c r="Q15" i="70"/>
  <c r="P15" i="70"/>
  <c r="O15" i="70"/>
  <c r="N15" i="70"/>
  <c r="U14" i="70"/>
  <c r="T14" i="70"/>
  <c r="S14" i="70"/>
  <c r="R14" i="70"/>
  <c r="Q14" i="70"/>
  <c r="P14" i="70"/>
  <c r="O14" i="70"/>
  <c r="N14" i="70"/>
  <c r="U13" i="70"/>
  <c r="T13" i="70"/>
  <c r="S13" i="70"/>
  <c r="R13" i="70"/>
  <c r="Q13" i="70"/>
  <c r="P13" i="70"/>
  <c r="O13" i="70"/>
  <c r="N13" i="70"/>
  <c r="U12" i="70"/>
  <c r="T12" i="70"/>
  <c r="S12" i="70"/>
  <c r="R12" i="70"/>
  <c r="Q12" i="70"/>
  <c r="P12" i="70"/>
  <c r="O12" i="70"/>
  <c r="N12" i="70"/>
  <c r="U11" i="70"/>
  <c r="T11" i="70"/>
  <c r="S11" i="70"/>
  <c r="R11" i="70"/>
  <c r="Q11" i="70"/>
  <c r="P11" i="70"/>
  <c r="O11" i="70"/>
  <c r="N11" i="70"/>
  <c r="U10" i="70"/>
  <c r="T10" i="70"/>
  <c r="S10" i="70"/>
  <c r="R10" i="70"/>
  <c r="Q10" i="70"/>
  <c r="P10" i="70"/>
  <c r="O10" i="70"/>
  <c r="N10" i="70"/>
  <c r="U9" i="70"/>
  <c r="T9" i="70"/>
  <c r="S9" i="70"/>
  <c r="R9" i="70"/>
  <c r="Q9" i="70"/>
  <c r="O9" i="70"/>
  <c r="P9" i="70"/>
  <c r="N9" i="70"/>
  <c r="U22" i="71"/>
  <c r="T22" i="71"/>
  <c r="S22" i="71"/>
  <c r="R22" i="71"/>
  <c r="Q22" i="71"/>
  <c r="P22" i="71"/>
  <c r="O22" i="71"/>
  <c r="N22" i="71"/>
  <c r="U21" i="71"/>
  <c r="T21" i="71"/>
  <c r="S21" i="71"/>
  <c r="R21" i="71"/>
  <c r="Q21" i="71"/>
  <c r="P21" i="71"/>
  <c r="O21" i="71"/>
  <c r="N21" i="71"/>
  <c r="U20" i="71"/>
  <c r="T20" i="71"/>
  <c r="S20" i="71"/>
  <c r="R20" i="71"/>
  <c r="Q20" i="71"/>
  <c r="P20" i="71"/>
  <c r="O20" i="71"/>
  <c r="V20" i="71" s="1"/>
  <c r="N20" i="71"/>
  <c r="U19" i="71"/>
  <c r="T19" i="71"/>
  <c r="S19" i="71"/>
  <c r="R19" i="71"/>
  <c r="Q19" i="71"/>
  <c r="P19" i="71"/>
  <c r="O19" i="71"/>
  <c r="N19" i="71"/>
  <c r="U18" i="71"/>
  <c r="T18" i="71"/>
  <c r="S18" i="71"/>
  <c r="R18" i="71"/>
  <c r="Q18" i="71"/>
  <c r="P18" i="71"/>
  <c r="O18" i="71"/>
  <c r="V18" i="71" s="1"/>
  <c r="N18" i="71"/>
  <c r="U17" i="71"/>
  <c r="T17" i="71"/>
  <c r="S17" i="71"/>
  <c r="R17" i="71"/>
  <c r="Q17" i="71"/>
  <c r="P17" i="71"/>
  <c r="O17" i="71"/>
  <c r="N17" i="71"/>
  <c r="U16" i="71"/>
  <c r="T16" i="71"/>
  <c r="S16" i="71"/>
  <c r="R16" i="71"/>
  <c r="Q16" i="71"/>
  <c r="P16" i="71"/>
  <c r="O16" i="71"/>
  <c r="V16" i="71" s="1"/>
  <c r="N16" i="71"/>
  <c r="U15" i="71"/>
  <c r="T15" i="71"/>
  <c r="S15" i="71"/>
  <c r="R15" i="71"/>
  <c r="Q15" i="71"/>
  <c r="P15" i="71"/>
  <c r="O15" i="71"/>
  <c r="N15" i="71"/>
  <c r="U14" i="71"/>
  <c r="T14" i="71"/>
  <c r="S14" i="71"/>
  <c r="R14" i="71"/>
  <c r="Q14" i="71"/>
  <c r="P14" i="71"/>
  <c r="O14" i="71"/>
  <c r="V14" i="71" s="1"/>
  <c r="N14" i="71"/>
  <c r="U13" i="71"/>
  <c r="T13" i="71"/>
  <c r="S13" i="71"/>
  <c r="R13" i="71"/>
  <c r="Q13" i="71"/>
  <c r="P13" i="71"/>
  <c r="O13" i="71"/>
  <c r="N13" i="71"/>
  <c r="U12" i="71"/>
  <c r="T12" i="71"/>
  <c r="S12" i="71"/>
  <c r="R12" i="71"/>
  <c r="Q12" i="71"/>
  <c r="P12" i="71"/>
  <c r="O12" i="71"/>
  <c r="V12" i="71" s="1"/>
  <c r="N12" i="71"/>
  <c r="U11" i="71"/>
  <c r="T11" i="71"/>
  <c r="S11" i="71"/>
  <c r="R11" i="71"/>
  <c r="Q11" i="71"/>
  <c r="P11" i="71"/>
  <c r="O11" i="71"/>
  <c r="N11" i="71"/>
  <c r="U10" i="71"/>
  <c r="T10" i="71"/>
  <c r="S10" i="71"/>
  <c r="R10" i="71"/>
  <c r="Q10" i="71"/>
  <c r="P10" i="71"/>
  <c r="O10" i="71"/>
  <c r="V10" i="71" s="1"/>
  <c r="N10" i="71"/>
  <c r="U9" i="71"/>
  <c r="T9" i="71"/>
  <c r="S9" i="71"/>
  <c r="R9" i="71"/>
  <c r="Q9" i="71"/>
  <c r="P9" i="71"/>
  <c r="O9" i="71"/>
  <c r="N9" i="71"/>
  <c r="U30" i="72"/>
  <c r="T30" i="72"/>
  <c r="U29" i="72"/>
  <c r="T29" i="72"/>
  <c r="U28" i="72"/>
  <c r="T28" i="72"/>
  <c r="U27" i="72"/>
  <c r="T27" i="72"/>
  <c r="U26" i="72"/>
  <c r="T26" i="72"/>
  <c r="U25" i="72"/>
  <c r="T25" i="72"/>
  <c r="U24" i="72"/>
  <c r="T24" i="72"/>
  <c r="U23" i="72"/>
  <c r="T23" i="72"/>
  <c r="U22" i="72"/>
  <c r="T22" i="72"/>
  <c r="U21" i="72"/>
  <c r="T21" i="72"/>
  <c r="Q21" i="72"/>
  <c r="P21" i="72"/>
  <c r="U20" i="72"/>
  <c r="T20" i="72"/>
  <c r="S20" i="72"/>
  <c r="R20" i="72"/>
  <c r="Q20" i="72"/>
  <c r="P20" i="72"/>
  <c r="U19" i="72"/>
  <c r="T19" i="72"/>
  <c r="S19" i="72"/>
  <c r="R19" i="72"/>
  <c r="Q19" i="72"/>
  <c r="P19" i="72"/>
  <c r="U18" i="72"/>
  <c r="T18" i="72"/>
  <c r="S18" i="72"/>
  <c r="R18" i="72"/>
  <c r="Q18" i="72"/>
  <c r="P18" i="72"/>
  <c r="U17" i="72"/>
  <c r="T17" i="72"/>
  <c r="S17" i="72"/>
  <c r="R17" i="72"/>
  <c r="Q17" i="72"/>
  <c r="P17" i="72"/>
  <c r="U16" i="72"/>
  <c r="T16" i="72"/>
  <c r="S16" i="72"/>
  <c r="R16" i="72"/>
  <c r="Q16" i="72"/>
  <c r="P16" i="72"/>
  <c r="U15" i="72"/>
  <c r="T15" i="72"/>
  <c r="S15" i="72"/>
  <c r="R15" i="72"/>
  <c r="Q15" i="72"/>
  <c r="P15" i="72"/>
  <c r="U14" i="72"/>
  <c r="T14" i="72"/>
  <c r="S14" i="72"/>
  <c r="R14" i="72"/>
  <c r="Q14" i="72"/>
  <c r="P14" i="72"/>
  <c r="U13" i="72"/>
  <c r="T13" i="72"/>
  <c r="S13" i="72"/>
  <c r="R13" i="72"/>
  <c r="Q13" i="72"/>
  <c r="P13" i="72"/>
  <c r="U12" i="72"/>
  <c r="T12" i="72"/>
  <c r="S12" i="72"/>
  <c r="R12" i="72"/>
  <c r="Q12" i="72"/>
  <c r="P12" i="72"/>
  <c r="U11" i="72"/>
  <c r="T11" i="72"/>
  <c r="S11" i="72"/>
  <c r="R11" i="72"/>
  <c r="Q11" i="72"/>
  <c r="P11" i="72"/>
  <c r="U10" i="72"/>
  <c r="T10" i="72"/>
  <c r="S10" i="72"/>
  <c r="R10" i="72"/>
  <c r="Q10" i="72"/>
  <c r="P10" i="72"/>
  <c r="U9" i="72"/>
  <c r="T9" i="72"/>
  <c r="S9" i="72"/>
  <c r="R9" i="72"/>
  <c r="Q9" i="72"/>
  <c r="P9" i="72"/>
  <c r="U18" i="73"/>
  <c r="T18" i="73"/>
  <c r="S18" i="73"/>
  <c r="R18" i="73"/>
  <c r="Q18" i="73"/>
  <c r="P18" i="73"/>
  <c r="O18" i="73"/>
  <c r="N18" i="73"/>
  <c r="U17" i="73"/>
  <c r="T17" i="73"/>
  <c r="S17" i="73"/>
  <c r="R17" i="73"/>
  <c r="Q17" i="73"/>
  <c r="P17" i="73"/>
  <c r="O17" i="73"/>
  <c r="N17" i="73"/>
  <c r="U16" i="73"/>
  <c r="T16" i="73"/>
  <c r="S16" i="73"/>
  <c r="R16" i="73"/>
  <c r="Q16" i="73"/>
  <c r="P16" i="73"/>
  <c r="O16" i="73"/>
  <c r="N16" i="73"/>
  <c r="U15" i="73"/>
  <c r="T15" i="73"/>
  <c r="S15" i="73"/>
  <c r="R15" i="73"/>
  <c r="Q15" i="73"/>
  <c r="P15" i="73"/>
  <c r="O15" i="73"/>
  <c r="N15" i="73"/>
  <c r="U14" i="73"/>
  <c r="T14" i="73"/>
  <c r="S14" i="73"/>
  <c r="R14" i="73"/>
  <c r="Q14" i="73"/>
  <c r="P14" i="73"/>
  <c r="O14" i="73"/>
  <c r="N14" i="73"/>
  <c r="U13" i="73"/>
  <c r="T13" i="73"/>
  <c r="S13" i="73"/>
  <c r="R13" i="73"/>
  <c r="Q13" i="73"/>
  <c r="P13" i="73"/>
  <c r="O13" i="73"/>
  <c r="N13" i="73"/>
  <c r="U12" i="73"/>
  <c r="T12" i="73"/>
  <c r="S12" i="73"/>
  <c r="R12" i="73"/>
  <c r="Q12" i="73"/>
  <c r="P12" i="73"/>
  <c r="O12" i="73"/>
  <c r="N12" i="73"/>
  <c r="U11" i="73"/>
  <c r="T11" i="73"/>
  <c r="S11" i="73"/>
  <c r="R11" i="73"/>
  <c r="Q11" i="73"/>
  <c r="P11" i="73"/>
  <c r="O11" i="73"/>
  <c r="N11" i="73"/>
  <c r="U10" i="73"/>
  <c r="T10" i="73"/>
  <c r="S10" i="73"/>
  <c r="R10" i="73"/>
  <c r="Q10" i="73"/>
  <c r="P10" i="73"/>
  <c r="O10" i="73"/>
  <c r="N10" i="73"/>
  <c r="U9" i="73"/>
  <c r="T9" i="73"/>
  <c r="S9" i="73"/>
  <c r="R9" i="73"/>
  <c r="Q9" i="73"/>
  <c r="P9" i="73"/>
  <c r="O9" i="73"/>
  <c r="N9" i="73"/>
  <c r="U20" i="74"/>
  <c r="S20" i="74"/>
  <c r="Q20" i="74"/>
  <c r="U19" i="74"/>
  <c r="S19" i="74"/>
  <c r="Q19" i="74"/>
  <c r="U18" i="74"/>
  <c r="S18" i="74"/>
  <c r="Q18" i="74"/>
  <c r="U17" i="74"/>
  <c r="S17" i="74"/>
  <c r="Q17" i="74"/>
  <c r="U16" i="74"/>
  <c r="S16" i="74"/>
  <c r="Q16" i="74"/>
  <c r="U15" i="74"/>
  <c r="S15" i="74"/>
  <c r="Q15" i="74"/>
  <c r="U14" i="74"/>
  <c r="S14" i="74"/>
  <c r="Q14" i="74"/>
  <c r="U13" i="74"/>
  <c r="S13" i="74"/>
  <c r="Q13" i="74"/>
  <c r="U12" i="74"/>
  <c r="S12" i="74"/>
  <c r="Q12" i="74"/>
  <c r="U11" i="74"/>
  <c r="S11" i="74"/>
  <c r="Q11" i="74"/>
  <c r="U10" i="74"/>
  <c r="S10" i="74"/>
  <c r="Q10" i="74"/>
  <c r="U9" i="74"/>
  <c r="S9" i="74"/>
  <c r="Q9" i="74"/>
  <c r="U20" i="75"/>
  <c r="Q20" i="75"/>
  <c r="U19" i="75"/>
  <c r="S19" i="75"/>
  <c r="Q19" i="75"/>
  <c r="U18" i="75"/>
  <c r="S18" i="75"/>
  <c r="Q18" i="75"/>
  <c r="U17" i="75"/>
  <c r="S17" i="75"/>
  <c r="Q17" i="75"/>
  <c r="U16" i="75"/>
  <c r="S16" i="75"/>
  <c r="Q16" i="75"/>
  <c r="U15" i="75"/>
  <c r="S15" i="75"/>
  <c r="Q15" i="75"/>
  <c r="U14" i="75"/>
  <c r="S14" i="75"/>
  <c r="Q14" i="75"/>
  <c r="U13" i="75"/>
  <c r="S13" i="75"/>
  <c r="Q13" i="75"/>
  <c r="U12" i="75"/>
  <c r="S12" i="75"/>
  <c r="Q12" i="75"/>
  <c r="U11" i="75"/>
  <c r="S11" i="75"/>
  <c r="Q11" i="75"/>
  <c r="U10" i="75"/>
  <c r="S10" i="75"/>
  <c r="Q10" i="75"/>
  <c r="U9" i="75"/>
  <c r="S9" i="75"/>
  <c r="Q9" i="75"/>
  <c r="U20" i="76"/>
  <c r="T20" i="76"/>
  <c r="S20" i="76"/>
  <c r="R20" i="76"/>
  <c r="Q20" i="76"/>
  <c r="P20" i="76"/>
  <c r="U19" i="76"/>
  <c r="T19" i="76"/>
  <c r="S19" i="76"/>
  <c r="R19" i="76"/>
  <c r="Q19" i="76"/>
  <c r="P19" i="76"/>
  <c r="U18" i="76"/>
  <c r="T18" i="76"/>
  <c r="S18" i="76"/>
  <c r="R18" i="76"/>
  <c r="Q18" i="76"/>
  <c r="P18" i="76"/>
  <c r="U17" i="76"/>
  <c r="T17" i="76"/>
  <c r="S17" i="76"/>
  <c r="R17" i="76"/>
  <c r="Q17" i="76"/>
  <c r="P17" i="76"/>
  <c r="U16" i="76"/>
  <c r="T16" i="76"/>
  <c r="S16" i="76"/>
  <c r="R16" i="76"/>
  <c r="Q16" i="76"/>
  <c r="P16" i="76"/>
  <c r="U15" i="76"/>
  <c r="T15" i="76"/>
  <c r="S15" i="76"/>
  <c r="R15" i="76"/>
  <c r="Q15" i="76"/>
  <c r="P15" i="76"/>
  <c r="U14" i="76"/>
  <c r="T14" i="76"/>
  <c r="S14" i="76"/>
  <c r="R14" i="76"/>
  <c r="Q14" i="76"/>
  <c r="P14" i="76"/>
  <c r="U13" i="76"/>
  <c r="T13" i="76"/>
  <c r="S13" i="76"/>
  <c r="R13" i="76"/>
  <c r="Q13" i="76"/>
  <c r="P13" i="76"/>
  <c r="U12" i="76"/>
  <c r="T12" i="76"/>
  <c r="S12" i="76"/>
  <c r="R12" i="76"/>
  <c r="Q12" i="76"/>
  <c r="P12" i="76"/>
  <c r="U11" i="76"/>
  <c r="T11" i="76"/>
  <c r="S11" i="76"/>
  <c r="R11" i="76"/>
  <c r="Q11" i="76"/>
  <c r="P11" i="76"/>
  <c r="U10" i="76"/>
  <c r="T10" i="76"/>
  <c r="S10" i="76"/>
  <c r="R10" i="76"/>
  <c r="Q10" i="76"/>
  <c r="P10" i="76"/>
  <c r="U9" i="76"/>
  <c r="T9" i="76"/>
  <c r="S9" i="76"/>
  <c r="R9" i="76"/>
  <c r="Q9" i="76"/>
  <c r="P9" i="76"/>
  <c r="U15" i="77"/>
  <c r="T15" i="77"/>
  <c r="S15" i="77"/>
  <c r="R15" i="77"/>
  <c r="Q15" i="77"/>
  <c r="P15" i="77"/>
  <c r="N15" i="77"/>
  <c r="U14" i="77"/>
  <c r="T14" i="77"/>
  <c r="S14" i="77"/>
  <c r="R14" i="77"/>
  <c r="Q14" i="77"/>
  <c r="P14" i="77"/>
  <c r="N14" i="77"/>
  <c r="U13" i="77"/>
  <c r="T13" i="77"/>
  <c r="S13" i="77"/>
  <c r="R13" i="77"/>
  <c r="Q13" i="77"/>
  <c r="P13" i="77"/>
  <c r="N13" i="77"/>
  <c r="U12" i="77"/>
  <c r="T12" i="77"/>
  <c r="S12" i="77"/>
  <c r="R12" i="77"/>
  <c r="Q12" i="77"/>
  <c r="P12" i="77"/>
  <c r="N12" i="77"/>
  <c r="U11" i="77"/>
  <c r="T11" i="77"/>
  <c r="S11" i="77"/>
  <c r="R11" i="77"/>
  <c r="Q11" i="77"/>
  <c r="P11" i="77"/>
  <c r="N11" i="77"/>
  <c r="U10" i="77"/>
  <c r="T10" i="77"/>
  <c r="S10" i="77"/>
  <c r="R10" i="77"/>
  <c r="Q10" i="77"/>
  <c r="P10" i="77"/>
  <c r="N10" i="77"/>
  <c r="U9" i="77"/>
  <c r="T9" i="77"/>
  <c r="S9" i="77"/>
  <c r="R9" i="77"/>
  <c r="Q9" i="77"/>
  <c r="P9" i="77"/>
  <c r="N9" i="77"/>
  <c r="U18" i="78"/>
  <c r="T18" i="78"/>
  <c r="S18" i="78"/>
  <c r="R18" i="78"/>
  <c r="Q18" i="78"/>
  <c r="P18" i="78"/>
  <c r="N18" i="78"/>
  <c r="U17" i="78"/>
  <c r="T17" i="78"/>
  <c r="S17" i="78"/>
  <c r="R17" i="78"/>
  <c r="Q17" i="78"/>
  <c r="P17" i="78"/>
  <c r="N17" i="78"/>
  <c r="U16" i="78"/>
  <c r="T16" i="78"/>
  <c r="S16" i="78"/>
  <c r="R16" i="78"/>
  <c r="Q16" i="78"/>
  <c r="P16" i="78"/>
  <c r="N16" i="78"/>
  <c r="U15" i="78"/>
  <c r="T15" i="78"/>
  <c r="S15" i="78"/>
  <c r="R15" i="78"/>
  <c r="Q15" i="78"/>
  <c r="P15" i="78"/>
  <c r="N15" i="78"/>
  <c r="U14" i="78"/>
  <c r="T14" i="78"/>
  <c r="S14" i="78"/>
  <c r="R14" i="78"/>
  <c r="Q14" i="78"/>
  <c r="P14" i="78"/>
  <c r="N14" i="78"/>
  <c r="U13" i="78"/>
  <c r="T13" i="78"/>
  <c r="S13" i="78"/>
  <c r="R13" i="78"/>
  <c r="Q13" i="78"/>
  <c r="P13" i="78"/>
  <c r="N13" i="78"/>
  <c r="U12" i="78"/>
  <c r="T12" i="78"/>
  <c r="S12" i="78"/>
  <c r="R12" i="78"/>
  <c r="Q12" i="78"/>
  <c r="P12" i="78"/>
  <c r="N12" i="78"/>
  <c r="U11" i="78"/>
  <c r="T11" i="78"/>
  <c r="S11" i="78"/>
  <c r="R11" i="78"/>
  <c r="Q11" i="78"/>
  <c r="P11" i="78"/>
  <c r="N11" i="78"/>
  <c r="U10" i="78"/>
  <c r="T10" i="78"/>
  <c r="S10" i="78"/>
  <c r="R10" i="78"/>
  <c r="Q10" i="78"/>
  <c r="P10" i="78"/>
  <c r="N10" i="78"/>
  <c r="U9" i="78"/>
  <c r="T9" i="78"/>
  <c r="S9" i="78"/>
  <c r="R9" i="78"/>
  <c r="Q9" i="78"/>
  <c r="P9" i="78"/>
  <c r="N9" i="78"/>
  <c r="U15" i="79"/>
  <c r="T15" i="79"/>
  <c r="S15" i="79"/>
  <c r="R15" i="79"/>
  <c r="Q15" i="79"/>
  <c r="P15" i="79"/>
  <c r="N15" i="79"/>
  <c r="U14" i="79"/>
  <c r="T14" i="79"/>
  <c r="S14" i="79"/>
  <c r="R14" i="79"/>
  <c r="Q14" i="79"/>
  <c r="P14" i="79"/>
  <c r="N14" i="79"/>
  <c r="U13" i="79"/>
  <c r="T13" i="79"/>
  <c r="S13" i="79"/>
  <c r="R13" i="79"/>
  <c r="Q13" i="79"/>
  <c r="P13" i="79"/>
  <c r="N13" i="79"/>
  <c r="U12" i="79"/>
  <c r="T12" i="79"/>
  <c r="S12" i="79"/>
  <c r="R12" i="79"/>
  <c r="Q12" i="79"/>
  <c r="P12" i="79"/>
  <c r="N12" i="79"/>
  <c r="U11" i="79"/>
  <c r="T11" i="79"/>
  <c r="S11" i="79"/>
  <c r="R11" i="79"/>
  <c r="Q11" i="79"/>
  <c r="P11" i="79"/>
  <c r="N11" i="79"/>
  <c r="U10" i="79"/>
  <c r="T10" i="79"/>
  <c r="S10" i="79"/>
  <c r="R10" i="79"/>
  <c r="Q10" i="79"/>
  <c r="P10" i="79"/>
  <c r="N10" i="79"/>
  <c r="U9" i="79"/>
  <c r="T9" i="79"/>
  <c r="S9" i="79"/>
  <c r="R9" i="79"/>
  <c r="Q9" i="79"/>
  <c r="P9" i="79"/>
  <c r="N9" i="79"/>
  <c r="U20" i="80"/>
  <c r="T20" i="80"/>
  <c r="S20" i="80"/>
  <c r="R20" i="80"/>
  <c r="Q20" i="80"/>
  <c r="P20" i="80"/>
  <c r="O20" i="80"/>
  <c r="N20" i="80"/>
  <c r="U19" i="80"/>
  <c r="T19" i="80"/>
  <c r="S19" i="80"/>
  <c r="R19" i="80"/>
  <c r="Q19" i="80"/>
  <c r="P19" i="80"/>
  <c r="O19" i="80"/>
  <c r="N19" i="80"/>
  <c r="U18" i="80"/>
  <c r="T18" i="80"/>
  <c r="S18" i="80"/>
  <c r="R18" i="80"/>
  <c r="Q18" i="80"/>
  <c r="P18" i="80"/>
  <c r="O18" i="80"/>
  <c r="N18" i="80"/>
  <c r="U17" i="80"/>
  <c r="T17" i="80"/>
  <c r="S17" i="80"/>
  <c r="R17" i="80"/>
  <c r="Q17" i="80"/>
  <c r="P17" i="80"/>
  <c r="O17" i="80"/>
  <c r="N17" i="80"/>
  <c r="U16" i="80"/>
  <c r="T16" i="80"/>
  <c r="S16" i="80"/>
  <c r="R16" i="80"/>
  <c r="Q16" i="80"/>
  <c r="P16" i="80"/>
  <c r="O16" i="80"/>
  <c r="N16" i="80"/>
  <c r="U15" i="80"/>
  <c r="T15" i="80"/>
  <c r="S15" i="80"/>
  <c r="R15" i="80"/>
  <c r="Q15" i="80"/>
  <c r="P15" i="80"/>
  <c r="O15" i="80"/>
  <c r="N15" i="80"/>
  <c r="U14" i="80"/>
  <c r="T14" i="80"/>
  <c r="S14" i="80"/>
  <c r="R14" i="80"/>
  <c r="Q14" i="80"/>
  <c r="P14" i="80"/>
  <c r="O14" i="80"/>
  <c r="N14" i="80"/>
  <c r="U13" i="80"/>
  <c r="T13" i="80"/>
  <c r="S13" i="80"/>
  <c r="R13" i="80"/>
  <c r="Q13" i="80"/>
  <c r="P13" i="80"/>
  <c r="O13" i="80"/>
  <c r="N13" i="80"/>
  <c r="U12" i="80"/>
  <c r="T12" i="80"/>
  <c r="S12" i="80"/>
  <c r="R12" i="80"/>
  <c r="Q12" i="80"/>
  <c r="P12" i="80"/>
  <c r="O12" i="80"/>
  <c r="N12" i="80"/>
  <c r="U11" i="80"/>
  <c r="T11" i="80"/>
  <c r="S11" i="80"/>
  <c r="R11" i="80"/>
  <c r="Q11" i="80"/>
  <c r="P11" i="80"/>
  <c r="O11" i="80"/>
  <c r="N11" i="80"/>
  <c r="U10" i="80"/>
  <c r="T10" i="80"/>
  <c r="S10" i="80"/>
  <c r="R10" i="80"/>
  <c r="Q10" i="80"/>
  <c r="P10" i="80"/>
  <c r="O10" i="80"/>
  <c r="N10" i="80"/>
  <c r="U9" i="80"/>
  <c r="T9" i="80"/>
  <c r="S9" i="80"/>
  <c r="R9" i="80"/>
  <c r="Q9" i="80"/>
  <c r="P9" i="80"/>
  <c r="O9" i="80"/>
  <c r="N9" i="80"/>
  <c r="U19" i="81"/>
  <c r="T19" i="81"/>
  <c r="S19" i="81"/>
  <c r="R19" i="81"/>
  <c r="Q19" i="81"/>
  <c r="P19" i="81"/>
  <c r="O19" i="81"/>
  <c r="N19" i="81"/>
  <c r="U18" i="81"/>
  <c r="T18" i="81"/>
  <c r="S18" i="81"/>
  <c r="R18" i="81"/>
  <c r="Q18" i="81"/>
  <c r="P18" i="81"/>
  <c r="O18" i="81"/>
  <c r="N18" i="81"/>
  <c r="U17" i="81"/>
  <c r="T17" i="81"/>
  <c r="S17" i="81"/>
  <c r="R17" i="81"/>
  <c r="Q17" i="81"/>
  <c r="P17" i="81"/>
  <c r="O17" i="81"/>
  <c r="N17" i="81"/>
  <c r="U16" i="81"/>
  <c r="T16" i="81"/>
  <c r="S16" i="81"/>
  <c r="R16" i="81"/>
  <c r="Q16" i="81"/>
  <c r="P16" i="81"/>
  <c r="O16" i="81"/>
  <c r="N16" i="81"/>
  <c r="U15" i="81"/>
  <c r="T15" i="81"/>
  <c r="S15" i="81"/>
  <c r="R15" i="81"/>
  <c r="Q15" i="81"/>
  <c r="P15" i="81"/>
  <c r="O15" i="81"/>
  <c r="N15" i="81"/>
  <c r="U14" i="81"/>
  <c r="T14" i="81"/>
  <c r="S14" i="81"/>
  <c r="R14" i="81"/>
  <c r="Q14" i="81"/>
  <c r="P14" i="81"/>
  <c r="O14" i="81"/>
  <c r="N14" i="81"/>
  <c r="U13" i="81"/>
  <c r="T13" i="81"/>
  <c r="S13" i="81"/>
  <c r="R13" i="81"/>
  <c r="Q13" i="81"/>
  <c r="P13" i="81"/>
  <c r="O13" i="81"/>
  <c r="N13" i="81"/>
  <c r="U12" i="81"/>
  <c r="T12" i="81"/>
  <c r="S12" i="81"/>
  <c r="R12" i="81"/>
  <c r="Q12" i="81"/>
  <c r="P12" i="81"/>
  <c r="O12" i="81"/>
  <c r="N12" i="81"/>
  <c r="U11" i="81"/>
  <c r="T11" i="81"/>
  <c r="S11" i="81"/>
  <c r="R11" i="81"/>
  <c r="Q11" i="81"/>
  <c r="P11" i="81"/>
  <c r="O11" i="81"/>
  <c r="N11" i="81"/>
  <c r="U10" i="81"/>
  <c r="T10" i="81"/>
  <c r="S10" i="81"/>
  <c r="R10" i="81"/>
  <c r="Q10" i="81"/>
  <c r="P10" i="81"/>
  <c r="O10" i="81"/>
  <c r="N10" i="81"/>
  <c r="U9" i="81"/>
  <c r="T9" i="81"/>
  <c r="S9" i="81"/>
  <c r="R9" i="81"/>
  <c r="Q9" i="81"/>
  <c r="P9" i="81"/>
  <c r="O9" i="81"/>
  <c r="N9" i="81"/>
  <c r="U18" i="82"/>
  <c r="T18" i="82"/>
  <c r="S18" i="82"/>
  <c r="R18" i="82"/>
  <c r="Q18" i="82"/>
  <c r="P18" i="82"/>
  <c r="U17" i="82"/>
  <c r="T17" i="82"/>
  <c r="S17" i="82"/>
  <c r="R17" i="82"/>
  <c r="Q17" i="82"/>
  <c r="P17" i="82"/>
  <c r="U16" i="82"/>
  <c r="T16" i="82"/>
  <c r="S16" i="82"/>
  <c r="R16" i="82"/>
  <c r="Q16" i="82"/>
  <c r="P16" i="82"/>
  <c r="U15" i="82"/>
  <c r="T15" i="82"/>
  <c r="S15" i="82"/>
  <c r="R15" i="82"/>
  <c r="Q15" i="82"/>
  <c r="P15" i="82"/>
  <c r="U14" i="82"/>
  <c r="T14" i="82"/>
  <c r="S14" i="82"/>
  <c r="R14" i="82"/>
  <c r="Q14" i="82"/>
  <c r="P14" i="82"/>
  <c r="U13" i="82"/>
  <c r="T13" i="82"/>
  <c r="S13" i="82"/>
  <c r="R13" i="82"/>
  <c r="Q13" i="82"/>
  <c r="P13" i="82"/>
  <c r="U12" i="82"/>
  <c r="T12" i="82"/>
  <c r="S12" i="82"/>
  <c r="R12" i="82"/>
  <c r="Q12" i="82"/>
  <c r="P12" i="82"/>
  <c r="U11" i="82"/>
  <c r="T11" i="82"/>
  <c r="S11" i="82"/>
  <c r="R11" i="82"/>
  <c r="Q11" i="82"/>
  <c r="P11" i="82"/>
  <c r="U10" i="82"/>
  <c r="T10" i="82"/>
  <c r="S10" i="82"/>
  <c r="R10" i="82"/>
  <c r="Q10" i="82"/>
  <c r="P10" i="82"/>
  <c r="U9" i="82"/>
  <c r="T9" i="82"/>
  <c r="S9" i="82"/>
  <c r="R9" i="82"/>
  <c r="Q9" i="82"/>
  <c r="P9" i="82"/>
  <c r="Q19" i="83"/>
  <c r="P19" i="83"/>
  <c r="O19" i="83"/>
  <c r="N19" i="83"/>
  <c r="U18" i="83"/>
  <c r="T18" i="83"/>
  <c r="S18" i="83"/>
  <c r="R18" i="83"/>
  <c r="Q18" i="83"/>
  <c r="P18" i="83"/>
  <c r="O18" i="83"/>
  <c r="N18" i="83"/>
  <c r="U17" i="83"/>
  <c r="T17" i="83"/>
  <c r="S17" i="83"/>
  <c r="R17" i="83"/>
  <c r="Q17" i="83"/>
  <c r="P17" i="83"/>
  <c r="O17" i="83"/>
  <c r="N17" i="83"/>
  <c r="U16" i="83"/>
  <c r="T16" i="83"/>
  <c r="S16" i="83"/>
  <c r="R16" i="83"/>
  <c r="Q16" i="83"/>
  <c r="P16" i="83"/>
  <c r="O16" i="83"/>
  <c r="N16" i="83"/>
  <c r="U15" i="83"/>
  <c r="T15" i="83"/>
  <c r="S15" i="83"/>
  <c r="R15" i="83"/>
  <c r="Q15" i="83"/>
  <c r="P15" i="83"/>
  <c r="O15" i="83"/>
  <c r="N15" i="83"/>
  <c r="U14" i="83"/>
  <c r="T14" i="83"/>
  <c r="S14" i="83"/>
  <c r="R14" i="83"/>
  <c r="Q14" i="83"/>
  <c r="P14" i="83"/>
  <c r="O14" i="83"/>
  <c r="N14" i="83"/>
  <c r="U13" i="83"/>
  <c r="T13" i="83"/>
  <c r="S13" i="83"/>
  <c r="R13" i="83"/>
  <c r="Q13" i="83"/>
  <c r="P13" i="83"/>
  <c r="O13" i="83"/>
  <c r="N13" i="83"/>
  <c r="U12" i="83"/>
  <c r="T12" i="83"/>
  <c r="S12" i="83"/>
  <c r="R12" i="83"/>
  <c r="Q12" i="83"/>
  <c r="P12" i="83"/>
  <c r="O12" i="83"/>
  <c r="N12" i="83"/>
  <c r="U11" i="83"/>
  <c r="T11" i="83"/>
  <c r="S11" i="83"/>
  <c r="R11" i="83"/>
  <c r="Q11" i="83"/>
  <c r="P11" i="83"/>
  <c r="O11" i="83"/>
  <c r="N11" i="83"/>
  <c r="U10" i="83"/>
  <c r="T10" i="83"/>
  <c r="S10" i="83"/>
  <c r="R10" i="83"/>
  <c r="Q10" i="83"/>
  <c r="P10" i="83"/>
  <c r="O10" i="83"/>
  <c r="N10" i="83"/>
  <c r="U9" i="83"/>
  <c r="T9" i="83"/>
  <c r="S9" i="83"/>
  <c r="R9" i="83"/>
  <c r="Q9" i="83"/>
  <c r="P9" i="83"/>
  <c r="O9" i="83"/>
  <c r="N9" i="83"/>
  <c r="U19" i="84"/>
  <c r="T19" i="84"/>
  <c r="S19" i="84"/>
  <c r="R19" i="84"/>
  <c r="Q19" i="84"/>
  <c r="P19" i="84"/>
  <c r="O19" i="84"/>
  <c r="N19" i="84"/>
  <c r="U18" i="84"/>
  <c r="T18" i="84"/>
  <c r="S18" i="84"/>
  <c r="R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U15" i="84"/>
  <c r="T15" i="84"/>
  <c r="S15" i="84"/>
  <c r="R15" i="84"/>
  <c r="Q15" i="84"/>
  <c r="P15" i="84"/>
  <c r="O15" i="84"/>
  <c r="N15" i="84"/>
  <c r="U14" i="84"/>
  <c r="T14" i="84"/>
  <c r="S14" i="84"/>
  <c r="R14" i="84"/>
  <c r="Q14" i="84"/>
  <c r="P14" i="84"/>
  <c r="O14" i="84"/>
  <c r="N14" i="84"/>
  <c r="U13" i="84"/>
  <c r="T13" i="84"/>
  <c r="S13" i="84"/>
  <c r="R13" i="84"/>
  <c r="Q13" i="84"/>
  <c r="P13" i="84"/>
  <c r="O13" i="84"/>
  <c r="N13" i="84"/>
  <c r="U12" i="84"/>
  <c r="T12" i="84"/>
  <c r="S12" i="84"/>
  <c r="R12" i="84"/>
  <c r="Q12" i="84"/>
  <c r="P12" i="84"/>
  <c r="O12" i="84"/>
  <c r="N12" i="84"/>
  <c r="U11" i="84"/>
  <c r="T11" i="84"/>
  <c r="S11" i="84"/>
  <c r="R11" i="84"/>
  <c r="Q11" i="84"/>
  <c r="P11" i="84"/>
  <c r="O11" i="84"/>
  <c r="N11" i="84"/>
  <c r="U10" i="84"/>
  <c r="T10" i="84"/>
  <c r="S10" i="84"/>
  <c r="R10" i="84"/>
  <c r="Q10" i="84"/>
  <c r="P10" i="84"/>
  <c r="O10" i="84"/>
  <c r="N10" i="84"/>
  <c r="U9" i="84"/>
  <c r="T9" i="84"/>
  <c r="S9" i="84"/>
  <c r="R9" i="84"/>
  <c r="Q9" i="84"/>
  <c r="P9" i="84"/>
  <c r="O9" i="84"/>
  <c r="N9" i="84"/>
  <c r="U28" i="85"/>
  <c r="U27" i="85"/>
  <c r="T27" i="85"/>
  <c r="U26" i="85"/>
  <c r="T26" i="85"/>
  <c r="U25" i="85"/>
  <c r="T25" i="85"/>
  <c r="U24" i="85"/>
  <c r="T24" i="85"/>
  <c r="U23" i="85"/>
  <c r="T23" i="85"/>
  <c r="U22" i="85"/>
  <c r="T22" i="85"/>
  <c r="U21" i="85"/>
  <c r="T21" i="85"/>
  <c r="U20" i="85"/>
  <c r="T20" i="85"/>
  <c r="U19" i="85"/>
  <c r="T19" i="85"/>
  <c r="U18" i="85"/>
  <c r="T18" i="85"/>
  <c r="U17" i="85"/>
  <c r="T17" i="85"/>
  <c r="U16" i="85"/>
  <c r="T16" i="85"/>
  <c r="U15" i="85"/>
  <c r="T15" i="85"/>
  <c r="U14" i="85"/>
  <c r="T14" i="85"/>
  <c r="U13" i="85"/>
  <c r="T13" i="85"/>
  <c r="U12" i="85"/>
  <c r="T12" i="85"/>
  <c r="U11" i="85"/>
  <c r="T11" i="85"/>
  <c r="U10" i="85"/>
  <c r="T10" i="85"/>
  <c r="U22" i="86"/>
  <c r="T22" i="86"/>
  <c r="S22" i="86"/>
  <c r="R22" i="86"/>
  <c r="Q22" i="86"/>
  <c r="P22" i="86"/>
  <c r="O22" i="86"/>
  <c r="N22" i="86"/>
  <c r="U21" i="86"/>
  <c r="T21" i="86"/>
  <c r="S21" i="86"/>
  <c r="R21" i="86"/>
  <c r="Q21" i="86"/>
  <c r="P21" i="86"/>
  <c r="O21" i="86"/>
  <c r="N21" i="86"/>
  <c r="U20" i="86"/>
  <c r="T20" i="86"/>
  <c r="S20" i="86"/>
  <c r="R20" i="86"/>
  <c r="Q20" i="86"/>
  <c r="P20" i="86"/>
  <c r="O20" i="86"/>
  <c r="N20" i="86"/>
  <c r="U19" i="86"/>
  <c r="T19" i="86"/>
  <c r="S19" i="86"/>
  <c r="R19" i="86"/>
  <c r="Q19" i="86"/>
  <c r="P19" i="86"/>
  <c r="O19" i="86"/>
  <c r="N19" i="86"/>
  <c r="U18" i="86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N17" i="86"/>
  <c r="U16" i="86"/>
  <c r="T16" i="86"/>
  <c r="S16" i="86"/>
  <c r="R16" i="86"/>
  <c r="Q16" i="86"/>
  <c r="P16" i="86"/>
  <c r="O16" i="86"/>
  <c r="N16" i="86"/>
  <c r="U15" i="86"/>
  <c r="T15" i="86"/>
  <c r="S15" i="86"/>
  <c r="R15" i="86"/>
  <c r="Q15" i="86"/>
  <c r="P15" i="86"/>
  <c r="O15" i="86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N13" i="86"/>
  <c r="U12" i="86"/>
  <c r="T12" i="86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N11" i="86"/>
  <c r="U10" i="86"/>
  <c r="T10" i="86"/>
  <c r="S10" i="86"/>
  <c r="R10" i="86"/>
  <c r="Q10" i="86"/>
  <c r="P10" i="86"/>
  <c r="O10" i="86"/>
  <c r="N10" i="86"/>
  <c r="U9" i="86"/>
  <c r="T9" i="86"/>
  <c r="S9" i="86"/>
  <c r="R9" i="86"/>
  <c r="Q9" i="86"/>
  <c r="P9" i="86"/>
  <c r="O9" i="86"/>
  <c r="N9" i="86"/>
  <c r="U22" i="87"/>
  <c r="T22" i="87"/>
  <c r="S22" i="87"/>
  <c r="R22" i="87"/>
  <c r="O22" i="87"/>
  <c r="N22" i="87"/>
  <c r="U21" i="87"/>
  <c r="T21" i="87"/>
  <c r="S21" i="87"/>
  <c r="R21" i="87"/>
  <c r="Q21" i="87"/>
  <c r="P21" i="87"/>
  <c r="O21" i="87"/>
  <c r="N21" i="87"/>
  <c r="U20" i="87"/>
  <c r="T20" i="87"/>
  <c r="S20" i="87"/>
  <c r="R20" i="87"/>
  <c r="Q20" i="87"/>
  <c r="P20" i="87"/>
  <c r="O20" i="87"/>
  <c r="N20" i="87"/>
  <c r="U19" i="87"/>
  <c r="T19" i="87"/>
  <c r="S19" i="87"/>
  <c r="R19" i="87"/>
  <c r="Q19" i="87"/>
  <c r="P19" i="87"/>
  <c r="O19" i="87"/>
  <c r="N19" i="87"/>
  <c r="U18" i="87"/>
  <c r="T18" i="87"/>
  <c r="S18" i="87"/>
  <c r="R18" i="87"/>
  <c r="Q18" i="87"/>
  <c r="P18" i="87"/>
  <c r="O18" i="87"/>
  <c r="N18" i="87"/>
  <c r="U17" i="87"/>
  <c r="T17" i="87"/>
  <c r="S17" i="87"/>
  <c r="R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U9" i="87"/>
  <c r="T9" i="87"/>
  <c r="S9" i="87"/>
  <c r="R9" i="87"/>
  <c r="Q9" i="87"/>
  <c r="P9" i="87"/>
  <c r="O9" i="87"/>
  <c r="N9" i="87"/>
  <c r="U15" i="88"/>
  <c r="T15" i="88"/>
  <c r="S15" i="88"/>
  <c r="R15" i="88"/>
  <c r="Q15" i="88"/>
  <c r="P15" i="88"/>
  <c r="O15" i="88"/>
  <c r="N15" i="88"/>
  <c r="U14" i="88"/>
  <c r="T14" i="88"/>
  <c r="S14" i="88"/>
  <c r="R14" i="88"/>
  <c r="Q14" i="88"/>
  <c r="P14" i="88"/>
  <c r="O14" i="88"/>
  <c r="V14" i="88" s="1"/>
  <c r="N14" i="88"/>
  <c r="U13" i="88"/>
  <c r="T13" i="88"/>
  <c r="S13" i="88"/>
  <c r="R13" i="88"/>
  <c r="Q13" i="88"/>
  <c r="P13" i="88"/>
  <c r="O13" i="88"/>
  <c r="N13" i="88"/>
  <c r="U12" i="88"/>
  <c r="T12" i="88"/>
  <c r="S12" i="88"/>
  <c r="R12" i="88"/>
  <c r="Q12" i="88"/>
  <c r="P12" i="88"/>
  <c r="O12" i="88"/>
  <c r="V12" i="88" s="1"/>
  <c r="N12" i="88"/>
  <c r="U11" i="88"/>
  <c r="T11" i="88"/>
  <c r="S11" i="88"/>
  <c r="R11" i="88"/>
  <c r="Q11" i="88"/>
  <c r="P11" i="88"/>
  <c r="O11" i="88"/>
  <c r="N11" i="88"/>
  <c r="U10" i="88"/>
  <c r="T10" i="88"/>
  <c r="S10" i="88"/>
  <c r="R10" i="88"/>
  <c r="Q10" i="88"/>
  <c r="P10" i="88"/>
  <c r="O10" i="88"/>
  <c r="V10" i="88" s="1"/>
  <c r="N10" i="88"/>
  <c r="U9" i="88"/>
  <c r="T9" i="88"/>
  <c r="S9" i="88"/>
  <c r="R9" i="88"/>
  <c r="Q9" i="88"/>
  <c r="P9" i="88"/>
  <c r="O9" i="88"/>
  <c r="N9" i="88"/>
  <c r="U22" i="89"/>
  <c r="T22" i="89"/>
  <c r="S22" i="89"/>
  <c r="R22" i="89"/>
  <c r="Q22" i="89"/>
  <c r="P22" i="89"/>
  <c r="O22" i="89"/>
  <c r="V22" i="89" s="1"/>
  <c r="N22" i="89"/>
  <c r="U21" i="89"/>
  <c r="T21" i="89"/>
  <c r="S21" i="89"/>
  <c r="R21" i="89"/>
  <c r="Q21" i="89"/>
  <c r="P21" i="89"/>
  <c r="O21" i="89"/>
  <c r="N21" i="89"/>
  <c r="U20" i="89"/>
  <c r="T20" i="89"/>
  <c r="S20" i="89"/>
  <c r="R20" i="89"/>
  <c r="Q20" i="89"/>
  <c r="P20" i="89"/>
  <c r="O20" i="89"/>
  <c r="V20" i="89" s="1"/>
  <c r="N20" i="89"/>
  <c r="U19" i="89"/>
  <c r="T19" i="89"/>
  <c r="S19" i="89"/>
  <c r="R19" i="89"/>
  <c r="Q19" i="89"/>
  <c r="P19" i="89"/>
  <c r="O19" i="89"/>
  <c r="N19" i="89"/>
  <c r="U18" i="89"/>
  <c r="T18" i="89"/>
  <c r="S18" i="89"/>
  <c r="R18" i="89"/>
  <c r="Q18" i="89"/>
  <c r="P18" i="89"/>
  <c r="O18" i="89"/>
  <c r="V18" i="89" s="1"/>
  <c r="N18" i="89"/>
  <c r="U17" i="89"/>
  <c r="T17" i="89"/>
  <c r="S17" i="89"/>
  <c r="R17" i="89"/>
  <c r="Q17" i="89"/>
  <c r="P17" i="89"/>
  <c r="O17" i="89"/>
  <c r="N17" i="89"/>
  <c r="U16" i="89"/>
  <c r="T16" i="89"/>
  <c r="S16" i="89"/>
  <c r="R16" i="89"/>
  <c r="Q16" i="89"/>
  <c r="P16" i="89"/>
  <c r="O16" i="89"/>
  <c r="V16" i="89" s="1"/>
  <c r="N16" i="89"/>
  <c r="U15" i="89"/>
  <c r="T15" i="89"/>
  <c r="S15" i="89"/>
  <c r="R15" i="89"/>
  <c r="Q15" i="89"/>
  <c r="P15" i="89"/>
  <c r="O15" i="89"/>
  <c r="N15" i="89"/>
  <c r="U14" i="89"/>
  <c r="T14" i="89"/>
  <c r="S14" i="89"/>
  <c r="R14" i="89"/>
  <c r="Q14" i="89"/>
  <c r="P14" i="89"/>
  <c r="O14" i="89"/>
  <c r="V14" i="89" s="1"/>
  <c r="N14" i="89"/>
  <c r="U13" i="89"/>
  <c r="T13" i="89"/>
  <c r="S13" i="89"/>
  <c r="R13" i="89"/>
  <c r="Q13" i="89"/>
  <c r="P13" i="89"/>
  <c r="O13" i="89"/>
  <c r="N13" i="89"/>
  <c r="U12" i="89"/>
  <c r="T12" i="89"/>
  <c r="S12" i="89"/>
  <c r="R12" i="89"/>
  <c r="Q12" i="89"/>
  <c r="P12" i="89"/>
  <c r="O12" i="89"/>
  <c r="V12" i="89" s="1"/>
  <c r="N12" i="89"/>
  <c r="U11" i="89"/>
  <c r="T11" i="89"/>
  <c r="S11" i="89"/>
  <c r="R11" i="89"/>
  <c r="Q11" i="89"/>
  <c r="P11" i="89"/>
  <c r="O11" i="89"/>
  <c r="N11" i="89"/>
  <c r="U10" i="89"/>
  <c r="T10" i="89"/>
  <c r="S10" i="89"/>
  <c r="R10" i="89"/>
  <c r="Q10" i="89"/>
  <c r="P10" i="89"/>
  <c r="O10" i="89"/>
  <c r="V10" i="89" s="1"/>
  <c r="N10" i="89"/>
  <c r="U9" i="89"/>
  <c r="T9" i="89"/>
  <c r="S9" i="89"/>
  <c r="R9" i="89"/>
  <c r="Q9" i="89"/>
  <c r="P9" i="89"/>
  <c r="O9" i="89"/>
  <c r="V9" i="89" s="1"/>
  <c r="N9" i="89"/>
  <c r="V9" i="85"/>
  <c r="U29" i="90"/>
  <c r="T29" i="90"/>
  <c r="S29" i="90"/>
  <c r="R29" i="90"/>
  <c r="Q29" i="90"/>
  <c r="P29" i="90"/>
  <c r="U28" i="90"/>
  <c r="T28" i="90"/>
  <c r="S28" i="90"/>
  <c r="R28" i="90"/>
  <c r="Q28" i="90"/>
  <c r="P28" i="90"/>
  <c r="U27" i="90"/>
  <c r="T27" i="90"/>
  <c r="S27" i="90"/>
  <c r="R27" i="90"/>
  <c r="Q27" i="90"/>
  <c r="P27" i="90"/>
  <c r="U26" i="90"/>
  <c r="T26" i="90"/>
  <c r="S26" i="90"/>
  <c r="R26" i="90"/>
  <c r="Q26" i="90"/>
  <c r="P26" i="90"/>
  <c r="U25" i="90"/>
  <c r="T25" i="90"/>
  <c r="S25" i="90"/>
  <c r="R25" i="90"/>
  <c r="Q25" i="90"/>
  <c r="P25" i="90"/>
  <c r="U24" i="90"/>
  <c r="T24" i="90"/>
  <c r="S24" i="90"/>
  <c r="R24" i="90"/>
  <c r="Q24" i="90"/>
  <c r="P24" i="90"/>
  <c r="U23" i="90"/>
  <c r="T23" i="90"/>
  <c r="S23" i="90"/>
  <c r="R23" i="90"/>
  <c r="Q23" i="90"/>
  <c r="P23" i="90"/>
  <c r="U22" i="90"/>
  <c r="T22" i="90"/>
  <c r="S22" i="90"/>
  <c r="R22" i="90"/>
  <c r="Q22" i="90"/>
  <c r="P22" i="90"/>
  <c r="U21" i="90"/>
  <c r="T21" i="90"/>
  <c r="S21" i="90"/>
  <c r="R21" i="90"/>
  <c r="Q21" i="90"/>
  <c r="P21" i="90"/>
  <c r="U20" i="90"/>
  <c r="T20" i="90"/>
  <c r="S20" i="90"/>
  <c r="R20" i="90"/>
  <c r="Q20" i="90"/>
  <c r="P20" i="90"/>
  <c r="U19" i="90"/>
  <c r="T19" i="90"/>
  <c r="S19" i="90"/>
  <c r="R19" i="90"/>
  <c r="Q19" i="90"/>
  <c r="P19" i="90"/>
  <c r="U18" i="90"/>
  <c r="T18" i="90"/>
  <c r="S18" i="90"/>
  <c r="R18" i="90"/>
  <c r="Q18" i="90"/>
  <c r="P18" i="90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U15" i="91"/>
  <c r="T15" i="91"/>
  <c r="S15" i="91"/>
  <c r="R15" i="91"/>
  <c r="Q15" i="91"/>
  <c r="P15" i="91"/>
  <c r="U14" i="91"/>
  <c r="T14" i="91"/>
  <c r="S14" i="91"/>
  <c r="R14" i="91"/>
  <c r="Q14" i="91"/>
  <c r="P14" i="91"/>
  <c r="U13" i="91"/>
  <c r="T13" i="91"/>
  <c r="S13" i="91"/>
  <c r="R13" i="91"/>
  <c r="Q13" i="91"/>
  <c r="P13" i="91"/>
  <c r="U12" i="91"/>
  <c r="T12" i="91"/>
  <c r="S12" i="91"/>
  <c r="R12" i="91"/>
  <c r="Q12" i="91"/>
  <c r="P12" i="91"/>
  <c r="U11" i="91"/>
  <c r="T11" i="91"/>
  <c r="S11" i="91"/>
  <c r="R11" i="91"/>
  <c r="Q11" i="91"/>
  <c r="P11" i="91"/>
  <c r="U10" i="91"/>
  <c r="T10" i="91"/>
  <c r="S10" i="91"/>
  <c r="R10" i="91"/>
  <c r="Q10" i="91"/>
  <c r="P10" i="91"/>
  <c r="U9" i="91"/>
  <c r="T9" i="91"/>
  <c r="S9" i="91"/>
  <c r="R9" i="91"/>
  <c r="Q9" i="91"/>
  <c r="P9" i="91"/>
  <c r="N9" i="91"/>
  <c r="U18" i="92"/>
  <c r="T18" i="92"/>
  <c r="S18" i="92"/>
  <c r="R18" i="92"/>
  <c r="Q18" i="92"/>
  <c r="P18" i="92"/>
  <c r="U17" i="92"/>
  <c r="T17" i="92"/>
  <c r="S17" i="92"/>
  <c r="R17" i="92"/>
  <c r="Q17" i="92"/>
  <c r="P17" i="92"/>
  <c r="U16" i="92"/>
  <c r="T16" i="92"/>
  <c r="S16" i="92"/>
  <c r="R16" i="92"/>
  <c r="Q16" i="92"/>
  <c r="P16" i="92"/>
  <c r="U15" i="92"/>
  <c r="T15" i="92"/>
  <c r="S15" i="92"/>
  <c r="R15" i="92"/>
  <c r="Q15" i="92"/>
  <c r="P15" i="92"/>
  <c r="U14" i="92"/>
  <c r="T14" i="92"/>
  <c r="S14" i="92"/>
  <c r="R14" i="92"/>
  <c r="Q14" i="92"/>
  <c r="P14" i="92"/>
  <c r="U13" i="92"/>
  <c r="T13" i="92"/>
  <c r="S13" i="92"/>
  <c r="R13" i="92"/>
  <c r="Q13" i="92"/>
  <c r="P13" i="92"/>
  <c r="U12" i="92"/>
  <c r="T12" i="92"/>
  <c r="S12" i="92"/>
  <c r="R12" i="92"/>
  <c r="Q12" i="92"/>
  <c r="P12" i="92"/>
  <c r="U11" i="92"/>
  <c r="T11" i="92"/>
  <c r="S11" i="92"/>
  <c r="R11" i="92"/>
  <c r="Q11" i="92"/>
  <c r="P11" i="92"/>
  <c r="U10" i="92"/>
  <c r="T10" i="92"/>
  <c r="S10" i="92"/>
  <c r="R10" i="92"/>
  <c r="Q10" i="92"/>
  <c r="P10" i="92"/>
  <c r="U9" i="92"/>
  <c r="T9" i="92"/>
  <c r="S9" i="92"/>
  <c r="R9" i="92"/>
  <c r="Q9" i="92"/>
  <c r="P9" i="92"/>
  <c r="T14" i="93"/>
  <c r="P14" i="93"/>
  <c r="N14" i="93"/>
  <c r="T13" i="93"/>
  <c r="P13" i="93"/>
  <c r="N13" i="93"/>
  <c r="T12" i="93"/>
  <c r="P12" i="93"/>
  <c r="N12" i="93"/>
  <c r="T11" i="93"/>
  <c r="P11" i="93"/>
  <c r="N11" i="93"/>
  <c r="T10" i="93"/>
  <c r="P10" i="93"/>
  <c r="N10" i="93"/>
  <c r="T9" i="93"/>
  <c r="P9" i="93"/>
  <c r="N9" i="93"/>
  <c r="P30" i="94"/>
  <c r="N30" i="94"/>
  <c r="P29" i="94"/>
  <c r="N29" i="94"/>
  <c r="P28" i="94"/>
  <c r="N28" i="94"/>
  <c r="P27" i="94"/>
  <c r="N27" i="94"/>
  <c r="P26" i="94"/>
  <c r="N26" i="94"/>
  <c r="P25" i="94"/>
  <c r="N25" i="94"/>
  <c r="P24" i="94"/>
  <c r="N24" i="94"/>
  <c r="P23" i="94"/>
  <c r="N23" i="94"/>
  <c r="P22" i="94"/>
  <c r="N22" i="94"/>
  <c r="P21" i="94"/>
  <c r="N21" i="94"/>
  <c r="P20" i="94"/>
  <c r="N20" i="94"/>
  <c r="P19" i="94"/>
  <c r="N19" i="94"/>
  <c r="P18" i="94"/>
  <c r="N18" i="94"/>
  <c r="P17" i="94"/>
  <c r="N17" i="94"/>
  <c r="P16" i="94"/>
  <c r="N16" i="94"/>
  <c r="P15" i="94"/>
  <c r="N15" i="94"/>
  <c r="P14" i="94"/>
  <c r="N14" i="94"/>
  <c r="P13" i="94"/>
  <c r="N13" i="94"/>
  <c r="P12" i="94"/>
  <c r="N12" i="94"/>
  <c r="P11" i="94"/>
  <c r="N11" i="94"/>
  <c r="P10" i="94"/>
  <c r="N10" i="94"/>
  <c r="T9" i="94"/>
  <c r="P9" i="94"/>
  <c r="N9" i="94"/>
  <c r="S26" i="95"/>
  <c r="Q26" i="95"/>
  <c r="O26" i="95"/>
  <c r="U25" i="95"/>
  <c r="S25" i="95"/>
  <c r="Q25" i="95"/>
  <c r="O25" i="95"/>
  <c r="U24" i="95"/>
  <c r="S24" i="95"/>
  <c r="Q24" i="95"/>
  <c r="O24" i="95"/>
  <c r="U23" i="95"/>
  <c r="S23" i="95"/>
  <c r="Q23" i="95"/>
  <c r="O23" i="95"/>
  <c r="U22" i="95"/>
  <c r="S22" i="95"/>
  <c r="Q22" i="95"/>
  <c r="O22" i="95"/>
  <c r="U21" i="95"/>
  <c r="S21" i="95"/>
  <c r="Q21" i="95"/>
  <c r="O21" i="95"/>
  <c r="U20" i="95"/>
  <c r="S20" i="95"/>
  <c r="Q20" i="95"/>
  <c r="O20" i="95"/>
  <c r="U19" i="95"/>
  <c r="S19" i="95"/>
  <c r="Q19" i="95"/>
  <c r="O19" i="95"/>
  <c r="U18" i="95"/>
  <c r="S18" i="95"/>
  <c r="Q18" i="95"/>
  <c r="O18" i="95"/>
  <c r="U17" i="95"/>
  <c r="S17" i="95"/>
  <c r="Q17" i="95"/>
  <c r="O17" i="95"/>
  <c r="U16" i="95"/>
  <c r="S16" i="95"/>
  <c r="Q16" i="95"/>
  <c r="O16" i="95"/>
  <c r="U15" i="95"/>
  <c r="S15" i="95"/>
  <c r="Q15" i="95"/>
  <c r="O15" i="95"/>
  <c r="U14" i="95"/>
  <c r="S14" i="95"/>
  <c r="Q14" i="95"/>
  <c r="O14" i="95"/>
  <c r="U13" i="95"/>
  <c r="S13" i="95"/>
  <c r="Q13" i="95"/>
  <c r="O13" i="95"/>
  <c r="U12" i="95"/>
  <c r="S12" i="95"/>
  <c r="Q12" i="95"/>
  <c r="O12" i="95"/>
  <c r="U11" i="95"/>
  <c r="S11" i="95"/>
  <c r="Q11" i="95"/>
  <c r="O11" i="95"/>
  <c r="U10" i="95"/>
  <c r="S10" i="95"/>
  <c r="Q10" i="95"/>
  <c r="O10" i="95"/>
  <c r="U9" i="95"/>
  <c r="S9" i="95"/>
  <c r="Q9" i="95"/>
  <c r="O9" i="95"/>
  <c r="S17" i="96"/>
  <c r="Q17" i="96"/>
  <c r="S16" i="96"/>
  <c r="Q16" i="96"/>
  <c r="S15" i="96"/>
  <c r="Q15" i="96"/>
  <c r="S14" i="96"/>
  <c r="Q14" i="96"/>
  <c r="V14" i="96" s="1"/>
  <c r="S13" i="96"/>
  <c r="Q13" i="96"/>
  <c r="S12" i="96"/>
  <c r="Q12" i="96"/>
  <c r="S11" i="96"/>
  <c r="Q11" i="96"/>
  <c r="S10" i="96"/>
  <c r="Q10" i="96"/>
  <c r="V10" i="96" s="1"/>
  <c r="S9" i="96"/>
  <c r="Q9" i="96"/>
  <c r="U30" i="98"/>
  <c r="U29" i="98"/>
  <c r="U28" i="98"/>
  <c r="U27" i="98"/>
  <c r="U26" i="98"/>
  <c r="U25" i="98"/>
  <c r="U24" i="98"/>
  <c r="U23" i="98"/>
  <c r="U22" i="98"/>
  <c r="U21" i="98"/>
  <c r="U20" i="98"/>
  <c r="U19" i="98"/>
  <c r="U18" i="98"/>
  <c r="U17" i="98"/>
  <c r="U16" i="98"/>
  <c r="U15" i="98"/>
  <c r="U14" i="98"/>
  <c r="U13" i="98"/>
  <c r="U12" i="98"/>
  <c r="U11" i="98"/>
  <c r="U10" i="98"/>
  <c r="U9" i="98"/>
  <c r="S9" i="98"/>
  <c r="Q9" i="98"/>
  <c r="U30" i="99"/>
  <c r="S30" i="99"/>
  <c r="Q30" i="99"/>
  <c r="U29" i="99"/>
  <c r="S29" i="99"/>
  <c r="Q29" i="99"/>
  <c r="U28" i="99"/>
  <c r="S28" i="99"/>
  <c r="Q28" i="99"/>
  <c r="U27" i="99"/>
  <c r="S27" i="99"/>
  <c r="Q27" i="99"/>
  <c r="U26" i="99"/>
  <c r="S26" i="99"/>
  <c r="Q26" i="99"/>
  <c r="U25" i="99"/>
  <c r="S25" i="99"/>
  <c r="Q25" i="99"/>
  <c r="U24" i="99"/>
  <c r="S24" i="99"/>
  <c r="Q24" i="99"/>
  <c r="U23" i="99"/>
  <c r="S23" i="99"/>
  <c r="Q23" i="99"/>
  <c r="U22" i="99"/>
  <c r="S22" i="99"/>
  <c r="Q22" i="99"/>
  <c r="U21" i="99"/>
  <c r="S21" i="99"/>
  <c r="Q21" i="99"/>
  <c r="U20" i="99"/>
  <c r="S20" i="99"/>
  <c r="Q20" i="99"/>
  <c r="U19" i="99"/>
  <c r="S19" i="99"/>
  <c r="Q19" i="99"/>
  <c r="U18" i="99"/>
  <c r="S18" i="99"/>
  <c r="Q18" i="99"/>
  <c r="U17" i="99"/>
  <c r="S17" i="99"/>
  <c r="Q17" i="99"/>
  <c r="U16" i="99"/>
  <c r="S16" i="99"/>
  <c r="Q16" i="99"/>
  <c r="U15" i="99"/>
  <c r="S15" i="99"/>
  <c r="Q15" i="99"/>
  <c r="U14" i="99"/>
  <c r="S14" i="99"/>
  <c r="Q14" i="99"/>
  <c r="U13" i="99"/>
  <c r="S13" i="99"/>
  <c r="Q13" i="99"/>
  <c r="U12" i="99"/>
  <c r="S12" i="99"/>
  <c r="Q12" i="99"/>
  <c r="U11" i="99"/>
  <c r="S11" i="99"/>
  <c r="Q11" i="99"/>
  <c r="U10" i="99"/>
  <c r="S10" i="99"/>
  <c r="U9" i="99"/>
  <c r="Q9" i="99"/>
  <c r="U19" i="101"/>
  <c r="T19" i="101"/>
  <c r="S19" i="101"/>
  <c r="R19" i="101"/>
  <c r="Q19" i="101"/>
  <c r="P19" i="101"/>
  <c r="U18" i="101"/>
  <c r="T18" i="101"/>
  <c r="S18" i="101"/>
  <c r="R18" i="101"/>
  <c r="Q18" i="101"/>
  <c r="P18" i="101"/>
  <c r="U17" i="101"/>
  <c r="T17" i="101"/>
  <c r="S17" i="101"/>
  <c r="R17" i="101"/>
  <c r="Q17" i="101"/>
  <c r="P17" i="101"/>
  <c r="U16" i="101"/>
  <c r="T16" i="101"/>
  <c r="S16" i="101"/>
  <c r="R16" i="101"/>
  <c r="Q16" i="101"/>
  <c r="P16" i="101"/>
  <c r="U15" i="101"/>
  <c r="T15" i="101"/>
  <c r="S15" i="101"/>
  <c r="R15" i="101"/>
  <c r="Q15" i="101"/>
  <c r="P15" i="101"/>
  <c r="U14" i="101"/>
  <c r="T14" i="101"/>
  <c r="S14" i="101"/>
  <c r="R14" i="101"/>
  <c r="Q14" i="101"/>
  <c r="P14" i="101"/>
  <c r="U13" i="101"/>
  <c r="T13" i="101"/>
  <c r="S13" i="101"/>
  <c r="R13" i="101"/>
  <c r="Q13" i="101"/>
  <c r="P13" i="101"/>
  <c r="U12" i="101"/>
  <c r="T12" i="101"/>
  <c r="S12" i="101"/>
  <c r="R12" i="101"/>
  <c r="Q12" i="101"/>
  <c r="P12" i="101"/>
  <c r="U11" i="101"/>
  <c r="T11" i="101"/>
  <c r="S11" i="101"/>
  <c r="R11" i="101"/>
  <c r="Q11" i="101"/>
  <c r="P11" i="101"/>
  <c r="U10" i="101"/>
  <c r="T10" i="101"/>
  <c r="S10" i="101"/>
  <c r="R10" i="101"/>
  <c r="Q10" i="101"/>
  <c r="P10" i="101"/>
  <c r="U9" i="101"/>
  <c r="T9" i="101"/>
  <c r="S9" i="101"/>
  <c r="R9" i="101"/>
  <c r="Q9" i="101"/>
  <c r="P9" i="101"/>
  <c r="U28" i="102"/>
  <c r="Q28" i="102"/>
  <c r="O28" i="102"/>
  <c r="U27" i="102"/>
  <c r="Q27" i="102"/>
  <c r="O27" i="102"/>
  <c r="U26" i="102"/>
  <c r="Q26" i="102"/>
  <c r="O26" i="102"/>
  <c r="U25" i="102"/>
  <c r="Q25" i="102"/>
  <c r="O25" i="102"/>
  <c r="U24" i="102"/>
  <c r="Q24" i="102"/>
  <c r="O24" i="102"/>
  <c r="U23" i="102"/>
  <c r="Q23" i="102"/>
  <c r="O23" i="102"/>
  <c r="U22" i="102"/>
  <c r="Q22" i="102"/>
  <c r="O22" i="102"/>
  <c r="U21" i="102"/>
  <c r="Q21" i="102"/>
  <c r="O21" i="102"/>
  <c r="U20" i="102"/>
  <c r="Q20" i="102"/>
  <c r="O20" i="102"/>
  <c r="U19" i="102"/>
  <c r="Q19" i="102"/>
  <c r="O19" i="102"/>
  <c r="U18" i="102"/>
  <c r="Q18" i="102"/>
  <c r="O18" i="102"/>
  <c r="U17" i="102"/>
  <c r="Q17" i="102"/>
  <c r="O17" i="102"/>
  <c r="U16" i="102"/>
  <c r="Q16" i="102"/>
  <c r="O16" i="102"/>
  <c r="U15" i="102"/>
  <c r="Q15" i="102"/>
  <c r="O15" i="102"/>
  <c r="U14" i="102"/>
  <c r="Q14" i="102"/>
  <c r="O14" i="102"/>
  <c r="U13" i="102"/>
  <c r="Q13" i="102"/>
  <c r="O13" i="102"/>
  <c r="U12" i="102"/>
  <c r="Q12" i="102"/>
  <c r="O12" i="102"/>
  <c r="U11" i="102"/>
  <c r="Q11" i="102"/>
  <c r="O11" i="102"/>
  <c r="U10" i="102"/>
  <c r="Q10" i="102"/>
  <c r="O10" i="102"/>
  <c r="U9" i="102"/>
  <c r="S9" i="102"/>
  <c r="Q9" i="102"/>
  <c r="O9" i="102"/>
  <c r="U17" i="103"/>
  <c r="S17" i="103"/>
  <c r="Q17" i="103"/>
  <c r="O17" i="103"/>
  <c r="U16" i="103"/>
  <c r="S16" i="103"/>
  <c r="Q16" i="103"/>
  <c r="O16" i="103"/>
  <c r="U15" i="103"/>
  <c r="S15" i="103"/>
  <c r="Q15" i="103"/>
  <c r="O15" i="103"/>
  <c r="U14" i="103"/>
  <c r="S14" i="103"/>
  <c r="Q14" i="103"/>
  <c r="O14" i="103"/>
  <c r="U13" i="103"/>
  <c r="S13" i="103"/>
  <c r="Q13" i="103"/>
  <c r="O13" i="103"/>
  <c r="U12" i="103"/>
  <c r="S12" i="103"/>
  <c r="Q12" i="103"/>
  <c r="O12" i="103"/>
  <c r="U11" i="103"/>
  <c r="S11" i="103"/>
  <c r="Q11" i="103"/>
  <c r="O11" i="103"/>
  <c r="U10" i="103"/>
  <c r="S10" i="103"/>
  <c r="Q10" i="103"/>
  <c r="O10" i="103"/>
  <c r="U9" i="103"/>
  <c r="S9" i="103"/>
  <c r="Q9" i="103"/>
  <c r="O9" i="103"/>
  <c r="V9" i="90"/>
  <c r="W15" i="70" l="1"/>
  <c r="W12" i="62"/>
  <c r="W22" i="61"/>
  <c r="V24" i="58"/>
  <c r="W24" i="58" s="1"/>
  <c r="V16" i="58"/>
  <c r="R16" i="100"/>
  <c r="W13" i="56"/>
  <c r="V15" i="58"/>
  <c r="V11" i="62"/>
  <c r="V9" i="62"/>
  <c r="W11" i="62"/>
  <c r="W15" i="62"/>
  <c r="W25" i="61"/>
  <c r="W16" i="58"/>
  <c r="V9" i="54"/>
  <c r="V22" i="58"/>
  <c r="V14" i="58"/>
  <c r="V9" i="105"/>
  <c r="S14" i="94"/>
  <c r="W17" i="58"/>
  <c r="V12" i="54"/>
  <c r="V23" i="62"/>
  <c r="W23" i="62" s="1"/>
  <c r="W15" i="58"/>
  <c r="W12" i="57"/>
  <c r="W24" i="56"/>
  <c r="V10" i="54"/>
  <c r="V21" i="58"/>
  <c r="W21" i="58" s="1"/>
  <c r="V13" i="58"/>
  <c r="V18" i="60"/>
  <c r="V14" i="60"/>
  <c r="V10" i="60"/>
  <c r="V26" i="62"/>
  <c r="V22" i="62"/>
  <c r="V18" i="62"/>
  <c r="V14" i="62"/>
  <c r="V10" i="62"/>
  <c r="W10" i="62" s="1"/>
  <c r="S21" i="100"/>
  <c r="V21" i="100" s="1"/>
  <c r="R21" i="100"/>
  <c r="V15" i="62"/>
  <c r="V9" i="92"/>
  <c r="V24" i="63"/>
  <c r="W14" i="62"/>
  <c r="W18" i="62"/>
  <c r="W22" i="62"/>
  <c r="W26" i="62"/>
  <c r="W30" i="62"/>
  <c r="W14" i="58"/>
  <c r="W22" i="58"/>
  <c r="V13" i="54"/>
  <c r="V9" i="58"/>
  <c r="V20" i="58"/>
  <c r="V12" i="58"/>
  <c r="V40" i="99"/>
  <c r="X14" i="55"/>
  <c r="W13" i="58"/>
  <c r="W11" i="56"/>
  <c r="X24" i="55"/>
  <c r="V19" i="58"/>
  <c r="W19" i="58" s="1"/>
  <c r="V11" i="58"/>
  <c r="V17" i="60"/>
  <c r="V13" i="60"/>
  <c r="V29" i="62"/>
  <c r="V25" i="62"/>
  <c r="W25" i="62" s="1"/>
  <c r="V21" i="62"/>
  <c r="W21" i="62" s="1"/>
  <c r="V17" i="62"/>
  <c r="W17" i="62" s="1"/>
  <c r="V13" i="62"/>
  <c r="V23" i="58"/>
  <c r="W23" i="58" s="1"/>
  <c r="V27" i="62"/>
  <c r="W27" i="62" s="1"/>
  <c r="V9" i="72"/>
  <c r="W9" i="62"/>
  <c r="W13" i="62"/>
  <c r="W29" i="62"/>
  <c r="W19" i="61"/>
  <c r="W12" i="58"/>
  <c r="W20" i="58"/>
  <c r="V11" i="54"/>
  <c r="W17" i="55"/>
  <c r="V26" i="58"/>
  <c r="W26" i="58" s="1"/>
  <c r="V18" i="58"/>
  <c r="W18" i="58" s="1"/>
  <c r="V10" i="58"/>
  <c r="W10" i="58" s="1"/>
  <c r="W9" i="58"/>
  <c r="V19" i="62"/>
  <c r="W19" i="62" s="1"/>
  <c r="W11" i="58"/>
  <c r="W26" i="57"/>
  <c r="X19" i="55"/>
  <c r="V14" i="54"/>
  <c r="V25" i="58"/>
  <c r="W25" i="58" s="1"/>
  <c r="V17" i="58"/>
  <c r="V20" i="60"/>
  <c r="V16" i="60"/>
  <c r="V12" i="60"/>
  <c r="V28" i="62"/>
  <c r="W28" i="62" s="1"/>
  <c r="V24" i="62"/>
  <c r="W24" i="62" s="1"/>
  <c r="V20" i="62"/>
  <c r="W20" i="62" s="1"/>
  <c r="V16" i="62"/>
  <c r="W16" i="62" s="1"/>
  <c r="V12" i="62"/>
  <c r="S19" i="94"/>
  <c r="R24" i="100"/>
  <c r="V15" i="104"/>
  <c r="V20" i="104"/>
  <c r="V9" i="71"/>
  <c r="V15" i="96"/>
  <c r="S11" i="94"/>
  <c r="V11" i="94" s="1"/>
  <c r="V9" i="96"/>
  <c r="V9" i="77"/>
  <c r="V9" i="60"/>
  <c r="S22" i="94"/>
  <c r="V22" i="94" s="1"/>
  <c r="V9" i="102"/>
  <c r="V9" i="78"/>
  <c r="S9" i="94"/>
  <c r="V9" i="94" s="1"/>
  <c r="S11" i="93"/>
  <c r="V11" i="93" s="1"/>
  <c r="V33" i="98"/>
  <c r="V14" i="78"/>
  <c r="V36" i="99"/>
  <c r="V17" i="98"/>
  <c r="V9" i="91"/>
  <c r="V10" i="84"/>
  <c r="W10" i="84" s="1"/>
  <c r="V9" i="56"/>
  <c r="W9" i="56" s="1"/>
  <c r="V29" i="63"/>
  <c r="V18" i="64"/>
  <c r="V10" i="64"/>
  <c r="V12" i="67"/>
  <c r="W12" i="67" s="1"/>
  <c r="V13" i="78"/>
  <c r="S27" i="94"/>
  <c r="S12" i="94"/>
  <c r="R20" i="100"/>
  <c r="V33" i="99"/>
  <c r="R15" i="100"/>
  <c r="S15" i="100" s="1"/>
  <c r="V15" i="100" s="1"/>
  <c r="V9" i="86"/>
  <c r="V11" i="86"/>
  <c r="V13" i="86"/>
  <c r="V15" i="86"/>
  <c r="V17" i="86"/>
  <c r="V19" i="86"/>
  <c r="V21" i="86"/>
  <c r="V9" i="68"/>
  <c r="V9" i="67"/>
  <c r="W9" i="67" s="1"/>
  <c r="V9" i="63"/>
  <c r="V28" i="85"/>
  <c r="S23" i="94"/>
  <c r="V23" i="94" s="1"/>
  <c r="V9" i="97"/>
  <c r="V32" i="99"/>
  <c r="V9" i="82"/>
  <c r="V10" i="104"/>
  <c r="V19" i="104"/>
  <c r="S15" i="94"/>
  <c r="V15" i="94" s="1"/>
  <c r="V31" i="99"/>
  <c r="R23" i="100"/>
  <c r="S23" i="100" s="1"/>
  <c r="V23" i="100" s="1"/>
  <c r="R10" i="100"/>
  <c r="S10" i="100" s="1"/>
  <c r="V10" i="100" s="1"/>
  <c r="V9" i="64"/>
  <c r="V12" i="77"/>
  <c r="V44" i="99"/>
  <c r="R22" i="100"/>
  <c r="V9" i="101"/>
  <c r="V45" i="98"/>
  <c r="V9" i="84"/>
  <c r="W9" i="84" s="1"/>
  <c r="V22" i="64"/>
  <c r="V14" i="64"/>
  <c r="V16" i="67"/>
  <c r="W16" i="67" s="1"/>
  <c r="V11" i="77"/>
  <c r="R9" i="100"/>
  <c r="S9" i="100" s="1"/>
  <c r="V9" i="100" s="1"/>
  <c r="R13" i="100"/>
  <c r="S13" i="100" s="1"/>
  <c r="V13" i="100" s="1"/>
  <c r="V21" i="98"/>
  <c r="V17" i="96"/>
  <c r="V12" i="104"/>
  <c r="R17" i="100"/>
  <c r="S17" i="100" s="1"/>
  <c r="V17" i="100" s="1"/>
  <c r="V29" i="98"/>
  <c r="V13" i="104"/>
  <c r="V41" i="99"/>
  <c r="V41" i="98"/>
  <c r="V12" i="96"/>
  <c r="V10" i="86"/>
  <c r="V12" i="86"/>
  <c r="V14" i="86"/>
  <c r="V16" i="86"/>
  <c r="V18" i="86"/>
  <c r="V20" i="86"/>
  <c r="V22" i="86"/>
  <c r="V9" i="79"/>
  <c r="V9" i="74"/>
  <c r="V9" i="61"/>
  <c r="W9" i="61" s="1"/>
  <c r="V9" i="59"/>
  <c r="S17" i="94"/>
  <c r="V17" i="94" s="1"/>
  <c r="V9" i="55"/>
  <c r="X9" i="55" s="1"/>
  <c r="V11" i="104"/>
  <c r="V49" i="98"/>
  <c r="V25" i="98"/>
  <c r="V9" i="98"/>
  <c r="V11" i="89"/>
  <c r="V13" i="89"/>
  <c r="V15" i="89"/>
  <c r="V17" i="89"/>
  <c r="V19" i="89"/>
  <c r="V21" i="89"/>
  <c r="V9" i="88"/>
  <c r="V11" i="88"/>
  <c r="V13" i="88"/>
  <c r="V15" i="88"/>
  <c r="V11" i="71"/>
  <c r="V13" i="71"/>
  <c r="V15" i="71"/>
  <c r="V17" i="71"/>
  <c r="V19" i="71"/>
  <c r="V21" i="71"/>
  <c r="S30" i="94"/>
  <c r="V37" i="98"/>
  <c r="V13" i="98"/>
  <c r="R18" i="100"/>
  <c r="S18" i="100" s="1"/>
  <c r="V18" i="100" s="1"/>
  <c r="V9" i="70"/>
  <c r="W9" i="70" s="1"/>
  <c r="V9" i="104"/>
  <c r="V18" i="104"/>
  <c r="S28" i="94"/>
  <c r="V28" i="94" s="1"/>
  <c r="S20" i="94"/>
  <c r="V20" i="94" s="1"/>
  <c r="R12" i="100"/>
  <c r="S12" i="100" s="1"/>
  <c r="V12" i="100" s="1"/>
  <c r="V14" i="104"/>
  <c r="S26" i="94"/>
  <c r="V26" i="94" s="1"/>
  <c r="S24" i="94"/>
  <c r="V11" i="96"/>
  <c r="S22" i="100"/>
  <c r="V22" i="100" s="1"/>
  <c r="V9" i="103"/>
  <c r="V15" i="91"/>
  <c r="V11" i="91"/>
  <c r="S18" i="94"/>
  <c r="V18" i="94" s="1"/>
  <c r="S16" i="94"/>
  <c r="V16" i="94" s="1"/>
  <c r="V25" i="99"/>
  <c r="V17" i="99"/>
  <c r="R11" i="100"/>
  <c r="S11" i="100" s="1"/>
  <c r="V11" i="100" s="1"/>
  <c r="V24" i="99"/>
  <c r="V16" i="99"/>
  <c r="R25" i="100"/>
  <c r="S25" i="100" s="1"/>
  <c r="V25" i="100" s="1"/>
  <c r="R19" i="100"/>
  <c r="S19" i="100" s="1"/>
  <c r="V19" i="100" s="1"/>
  <c r="V17" i="104"/>
  <c r="V24" i="90"/>
  <c r="V16" i="90"/>
  <c r="S29" i="94"/>
  <c r="V29" i="94" s="1"/>
  <c r="V9" i="93"/>
  <c r="V16" i="96"/>
  <c r="V16" i="104"/>
  <c r="S21" i="94"/>
  <c r="V21" i="94" s="1"/>
  <c r="S10" i="94"/>
  <c r="V10" i="94" s="1"/>
  <c r="S16" i="100"/>
  <c r="V28" i="90"/>
  <c r="V20" i="90"/>
  <c r="V12" i="90"/>
  <c r="S13" i="93"/>
  <c r="V13" i="93" s="1"/>
  <c r="V26" i="55"/>
  <c r="X26" i="55" s="1"/>
  <c r="V22" i="55"/>
  <c r="X22" i="55" s="1"/>
  <c r="V18" i="55"/>
  <c r="X18" i="55" s="1"/>
  <c r="V14" i="55"/>
  <c r="V10" i="55"/>
  <c r="X10" i="55" s="1"/>
  <c r="V25" i="56"/>
  <c r="W25" i="56" s="1"/>
  <c r="V21" i="56"/>
  <c r="W21" i="56" s="1"/>
  <c r="V17" i="56"/>
  <c r="W17" i="56" s="1"/>
  <c r="V13" i="56"/>
  <c r="V25" i="57"/>
  <c r="W25" i="57" s="1"/>
  <c r="V21" i="57"/>
  <c r="W21" i="57" s="1"/>
  <c r="V17" i="57"/>
  <c r="W17" i="57" s="1"/>
  <c r="V13" i="57"/>
  <c r="W13" i="57" s="1"/>
  <c r="V19" i="76"/>
  <c r="V15" i="76"/>
  <c r="V11" i="76"/>
  <c r="R14" i="100"/>
  <c r="S14" i="100" s="1"/>
  <c r="V14" i="100" s="1"/>
  <c r="V9" i="76"/>
  <c r="V9" i="57"/>
  <c r="W9" i="57" s="1"/>
  <c r="V27" i="58"/>
  <c r="W27" i="58" s="1"/>
  <c r="V28" i="59"/>
  <c r="V24" i="59"/>
  <c r="V20" i="59"/>
  <c r="V16" i="59"/>
  <c r="V12" i="59"/>
  <c r="V21" i="60"/>
  <c r="V24" i="61"/>
  <c r="W24" i="61" s="1"/>
  <c r="V20" i="61"/>
  <c r="W20" i="61" s="1"/>
  <c r="V16" i="61"/>
  <c r="W16" i="61" s="1"/>
  <c r="V12" i="61"/>
  <c r="W12" i="61" s="1"/>
  <c r="S13" i="94"/>
  <c r="V13" i="94" s="1"/>
  <c r="S24" i="100"/>
  <c r="V24" i="100" s="1"/>
  <c r="V11" i="101"/>
  <c r="V22" i="71"/>
  <c r="V10" i="70"/>
  <c r="W10" i="70" s="1"/>
  <c r="V11" i="70"/>
  <c r="W11" i="70" s="1"/>
  <c r="V12" i="70"/>
  <c r="W12" i="70" s="1"/>
  <c r="V13" i="70"/>
  <c r="W13" i="70" s="1"/>
  <c r="V14" i="70"/>
  <c r="W14" i="70" s="1"/>
  <c r="V15" i="70"/>
  <c r="V16" i="70"/>
  <c r="W16" i="70" s="1"/>
  <c r="V17" i="70"/>
  <c r="W17" i="70" s="1"/>
  <c r="V18" i="70"/>
  <c r="W18" i="70" s="1"/>
  <c r="V19" i="70"/>
  <c r="W19" i="70" s="1"/>
  <c r="V20" i="70"/>
  <c r="W20" i="70" s="1"/>
  <c r="V21" i="70"/>
  <c r="W21" i="70" s="1"/>
  <c r="V22" i="70"/>
  <c r="W22" i="70" s="1"/>
  <c r="V25" i="55"/>
  <c r="X25" i="55" s="1"/>
  <c r="V21" i="55"/>
  <c r="X21" i="55" s="1"/>
  <c r="V17" i="55"/>
  <c r="X17" i="55" s="1"/>
  <c r="V13" i="55"/>
  <c r="X13" i="55" s="1"/>
  <c r="V24" i="56"/>
  <c r="V20" i="56"/>
  <c r="W20" i="56" s="1"/>
  <c r="V16" i="56"/>
  <c r="W16" i="56" s="1"/>
  <c r="V12" i="56"/>
  <c r="W12" i="56" s="1"/>
  <c r="V28" i="57"/>
  <c r="W28" i="57" s="1"/>
  <c r="V24" i="57"/>
  <c r="W24" i="57" s="1"/>
  <c r="V20" i="57"/>
  <c r="W20" i="57" s="1"/>
  <c r="V16" i="57"/>
  <c r="W16" i="57" s="1"/>
  <c r="V12" i="57"/>
  <c r="V18" i="76"/>
  <c r="V14" i="76"/>
  <c r="V10" i="76"/>
  <c r="V10" i="77"/>
  <c r="V12" i="78"/>
  <c r="V14" i="91"/>
  <c r="V10" i="91"/>
  <c r="V24" i="94"/>
  <c r="V46" i="98"/>
  <c r="V42" i="98"/>
  <c r="V38" i="98"/>
  <c r="V34" i="98"/>
  <c r="V30" i="98"/>
  <c r="V26" i="98"/>
  <c r="V22" i="98"/>
  <c r="V18" i="98"/>
  <c r="V14" i="98"/>
  <c r="V10" i="98"/>
  <c r="V16" i="97"/>
  <c r="V14" i="97"/>
  <c r="V12" i="97"/>
  <c r="V10" i="97"/>
  <c r="V23" i="99"/>
  <c r="V15" i="99"/>
  <c r="V19" i="101"/>
  <c r="V10" i="103"/>
  <c r="V14" i="103"/>
  <c r="V27" i="59"/>
  <c r="V23" i="59"/>
  <c r="V19" i="59"/>
  <c r="V15" i="59"/>
  <c r="V11" i="59"/>
  <c r="V27" i="61"/>
  <c r="W27" i="61" s="1"/>
  <c r="V23" i="61"/>
  <c r="W23" i="61" s="1"/>
  <c r="V19" i="61"/>
  <c r="V15" i="61"/>
  <c r="W15" i="61" s="1"/>
  <c r="V11" i="61"/>
  <c r="W11" i="61" s="1"/>
  <c r="V21" i="64"/>
  <c r="V17" i="64"/>
  <c r="V13" i="64"/>
  <c r="V15" i="67"/>
  <c r="W15" i="67" s="1"/>
  <c r="V11" i="67"/>
  <c r="W11" i="67" s="1"/>
  <c r="V46" i="68"/>
  <c r="V31" i="72"/>
  <c r="V11" i="78"/>
  <c r="V27" i="90"/>
  <c r="V23" i="90"/>
  <c r="V19" i="90"/>
  <c r="V15" i="90"/>
  <c r="V11" i="90"/>
  <c r="V27" i="94"/>
  <c r="V19" i="94"/>
  <c r="V38" i="99"/>
  <c r="V30" i="99"/>
  <c r="V22" i="99"/>
  <c r="V14" i="99"/>
  <c r="V18" i="101"/>
  <c r="V14" i="101"/>
  <c r="V10" i="101"/>
  <c r="V15" i="101"/>
  <c r="V12" i="103"/>
  <c r="V16" i="103"/>
  <c r="V18" i="73"/>
  <c r="V24" i="55"/>
  <c r="V20" i="55"/>
  <c r="X20" i="55" s="1"/>
  <c r="V16" i="55"/>
  <c r="X16" i="55" s="1"/>
  <c r="V12" i="55"/>
  <c r="X12" i="55" s="1"/>
  <c r="V27" i="56"/>
  <c r="W27" i="56" s="1"/>
  <c r="V23" i="56"/>
  <c r="W23" i="56" s="1"/>
  <c r="V19" i="56"/>
  <c r="W19" i="56" s="1"/>
  <c r="V15" i="56"/>
  <c r="W15" i="56" s="1"/>
  <c r="V11" i="56"/>
  <c r="V27" i="57"/>
  <c r="W27" i="57" s="1"/>
  <c r="V23" i="57"/>
  <c r="W23" i="57" s="1"/>
  <c r="V19" i="57"/>
  <c r="W19" i="57" s="1"/>
  <c r="V15" i="57"/>
  <c r="W15" i="57" s="1"/>
  <c r="V11" i="57"/>
  <c r="W11" i="57" s="1"/>
  <c r="V17" i="76"/>
  <c r="V13" i="76"/>
  <c r="V18" i="78"/>
  <c r="V10" i="78"/>
  <c r="V13" i="91"/>
  <c r="V14" i="94"/>
  <c r="S14" i="93"/>
  <c r="V14" i="93" s="1"/>
  <c r="V47" i="98"/>
  <c r="V43" i="98"/>
  <c r="V39" i="98"/>
  <c r="V35" i="98"/>
  <c r="V31" i="98"/>
  <c r="V27" i="98"/>
  <c r="V23" i="98"/>
  <c r="V19" i="98"/>
  <c r="V15" i="98"/>
  <c r="V11" i="98"/>
  <c r="V45" i="99"/>
  <c r="V37" i="99"/>
  <c r="V29" i="99"/>
  <c r="V21" i="99"/>
  <c r="V13" i="99"/>
  <c r="V11" i="84"/>
  <c r="W11" i="84" s="1"/>
  <c r="V14" i="84"/>
  <c r="W14" i="84" s="1"/>
  <c r="V17" i="84"/>
  <c r="W17" i="84" s="1"/>
  <c r="V9" i="81"/>
  <c r="V12" i="81"/>
  <c r="V15" i="81"/>
  <c r="V18" i="81"/>
  <c r="V26" i="59"/>
  <c r="V22" i="59"/>
  <c r="V18" i="59"/>
  <c r="V14" i="59"/>
  <c r="V10" i="59"/>
  <c r="V26" i="61"/>
  <c r="W26" i="61" s="1"/>
  <c r="V22" i="61"/>
  <c r="V18" i="61"/>
  <c r="W18" i="61" s="1"/>
  <c r="V14" i="61"/>
  <c r="W14" i="61" s="1"/>
  <c r="V10" i="61"/>
  <c r="W10" i="61" s="1"/>
  <c r="V20" i="64"/>
  <c r="V16" i="64"/>
  <c r="V12" i="64"/>
  <c r="V18" i="67"/>
  <c r="W18" i="67" s="1"/>
  <c r="V14" i="67"/>
  <c r="W14" i="67" s="1"/>
  <c r="V10" i="67"/>
  <c r="W10" i="67" s="1"/>
  <c r="V15" i="77"/>
  <c r="V17" i="78"/>
  <c r="V26" i="90"/>
  <c r="V22" i="90"/>
  <c r="V18" i="90"/>
  <c r="V14" i="90"/>
  <c r="V10" i="90"/>
  <c r="V25" i="94"/>
  <c r="V30" i="94"/>
  <c r="S10" i="93"/>
  <c r="V28" i="99"/>
  <c r="V20" i="99"/>
  <c r="V12" i="99"/>
  <c r="V16" i="100"/>
  <c r="V17" i="101"/>
  <c r="V13" i="101"/>
  <c r="V12" i="84"/>
  <c r="W12" i="84" s="1"/>
  <c r="V15" i="84"/>
  <c r="W15" i="84" s="1"/>
  <c r="V18" i="84"/>
  <c r="W18" i="84" s="1"/>
  <c r="V11" i="81"/>
  <c r="V14" i="81"/>
  <c r="V17" i="81"/>
  <c r="V20" i="80"/>
  <c r="V15" i="54"/>
  <c r="V27" i="55"/>
  <c r="X27" i="55" s="1"/>
  <c r="V23" i="55"/>
  <c r="X23" i="55" s="1"/>
  <c r="V19" i="55"/>
  <c r="V15" i="55"/>
  <c r="X15" i="55" s="1"/>
  <c r="V11" i="55"/>
  <c r="X11" i="55" s="1"/>
  <c r="V26" i="56"/>
  <c r="W26" i="56" s="1"/>
  <c r="V22" i="56"/>
  <c r="W22" i="56" s="1"/>
  <c r="V18" i="56"/>
  <c r="W18" i="56" s="1"/>
  <c r="V14" i="56"/>
  <c r="W14" i="56" s="1"/>
  <c r="V10" i="56"/>
  <c r="W10" i="56" s="1"/>
  <c r="V26" i="57"/>
  <c r="V22" i="57"/>
  <c r="W22" i="57" s="1"/>
  <c r="V18" i="57"/>
  <c r="W18" i="57" s="1"/>
  <c r="V14" i="57"/>
  <c r="W14" i="57" s="1"/>
  <c r="V10" i="57"/>
  <c r="W10" i="57" s="1"/>
  <c r="V20" i="74"/>
  <c r="V20" i="76"/>
  <c r="V16" i="76"/>
  <c r="V12" i="76"/>
  <c r="V14" i="77"/>
  <c r="V16" i="78"/>
  <c r="V12" i="91"/>
  <c r="V18" i="92"/>
  <c r="V12" i="94"/>
  <c r="S12" i="93"/>
  <c r="V12" i="93" s="1"/>
  <c r="V10" i="93"/>
  <c r="V48" i="98"/>
  <c r="V44" i="98"/>
  <c r="V40" i="98"/>
  <c r="V36" i="98"/>
  <c r="V32" i="98"/>
  <c r="V28" i="98"/>
  <c r="V24" i="98"/>
  <c r="V20" i="98"/>
  <c r="V16" i="98"/>
  <c r="V12" i="98"/>
  <c r="V17" i="97"/>
  <c r="V15" i="97"/>
  <c r="V13" i="97"/>
  <c r="V11" i="97"/>
  <c r="V43" i="99"/>
  <c r="V35" i="99"/>
  <c r="V27" i="99"/>
  <c r="V19" i="99"/>
  <c r="V11" i="99"/>
  <c r="V13" i="84"/>
  <c r="W13" i="84" s="1"/>
  <c r="V16" i="84"/>
  <c r="W16" i="84" s="1"/>
  <c r="V19" i="84"/>
  <c r="W19" i="84" s="1"/>
  <c r="V10" i="81"/>
  <c r="V13" i="81"/>
  <c r="V16" i="81"/>
  <c r="V19" i="81"/>
  <c r="V11" i="103"/>
  <c r="V13" i="103"/>
  <c r="V15" i="103"/>
  <c r="V17" i="103"/>
  <c r="V18" i="82"/>
  <c r="V29" i="59"/>
  <c r="V25" i="59"/>
  <c r="V21" i="59"/>
  <c r="V17" i="59"/>
  <c r="V13" i="59"/>
  <c r="V25" i="61"/>
  <c r="V21" i="61"/>
  <c r="W21" i="61" s="1"/>
  <c r="V17" i="61"/>
  <c r="W17" i="61" s="1"/>
  <c r="V13" i="61"/>
  <c r="W13" i="61" s="1"/>
  <c r="V19" i="64"/>
  <c r="V15" i="64"/>
  <c r="V11" i="64"/>
  <c r="V17" i="67"/>
  <c r="W17" i="67" s="1"/>
  <c r="V13" i="67"/>
  <c r="W13" i="67" s="1"/>
  <c r="V13" i="77"/>
  <c r="V15" i="78"/>
  <c r="V29" i="90"/>
  <c r="V25" i="90"/>
  <c r="V21" i="90"/>
  <c r="V17" i="90"/>
  <c r="V13" i="90"/>
  <c r="V42" i="99"/>
  <c r="V34" i="99"/>
  <c r="V26" i="99"/>
  <c r="V18" i="99"/>
  <c r="V10" i="99"/>
  <c r="S20" i="100"/>
  <c r="V20" i="100" s="1"/>
  <c r="V16" i="101"/>
  <c r="V12" i="101"/>
  <c r="X16" i="104" l="1"/>
  <c r="W16" i="104"/>
  <c r="X11" i="104"/>
  <c r="W11" i="104"/>
  <c r="X13" i="104"/>
  <c r="W13" i="104"/>
  <c r="W10" i="104"/>
  <c r="X10" i="104"/>
  <c r="W14" i="104"/>
  <c r="X14" i="104"/>
  <c r="X12" i="104"/>
  <c r="W12" i="104"/>
  <c r="X20" i="104"/>
  <c r="W20" i="104"/>
  <c r="W15" i="104"/>
  <c r="X15" i="104"/>
  <c r="X17" i="104"/>
  <c r="W17" i="104"/>
  <c r="W9" i="104"/>
  <c r="X9" i="104"/>
  <c r="W18" i="104"/>
  <c r="X18" i="104"/>
  <c r="X19" i="104"/>
  <c r="W19" i="104"/>
</calcChain>
</file>

<file path=xl/sharedStrings.xml><?xml version="1.0" encoding="utf-8"?>
<sst xmlns="http://schemas.openxmlformats.org/spreadsheetml/2006/main" count="1922" uniqueCount="57">
  <si>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</si>
  <si>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</si>
  <si>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</si>
  <si>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</si>
  <si>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</si>
  <si>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</si>
  <si>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</si>
  <si>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</si>
  <si>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</si>
  <si>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</si>
  <si>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</si>
  <si>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</si>
  <si>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</si>
  <si>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</si>
  <si>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</si>
  <si>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</si>
  <si>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</si>
  <si>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</si>
  <si>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</si>
  <si>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</si>
  <si>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</si>
  <si>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</si>
  <si>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</si>
  <si>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</si>
  <si>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</si>
  <si>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</si>
  <si>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</si>
  <si>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</si>
  <si>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</si>
  <si>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</si>
  <si>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</si>
  <si>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</si>
  <si>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[S/m]</t>
    <phoneticPr fontId="1" type="noConversion"/>
  </si>
  <si>
    <t>[mOhm cm]</t>
    <phoneticPr fontId="1" type="noConversion"/>
  </si>
  <si>
    <t>[mOhm cm]</t>
    <phoneticPr fontId="1" type="noConversion"/>
  </si>
  <si>
    <t>[S/m]</t>
    <phoneticPr fontId="1" type="noConversion"/>
  </si>
  <si>
    <t>[mOhm cm]</t>
    <phoneticPr fontId="1" type="noConversion"/>
  </si>
  <si>
    <t>[mOhm cm]</t>
    <phoneticPr fontId="1" type="noConversion"/>
  </si>
  <si>
    <t>[Ohm cm]</t>
    <phoneticPr fontId="1" type="noConversion"/>
  </si>
  <si>
    <t>[C]</t>
    <phoneticPr fontId="1" type="noConversion"/>
  </si>
  <si>
    <t>[S/m]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</si>
  <si>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</si>
  <si>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</si>
  <si>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</si>
  <si>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t>[mOhm cm]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</si>
  <si>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</si>
  <si>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</si>
  <si>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Z</t>
    <phoneticPr fontId="1" type="noConversion"/>
  </si>
  <si>
    <t>[mOhm cm]</t>
    <phoneticPr fontId="1" type="noConversion"/>
  </si>
  <si>
    <t>[10^(3) /K]</t>
    <phoneticPr fontId="1" type="noConversion"/>
  </si>
  <si>
    <t>[mOhm cm]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</si>
  <si>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</si>
  <si>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</si>
  <si>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BR</t>
    <phoneticPr fontId="1" type="noConversion"/>
  </si>
  <si>
    <t>JHS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</si>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</sst>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0_ "/>
    <numFmt numFmtId="178" formatCode="0.000_ "/>
    <numFmt numFmtId="179" formatCode="0.0%"/>
    <numFmt numFmtId="180" formatCode="0.00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Font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178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9" fontId="0" fillId="0" borderId="0" xfId="1" applyNumberFormat="1" applyFon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9" fontId="0" fillId="0" borderId="0" xfId="1" applyFont="1">
      <alignment vertical="center"/>
    </xf>
    <xf numFmtId="177" fontId="0" fillId="0" borderId="0" xfId="0" applyNumberFormat="1" applyFill="1" applyBorder="1">
      <alignment vertical="center"/>
    </xf>
    <xf numFmtId="0" fontId="0" fillId="0" borderId="2" xfId="0" applyFill="1" applyBorder="1">
      <alignment vertical="center"/>
    </xf>
    <xf numFmtId="9" fontId="0" fillId="0" borderId="0" xfId="1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1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0" borderId="15" xfId="0" applyFill="1" applyBorder="1">
      <alignment vertical="center"/>
    </xf>
    <xf numFmtId="0" fontId="0" fillId="5" borderId="1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'#00129'!$D$9:$D$34</c:f>
              <c:numCache>
                <c:formatCode>General</c:formatCode>
                <c:ptCount val="26"/>
                <c:pt idx="0">
                  <c:v>304.44900000000001</c:v>
                </c:pt>
                <c:pt idx="1">
                  <c:v>333.00599999999997</c:v>
                </c:pt>
                <c:pt idx="2">
                  <c:v>369.423</c:v>
                </c:pt>
                <c:pt idx="3">
                  <c:v>409.79</c:v>
                </c:pt>
                <c:pt idx="4">
                  <c:v>443.70299999999997</c:v>
                </c:pt>
                <c:pt idx="5">
                  <c:v>484.15800000000002</c:v>
                </c:pt>
                <c:pt idx="6">
                  <c:v>519.49099999999999</c:v>
                </c:pt>
                <c:pt idx="7">
                  <c:v>554.87300000000005</c:v>
                </c:pt>
                <c:pt idx="8">
                  <c:v>591.19500000000005</c:v>
                </c:pt>
                <c:pt idx="9">
                  <c:v>628.56600000000003</c:v>
                </c:pt>
                <c:pt idx="10">
                  <c:v>665.93</c:v>
                </c:pt>
                <c:pt idx="11">
                  <c:v>705.90599999999995</c:v>
                </c:pt>
                <c:pt idx="12">
                  <c:v>748.53899999999999</c:v>
                </c:pt>
                <c:pt idx="13">
                  <c:v>696.80799999999999</c:v>
                </c:pt>
                <c:pt idx="14">
                  <c:v>656.72500000000002</c:v>
                </c:pt>
                <c:pt idx="15">
                  <c:v>626.99699999999996</c:v>
                </c:pt>
                <c:pt idx="16">
                  <c:v>589.49800000000005</c:v>
                </c:pt>
                <c:pt idx="17">
                  <c:v>555.78</c:v>
                </c:pt>
                <c:pt idx="18">
                  <c:v>512.89700000000005</c:v>
                </c:pt>
                <c:pt idx="19">
                  <c:v>479.03699999999998</c:v>
                </c:pt>
                <c:pt idx="20">
                  <c:v>445.19099999999997</c:v>
                </c:pt>
                <c:pt idx="21">
                  <c:v>407.40800000000002</c:v>
                </c:pt>
                <c:pt idx="22">
                  <c:v>370.99799999999999</c:v>
                </c:pt>
                <c:pt idx="23">
                  <c:v>342.38</c:v>
                </c:pt>
                <c:pt idx="24">
                  <c:v>325.48399999999998</c:v>
                </c:pt>
                <c:pt idx="25">
                  <c:v>307.35700000000003</c:v>
                </c:pt>
              </c:numCache>
            </c:numRef>
          </c:xVal>
          <c:yVal>
            <c:numRef>
              <c:f>'#00129'!$E$9:$E$34</c:f>
              <c:numCache>
                <c:formatCode>General</c:formatCode>
                <c:ptCount val="26"/>
                <c:pt idx="0">
                  <c:v>34.339100000000002</c:v>
                </c:pt>
                <c:pt idx="1">
                  <c:v>33.442599999999999</c:v>
                </c:pt>
                <c:pt idx="2">
                  <c:v>36.773000000000003</c:v>
                </c:pt>
                <c:pt idx="3">
                  <c:v>43.489100000000001</c:v>
                </c:pt>
                <c:pt idx="4">
                  <c:v>52.760300000000001</c:v>
                </c:pt>
                <c:pt idx="5">
                  <c:v>64.988600000000005</c:v>
                </c:pt>
                <c:pt idx="6">
                  <c:v>81.889899999999997</c:v>
                </c:pt>
                <c:pt idx="7">
                  <c:v>101.759</c:v>
                </c:pt>
                <c:pt idx="8">
                  <c:v>99.153599999999997</c:v>
                </c:pt>
                <c:pt idx="9">
                  <c:v>80.856800000000007</c:v>
                </c:pt>
                <c:pt idx="10">
                  <c:v>62.136099999999999</c:v>
                </c:pt>
                <c:pt idx="11">
                  <c:v>44.258899999999997</c:v>
                </c:pt>
                <c:pt idx="12">
                  <c:v>30.1936</c:v>
                </c:pt>
                <c:pt idx="13">
                  <c:v>43.850299999999997</c:v>
                </c:pt>
                <c:pt idx="14">
                  <c:v>54.943100000000001</c:v>
                </c:pt>
                <c:pt idx="15">
                  <c:v>63.898200000000003</c:v>
                </c:pt>
                <c:pt idx="16">
                  <c:v>74.138599999999997</c:v>
                </c:pt>
                <c:pt idx="17">
                  <c:v>77.164000000000001</c:v>
                </c:pt>
                <c:pt idx="18">
                  <c:v>75.540599999999998</c:v>
                </c:pt>
                <c:pt idx="19">
                  <c:v>69.661600000000007</c:v>
                </c:pt>
                <c:pt idx="20">
                  <c:v>64.630600000000001</c:v>
                </c:pt>
                <c:pt idx="21">
                  <c:v>57.062100000000001</c:v>
                </c:pt>
                <c:pt idx="22">
                  <c:v>54.155700000000003</c:v>
                </c:pt>
                <c:pt idx="23">
                  <c:v>51.235999999999997</c:v>
                </c:pt>
                <c:pt idx="24">
                  <c:v>50.416600000000003</c:v>
                </c:pt>
                <c:pt idx="25">
                  <c:v>53.839599999999997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F-4F9B-BE46-75E31F91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63456"/>
        <c:axId val="570762624"/>
      </c:scatterChart>
      <c:valAx>
        <c:axId val="5707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762624"/>
        <c:crosses val="autoZero"/>
        <c:crossBetween val="midCat"/>
      </c:valAx>
      <c:valAx>
        <c:axId val="5707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12</xdr:row>
      <xdr:rowOff>165100</xdr:rowOff>
    </xdr:from>
    <xdr:to>
      <xdr:col>12</xdr:col>
      <xdr:colOff>492125</xdr:colOff>
      <xdr:row>25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04B50A-1AFD-43AF-BE05-CDF4FB85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8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32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472.84300000000002</v>
      </c>
      <c r="C9" s="36">
        <v>37972.199999999997</v>
      </c>
      <c r="D9" s="3"/>
      <c r="E9" s="4"/>
      <c r="F9" s="36">
        <v>473.48500000000001</v>
      </c>
      <c r="G9" s="36">
        <v>-74.408299999999997</v>
      </c>
      <c r="H9" s="36">
        <v>473.91300000000001</v>
      </c>
      <c r="I9" s="36">
        <v>2.4350700000000001</v>
      </c>
      <c r="J9" s="36">
        <v>473.30599999999998</v>
      </c>
      <c r="K9" s="36">
        <v>4.5366799999999999E-2</v>
      </c>
      <c r="N9" s="3">
        <f>B9</f>
        <v>472.84300000000002</v>
      </c>
      <c r="O9" s="21">
        <f>C9</f>
        <v>37972.199999999997</v>
      </c>
      <c r="P9" s="3">
        <f>F9</f>
        <v>473.48500000000001</v>
      </c>
      <c r="Q9" s="17">
        <f>G9*0.000001</f>
        <v>-7.440829999999999E-5</v>
      </c>
      <c r="R9" s="3">
        <f>H9</f>
        <v>473.91300000000001</v>
      </c>
      <c r="S9" s="24">
        <f>I9</f>
        <v>2.4350700000000001</v>
      </c>
      <c r="T9" s="3">
        <f>J9</f>
        <v>473.30599999999998</v>
      </c>
      <c r="U9" s="24">
        <f>K9</f>
        <v>4.5366799999999999E-2</v>
      </c>
      <c r="V9" s="22">
        <f>((O9*(Q9)^2)/S9)*T9</f>
        <v>4.0863831435105719E-2</v>
      </c>
    </row>
    <row r="10" spans="1:22" x14ac:dyDescent="0.6">
      <c r="B10" s="3">
        <v>483.75900000000001</v>
      </c>
      <c r="C10" s="4">
        <v>37761.300000000003</v>
      </c>
      <c r="D10" s="3"/>
      <c r="E10" s="4"/>
      <c r="F10" s="3">
        <v>483.22500000000002</v>
      </c>
      <c r="G10" s="4">
        <v>-78.106499999999997</v>
      </c>
      <c r="H10" s="3">
        <v>523.37</v>
      </c>
      <c r="I10" s="4">
        <v>2.19156</v>
      </c>
      <c r="J10" s="3">
        <v>524.08299999999997</v>
      </c>
      <c r="K10" s="4">
        <v>8.0447099999999994E-2</v>
      </c>
      <c r="N10" s="3">
        <f t="shared" ref="N10:N30" si="0">B10</f>
        <v>483.75900000000001</v>
      </c>
      <c r="O10" s="21">
        <f t="shared" ref="O10:O39" si="1">C10</f>
        <v>37761.300000000003</v>
      </c>
      <c r="P10" s="3">
        <f t="shared" ref="P10:P30" si="2">F10</f>
        <v>483.22500000000002</v>
      </c>
      <c r="Q10" s="17">
        <f t="shared" ref="Q10:Q30" si="3">G10*0.000001</f>
        <v>-7.8106499999999995E-5</v>
      </c>
      <c r="R10" s="3">
        <f t="shared" ref="R10:U15" si="4">H10</f>
        <v>523.37</v>
      </c>
      <c r="S10" s="24">
        <f t="shared" si="4"/>
        <v>2.19156</v>
      </c>
      <c r="T10" s="3">
        <f t="shared" si="4"/>
        <v>524.08299999999997</v>
      </c>
      <c r="U10" s="24">
        <f t="shared" si="4"/>
        <v>8.0447099999999994E-2</v>
      </c>
      <c r="V10" s="22">
        <f>((O14*(Q14)^2)/S10)*T10</f>
        <v>8.1226537454366907E-2</v>
      </c>
    </row>
    <row r="11" spans="1:22" x14ac:dyDescent="0.6">
      <c r="B11" s="2">
        <v>494.12900000000002</v>
      </c>
      <c r="C11" s="1">
        <v>37550.9</v>
      </c>
      <c r="D11" s="2"/>
      <c r="E11" s="1"/>
      <c r="F11" s="2">
        <v>494.048</v>
      </c>
      <c r="G11" s="1">
        <v>-81.065100000000001</v>
      </c>
      <c r="H11" s="2">
        <v>573.37</v>
      </c>
      <c r="I11" s="1">
        <v>2.0405799999999998</v>
      </c>
      <c r="J11" s="2">
        <v>572.68700000000001</v>
      </c>
      <c r="K11" s="1">
        <v>0.14479800000000001</v>
      </c>
      <c r="N11" s="3">
        <f t="shared" si="0"/>
        <v>494.12900000000002</v>
      </c>
      <c r="O11" s="21">
        <f t="shared" si="1"/>
        <v>37550.9</v>
      </c>
      <c r="P11" s="3">
        <f t="shared" si="2"/>
        <v>494.048</v>
      </c>
      <c r="Q11" s="17">
        <f t="shared" si="3"/>
        <v>-8.1065099999999991E-5</v>
      </c>
      <c r="R11" s="3">
        <f t="shared" si="4"/>
        <v>573.37</v>
      </c>
      <c r="S11" s="24">
        <f t="shared" si="4"/>
        <v>2.0405799999999998</v>
      </c>
      <c r="T11" s="3">
        <f t="shared" si="4"/>
        <v>572.68700000000001</v>
      </c>
      <c r="U11" s="24">
        <f t="shared" si="4"/>
        <v>0.14479800000000001</v>
      </c>
      <c r="V11" s="22">
        <f>((O19*(Q19)^2)/S11)*T11</f>
        <v>0.14603599932214806</v>
      </c>
    </row>
    <row r="12" spans="1:22" x14ac:dyDescent="0.6">
      <c r="B12" s="2">
        <v>503.41</v>
      </c>
      <c r="C12" s="1">
        <v>37745.4</v>
      </c>
      <c r="D12" s="2"/>
      <c r="E12" s="1"/>
      <c r="F12" s="2">
        <v>503.24700000000001</v>
      </c>
      <c r="G12" s="1">
        <v>-86.982200000000006</v>
      </c>
      <c r="H12" s="2">
        <v>623.37</v>
      </c>
      <c r="I12" s="1">
        <v>1.9285699999999999</v>
      </c>
      <c r="J12" s="2">
        <v>622.952</v>
      </c>
      <c r="K12" s="1">
        <v>0.27085999999999999</v>
      </c>
      <c r="N12" s="3">
        <f t="shared" si="0"/>
        <v>503.41</v>
      </c>
      <c r="O12" s="21">
        <f t="shared" si="1"/>
        <v>37745.4</v>
      </c>
      <c r="P12" s="3">
        <f t="shared" si="2"/>
        <v>503.24700000000001</v>
      </c>
      <c r="Q12" s="17">
        <f t="shared" si="3"/>
        <v>-8.6982200000000002E-5</v>
      </c>
      <c r="R12" s="3">
        <f t="shared" si="4"/>
        <v>623.37</v>
      </c>
      <c r="S12" s="24">
        <f t="shared" si="4"/>
        <v>1.9285699999999999</v>
      </c>
      <c r="T12" s="3">
        <f t="shared" si="4"/>
        <v>622.952</v>
      </c>
      <c r="U12" s="24">
        <f t="shared" si="4"/>
        <v>0.27085999999999999</v>
      </c>
      <c r="V12" s="22">
        <f>((O24*(Q24)^2)/S12)*T12</f>
        <v>0.27507498175012229</v>
      </c>
    </row>
    <row r="13" spans="1:22" x14ac:dyDescent="0.6">
      <c r="B13" s="2">
        <v>513.78099999999995</v>
      </c>
      <c r="C13" s="1">
        <v>37737.1</v>
      </c>
      <c r="D13" s="2"/>
      <c r="E13" s="1"/>
      <c r="F13" s="2">
        <v>513.52800000000002</v>
      </c>
      <c r="G13" s="1">
        <v>-91.420100000000005</v>
      </c>
      <c r="H13" s="2">
        <v>672.82600000000002</v>
      </c>
      <c r="I13" s="1">
        <v>1.8701300000000001</v>
      </c>
      <c r="J13" s="2">
        <v>672.69200000000001</v>
      </c>
      <c r="K13" s="1">
        <v>0.45541300000000001</v>
      </c>
      <c r="N13" s="3">
        <f t="shared" si="0"/>
        <v>513.78099999999995</v>
      </c>
      <c r="O13" s="21">
        <f t="shared" si="1"/>
        <v>37737.1</v>
      </c>
      <c r="P13" s="3">
        <f t="shared" si="2"/>
        <v>513.52800000000002</v>
      </c>
      <c r="Q13" s="17">
        <f t="shared" si="3"/>
        <v>-9.1420099999999996E-5</v>
      </c>
      <c r="R13" s="3">
        <f t="shared" si="4"/>
        <v>672.82600000000002</v>
      </c>
      <c r="S13" s="24">
        <f t="shared" si="4"/>
        <v>1.8701300000000001</v>
      </c>
      <c r="T13" s="3">
        <f t="shared" si="4"/>
        <v>672.69200000000001</v>
      </c>
      <c r="U13" s="24">
        <f t="shared" si="4"/>
        <v>0.45541300000000001</v>
      </c>
      <c r="V13" s="22">
        <f>((O29*(Q29)^2)/S13)*T13</f>
        <v>0.4320370662749819</v>
      </c>
    </row>
    <row r="14" spans="1:22" x14ac:dyDescent="0.6">
      <c r="B14" s="2">
        <v>523.60900000000004</v>
      </c>
      <c r="C14" s="1">
        <v>38133.199999999997</v>
      </c>
      <c r="D14" s="2"/>
      <c r="E14" s="1"/>
      <c r="F14" s="2">
        <v>524.351</v>
      </c>
      <c r="G14" s="1">
        <v>-94.378699999999995</v>
      </c>
      <c r="H14" s="2">
        <v>722.82600000000002</v>
      </c>
      <c r="I14" s="1">
        <v>1.79708</v>
      </c>
      <c r="J14" s="2">
        <v>722.447</v>
      </c>
      <c r="K14" s="1">
        <v>0.67895499999999998</v>
      </c>
      <c r="N14" s="3">
        <f t="shared" si="0"/>
        <v>523.60900000000004</v>
      </c>
      <c r="O14" s="21">
        <f t="shared" si="1"/>
        <v>38133.199999999997</v>
      </c>
      <c r="P14" s="3">
        <f t="shared" si="2"/>
        <v>524.351</v>
      </c>
      <c r="Q14" s="17">
        <f t="shared" si="3"/>
        <v>-9.4378699999999991E-5</v>
      </c>
      <c r="R14" s="3">
        <f t="shared" si="4"/>
        <v>722.82600000000002</v>
      </c>
      <c r="S14" s="24">
        <f t="shared" si="4"/>
        <v>1.79708</v>
      </c>
      <c r="T14" s="3">
        <f t="shared" si="4"/>
        <v>722.447</v>
      </c>
      <c r="U14" s="24">
        <f t="shared" si="4"/>
        <v>0.67895499999999998</v>
      </c>
      <c r="V14" s="22">
        <f>((O34*(Q34)^2)/S14)*T14</f>
        <v>0.67983539046159647</v>
      </c>
    </row>
    <row r="15" spans="1:22" x14ac:dyDescent="0.6">
      <c r="B15" s="2">
        <v>533.98</v>
      </c>
      <c r="C15" s="1">
        <v>38124.800000000003</v>
      </c>
      <c r="D15" s="2"/>
      <c r="E15" s="1"/>
      <c r="F15" s="2">
        <v>534.09100000000001</v>
      </c>
      <c r="G15" s="1">
        <v>-98.816599999999994</v>
      </c>
      <c r="H15" s="35">
        <v>772.28300000000002</v>
      </c>
      <c r="I15" s="35">
        <v>1.84091</v>
      </c>
      <c r="J15" s="35">
        <v>773.85799999999995</v>
      </c>
      <c r="K15" s="35">
        <v>0.954461</v>
      </c>
      <c r="N15" s="3">
        <f t="shared" si="0"/>
        <v>533.98</v>
      </c>
      <c r="O15" s="21">
        <f t="shared" si="1"/>
        <v>38124.800000000003</v>
      </c>
      <c r="P15" s="3">
        <f t="shared" si="2"/>
        <v>534.09100000000001</v>
      </c>
      <c r="Q15" s="17">
        <f t="shared" si="3"/>
        <v>-9.8816599999999985E-5</v>
      </c>
      <c r="R15" s="3">
        <f t="shared" si="4"/>
        <v>772.28300000000002</v>
      </c>
      <c r="S15" s="24">
        <f t="shared" si="4"/>
        <v>1.84091</v>
      </c>
      <c r="T15" s="3">
        <f t="shared" si="4"/>
        <v>773.85799999999995</v>
      </c>
      <c r="U15" s="24">
        <f t="shared" si="4"/>
        <v>0.954461</v>
      </c>
      <c r="V15" s="22">
        <f>((O39*(Q39)^2)/S15)*T15</f>
        <v>0.94140582480351442</v>
      </c>
    </row>
    <row r="16" spans="1:22" x14ac:dyDescent="0.6">
      <c r="B16" s="2">
        <v>543.80600000000004</v>
      </c>
      <c r="C16" s="1">
        <v>38318.9</v>
      </c>
      <c r="D16" s="2"/>
      <c r="E16" s="1"/>
      <c r="F16" s="2">
        <v>543.83100000000002</v>
      </c>
      <c r="G16" s="1">
        <v>-101.77500000000001</v>
      </c>
      <c r="H16" s="2"/>
      <c r="I16" s="1"/>
      <c r="J16" s="2"/>
      <c r="K16" s="1"/>
      <c r="N16" s="3">
        <f t="shared" si="0"/>
        <v>543.80600000000004</v>
      </c>
      <c r="O16" s="21">
        <f t="shared" si="1"/>
        <v>38318.9</v>
      </c>
      <c r="P16" s="3">
        <f t="shared" si="2"/>
        <v>543.83100000000002</v>
      </c>
      <c r="Q16" s="17">
        <f t="shared" si="3"/>
        <v>-1.0177500000000001E-4</v>
      </c>
      <c r="R16" s="3"/>
      <c r="S16" s="24"/>
      <c r="T16" s="3"/>
      <c r="U16" s="24"/>
    </row>
    <row r="17" spans="2:21" customFormat="1" x14ac:dyDescent="0.6">
      <c r="B17" s="2">
        <v>554.17499999999995</v>
      </c>
      <c r="C17" s="1">
        <v>37906.400000000001</v>
      </c>
      <c r="D17" s="2"/>
      <c r="E17" s="1"/>
      <c r="F17" s="2">
        <v>554.654</v>
      </c>
      <c r="G17" s="1">
        <v>-106.21299999999999</v>
      </c>
      <c r="H17" s="2"/>
      <c r="I17" s="1"/>
      <c r="J17" s="2"/>
      <c r="K17" s="1"/>
      <c r="N17" s="3">
        <f t="shared" si="0"/>
        <v>554.17499999999995</v>
      </c>
      <c r="O17" s="21">
        <f t="shared" si="1"/>
        <v>37906.400000000001</v>
      </c>
      <c r="P17" s="3">
        <f t="shared" si="2"/>
        <v>554.654</v>
      </c>
      <c r="Q17" s="17">
        <f t="shared" si="3"/>
        <v>-1.0621299999999999E-4</v>
      </c>
      <c r="R17" s="3"/>
      <c r="S17" s="24"/>
      <c r="T17" s="3"/>
      <c r="U17" s="24"/>
    </row>
    <row r="18" spans="2:21" customFormat="1" x14ac:dyDescent="0.6">
      <c r="B18" s="2">
        <v>562.91</v>
      </c>
      <c r="C18" s="1">
        <v>38101.4</v>
      </c>
      <c r="D18" s="2"/>
      <c r="E18" s="1"/>
      <c r="F18" s="2">
        <v>563.85299999999995</v>
      </c>
      <c r="G18" s="1">
        <v>-111.39100000000001</v>
      </c>
      <c r="H18" s="2"/>
      <c r="I18" s="1"/>
      <c r="J18" s="2"/>
      <c r="K18" s="1"/>
      <c r="N18" s="3">
        <f t="shared" si="0"/>
        <v>562.91</v>
      </c>
      <c r="O18" s="21">
        <f t="shared" si="1"/>
        <v>38101.4</v>
      </c>
      <c r="P18" s="3">
        <f t="shared" si="2"/>
        <v>563.85299999999995</v>
      </c>
      <c r="Q18" s="17">
        <f t="shared" si="3"/>
        <v>-1.11391E-4</v>
      </c>
      <c r="R18" s="3"/>
      <c r="S18" s="24"/>
      <c r="T18" s="3"/>
      <c r="U18" s="24"/>
    </row>
    <row r="19" spans="2:21" customFormat="1" x14ac:dyDescent="0.6">
      <c r="B19" s="2">
        <v>573.82799999999997</v>
      </c>
      <c r="C19" s="1">
        <v>38294.6</v>
      </c>
      <c r="D19" s="2"/>
      <c r="E19" s="1"/>
      <c r="F19" s="2">
        <v>573.59299999999996</v>
      </c>
      <c r="G19" s="1">
        <v>-116.568</v>
      </c>
      <c r="H19" s="2"/>
      <c r="I19" s="1"/>
      <c r="J19" s="2"/>
      <c r="K19" s="1"/>
      <c r="N19" s="3">
        <f t="shared" si="0"/>
        <v>573.82799999999997</v>
      </c>
      <c r="O19" s="21">
        <f t="shared" si="1"/>
        <v>38294.6</v>
      </c>
      <c r="P19" s="3">
        <f t="shared" si="2"/>
        <v>573.59299999999996</v>
      </c>
      <c r="Q19" s="17">
        <f t="shared" si="3"/>
        <v>-1.16568E-4</v>
      </c>
      <c r="R19" s="3"/>
      <c r="S19" s="24"/>
      <c r="T19" s="3"/>
      <c r="U19" s="24"/>
    </row>
    <row r="20" spans="2:21" customFormat="1" x14ac:dyDescent="0.6">
      <c r="B20" s="2">
        <v>584.20100000000002</v>
      </c>
      <c r="C20" s="1">
        <v>38690.300000000003</v>
      </c>
      <c r="D20" s="2"/>
      <c r="E20" s="1"/>
      <c r="F20" s="2">
        <v>583.87400000000002</v>
      </c>
      <c r="G20" s="1">
        <v>-123.22499999999999</v>
      </c>
      <c r="H20" s="2"/>
      <c r="I20" s="1"/>
      <c r="J20" s="2"/>
      <c r="K20" s="1"/>
      <c r="N20" s="3">
        <f t="shared" si="0"/>
        <v>584.20100000000002</v>
      </c>
      <c r="O20" s="21">
        <f t="shared" si="1"/>
        <v>38690.300000000003</v>
      </c>
      <c r="P20" s="3">
        <f t="shared" si="2"/>
        <v>583.87400000000002</v>
      </c>
      <c r="Q20" s="17">
        <f t="shared" si="3"/>
        <v>-1.23225E-4</v>
      </c>
      <c r="R20" s="3"/>
      <c r="S20" s="24"/>
      <c r="T20" s="3"/>
      <c r="U20" s="24"/>
    </row>
    <row r="21" spans="2:21" customFormat="1" x14ac:dyDescent="0.6">
      <c r="B21" s="2">
        <v>594.57399999999996</v>
      </c>
      <c r="C21" s="1">
        <v>38883.9</v>
      </c>
      <c r="D21" s="2"/>
      <c r="E21" s="1"/>
      <c r="F21" s="2">
        <v>593.61500000000001</v>
      </c>
      <c r="G21" s="1">
        <v>-127.663</v>
      </c>
      <c r="H21" s="2"/>
      <c r="I21" s="1"/>
      <c r="J21" s="2"/>
      <c r="K21" s="1"/>
      <c r="N21" s="3">
        <f t="shared" si="0"/>
        <v>594.57399999999996</v>
      </c>
      <c r="O21" s="21">
        <f t="shared" si="1"/>
        <v>38883.9</v>
      </c>
      <c r="P21" s="3">
        <f t="shared" si="2"/>
        <v>593.61500000000001</v>
      </c>
      <c r="Q21" s="17">
        <f t="shared" si="3"/>
        <v>-1.27663E-4</v>
      </c>
      <c r="R21" s="3"/>
      <c r="S21" s="24"/>
      <c r="T21" s="3"/>
      <c r="U21" s="24"/>
    </row>
    <row r="22" spans="2:21" customFormat="1" x14ac:dyDescent="0.6">
      <c r="B22" s="2">
        <v>603.85299999999995</v>
      </c>
      <c r="C22" s="1">
        <v>38876.400000000001</v>
      </c>
      <c r="D22" s="2"/>
      <c r="E22" s="1"/>
      <c r="F22" s="2">
        <v>604.43700000000001</v>
      </c>
      <c r="G22" s="1">
        <v>-133.58000000000001</v>
      </c>
      <c r="H22" s="2"/>
      <c r="I22" s="1"/>
      <c r="J22" s="2"/>
      <c r="K22" s="1"/>
      <c r="N22" s="3">
        <f t="shared" si="0"/>
        <v>603.85299999999995</v>
      </c>
      <c r="O22" s="21">
        <f t="shared" si="1"/>
        <v>38876.400000000001</v>
      </c>
      <c r="P22" s="3">
        <f t="shared" si="2"/>
        <v>604.43700000000001</v>
      </c>
      <c r="Q22" s="17">
        <f t="shared" si="3"/>
        <v>-1.3358000000000001E-4</v>
      </c>
      <c r="R22" s="3"/>
      <c r="S22" s="24"/>
      <c r="T22" s="3"/>
      <c r="U22" s="24"/>
    </row>
    <row r="23" spans="2:21" customFormat="1" x14ac:dyDescent="0.6">
      <c r="B23" s="2">
        <v>614.77200000000005</v>
      </c>
      <c r="C23" s="1">
        <v>39271.599999999999</v>
      </c>
      <c r="D23" s="2"/>
      <c r="E23" s="1"/>
      <c r="F23" s="2">
        <v>614.17700000000002</v>
      </c>
      <c r="G23" s="1">
        <v>-139.49700000000001</v>
      </c>
      <c r="H23" s="2"/>
      <c r="I23" s="1"/>
      <c r="J23" s="2"/>
      <c r="K23" s="1"/>
      <c r="N23" s="3">
        <f t="shared" si="0"/>
        <v>614.77200000000005</v>
      </c>
      <c r="O23" s="21">
        <f t="shared" si="1"/>
        <v>39271.599999999999</v>
      </c>
      <c r="P23" s="3">
        <f t="shared" si="2"/>
        <v>614.17700000000002</v>
      </c>
      <c r="Q23" s="17">
        <f t="shared" si="3"/>
        <v>-1.3949700000000001E-4</v>
      </c>
      <c r="R23" s="3"/>
      <c r="S23" s="24"/>
      <c r="T23" s="3"/>
      <c r="U23" s="24"/>
    </row>
    <row r="24" spans="2:21" customFormat="1" x14ac:dyDescent="0.6">
      <c r="B24" s="2">
        <v>623.50699999999995</v>
      </c>
      <c r="C24" s="1">
        <v>39466.6</v>
      </c>
      <c r="D24" s="2"/>
      <c r="E24" s="1"/>
      <c r="F24" s="2">
        <v>623.37699999999995</v>
      </c>
      <c r="G24" s="1">
        <v>-146.893</v>
      </c>
      <c r="H24" s="2"/>
      <c r="I24" s="1"/>
      <c r="J24" s="2"/>
      <c r="K24" s="1"/>
      <c r="N24" s="3">
        <f t="shared" si="0"/>
        <v>623.50699999999995</v>
      </c>
      <c r="O24" s="21">
        <f t="shared" si="1"/>
        <v>39466.6</v>
      </c>
      <c r="P24" s="3">
        <f t="shared" si="2"/>
        <v>623.37699999999995</v>
      </c>
      <c r="Q24" s="17">
        <f t="shared" si="3"/>
        <v>-1.4689299999999999E-4</v>
      </c>
      <c r="R24" s="3"/>
      <c r="S24" s="24"/>
      <c r="T24" s="3"/>
      <c r="U24" s="24"/>
    </row>
    <row r="25" spans="2:21" customFormat="1" x14ac:dyDescent="0.6">
      <c r="B25" s="2">
        <v>633.88</v>
      </c>
      <c r="C25" s="1">
        <v>39660.199999999997</v>
      </c>
      <c r="D25" s="2"/>
      <c r="E25" s="1"/>
      <c r="F25" s="2">
        <v>633.65800000000002</v>
      </c>
      <c r="G25" s="1">
        <v>-149.852</v>
      </c>
      <c r="H25" s="2"/>
      <c r="I25" s="1"/>
      <c r="J25" s="2"/>
      <c r="K25" s="1"/>
      <c r="N25" s="3">
        <f t="shared" si="0"/>
        <v>633.88</v>
      </c>
      <c r="O25" s="21">
        <f t="shared" si="1"/>
        <v>39660.199999999997</v>
      </c>
      <c r="P25" s="3">
        <f t="shared" si="2"/>
        <v>633.65800000000002</v>
      </c>
      <c r="Q25" s="17">
        <f t="shared" si="3"/>
        <v>-1.4985199999999999E-4</v>
      </c>
      <c r="R25" s="3"/>
      <c r="S25" s="24"/>
      <c r="T25" s="3"/>
      <c r="U25" s="24"/>
    </row>
    <row r="26" spans="2:21" customFormat="1" x14ac:dyDescent="0.6">
      <c r="B26" s="2">
        <v>644.25099999999998</v>
      </c>
      <c r="C26" s="1">
        <v>39651.800000000003</v>
      </c>
      <c r="D26" s="2"/>
      <c r="E26" s="1"/>
      <c r="F26" s="2">
        <v>643.93899999999996</v>
      </c>
      <c r="G26" s="1">
        <v>-155.03</v>
      </c>
      <c r="H26" s="2"/>
      <c r="I26" s="1"/>
      <c r="J26" s="2"/>
      <c r="K26" s="1"/>
      <c r="N26" s="3">
        <f t="shared" si="0"/>
        <v>644.25099999999998</v>
      </c>
      <c r="O26" s="21">
        <f t="shared" si="1"/>
        <v>39651.800000000003</v>
      </c>
      <c r="P26" s="3">
        <f t="shared" si="2"/>
        <v>643.93899999999996</v>
      </c>
      <c r="Q26" s="17">
        <f t="shared" si="3"/>
        <v>-1.5502999999999998E-4</v>
      </c>
      <c r="R26" s="3"/>
      <c r="S26" s="24"/>
      <c r="T26" s="3"/>
      <c r="U26" s="24"/>
    </row>
    <row r="27" spans="2:21" customFormat="1" x14ac:dyDescent="0.6">
      <c r="B27" s="2">
        <v>652.98400000000004</v>
      </c>
      <c r="C27" s="1">
        <v>39644.800000000003</v>
      </c>
      <c r="D27" s="2"/>
      <c r="E27" s="1"/>
      <c r="F27" s="2">
        <v>653.13900000000001</v>
      </c>
      <c r="G27" s="1">
        <v>-160.20699999999999</v>
      </c>
      <c r="H27" s="2"/>
      <c r="I27" s="1"/>
      <c r="J27" s="2"/>
      <c r="K27" s="1"/>
      <c r="N27" s="3">
        <f t="shared" si="0"/>
        <v>652.98400000000004</v>
      </c>
      <c r="O27" s="21">
        <f t="shared" si="1"/>
        <v>39644.800000000003</v>
      </c>
      <c r="P27" s="3">
        <f t="shared" si="2"/>
        <v>653.13900000000001</v>
      </c>
      <c r="Q27" s="17">
        <f t="shared" si="3"/>
        <v>-1.6020699999999999E-4</v>
      </c>
      <c r="R27" s="3"/>
      <c r="S27" s="24"/>
      <c r="T27" s="3"/>
      <c r="U27" s="24"/>
    </row>
    <row r="28" spans="2:21" customFormat="1" x14ac:dyDescent="0.6">
      <c r="B28" s="2">
        <v>663.90200000000004</v>
      </c>
      <c r="C28" s="1">
        <v>39838</v>
      </c>
      <c r="D28" s="2"/>
      <c r="E28" s="1"/>
      <c r="F28" s="2">
        <v>663.96100000000001</v>
      </c>
      <c r="G28" s="1">
        <v>-166.864</v>
      </c>
      <c r="H28" s="2"/>
      <c r="I28" s="1"/>
      <c r="J28" s="2"/>
      <c r="K28" s="1"/>
      <c r="N28" s="3">
        <f t="shared" si="0"/>
        <v>663.90200000000004</v>
      </c>
      <c r="O28" s="21">
        <f t="shared" si="1"/>
        <v>39838</v>
      </c>
      <c r="P28" s="3">
        <f t="shared" si="2"/>
        <v>663.96100000000001</v>
      </c>
      <c r="Q28" s="17">
        <f t="shared" si="3"/>
        <v>-1.6686399999999999E-4</v>
      </c>
      <c r="R28" s="3"/>
      <c r="S28" s="24"/>
      <c r="T28" s="3"/>
      <c r="U28" s="24"/>
    </row>
    <row r="29" spans="2:21" customFormat="1" x14ac:dyDescent="0.6">
      <c r="B29" s="2">
        <v>674.822</v>
      </c>
      <c r="C29" s="1">
        <v>40233.199999999997</v>
      </c>
      <c r="D29" s="2"/>
      <c r="E29" s="1"/>
      <c r="F29" s="2">
        <v>674.24199999999996</v>
      </c>
      <c r="G29" s="1">
        <v>-172.78100000000001</v>
      </c>
      <c r="H29" s="2"/>
      <c r="I29" s="1"/>
      <c r="J29" s="2"/>
      <c r="K29" s="1"/>
      <c r="N29" s="3">
        <f t="shared" si="0"/>
        <v>674.822</v>
      </c>
      <c r="O29" s="21">
        <f t="shared" si="1"/>
        <v>40233.199999999997</v>
      </c>
      <c r="P29" s="3">
        <f t="shared" si="2"/>
        <v>674.24199999999996</v>
      </c>
      <c r="Q29" s="17">
        <f t="shared" si="3"/>
        <v>-1.72781E-4</v>
      </c>
      <c r="R29" s="3"/>
      <c r="S29" s="24"/>
      <c r="T29" s="3"/>
      <c r="U29" s="24"/>
    </row>
    <row r="30" spans="2:21" customFormat="1" x14ac:dyDescent="0.6">
      <c r="B30" s="2">
        <v>684.64800000000002</v>
      </c>
      <c r="C30" s="1">
        <v>40427.300000000003</v>
      </c>
      <c r="D30" s="2"/>
      <c r="E30" s="1"/>
      <c r="F30" s="2">
        <v>683.44200000000001</v>
      </c>
      <c r="G30" s="1">
        <v>-177.959</v>
      </c>
      <c r="H30" s="2"/>
      <c r="I30" s="1"/>
      <c r="J30" s="2"/>
      <c r="K30" s="1"/>
      <c r="N30" s="3">
        <f t="shared" si="0"/>
        <v>684.64800000000002</v>
      </c>
      <c r="O30" s="21">
        <f t="shared" si="1"/>
        <v>40427.300000000003</v>
      </c>
      <c r="P30" s="3">
        <f t="shared" si="2"/>
        <v>683.44200000000001</v>
      </c>
      <c r="Q30" s="17">
        <f t="shared" si="3"/>
        <v>-1.7795899999999999E-4</v>
      </c>
      <c r="R30" s="3"/>
      <c r="S30" s="24"/>
      <c r="T30" s="3"/>
      <c r="U30" s="24"/>
    </row>
    <row r="31" spans="2:21" customFormat="1" x14ac:dyDescent="0.6">
      <c r="B31" s="2">
        <v>693.38499999999999</v>
      </c>
      <c r="C31" s="1">
        <v>41026.300000000003</v>
      </c>
      <c r="D31" s="2"/>
      <c r="E31" s="1"/>
      <c r="F31" s="2">
        <v>693.72299999999996</v>
      </c>
      <c r="G31" s="1">
        <v>-186.095</v>
      </c>
      <c r="H31" s="2"/>
      <c r="I31" s="1"/>
      <c r="J31" s="2"/>
      <c r="K31" s="1"/>
      <c r="N31" s="3">
        <f t="shared" ref="N31:N39" si="5">B31</f>
        <v>693.38499999999999</v>
      </c>
      <c r="O31" s="21">
        <f t="shared" si="1"/>
        <v>41026.300000000003</v>
      </c>
      <c r="P31" s="3">
        <f t="shared" ref="P31:P39" si="6">F31</f>
        <v>693.72299999999996</v>
      </c>
      <c r="Q31" s="17">
        <f t="shared" ref="Q31:Q39" si="7">G31*0.000001</f>
        <v>-1.86095E-4</v>
      </c>
      <c r="R31" s="3"/>
      <c r="S31" s="24"/>
      <c r="T31" s="3"/>
      <c r="U31" s="24"/>
    </row>
    <row r="32" spans="2:21" customFormat="1" x14ac:dyDescent="0.6">
      <c r="B32" s="2">
        <v>703.21299999999997</v>
      </c>
      <c r="C32" s="1">
        <v>41422.400000000001</v>
      </c>
      <c r="D32" s="2"/>
      <c r="E32" s="1"/>
      <c r="F32" s="2">
        <v>705.08699999999999</v>
      </c>
      <c r="G32" s="1">
        <v>-192.012</v>
      </c>
      <c r="H32" s="2"/>
      <c r="I32" s="1"/>
      <c r="J32" s="2"/>
      <c r="K32" s="1"/>
      <c r="N32" s="3">
        <f t="shared" si="5"/>
        <v>703.21299999999997</v>
      </c>
      <c r="O32" s="21">
        <f t="shared" si="1"/>
        <v>41422.400000000001</v>
      </c>
      <c r="P32" s="3">
        <f t="shared" si="6"/>
        <v>705.08699999999999</v>
      </c>
      <c r="Q32" s="17">
        <f t="shared" si="7"/>
        <v>-1.92012E-4</v>
      </c>
      <c r="R32" s="3"/>
      <c r="S32" s="24"/>
      <c r="T32" s="3"/>
      <c r="U32" s="24"/>
    </row>
    <row r="33" spans="2:21" customFormat="1" x14ac:dyDescent="0.6">
      <c r="B33" s="2">
        <v>713.58699999999999</v>
      </c>
      <c r="C33" s="1">
        <v>41818</v>
      </c>
      <c r="D33" s="2"/>
      <c r="E33" s="1"/>
      <c r="F33" s="2">
        <v>713.20299999999997</v>
      </c>
      <c r="G33" s="1">
        <v>-194.97</v>
      </c>
      <c r="H33" s="2"/>
      <c r="I33" s="1"/>
      <c r="J33" s="2"/>
      <c r="K33" s="1"/>
      <c r="N33" s="3">
        <f t="shared" si="5"/>
        <v>713.58699999999999</v>
      </c>
      <c r="O33" s="21">
        <f t="shared" si="1"/>
        <v>41818</v>
      </c>
      <c r="P33" s="3">
        <f t="shared" si="6"/>
        <v>713.20299999999997</v>
      </c>
      <c r="Q33" s="17">
        <f t="shared" si="7"/>
        <v>-1.9496999999999998E-4</v>
      </c>
      <c r="R33" s="3"/>
      <c r="S33" s="24"/>
      <c r="T33" s="3"/>
      <c r="U33" s="24"/>
    </row>
    <row r="34" spans="2:21" customFormat="1" x14ac:dyDescent="0.6">
      <c r="B34" s="2">
        <v>722.86800000000005</v>
      </c>
      <c r="C34" s="1">
        <v>42214.6</v>
      </c>
      <c r="D34" s="2"/>
      <c r="E34" s="1"/>
      <c r="F34" s="2">
        <v>724.02599999999995</v>
      </c>
      <c r="G34" s="1">
        <v>-200.148</v>
      </c>
      <c r="H34" s="2"/>
      <c r="I34" s="1"/>
      <c r="J34" s="2"/>
      <c r="K34" s="1"/>
      <c r="N34" s="3">
        <f t="shared" si="5"/>
        <v>722.86800000000005</v>
      </c>
      <c r="O34" s="21">
        <f t="shared" si="1"/>
        <v>42214.6</v>
      </c>
      <c r="P34" s="3">
        <f t="shared" si="6"/>
        <v>724.02599999999995</v>
      </c>
      <c r="Q34" s="17">
        <f t="shared" si="7"/>
        <v>-2.0014799999999998E-4</v>
      </c>
      <c r="R34" s="3"/>
      <c r="S34" s="24"/>
      <c r="T34" s="3"/>
      <c r="U34" s="24"/>
    </row>
    <row r="35" spans="2:21" customFormat="1" x14ac:dyDescent="0.6">
      <c r="B35" s="2">
        <v>733.78899999999999</v>
      </c>
      <c r="C35" s="1">
        <v>42811.8</v>
      </c>
      <c r="D35" s="2"/>
      <c r="E35" s="1"/>
      <c r="F35" s="2">
        <v>732.68399999999997</v>
      </c>
      <c r="G35" s="1">
        <v>-203.846</v>
      </c>
      <c r="H35" s="2"/>
      <c r="I35" s="1"/>
      <c r="J35" s="2"/>
      <c r="K35" s="1"/>
      <c r="N35" s="3">
        <f t="shared" si="5"/>
        <v>733.78899999999999</v>
      </c>
      <c r="O35" s="21">
        <f t="shared" si="1"/>
        <v>42811.8</v>
      </c>
      <c r="P35" s="3">
        <f t="shared" si="6"/>
        <v>732.68399999999997</v>
      </c>
      <c r="Q35" s="17">
        <f t="shared" si="7"/>
        <v>-2.0384599999999999E-4</v>
      </c>
      <c r="R35" s="3"/>
      <c r="S35" s="24"/>
      <c r="T35" s="3"/>
      <c r="U35" s="24"/>
    </row>
    <row r="36" spans="2:21" customFormat="1" x14ac:dyDescent="0.6">
      <c r="B36" s="2">
        <v>745.25400000000002</v>
      </c>
      <c r="C36" s="1">
        <v>43206.6</v>
      </c>
      <c r="D36" s="2"/>
      <c r="E36" s="1"/>
      <c r="F36" s="2">
        <v>742.96500000000003</v>
      </c>
      <c r="G36" s="1">
        <v>-207.54400000000001</v>
      </c>
      <c r="H36" s="2"/>
      <c r="I36" s="1"/>
      <c r="J36" s="2"/>
      <c r="K36" s="1"/>
      <c r="N36" s="3">
        <f t="shared" si="5"/>
        <v>745.25400000000002</v>
      </c>
      <c r="O36" s="21">
        <f t="shared" si="1"/>
        <v>43206.6</v>
      </c>
      <c r="P36" s="3">
        <f t="shared" si="6"/>
        <v>742.96500000000003</v>
      </c>
      <c r="Q36" s="17">
        <f t="shared" si="7"/>
        <v>-2.0754399999999999E-4</v>
      </c>
      <c r="R36" s="3"/>
      <c r="S36" s="24"/>
      <c r="T36" s="3"/>
      <c r="U36" s="24"/>
    </row>
    <row r="37" spans="2:21" customFormat="1" x14ac:dyDescent="0.6">
      <c r="B37" s="2">
        <v>755.08500000000004</v>
      </c>
      <c r="C37" s="1">
        <v>44208.7</v>
      </c>
      <c r="D37" s="2"/>
      <c r="E37" s="1"/>
      <c r="F37" s="2">
        <v>753.24699999999996</v>
      </c>
      <c r="G37" s="1">
        <v>-212.72200000000001</v>
      </c>
      <c r="H37" s="2"/>
      <c r="I37" s="1"/>
      <c r="J37" s="2"/>
      <c r="K37" s="1"/>
      <c r="N37" s="3">
        <f t="shared" si="5"/>
        <v>755.08500000000004</v>
      </c>
      <c r="O37" s="21">
        <f t="shared" si="1"/>
        <v>44208.7</v>
      </c>
      <c r="P37" s="3">
        <f t="shared" si="6"/>
        <v>753.24699999999996</v>
      </c>
      <c r="Q37" s="17">
        <f t="shared" si="7"/>
        <v>-2.1272199999999999E-4</v>
      </c>
      <c r="R37" s="3"/>
      <c r="S37" s="24"/>
      <c r="T37" s="3"/>
      <c r="U37" s="24"/>
    </row>
    <row r="38" spans="2:21" customFormat="1" x14ac:dyDescent="0.6">
      <c r="B38" s="2">
        <v>765.45899999999995</v>
      </c>
      <c r="C38" s="1">
        <v>44604.4</v>
      </c>
      <c r="D38" s="2"/>
      <c r="E38" s="1"/>
      <c r="F38" s="2">
        <v>762.44600000000003</v>
      </c>
      <c r="G38" s="1">
        <v>-220.11799999999999</v>
      </c>
      <c r="H38" s="2"/>
      <c r="I38" s="1"/>
      <c r="J38" s="2"/>
      <c r="K38" s="1"/>
      <c r="N38" s="3">
        <f t="shared" si="5"/>
        <v>765.45899999999995</v>
      </c>
      <c r="O38" s="21">
        <f t="shared" si="1"/>
        <v>44604.4</v>
      </c>
      <c r="P38" s="3">
        <f t="shared" si="6"/>
        <v>762.44600000000003</v>
      </c>
      <c r="Q38" s="17">
        <f t="shared" si="7"/>
        <v>-2.20118E-4</v>
      </c>
      <c r="R38" s="3"/>
      <c r="S38" s="24"/>
      <c r="T38" s="3"/>
      <c r="U38" s="24"/>
    </row>
    <row r="39" spans="2:21" customFormat="1" x14ac:dyDescent="0.6">
      <c r="B39" s="35">
        <v>772.55700000000002</v>
      </c>
      <c r="C39" s="35">
        <v>45002.7</v>
      </c>
      <c r="D39" s="2"/>
      <c r="E39" s="1"/>
      <c r="F39" s="35">
        <v>772.72699999999998</v>
      </c>
      <c r="G39" s="35">
        <v>-223.077</v>
      </c>
      <c r="H39" s="2"/>
      <c r="I39" s="1"/>
      <c r="J39" s="2"/>
      <c r="K39" s="1"/>
      <c r="N39" s="3">
        <f t="shared" si="5"/>
        <v>772.55700000000002</v>
      </c>
      <c r="O39" s="21">
        <f t="shared" si="1"/>
        <v>45002.7</v>
      </c>
      <c r="P39" s="3">
        <f t="shared" si="6"/>
        <v>772.72699999999998</v>
      </c>
      <c r="Q39" s="17">
        <f t="shared" si="7"/>
        <v>-2.2307699999999999E-4</v>
      </c>
      <c r="R39" s="3"/>
      <c r="S39" s="24"/>
      <c r="T39" s="3"/>
      <c r="U39" s="24"/>
    </row>
    <row r="40" spans="2:21" customFormat="1" x14ac:dyDescent="0.6"/>
    <row r="41" spans="2:21" customFormat="1" x14ac:dyDescent="0.6"/>
    <row r="42" spans="2:21" customFormat="1" x14ac:dyDescent="0.6"/>
    <row r="43" spans="2:21" customFormat="1" x14ac:dyDescent="0.6"/>
    <row r="44" spans="2:21" customFormat="1" x14ac:dyDescent="0.6"/>
    <row r="45" spans="2:21" customFormat="1" x14ac:dyDescent="0.6"/>
    <row r="46" spans="2:21" customFormat="1" x14ac:dyDescent="0.6"/>
    <row r="47" spans="2:21" customFormat="1" x14ac:dyDescent="0.6"/>
    <row r="48" spans="2:21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301.60599999999999</v>
      </c>
      <c r="C9" s="36">
        <v>1547.11</v>
      </c>
      <c r="D9" s="43"/>
      <c r="E9" s="43"/>
      <c r="F9" s="36">
        <v>298.39400000000001</v>
      </c>
      <c r="G9" s="36">
        <v>96.721299999999999</v>
      </c>
      <c r="H9" s="36">
        <v>319.53100000000001</v>
      </c>
      <c r="I9" s="36">
        <v>1.7095400000000001</v>
      </c>
      <c r="J9" s="36">
        <v>313.15499999999997</v>
      </c>
      <c r="K9" s="36">
        <v>0.272731</v>
      </c>
      <c r="N9" s="3">
        <f>B9</f>
        <v>301.60599999999999</v>
      </c>
      <c r="O9" s="21">
        <f>C9*100</f>
        <v>154711</v>
      </c>
      <c r="P9" s="3">
        <f>F9</f>
        <v>298.39400000000001</v>
      </c>
      <c r="Q9" s="17">
        <f>G9*0.000001</f>
        <v>9.6721299999999992E-5</v>
      </c>
      <c r="R9" s="3">
        <f>H9</f>
        <v>319.53100000000001</v>
      </c>
      <c r="S9" s="24">
        <f>I9</f>
        <v>1.7095400000000001</v>
      </c>
      <c r="T9" s="3">
        <f>J9</f>
        <v>313.15499999999997</v>
      </c>
      <c r="U9" s="24">
        <f>K9</f>
        <v>0.272731</v>
      </c>
      <c r="V9" s="22">
        <f>((O9*(Q9)^2)/S9)*T9</f>
        <v>0.26512185321693205</v>
      </c>
    </row>
    <row r="10" spans="1:22" x14ac:dyDescent="0.6">
      <c r="B10" s="43">
        <v>303.21300000000002</v>
      </c>
      <c r="C10" s="43">
        <v>1500.83</v>
      </c>
      <c r="D10" s="43"/>
      <c r="E10" s="43"/>
      <c r="F10" s="43">
        <v>306.42599999999999</v>
      </c>
      <c r="G10" s="43">
        <v>104.098</v>
      </c>
      <c r="H10" s="43">
        <v>370.31299999999999</v>
      </c>
      <c r="I10" s="43">
        <v>1.4771799999999999</v>
      </c>
      <c r="J10" s="43">
        <v>324.37400000000002</v>
      </c>
      <c r="K10" s="43">
        <v>0.28655799999999998</v>
      </c>
      <c r="N10" s="3">
        <f t="shared" ref="N10:N30" si="0">B10</f>
        <v>303.21300000000002</v>
      </c>
      <c r="O10" s="21">
        <f t="shared" ref="O10:O30" si="1">C10*100</f>
        <v>150083</v>
      </c>
      <c r="P10" s="3">
        <f t="shared" ref="P10:P23" si="2">F10</f>
        <v>306.42599999999999</v>
      </c>
      <c r="Q10" s="17">
        <f t="shared" ref="Q10:Q23" si="3">G10*0.000001</f>
        <v>1.0409799999999999E-4</v>
      </c>
      <c r="R10" s="3">
        <f t="shared" ref="R10:U27" si="4">H10</f>
        <v>370.31299999999999</v>
      </c>
      <c r="S10" s="24">
        <f t="shared" si="4"/>
        <v>1.4771799999999999</v>
      </c>
      <c r="T10" s="3">
        <f t="shared" si="4"/>
        <v>324.37400000000002</v>
      </c>
      <c r="U10" s="24">
        <f t="shared" si="4"/>
        <v>0.28655799999999998</v>
      </c>
    </row>
    <row r="11" spans="1:22" x14ac:dyDescent="0.6">
      <c r="B11" s="34">
        <v>309.63900000000001</v>
      </c>
      <c r="C11" s="34">
        <v>1441.32</v>
      </c>
      <c r="D11" s="34"/>
      <c r="E11" s="34"/>
      <c r="F11" s="34">
        <v>317.67099999999999</v>
      </c>
      <c r="G11" s="34">
        <v>112.705</v>
      </c>
      <c r="H11" s="34">
        <v>471.875</v>
      </c>
      <c r="I11" s="34">
        <v>1.1618299999999999</v>
      </c>
      <c r="J11" s="34">
        <v>331.02300000000002</v>
      </c>
      <c r="K11" s="34">
        <v>0.36197699999999999</v>
      </c>
      <c r="N11" s="3">
        <f t="shared" si="0"/>
        <v>309.63900000000001</v>
      </c>
      <c r="O11" s="21">
        <f t="shared" si="1"/>
        <v>144132</v>
      </c>
      <c r="P11" s="3">
        <f t="shared" si="2"/>
        <v>317.67099999999999</v>
      </c>
      <c r="Q11" s="17">
        <f t="shared" si="3"/>
        <v>1.12705E-4</v>
      </c>
      <c r="R11" s="3">
        <f t="shared" si="4"/>
        <v>471.875</v>
      </c>
      <c r="S11" s="24">
        <f t="shared" si="4"/>
        <v>1.1618299999999999</v>
      </c>
      <c r="T11" s="3">
        <f t="shared" si="4"/>
        <v>331.02300000000002</v>
      </c>
      <c r="U11" s="24">
        <f t="shared" si="4"/>
        <v>0.36197699999999999</v>
      </c>
    </row>
    <row r="12" spans="1:22" x14ac:dyDescent="0.6">
      <c r="B12" s="34">
        <v>314.45800000000003</v>
      </c>
      <c r="C12" s="34">
        <v>1401.65</v>
      </c>
      <c r="D12" s="34"/>
      <c r="E12" s="34"/>
      <c r="F12" s="34">
        <v>327.30900000000003</v>
      </c>
      <c r="G12" s="34">
        <v>121.31100000000001</v>
      </c>
      <c r="H12" s="34">
        <v>569.53099999999995</v>
      </c>
      <c r="I12" s="34">
        <v>0.96265599999999996</v>
      </c>
      <c r="J12" s="34">
        <v>346.69400000000002</v>
      </c>
      <c r="K12" s="34">
        <v>0.41010200000000002</v>
      </c>
      <c r="N12" s="3">
        <f t="shared" si="0"/>
        <v>314.45800000000003</v>
      </c>
      <c r="O12" s="21">
        <f t="shared" si="1"/>
        <v>140165</v>
      </c>
      <c r="P12" s="3">
        <f t="shared" si="2"/>
        <v>327.30900000000003</v>
      </c>
      <c r="Q12" s="17">
        <f t="shared" si="3"/>
        <v>1.21311E-4</v>
      </c>
      <c r="R12" s="3">
        <f t="shared" si="4"/>
        <v>569.53099999999995</v>
      </c>
      <c r="S12" s="24">
        <f t="shared" si="4"/>
        <v>0.96265599999999996</v>
      </c>
      <c r="T12" s="3">
        <f t="shared" si="4"/>
        <v>346.69400000000002</v>
      </c>
      <c r="U12" s="24">
        <f t="shared" si="4"/>
        <v>0.41010200000000002</v>
      </c>
    </row>
    <row r="13" spans="1:22" x14ac:dyDescent="0.6">
      <c r="B13" s="34">
        <v>317.67099999999999</v>
      </c>
      <c r="C13" s="34">
        <v>1342.15</v>
      </c>
      <c r="D13" s="34"/>
      <c r="E13" s="34"/>
      <c r="F13" s="34">
        <v>340.161</v>
      </c>
      <c r="G13" s="34">
        <v>128.68899999999999</v>
      </c>
      <c r="H13" s="34">
        <v>673.04700000000003</v>
      </c>
      <c r="I13" s="34">
        <v>0.84647300000000003</v>
      </c>
      <c r="J13" s="34">
        <v>353.37599999999998</v>
      </c>
      <c r="K13" s="34">
        <v>0.45812399999999998</v>
      </c>
      <c r="N13" s="3">
        <f t="shared" si="0"/>
        <v>317.67099999999999</v>
      </c>
      <c r="O13" s="21">
        <f t="shared" si="1"/>
        <v>134215</v>
      </c>
      <c r="P13" s="3">
        <f t="shared" si="2"/>
        <v>340.161</v>
      </c>
      <c r="Q13" s="17">
        <f t="shared" si="3"/>
        <v>1.28689E-4</v>
      </c>
      <c r="R13" s="3">
        <f t="shared" si="4"/>
        <v>673.04700000000003</v>
      </c>
      <c r="S13" s="24">
        <f t="shared" si="4"/>
        <v>0.84647300000000003</v>
      </c>
      <c r="T13" s="3">
        <f t="shared" si="4"/>
        <v>353.37599999999998</v>
      </c>
      <c r="U13" s="24">
        <f t="shared" si="4"/>
        <v>0.45812399999999998</v>
      </c>
    </row>
    <row r="14" spans="1:22" x14ac:dyDescent="0.6">
      <c r="B14" s="34">
        <v>322.49</v>
      </c>
      <c r="C14" s="34">
        <v>1289.26</v>
      </c>
      <c r="D14" s="34"/>
      <c r="E14" s="34"/>
      <c r="F14" s="34">
        <v>353.012</v>
      </c>
      <c r="G14" s="34">
        <v>137.29499999999999</v>
      </c>
      <c r="H14" s="34">
        <v>774.60900000000004</v>
      </c>
      <c r="I14" s="34">
        <v>0.92116200000000004</v>
      </c>
      <c r="J14" s="34">
        <v>380.20800000000003</v>
      </c>
      <c r="K14" s="34">
        <v>0.568021</v>
      </c>
      <c r="N14" s="3">
        <f t="shared" si="0"/>
        <v>322.49</v>
      </c>
      <c r="O14" s="21">
        <f t="shared" si="1"/>
        <v>128926</v>
      </c>
      <c r="P14" s="3">
        <f t="shared" si="2"/>
        <v>353.012</v>
      </c>
      <c r="Q14" s="17">
        <f t="shared" si="3"/>
        <v>1.3729499999999998E-4</v>
      </c>
      <c r="R14" s="3">
        <f t="shared" si="4"/>
        <v>774.60900000000004</v>
      </c>
      <c r="S14" s="24">
        <f t="shared" si="4"/>
        <v>0.92116200000000004</v>
      </c>
      <c r="T14" s="3">
        <f t="shared" si="4"/>
        <v>380.20800000000003</v>
      </c>
      <c r="U14" s="24">
        <f t="shared" si="4"/>
        <v>0.568021</v>
      </c>
    </row>
    <row r="15" spans="1:22" x14ac:dyDescent="0.6">
      <c r="B15" s="34">
        <v>330.52199999999999</v>
      </c>
      <c r="C15" s="34">
        <v>1256.2</v>
      </c>
      <c r="D15" s="34"/>
      <c r="E15" s="34"/>
      <c r="F15" s="34">
        <v>364.25700000000001</v>
      </c>
      <c r="G15" s="34">
        <v>145.90199999999999</v>
      </c>
      <c r="H15" s="35">
        <v>794.14099999999996</v>
      </c>
      <c r="I15" s="35">
        <v>0.96265599999999996</v>
      </c>
      <c r="J15" s="34">
        <v>404.75</v>
      </c>
      <c r="K15" s="34">
        <v>0.71213899999999997</v>
      </c>
      <c r="N15" s="3">
        <f t="shared" si="0"/>
        <v>330.52199999999999</v>
      </c>
      <c r="O15" s="21">
        <f t="shared" si="1"/>
        <v>125620</v>
      </c>
      <c r="P15" s="3">
        <f t="shared" si="2"/>
        <v>364.25700000000001</v>
      </c>
      <c r="Q15" s="17">
        <f t="shared" si="3"/>
        <v>1.4590199999999997E-4</v>
      </c>
      <c r="R15" s="3">
        <f t="shared" si="4"/>
        <v>794.14099999999996</v>
      </c>
      <c r="S15" s="24">
        <f t="shared" si="4"/>
        <v>0.96265599999999996</v>
      </c>
      <c r="T15" s="3">
        <f t="shared" si="4"/>
        <v>404.75</v>
      </c>
      <c r="U15" s="24">
        <f t="shared" si="4"/>
        <v>0.71213899999999997</v>
      </c>
    </row>
    <row r="16" spans="1:22" x14ac:dyDescent="0.6">
      <c r="B16" s="34">
        <v>333.73500000000001</v>
      </c>
      <c r="C16" s="34">
        <v>1203.31</v>
      </c>
      <c r="D16" s="34"/>
      <c r="E16" s="34"/>
      <c r="F16" s="34">
        <v>372.28899999999999</v>
      </c>
      <c r="G16" s="34">
        <v>156.96700000000001</v>
      </c>
      <c r="H16" s="34"/>
      <c r="I16" s="34"/>
      <c r="J16" s="34">
        <v>420.31099999999998</v>
      </c>
      <c r="K16" s="34">
        <v>0.84930499999999998</v>
      </c>
      <c r="N16" s="3">
        <f t="shared" si="0"/>
        <v>333.73500000000001</v>
      </c>
      <c r="O16" s="21">
        <f t="shared" si="1"/>
        <v>120331</v>
      </c>
      <c r="P16" s="3">
        <f t="shared" si="2"/>
        <v>372.28899999999999</v>
      </c>
      <c r="Q16" s="17">
        <f t="shared" si="3"/>
        <v>1.5696700000000002E-4</v>
      </c>
      <c r="R16" s="3"/>
      <c r="S16" s="24"/>
      <c r="T16" s="3">
        <f t="shared" si="4"/>
        <v>420.31099999999998</v>
      </c>
      <c r="U16" s="24">
        <f t="shared" si="4"/>
        <v>0.84930499999999998</v>
      </c>
    </row>
    <row r="17" spans="2:22" x14ac:dyDescent="0.6">
      <c r="B17" s="34">
        <v>338.55399999999997</v>
      </c>
      <c r="C17" s="34">
        <v>1157.02</v>
      </c>
      <c r="D17" s="34"/>
      <c r="E17" s="34"/>
      <c r="F17" s="34">
        <v>386.74700000000001</v>
      </c>
      <c r="G17" s="34">
        <v>161.88499999999999</v>
      </c>
      <c r="H17" s="34"/>
      <c r="I17" s="34"/>
      <c r="J17" s="34">
        <v>438.21300000000002</v>
      </c>
      <c r="K17" s="34">
        <v>0.91115400000000002</v>
      </c>
      <c r="N17" s="3">
        <f t="shared" si="0"/>
        <v>338.55399999999997</v>
      </c>
      <c r="O17" s="21">
        <f t="shared" si="1"/>
        <v>115702</v>
      </c>
      <c r="P17" s="3">
        <f t="shared" si="2"/>
        <v>386.74700000000001</v>
      </c>
      <c r="Q17" s="17">
        <f t="shared" si="3"/>
        <v>1.6188499999999999E-4</v>
      </c>
      <c r="R17" s="3"/>
      <c r="S17" s="24"/>
      <c r="T17" s="3">
        <f t="shared" si="4"/>
        <v>438.21300000000002</v>
      </c>
      <c r="U17" s="24">
        <f t="shared" si="4"/>
        <v>0.91115400000000002</v>
      </c>
      <c r="V17"/>
    </row>
    <row r="18" spans="2:22" x14ac:dyDescent="0.6">
      <c r="B18" s="34">
        <v>346.58600000000001</v>
      </c>
      <c r="C18" s="34">
        <v>1117.3599999999999</v>
      </c>
      <c r="D18" s="34"/>
      <c r="E18" s="34"/>
      <c r="F18" s="34">
        <v>449.39800000000002</v>
      </c>
      <c r="G18" s="34">
        <v>214.75399999999999</v>
      </c>
      <c r="H18" s="34"/>
      <c r="I18" s="34"/>
      <c r="J18" s="34">
        <v>451.61200000000002</v>
      </c>
      <c r="K18" s="34">
        <v>0.97980100000000003</v>
      </c>
      <c r="N18" s="3">
        <f t="shared" si="0"/>
        <v>346.58600000000001</v>
      </c>
      <c r="O18" s="21">
        <f t="shared" si="1"/>
        <v>111735.99999999999</v>
      </c>
      <c r="P18" s="3">
        <f t="shared" si="2"/>
        <v>449.39800000000002</v>
      </c>
      <c r="Q18" s="17">
        <f t="shared" si="3"/>
        <v>2.1475399999999997E-4</v>
      </c>
      <c r="R18" s="3"/>
      <c r="S18" s="24"/>
      <c r="T18" s="3">
        <f t="shared" si="4"/>
        <v>451.61200000000002</v>
      </c>
      <c r="U18" s="24">
        <f t="shared" si="4"/>
        <v>0.97980100000000003</v>
      </c>
      <c r="V18"/>
    </row>
    <row r="19" spans="2:22" x14ac:dyDescent="0.6">
      <c r="B19" s="34">
        <v>351.40600000000001</v>
      </c>
      <c r="C19" s="34">
        <v>1071.07</v>
      </c>
      <c r="D19" s="34"/>
      <c r="E19" s="34"/>
      <c r="F19" s="34">
        <v>548.99599999999998</v>
      </c>
      <c r="G19" s="34">
        <v>278.68900000000002</v>
      </c>
      <c r="H19" s="34"/>
      <c r="I19" s="34"/>
      <c r="J19" s="34">
        <v>476.221</v>
      </c>
      <c r="K19" s="34">
        <v>1.0691200000000001</v>
      </c>
      <c r="N19" s="3">
        <f t="shared" si="0"/>
        <v>351.40600000000001</v>
      </c>
      <c r="O19" s="21">
        <f t="shared" si="1"/>
        <v>107107</v>
      </c>
      <c r="P19" s="3">
        <f t="shared" si="2"/>
        <v>548.99599999999998</v>
      </c>
      <c r="Q19" s="17">
        <f t="shared" si="3"/>
        <v>2.7868899999999999E-4</v>
      </c>
      <c r="R19" s="3"/>
      <c r="S19" s="24"/>
      <c r="T19" s="3">
        <f t="shared" si="4"/>
        <v>476.221</v>
      </c>
      <c r="U19" s="24">
        <f t="shared" si="4"/>
        <v>1.0691200000000001</v>
      </c>
      <c r="V19"/>
    </row>
    <row r="20" spans="2:22" x14ac:dyDescent="0.6">
      <c r="B20" s="34">
        <v>353.012</v>
      </c>
      <c r="C20" s="34">
        <v>1031.4000000000001</v>
      </c>
      <c r="D20" s="34"/>
      <c r="E20" s="34"/>
      <c r="F20" s="34">
        <v>598.79499999999996</v>
      </c>
      <c r="G20" s="34">
        <v>305.738</v>
      </c>
      <c r="H20" s="34"/>
      <c r="I20" s="34"/>
      <c r="J20" s="34">
        <v>476.16199999999998</v>
      </c>
      <c r="K20" s="34">
        <v>1.11707</v>
      </c>
      <c r="N20" s="3">
        <f t="shared" si="0"/>
        <v>353.012</v>
      </c>
      <c r="O20" s="21">
        <f t="shared" si="1"/>
        <v>103140.00000000001</v>
      </c>
      <c r="P20" s="3">
        <f t="shared" si="2"/>
        <v>598.79499999999996</v>
      </c>
      <c r="Q20" s="17">
        <f t="shared" si="3"/>
        <v>3.0573800000000001E-4</v>
      </c>
      <c r="R20" s="3"/>
      <c r="S20" s="24"/>
      <c r="T20" s="3">
        <f t="shared" si="4"/>
        <v>476.16199999999998</v>
      </c>
      <c r="U20" s="24">
        <f t="shared" si="4"/>
        <v>1.11707</v>
      </c>
      <c r="V20"/>
    </row>
    <row r="21" spans="2:22" x14ac:dyDescent="0.6">
      <c r="B21" s="34">
        <v>361.04399999999998</v>
      </c>
      <c r="C21" s="34">
        <v>985.12400000000002</v>
      </c>
      <c r="D21" s="34"/>
      <c r="E21" s="34"/>
      <c r="F21" s="34">
        <v>648.59400000000005</v>
      </c>
      <c r="G21" s="34">
        <v>330.32799999999997</v>
      </c>
      <c r="H21" s="34"/>
      <c r="I21" s="34"/>
      <c r="J21" s="34">
        <v>503.03500000000003</v>
      </c>
      <c r="K21" s="34">
        <v>1.19272</v>
      </c>
      <c r="N21" s="3">
        <f t="shared" si="0"/>
        <v>361.04399999999998</v>
      </c>
      <c r="O21" s="21">
        <f t="shared" si="1"/>
        <v>98512.400000000009</v>
      </c>
      <c r="P21" s="3">
        <f t="shared" si="2"/>
        <v>648.59400000000005</v>
      </c>
      <c r="Q21" s="17">
        <f t="shared" si="3"/>
        <v>3.3032799999999996E-4</v>
      </c>
      <c r="R21" s="3"/>
      <c r="S21" s="24"/>
      <c r="T21" s="3">
        <f t="shared" si="4"/>
        <v>503.03500000000003</v>
      </c>
      <c r="U21" s="24">
        <f t="shared" si="4"/>
        <v>1.19272</v>
      </c>
      <c r="V21"/>
    </row>
    <row r="22" spans="2:22" x14ac:dyDescent="0.6">
      <c r="B22" s="34">
        <v>367.47</v>
      </c>
      <c r="C22" s="34">
        <v>925.62</v>
      </c>
      <c r="D22" s="34"/>
      <c r="E22" s="34"/>
      <c r="F22" s="34">
        <v>675.904</v>
      </c>
      <c r="G22" s="34">
        <v>334.01600000000002</v>
      </c>
      <c r="H22" s="34"/>
      <c r="I22" s="34"/>
      <c r="J22" s="34">
        <v>527.55200000000002</v>
      </c>
      <c r="K22" s="34">
        <v>1.3573900000000001</v>
      </c>
      <c r="N22" s="3">
        <f t="shared" si="0"/>
        <v>367.47</v>
      </c>
      <c r="O22" s="21">
        <f t="shared" si="1"/>
        <v>92562</v>
      </c>
      <c r="P22" s="3">
        <f t="shared" si="2"/>
        <v>675.904</v>
      </c>
      <c r="Q22" s="17">
        <f t="shared" si="3"/>
        <v>3.3401600000000002E-4</v>
      </c>
      <c r="R22" s="3"/>
      <c r="S22" s="24"/>
      <c r="T22" s="3">
        <f t="shared" si="4"/>
        <v>527.55200000000002</v>
      </c>
      <c r="U22" s="24">
        <f t="shared" si="4"/>
        <v>1.3573900000000001</v>
      </c>
      <c r="V22"/>
    </row>
    <row r="23" spans="2:22" x14ac:dyDescent="0.6">
      <c r="B23" s="34">
        <v>375.50200000000001</v>
      </c>
      <c r="C23" s="34">
        <v>892.56200000000001</v>
      </c>
      <c r="D23" s="34"/>
      <c r="E23" s="34"/>
      <c r="F23" s="35">
        <v>698.39400000000001</v>
      </c>
      <c r="G23" s="35">
        <v>340.16399999999999</v>
      </c>
      <c r="H23" s="34"/>
      <c r="I23" s="34"/>
      <c r="J23" s="34">
        <v>552.20399999999995</v>
      </c>
      <c r="K23" s="34">
        <v>1.41246</v>
      </c>
      <c r="N23" s="3">
        <f t="shared" si="0"/>
        <v>375.50200000000001</v>
      </c>
      <c r="O23" s="21">
        <f t="shared" si="1"/>
        <v>89256.2</v>
      </c>
      <c r="P23" s="3">
        <f t="shared" si="2"/>
        <v>698.39400000000001</v>
      </c>
      <c r="Q23" s="17">
        <f t="shared" si="3"/>
        <v>3.4016399999999995E-4</v>
      </c>
      <c r="R23" s="3"/>
      <c r="S23" s="24"/>
      <c r="T23" s="3">
        <f t="shared" si="4"/>
        <v>552.20399999999995</v>
      </c>
      <c r="U23" s="24">
        <f t="shared" si="4"/>
        <v>1.41246</v>
      </c>
      <c r="V23"/>
    </row>
    <row r="24" spans="2:22" x14ac:dyDescent="0.6">
      <c r="B24" s="34">
        <v>388.35300000000001</v>
      </c>
      <c r="C24" s="34">
        <v>813.22299999999996</v>
      </c>
      <c r="D24" s="34"/>
      <c r="E24" s="34"/>
      <c r="F24" s="34"/>
      <c r="G24" s="34"/>
      <c r="H24" s="34"/>
      <c r="I24" s="34"/>
      <c r="J24" s="34">
        <v>572.327</v>
      </c>
      <c r="K24" s="34">
        <v>1.49488</v>
      </c>
      <c r="N24" s="3">
        <f t="shared" si="0"/>
        <v>388.35300000000001</v>
      </c>
      <c r="O24" s="21">
        <f t="shared" si="1"/>
        <v>81322.299999999988</v>
      </c>
      <c r="P24" s="3"/>
      <c r="Q24" s="17"/>
      <c r="R24" s="3"/>
      <c r="S24" s="24"/>
      <c r="T24" s="3">
        <f t="shared" si="4"/>
        <v>572.327</v>
      </c>
      <c r="U24" s="24">
        <f t="shared" si="4"/>
        <v>1.49488</v>
      </c>
      <c r="V24" s="22">
        <f>((O29*(Q19)^2)/S12)*T24</f>
        <v>1.3738217637341197</v>
      </c>
    </row>
    <row r="25" spans="2:22" x14ac:dyDescent="0.6">
      <c r="B25" s="34">
        <v>389.96</v>
      </c>
      <c r="C25" s="34">
        <v>786.77700000000004</v>
      </c>
      <c r="D25" s="34"/>
      <c r="E25" s="34"/>
      <c r="F25" s="34"/>
      <c r="G25" s="34"/>
      <c r="H25" s="34"/>
      <c r="I25" s="34"/>
      <c r="J25" s="34">
        <v>599.21699999999998</v>
      </c>
      <c r="K25" s="34">
        <v>1.55684</v>
      </c>
      <c r="N25" s="3">
        <f t="shared" si="0"/>
        <v>389.96</v>
      </c>
      <c r="O25" s="21">
        <f t="shared" si="1"/>
        <v>78677.700000000012</v>
      </c>
      <c r="P25" s="3"/>
      <c r="Q25" s="17"/>
      <c r="R25" s="3"/>
      <c r="S25" s="24"/>
      <c r="T25" s="3">
        <f t="shared" si="4"/>
        <v>599.21699999999998</v>
      </c>
      <c r="U25" s="24">
        <f t="shared" si="4"/>
        <v>1.55684</v>
      </c>
      <c r="V25"/>
    </row>
    <row r="26" spans="2:22" x14ac:dyDescent="0.6">
      <c r="B26" s="34">
        <v>404.41800000000001</v>
      </c>
      <c r="C26" s="34">
        <v>700.82600000000002</v>
      </c>
      <c r="D26" s="34"/>
      <c r="E26" s="34"/>
      <c r="F26" s="34"/>
      <c r="G26" s="34"/>
      <c r="H26" s="34"/>
      <c r="I26" s="34"/>
      <c r="J26" s="34">
        <v>628.38</v>
      </c>
      <c r="K26" s="34">
        <v>1.5982700000000001</v>
      </c>
      <c r="N26" s="3">
        <f t="shared" si="0"/>
        <v>404.41800000000001</v>
      </c>
      <c r="O26" s="21">
        <f t="shared" si="1"/>
        <v>70082.600000000006</v>
      </c>
      <c r="P26" s="3"/>
      <c r="Q26" s="17"/>
      <c r="R26" s="3"/>
      <c r="S26" s="24"/>
      <c r="T26" s="3">
        <f t="shared" si="4"/>
        <v>628.38</v>
      </c>
      <c r="U26" s="24">
        <f t="shared" si="4"/>
        <v>1.5982700000000001</v>
      </c>
      <c r="V26"/>
    </row>
    <row r="27" spans="2:22" x14ac:dyDescent="0.6">
      <c r="B27" s="34">
        <v>426.90800000000002</v>
      </c>
      <c r="C27" s="34">
        <v>608.26400000000001</v>
      </c>
      <c r="D27" s="34"/>
      <c r="E27" s="34"/>
      <c r="F27" s="34"/>
      <c r="G27" s="34"/>
      <c r="H27" s="34"/>
      <c r="I27" s="34"/>
      <c r="J27" s="34">
        <v>644.05100000000004</v>
      </c>
      <c r="K27" s="34">
        <v>1.64639</v>
      </c>
      <c r="N27" s="3">
        <f t="shared" si="0"/>
        <v>426.90800000000002</v>
      </c>
      <c r="O27" s="21">
        <f t="shared" si="1"/>
        <v>60826.400000000001</v>
      </c>
      <c r="P27" s="3"/>
      <c r="Q27" s="17"/>
      <c r="R27" s="3"/>
      <c r="S27" s="24"/>
      <c r="T27" s="3">
        <f t="shared" si="4"/>
        <v>644.05100000000004</v>
      </c>
      <c r="U27" s="24">
        <f t="shared" si="4"/>
        <v>1.64639</v>
      </c>
      <c r="V27"/>
    </row>
    <row r="28" spans="2:22" x14ac:dyDescent="0.6">
      <c r="B28" s="34">
        <v>451.00400000000002</v>
      </c>
      <c r="C28" s="34">
        <v>522.31399999999996</v>
      </c>
      <c r="D28" s="34"/>
      <c r="E28" s="34"/>
      <c r="F28" s="34"/>
      <c r="G28" s="34"/>
      <c r="H28" s="34"/>
      <c r="I28" s="34"/>
      <c r="J28" s="34">
        <v>671.04200000000003</v>
      </c>
      <c r="K28" s="34">
        <v>1.62615</v>
      </c>
      <c r="N28" s="3">
        <f t="shared" si="0"/>
        <v>451.00400000000002</v>
      </c>
      <c r="O28" s="21">
        <f t="shared" si="1"/>
        <v>52231.399999999994</v>
      </c>
      <c r="P28" s="3"/>
      <c r="Q28" s="17"/>
      <c r="R28" s="3"/>
      <c r="S28" s="24"/>
      <c r="T28" s="3">
        <f t="shared" ref="T28:U29" si="5">J28</f>
        <v>671.04200000000003</v>
      </c>
      <c r="U28" s="24">
        <f t="shared" si="5"/>
        <v>1.62615</v>
      </c>
      <c r="V28"/>
    </row>
    <row r="29" spans="2:22" x14ac:dyDescent="0.6">
      <c r="B29" s="34">
        <v>545.78300000000002</v>
      </c>
      <c r="C29" s="34">
        <v>297.52100000000002</v>
      </c>
      <c r="D29" s="34"/>
      <c r="E29" s="34"/>
      <c r="F29" s="34"/>
      <c r="G29" s="34"/>
      <c r="H29" s="34"/>
      <c r="I29" s="34"/>
      <c r="J29" s="35">
        <v>698.00800000000004</v>
      </c>
      <c r="K29" s="35">
        <v>1.62646</v>
      </c>
      <c r="N29" s="3">
        <f t="shared" si="0"/>
        <v>545.78300000000002</v>
      </c>
      <c r="O29" s="21">
        <f t="shared" si="1"/>
        <v>29752.100000000002</v>
      </c>
      <c r="P29" s="3"/>
      <c r="Q29" s="17"/>
      <c r="R29" s="3"/>
      <c r="S29" s="24"/>
      <c r="T29" s="3">
        <f t="shared" si="5"/>
        <v>698.00800000000004</v>
      </c>
      <c r="U29" s="24">
        <f t="shared" si="5"/>
        <v>1.62646</v>
      </c>
      <c r="V29" s="22">
        <f>((O33*(Q23)^2)/S13)*T29</f>
        <v>1.5771316305945102</v>
      </c>
    </row>
    <row r="30" spans="2:22" x14ac:dyDescent="0.6">
      <c r="B30" s="34">
        <v>598.79499999999996</v>
      </c>
      <c r="C30" s="34">
        <v>244.62799999999999</v>
      </c>
      <c r="D30" s="34"/>
      <c r="E30" s="34"/>
      <c r="F30" s="34"/>
      <c r="G30" s="34"/>
      <c r="H30" s="34"/>
      <c r="I30" s="34"/>
      <c r="J30" s="34"/>
      <c r="K30" s="34"/>
      <c r="N30" s="3">
        <f t="shared" si="0"/>
        <v>598.79499999999996</v>
      </c>
      <c r="O30" s="21">
        <f t="shared" si="1"/>
        <v>24462.799999999999</v>
      </c>
      <c r="P30" s="3"/>
      <c r="Q30" s="17"/>
      <c r="R30" s="3"/>
      <c r="S30" s="24"/>
      <c r="T30" s="3"/>
      <c r="U30" s="24"/>
      <c r="V30"/>
    </row>
    <row r="31" spans="2:22" x14ac:dyDescent="0.6">
      <c r="B31" s="34">
        <v>651.80700000000002</v>
      </c>
      <c r="C31" s="34">
        <v>198.34700000000001</v>
      </c>
      <c r="D31" s="34"/>
      <c r="E31" s="34"/>
      <c r="F31" s="34"/>
      <c r="G31" s="34"/>
      <c r="H31" s="34"/>
      <c r="I31" s="34"/>
      <c r="J31" s="34"/>
      <c r="K31" s="34"/>
      <c r="N31" s="3">
        <f t="shared" ref="N31:N33" si="6">B31</f>
        <v>651.80700000000002</v>
      </c>
      <c r="O31" s="21">
        <f t="shared" ref="O31:O33" si="7">C31*100</f>
        <v>19834.7</v>
      </c>
      <c r="P31" s="3"/>
      <c r="Q31" s="17"/>
      <c r="R31" s="3"/>
      <c r="S31" s="24"/>
      <c r="T31" s="3"/>
      <c r="U31" s="24"/>
      <c r="V31"/>
    </row>
    <row r="32" spans="2:22" x14ac:dyDescent="0.6">
      <c r="B32" s="34">
        <v>675.904</v>
      </c>
      <c r="C32" s="34">
        <v>171.90100000000001</v>
      </c>
      <c r="D32" s="34"/>
      <c r="E32" s="34"/>
      <c r="F32" s="34"/>
      <c r="G32" s="34"/>
      <c r="H32" s="34"/>
      <c r="I32" s="34"/>
      <c r="J32" s="34"/>
      <c r="K32" s="34"/>
      <c r="N32" s="3">
        <f t="shared" si="6"/>
        <v>675.904</v>
      </c>
      <c r="O32" s="21">
        <f t="shared" si="7"/>
        <v>17190.100000000002</v>
      </c>
      <c r="P32" s="3"/>
      <c r="Q32" s="17"/>
      <c r="R32" s="3"/>
      <c r="S32" s="24"/>
      <c r="T32" s="3"/>
      <c r="U32" s="24"/>
      <c r="V32"/>
    </row>
    <row r="33" spans="2:21" customFormat="1" x14ac:dyDescent="0.6">
      <c r="B33" s="35">
        <v>698.39400000000001</v>
      </c>
      <c r="C33" s="35">
        <v>165.28899999999999</v>
      </c>
      <c r="D33" s="34"/>
      <c r="E33" s="34"/>
      <c r="F33" s="34"/>
      <c r="G33" s="34"/>
      <c r="H33" s="34"/>
      <c r="I33" s="34"/>
      <c r="J33" s="34"/>
      <c r="K33" s="34"/>
      <c r="N33" s="3">
        <f t="shared" si="6"/>
        <v>698.39400000000001</v>
      </c>
      <c r="O33" s="21">
        <f t="shared" si="7"/>
        <v>16528.899999999998</v>
      </c>
      <c r="P33" s="3"/>
      <c r="Q33" s="17"/>
      <c r="R33" s="3"/>
      <c r="S33" s="24"/>
      <c r="T33" s="3"/>
      <c r="U33" s="24"/>
    </row>
    <row r="34" spans="2:21" customFormat="1" x14ac:dyDescent="0.6"/>
    <row r="35" spans="2:21" customFormat="1" x14ac:dyDescent="0.6"/>
    <row r="36" spans="2:21" customFormat="1" x14ac:dyDescent="0.6"/>
    <row r="37" spans="2:21" customFormat="1" x14ac:dyDescent="0.6"/>
    <row r="38" spans="2:21" customFormat="1" x14ac:dyDescent="0.6"/>
    <row r="39" spans="2:21" customFormat="1" x14ac:dyDescent="0.6"/>
    <row r="40" spans="2:21" customFormat="1" x14ac:dyDescent="0.6"/>
    <row r="41" spans="2:21" customFormat="1" x14ac:dyDescent="0.6"/>
    <row r="42" spans="2:21" customFormat="1" x14ac:dyDescent="0.6"/>
    <row r="43" spans="2:21" customFormat="1" x14ac:dyDescent="0.6"/>
    <row r="44" spans="2:21" customFormat="1" x14ac:dyDescent="0.6"/>
    <row r="45" spans="2:21" customFormat="1" x14ac:dyDescent="0.6"/>
    <row r="46" spans="2:21" customFormat="1" x14ac:dyDescent="0.6"/>
    <row r="47" spans="2:21" customFormat="1" x14ac:dyDescent="0.6"/>
    <row r="48" spans="2:21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297.51799999999997</v>
      </c>
      <c r="E9" s="36">
        <v>4.7826100000000001E-4</v>
      </c>
      <c r="F9" s="36">
        <v>296.279</v>
      </c>
      <c r="G9" s="36">
        <v>-80.643500000000003</v>
      </c>
      <c r="H9" s="36">
        <v>297.661</v>
      </c>
      <c r="I9" s="36">
        <v>2.2237300000000002</v>
      </c>
      <c r="J9" s="36">
        <v>297.93599999999998</v>
      </c>
      <c r="K9" s="36">
        <v>0.206839</v>
      </c>
      <c r="N9" s="3">
        <f>D9</f>
        <v>297.51799999999997</v>
      </c>
      <c r="O9" s="21">
        <f>1/(E9*0.01)</f>
        <v>209090.85206613122</v>
      </c>
      <c r="P9" s="3">
        <f>F9</f>
        <v>296.279</v>
      </c>
      <c r="Q9" s="17">
        <f>G9*0.000001</f>
        <v>-8.0643500000000001E-5</v>
      </c>
      <c r="R9" s="3">
        <f>H9</f>
        <v>297.661</v>
      </c>
      <c r="S9" s="24">
        <f>I9</f>
        <v>2.2237300000000002</v>
      </c>
      <c r="T9" s="3">
        <f>J9</f>
        <v>297.93599999999998</v>
      </c>
      <c r="U9" s="24">
        <f>K9</f>
        <v>0.206839</v>
      </c>
      <c r="V9" s="22">
        <f>((O9*(Q9)^2)/S9)*T9</f>
        <v>0.18218587241686876</v>
      </c>
    </row>
    <row r="10" spans="1:22" x14ac:dyDescent="0.6">
      <c r="B10" s="3"/>
      <c r="C10" s="4"/>
      <c r="D10" s="3">
        <v>323.05</v>
      </c>
      <c r="E10" s="4">
        <v>5.2173900000000001E-4</v>
      </c>
      <c r="F10" s="3">
        <v>321.87700000000001</v>
      </c>
      <c r="G10" s="4">
        <v>-95.055999999999997</v>
      </c>
      <c r="H10" s="3">
        <v>322.42899999999997</v>
      </c>
      <c r="I10" s="4">
        <v>2.0834600000000001</v>
      </c>
      <c r="J10" s="3">
        <v>323.61099999999999</v>
      </c>
      <c r="K10" s="4">
        <v>0.28296900000000003</v>
      </c>
      <c r="N10" s="3">
        <f t="shared" ref="N10:N22" si="0">D10</f>
        <v>323.05</v>
      </c>
      <c r="O10" s="21">
        <f t="shared" ref="O10:O22" si="1">1/(E10*0.01)</f>
        <v>191666.71458334531</v>
      </c>
      <c r="P10" s="3">
        <f t="shared" ref="P10:P22" si="2">F10</f>
        <v>321.87700000000001</v>
      </c>
      <c r="Q10" s="17">
        <f t="shared" ref="Q10:Q22" si="3">G10*0.000001</f>
        <v>-9.5055999999999992E-5</v>
      </c>
      <c r="R10" s="3">
        <f t="shared" ref="R10:U22" si="4">H10</f>
        <v>322.42899999999997</v>
      </c>
      <c r="S10" s="24">
        <f t="shared" si="4"/>
        <v>2.0834600000000001</v>
      </c>
      <c r="T10" s="3">
        <f t="shared" si="4"/>
        <v>323.61099999999999</v>
      </c>
      <c r="U10" s="24">
        <f t="shared" si="4"/>
        <v>0.28296900000000003</v>
      </c>
      <c r="V10" s="22">
        <f t="shared" ref="V10:V22" si="5">((O10*(Q10)^2)/S10)*T10</f>
        <v>0.26899479537056581</v>
      </c>
    </row>
    <row r="11" spans="1:22" x14ac:dyDescent="0.6">
      <c r="B11" s="2"/>
      <c r="C11" s="1"/>
      <c r="D11" s="2">
        <v>347.16300000000001</v>
      </c>
      <c r="E11" s="1">
        <v>6.5217400000000005E-4</v>
      </c>
      <c r="F11" s="2">
        <v>347.47800000000001</v>
      </c>
      <c r="G11" s="1">
        <v>-112.182</v>
      </c>
      <c r="H11" s="2">
        <v>347.89699999999999</v>
      </c>
      <c r="I11" s="1">
        <v>1.96502</v>
      </c>
      <c r="J11" s="2">
        <v>348.59399999999999</v>
      </c>
      <c r="K11" s="1">
        <v>0.36274299999999998</v>
      </c>
      <c r="N11" s="3">
        <f t="shared" si="0"/>
        <v>347.16300000000001</v>
      </c>
      <c r="O11" s="21">
        <f t="shared" si="1"/>
        <v>153333.31288889158</v>
      </c>
      <c r="P11" s="3">
        <f t="shared" si="2"/>
        <v>347.47800000000001</v>
      </c>
      <c r="Q11" s="17">
        <f t="shared" si="3"/>
        <v>-1.1218199999999999E-4</v>
      </c>
      <c r="R11" s="3">
        <f t="shared" si="4"/>
        <v>347.89699999999999</v>
      </c>
      <c r="S11" s="24">
        <f t="shared" si="4"/>
        <v>1.96502</v>
      </c>
      <c r="T11" s="3">
        <f t="shared" si="4"/>
        <v>348.59399999999999</v>
      </c>
      <c r="U11" s="24">
        <f t="shared" si="4"/>
        <v>0.36274299999999998</v>
      </c>
      <c r="V11" s="22">
        <f t="shared" si="5"/>
        <v>0.34232278652305359</v>
      </c>
    </row>
    <row r="12" spans="1:22" x14ac:dyDescent="0.6">
      <c r="B12" s="2"/>
      <c r="C12" s="1"/>
      <c r="D12" s="2">
        <v>373.404</v>
      </c>
      <c r="E12" s="1">
        <v>7.1739099999999995E-4</v>
      </c>
      <c r="F12" s="2">
        <v>373.791</v>
      </c>
      <c r="G12" s="1">
        <v>-130.21</v>
      </c>
      <c r="H12" s="2">
        <v>373.36099999999999</v>
      </c>
      <c r="I12" s="1">
        <v>1.86836</v>
      </c>
      <c r="J12" s="2">
        <v>372.89600000000002</v>
      </c>
      <c r="K12" s="1">
        <v>0.47888599999999998</v>
      </c>
      <c r="N12" s="3">
        <f t="shared" si="0"/>
        <v>373.404</v>
      </c>
      <c r="O12" s="21">
        <f t="shared" si="1"/>
        <v>139393.99853078727</v>
      </c>
      <c r="P12" s="3">
        <f t="shared" si="2"/>
        <v>373.791</v>
      </c>
      <c r="Q12" s="17">
        <f t="shared" si="3"/>
        <v>-1.3021000000000002E-4</v>
      </c>
      <c r="R12" s="3">
        <f t="shared" si="4"/>
        <v>373.36099999999999</v>
      </c>
      <c r="S12" s="24">
        <f t="shared" si="4"/>
        <v>1.86836</v>
      </c>
      <c r="T12" s="3">
        <f t="shared" si="4"/>
        <v>372.89600000000002</v>
      </c>
      <c r="U12" s="24">
        <f t="shared" si="4"/>
        <v>0.47888599999999998</v>
      </c>
      <c r="V12" s="22">
        <f t="shared" si="5"/>
        <v>0.47169352838932888</v>
      </c>
    </row>
    <row r="13" spans="1:22" x14ac:dyDescent="0.6">
      <c r="B13" s="2"/>
      <c r="C13" s="1"/>
      <c r="D13" s="2">
        <v>396.09899999999999</v>
      </c>
      <c r="E13" s="1">
        <v>8.6956499999999999E-4</v>
      </c>
      <c r="F13" s="2">
        <v>398.67500000000001</v>
      </c>
      <c r="G13" s="1">
        <v>-142.816</v>
      </c>
      <c r="H13" s="2">
        <v>397.41199999999998</v>
      </c>
      <c r="I13" s="1">
        <v>1.77163</v>
      </c>
      <c r="J13" s="2">
        <v>399.26299999999998</v>
      </c>
      <c r="K13" s="1">
        <v>0.55137400000000003</v>
      </c>
      <c r="N13" s="3">
        <f t="shared" si="0"/>
        <v>396.09899999999999</v>
      </c>
      <c r="O13" s="21">
        <f t="shared" si="1"/>
        <v>115000.02875000719</v>
      </c>
      <c r="P13" s="3">
        <f t="shared" si="2"/>
        <v>398.67500000000001</v>
      </c>
      <c r="Q13" s="17">
        <f t="shared" si="3"/>
        <v>-1.4281600000000001E-4</v>
      </c>
      <c r="R13" s="3">
        <f t="shared" si="4"/>
        <v>397.41199999999998</v>
      </c>
      <c r="S13" s="24">
        <f t="shared" si="4"/>
        <v>1.77163</v>
      </c>
      <c r="T13" s="3">
        <f t="shared" si="4"/>
        <v>399.26299999999998</v>
      </c>
      <c r="U13" s="24">
        <f t="shared" si="4"/>
        <v>0.55137400000000003</v>
      </c>
      <c r="V13" s="22">
        <f t="shared" si="5"/>
        <v>0.52861285357848553</v>
      </c>
    </row>
    <row r="14" spans="1:22" x14ac:dyDescent="0.6">
      <c r="B14" s="2"/>
      <c r="C14" s="1"/>
      <c r="D14" s="2">
        <v>422.34</v>
      </c>
      <c r="E14" s="1">
        <v>9.5652200000000001E-4</v>
      </c>
      <c r="F14" s="2">
        <v>422.85199999999998</v>
      </c>
      <c r="G14" s="1">
        <v>-157.23099999999999</v>
      </c>
      <c r="H14" s="2">
        <v>422.87299999999999</v>
      </c>
      <c r="I14" s="1">
        <v>1.68587</v>
      </c>
      <c r="J14" s="2">
        <v>422.86</v>
      </c>
      <c r="K14" s="1">
        <v>0.63479699999999994</v>
      </c>
      <c r="N14" s="3">
        <f t="shared" si="0"/>
        <v>422.34</v>
      </c>
      <c r="O14" s="21">
        <f t="shared" si="1"/>
        <v>104545.42603306561</v>
      </c>
      <c r="P14" s="3">
        <f t="shared" si="2"/>
        <v>422.85199999999998</v>
      </c>
      <c r="Q14" s="17">
        <f t="shared" si="3"/>
        <v>-1.57231E-4</v>
      </c>
      <c r="R14" s="3">
        <f t="shared" si="4"/>
        <v>422.87299999999999</v>
      </c>
      <c r="S14" s="24">
        <f t="shared" si="4"/>
        <v>1.68587</v>
      </c>
      <c r="T14" s="3">
        <f t="shared" si="4"/>
        <v>422.86</v>
      </c>
      <c r="U14" s="24">
        <f t="shared" si="4"/>
        <v>0.63479699999999994</v>
      </c>
      <c r="V14" s="22">
        <f t="shared" si="5"/>
        <v>0.64826699769860807</v>
      </c>
    </row>
    <row r="15" spans="1:22" x14ac:dyDescent="0.6">
      <c r="B15" s="2"/>
      <c r="C15" s="1"/>
      <c r="D15" s="2">
        <v>446.45400000000001</v>
      </c>
      <c r="E15" s="1">
        <v>1.1087E-3</v>
      </c>
      <c r="F15" s="2">
        <v>448.44799999999998</v>
      </c>
      <c r="G15" s="1">
        <v>-170.739</v>
      </c>
      <c r="H15" s="2">
        <v>447.61799999999999</v>
      </c>
      <c r="I15" s="1">
        <v>1.6436500000000001</v>
      </c>
      <c r="J15" s="2">
        <v>448.53500000000003</v>
      </c>
      <c r="K15" s="1">
        <v>0.710928</v>
      </c>
      <c r="N15" s="3">
        <f t="shared" si="0"/>
        <v>446.45400000000001</v>
      </c>
      <c r="O15" s="21">
        <f t="shared" si="1"/>
        <v>90195.724722648141</v>
      </c>
      <c r="P15" s="3">
        <f t="shared" si="2"/>
        <v>448.44799999999998</v>
      </c>
      <c r="Q15" s="17">
        <f t="shared" si="3"/>
        <v>-1.7073899999999999E-4</v>
      </c>
      <c r="R15" s="3">
        <f t="shared" si="4"/>
        <v>447.61799999999999</v>
      </c>
      <c r="S15" s="24">
        <f t="shared" si="4"/>
        <v>1.6436500000000001</v>
      </c>
      <c r="T15" s="3">
        <f t="shared" si="4"/>
        <v>448.53500000000003</v>
      </c>
      <c r="U15" s="24">
        <f t="shared" si="4"/>
        <v>0.710928</v>
      </c>
      <c r="V15" s="22">
        <f t="shared" si="5"/>
        <v>0.71752727253106907</v>
      </c>
    </row>
    <row r="16" spans="1:22" x14ac:dyDescent="0.6">
      <c r="B16" s="2"/>
      <c r="C16" s="1"/>
      <c r="D16" s="2">
        <v>472.69499999999999</v>
      </c>
      <c r="E16" s="1">
        <v>1.3043499999999999E-3</v>
      </c>
      <c r="F16" s="2">
        <v>471.20499999999998</v>
      </c>
      <c r="G16" s="1">
        <v>-186.06299999999999</v>
      </c>
      <c r="H16" s="2">
        <v>472.37</v>
      </c>
      <c r="I16" s="1">
        <v>1.56874</v>
      </c>
      <c r="J16" s="2">
        <v>474.22300000000001</v>
      </c>
      <c r="K16" s="1">
        <v>0.82342199999999999</v>
      </c>
      <c r="N16" s="3">
        <f t="shared" si="0"/>
        <v>472.69499999999999</v>
      </c>
      <c r="O16" s="21">
        <f t="shared" si="1"/>
        <v>76666.538889101852</v>
      </c>
      <c r="P16" s="3">
        <f t="shared" si="2"/>
        <v>471.20499999999998</v>
      </c>
      <c r="Q16" s="17">
        <f t="shared" si="3"/>
        <v>-1.8606299999999998E-4</v>
      </c>
      <c r="R16" s="3">
        <f t="shared" si="4"/>
        <v>472.37</v>
      </c>
      <c r="S16" s="24">
        <f t="shared" si="4"/>
        <v>1.56874</v>
      </c>
      <c r="T16" s="3">
        <f t="shared" si="4"/>
        <v>474.22300000000001</v>
      </c>
      <c r="U16" s="24">
        <f t="shared" si="4"/>
        <v>0.82342199999999999</v>
      </c>
      <c r="V16" s="22">
        <f t="shared" si="5"/>
        <v>0.80233832740399957</v>
      </c>
    </row>
    <row r="17" spans="2:22" x14ac:dyDescent="0.6">
      <c r="B17" s="2"/>
      <c r="C17" s="1"/>
      <c r="D17" s="2">
        <v>497.51799999999997</v>
      </c>
      <c r="E17" s="1">
        <v>1.45652E-3</v>
      </c>
      <c r="F17" s="2">
        <v>496.79899999999998</v>
      </c>
      <c r="G17" s="1">
        <v>-198.666</v>
      </c>
      <c r="H17" s="2">
        <v>498.53300000000002</v>
      </c>
      <c r="I17" s="1">
        <v>1.5047999999999999</v>
      </c>
      <c r="J17" s="2">
        <v>498.51</v>
      </c>
      <c r="K17" s="1">
        <v>0.89592899999999998</v>
      </c>
      <c r="N17" s="3">
        <f t="shared" si="0"/>
        <v>497.51799999999997</v>
      </c>
      <c r="O17" s="21">
        <f t="shared" si="1"/>
        <v>68656.798396177182</v>
      </c>
      <c r="P17" s="3">
        <f t="shared" si="2"/>
        <v>496.79899999999998</v>
      </c>
      <c r="Q17" s="17">
        <f t="shared" si="3"/>
        <v>-1.9866599999999998E-4</v>
      </c>
      <c r="R17" s="3">
        <f t="shared" si="4"/>
        <v>498.53300000000002</v>
      </c>
      <c r="S17" s="24">
        <f t="shared" si="4"/>
        <v>1.5047999999999999</v>
      </c>
      <c r="T17" s="3">
        <f t="shared" si="4"/>
        <v>498.51</v>
      </c>
      <c r="U17" s="24">
        <f t="shared" si="4"/>
        <v>0.89592899999999998</v>
      </c>
      <c r="V17" s="22">
        <f t="shared" si="5"/>
        <v>0.8976886514742255</v>
      </c>
    </row>
    <row r="18" spans="2:22" x14ac:dyDescent="0.6">
      <c r="B18" s="2"/>
      <c r="C18" s="1"/>
      <c r="D18" s="2">
        <v>522.34</v>
      </c>
      <c r="E18" s="1">
        <v>1.6956499999999999E-3</v>
      </c>
      <c r="F18" s="2">
        <v>521.69000000000005</v>
      </c>
      <c r="G18" s="1">
        <v>-215.79400000000001</v>
      </c>
      <c r="H18" s="2">
        <v>523.98199999999997</v>
      </c>
      <c r="I18" s="1">
        <v>1.4735100000000001</v>
      </c>
      <c r="J18" s="2">
        <v>522.80499999999995</v>
      </c>
      <c r="K18" s="1">
        <v>0.99025399999999997</v>
      </c>
      <c r="N18" s="3">
        <f t="shared" si="0"/>
        <v>522.34</v>
      </c>
      <c r="O18" s="21">
        <f t="shared" si="1"/>
        <v>58974.434582608439</v>
      </c>
      <c r="P18" s="3">
        <f t="shared" si="2"/>
        <v>521.69000000000005</v>
      </c>
      <c r="Q18" s="17">
        <f t="shared" si="3"/>
        <v>-2.15794E-4</v>
      </c>
      <c r="R18" s="3">
        <f t="shared" si="4"/>
        <v>523.98199999999997</v>
      </c>
      <c r="S18" s="24">
        <f t="shared" si="4"/>
        <v>1.4735100000000001</v>
      </c>
      <c r="T18" s="3">
        <f t="shared" si="4"/>
        <v>522.80499999999995</v>
      </c>
      <c r="U18" s="24">
        <f t="shared" si="4"/>
        <v>0.99025399999999997</v>
      </c>
      <c r="V18" s="22">
        <f t="shared" si="5"/>
        <v>0.97438179507208023</v>
      </c>
    </row>
    <row r="19" spans="2:22" x14ac:dyDescent="0.6">
      <c r="B19" s="2"/>
      <c r="C19" s="1"/>
      <c r="D19" s="2">
        <v>549.29100000000005</v>
      </c>
      <c r="E19" s="1">
        <v>1.8913000000000001E-3</v>
      </c>
      <c r="F19" s="2">
        <v>548.00300000000004</v>
      </c>
      <c r="G19" s="1">
        <v>-233.822</v>
      </c>
      <c r="H19" s="2">
        <v>547.30799999999999</v>
      </c>
      <c r="I19" s="1">
        <v>1.45299</v>
      </c>
      <c r="J19" s="2">
        <v>547.80200000000002</v>
      </c>
      <c r="K19" s="1">
        <v>1.1136600000000001</v>
      </c>
      <c r="N19" s="3">
        <f t="shared" si="0"/>
        <v>549.29100000000005</v>
      </c>
      <c r="O19" s="21">
        <f t="shared" si="1"/>
        <v>52873.684767091421</v>
      </c>
      <c r="P19" s="3">
        <f t="shared" si="2"/>
        <v>548.00300000000004</v>
      </c>
      <c r="Q19" s="17">
        <f t="shared" si="3"/>
        <v>-2.3382199999999998E-4</v>
      </c>
      <c r="R19" s="3">
        <f t="shared" si="4"/>
        <v>547.30799999999999</v>
      </c>
      <c r="S19" s="24">
        <f t="shared" si="4"/>
        <v>1.45299</v>
      </c>
      <c r="T19" s="3">
        <f t="shared" si="4"/>
        <v>547.80200000000002</v>
      </c>
      <c r="U19" s="24">
        <f t="shared" si="4"/>
        <v>1.1136600000000001</v>
      </c>
      <c r="V19" s="22">
        <f t="shared" si="5"/>
        <v>1.0898614908237347</v>
      </c>
    </row>
    <row r="20" spans="2:22" x14ac:dyDescent="0.6">
      <c r="B20" s="2"/>
      <c r="C20" s="1"/>
      <c r="D20" s="2">
        <v>574.11300000000006</v>
      </c>
      <c r="E20" s="1">
        <v>2.1086999999999998E-3</v>
      </c>
      <c r="F20" s="2">
        <v>572.18200000000002</v>
      </c>
      <c r="G20" s="1">
        <v>-250.047</v>
      </c>
      <c r="H20" s="2">
        <v>573.46600000000001</v>
      </c>
      <c r="I20" s="1">
        <v>1.4108400000000001</v>
      </c>
      <c r="J20" s="2">
        <v>573.49</v>
      </c>
      <c r="K20" s="1">
        <v>1.2298</v>
      </c>
      <c r="N20" s="3">
        <f t="shared" si="0"/>
        <v>574.11300000000006</v>
      </c>
      <c r="O20" s="21">
        <f t="shared" si="1"/>
        <v>47422.582633850237</v>
      </c>
      <c r="P20" s="3">
        <f t="shared" si="2"/>
        <v>572.18200000000002</v>
      </c>
      <c r="Q20" s="17">
        <f t="shared" si="3"/>
        <v>-2.5004699999999999E-4</v>
      </c>
      <c r="R20" s="3">
        <f t="shared" si="4"/>
        <v>573.46600000000001</v>
      </c>
      <c r="S20" s="24">
        <f t="shared" si="4"/>
        <v>1.4108400000000001</v>
      </c>
      <c r="T20" s="3">
        <f t="shared" si="4"/>
        <v>573.49</v>
      </c>
      <c r="U20" s="24">
        <f t="shared" si="4"/>
        <v>1.2298</v>
      </c>
      <c r="V20" s="22">
        <f t="shared" si="5"/>
        <v>1.205248456311286</v>
      </c>
    </row>
    <row r="21" spans="2:22" x14ac:dyDescent="0.6">
      <c r="B21" s="2"/>
      <c r="C21" s="1"/>
      <c r="D21" s="2">
        <v>597.51800000000003</v>
      </c>
      <c r="E21" s="1">
        <v>2.3260899999999998E-3</v>
      </c>
      <c r="F21" s="2">
        <v>598.49199999999996</v>
      </c>
      <c r="G21" s="1">
        <v>-266.267</v>
      </c>
      <c r="H21" s="2">
        <v>597.50199999999995</v>
      </c>
      <c r="I21" s="1">
        <v>1.37947</v>
      </c>
      <c r="J21" s="2">
        <v>598.48800000000006</v>
      </c>
      <c r="K21" s="1">
        <v>1.35321</v>
      </c>
      <c r="N21" s="3">
        <f t="shared" si="0"/>
        <v>597.51800000000003</v>
      </c>
      <c r="O21" s="21">
        <f t="shared" si="1"/>
        <v>42990.597956226971</v>
      </c>
      <c r="P21" s="3">
        <f t="shared" si="2"/>
        <v>598.49199999999996</v>
      </c>
      <c r="Q21" s="17">
        <f t="shared" si="3"/>
        <v>-2.6626699999999999E-4</v>
      </c>
      <c r="R21" s="3">
        <f t="shared" si="4"/>
        <v>597.50199999999995</v>
      </c>
      <c r="S21" s="24">
        <f t="shared" si="4"/>
        <v>1.37947</v>
      </c>
      <c r="T21" s="3">
        <f t="shared" si="4"/>
        <v>598.48800000000006</v>
      </c>
      <c r="U21" s="24">
        <f t="shared" si="4"/>
        <v>1.35321</v>
      </c>
      <c r="V21" s="22">
        <f t="shared" si="5"/>
        <v>1.3223650519129579</v>
      </c>
    </row>
    <row r="22" spans="2:22" x14ac:dyDescent="0.6">
      <c r="B22" s="2"/>
      <c r="C22" s="1"/>
      <c r="D22" s="35">
        <v>624.46799999999996</v>
      </c>
      <c r="E22" s="35">
        <v>2.56522E-3</v>
      </c>
      <c r="F22" s="35">
        <v>622.67399999999998</v>
      </c>
      <c r="G22" s="35">
        <v>-284.3</v>
      </c>
      <c r="H22" s="35">
        <v>622.24400000000003</v>
      </c>
      <c r="I22" s="35">
        <v>1.3481399999999999</v>
      </c>
      <c r="J22" s="35">
        <v>624.18399999999997</v>
      </c>
      <c r="K22" s="35">
        <v>1.4947900000000001</v>
      </c>
      <c r="N22" s="3">
        <f t="shared" si="0"/>
        <v>624.46799999999996</v>
      </c>
      <c r="O22" s="21">
        <f t="shared" si="1"/>
        <v>38983.011203717419</v>
      </c>
      <c r="P22" s="3">
        <f t="shared" si="2"/>
        <v>622.67399999999998</v>
      </c>
      <c r="Q22" s="17">
        <f t="shared" si="3"/>
        <v>-2.8429999999999997E-4</v>
      </c>
      <c r="R22" s="3">
        <f t="shared" si="4"/>
        <v>622.24400000000003</v>
      </c>
      <c r="S22" s="24">
        <f t="shared" si="4"/>
        <v>1.3481399999999999</v>
      </c>
      <c r="T22" s="3">
        <f t="shared" si="4"/>
        <v>624.18399999999997</v>
      </c>
      <c r="U22" s="24">
        <f t="shared" si="4"/>
        <v>1.4947900000000001</v>
      </c>
      <c r="V22" s="22">
        <f t="shared" si="5"/>
        <v>1.4588368986420888</v>
      </c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32" t="s">
        <v>4</v>
      </c>
      <c r="E8" s="10" t="s">
        <v>33</v>
      </c>
      <c r="F8" s="11" t="s">
        <v>4</v>
      </c>
      <c r="G8" s="27" t="s">
        <v>13</v>
      </c>
      <c r="H8" s="32" t="s">
        <v>4</v>
      </c>
      <c r="I8" s="31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5">
        <v>321.39639639639603</v>
      </c>
      <c r="E9" s="35">
        <v>0.53089244851258599</v>
      </c>
      <c r="F9" s="35">
        <v>321.22514777001601</v>
      </c>
      <c r="G9" s="35">
        <v>75.829787234042499</v>
      </c>
      <c r="H9" s="35">
        <v>323.56615559341202</v>
      </c>
      <c r="I9" s="35">
        <v>2.9507692307692301</v>
      </c>
      <c r="J9" s="35">
        <v>323.40182648401799</v>
      </c>
      <c r="K9" s="35">
        <v>0.110684089162183</v>
      </c>
      <c r="N9" s="3">
        <f>D9</f>
        <v>321.39639639639603</v>
      </c>
      <c r="O9" s="21">
        <f>(1/(E9*10^(-3)))*100</f>
        <v>188362.06896551716</v>
      </c>
      <c r="P9" s="3">
        <f>F9</f>
        <v>321.22514777001601</v>
      </c>
      <c r="Q9" s="17">
        <f>G9*0.000001</f>
        <v>7.5829787234042489E-5</v>
      </c>
      <c r="R9" s="3">
        <f>H9</f>
        <v>323.56615559341202</v>
      </c>
      <c r="S9" s="24">
        <f>I9</f>
        <v>2.9507692307692301</v>
      </c>
      <c r="T9" s="3">
        <f>J9</f>
        <v>323.40182648401799</v>
      </c>
      <c r="U9" s="24">
        <f>K9</f>
        <v>0.110684089162183</v>
      </c>
      <c r="V9" s="22">
        <f>((O9*(Q9)^2)/S9)*T9</f>
        <v>0.11870809869383436</v>
      </c>
      <c r="W9" s="40">
        <f>U9/V9-1</f>
        <v>-6.75944574965055E-2</v>
      </c>
    </row>
    <row r="10" spans="1:23" x14ac:dyDescent="0.6">
      <c r="B10" s="3"/>
      <c r="C10" s="4"/>
      <c r="D10" s="35">
        <v>368.41216216216202</v>
      </c>
      <c r="E10" s="35">
        <v>0.72768878718535501</v>
      </c>
      <c r="F10" s="35">
        <v>367.43686190220302</v>
      </c>
      <c r="G10" s="35">
        <v>109.531914893617</v>
      </c>
      <c r="H10" s="35">
        <v>372.68597387847802</v>
      </c>
      <c r="I10" s="35">
        <v>2.5323076923076902</v>
      </c>
      <c r="J10" s="35">
        <v>371.91780821917803</v>
      </c>
      <c r="K10" s="35">
        <v>0.244427363566487</v>
      </c>
      <c r="N10" s="3">
        <f t="shared" ref="N10:N18" si="0">D10</f>
        <v>368.41216216216202</v>
      </c>
      <c r="O10" s="21">
        <f t="shared" ref="O10:O18" si="1">(1/(E10*10^(-3)))*100</f>
        <v>137421.38364779868</v>
      </c>
      <c r="P10" s="3">
        <f t="shared" ref="P10:P18" si="2">F10</f>
        <v>367.43686190220302</v>
      </c>
      <c r="Q10" s="17">
        <f t="shared" ref="Q10:Q18" si="3">G10*0.000001</f>
        <v>1.0953191489361699E-4</v>
      </c>
      <c r="R10" s="3">
        <f t="shared" ref="R10:U18" si="4">H10</f>
        <v>372.68597387847802</v>
      </c>
      <c r="S10" s="24">
        <f t="shared" si="4"/>
        <v>2.5323076923076902</v>
      </c>
      <c r="T10" s="3">
        <f t="shared" si="4"/>
        <v>371.91780821917803</v>
      </c>
      <c r="U10" s="24">
        <f t="shared" si="4"/>
        <v>0.244427363566487</v>
      </c>
      <c r="V10" s="22">
        <f t="shared" ref="V10:V18" si="5">((O10*(Q10)^2)/S10)*T10</f>
        <v>0.24213979876670949</v>
      </c>
      <c r="W10" s="40">
        <f t="shared" ref="W10:W18" si="6">U10/V10-1</f>
        <v>9.4472895881996255E-3</v>
      </c>
    </row>
    <row r="11" spans="1:23" x14ac:dyDescent="0.6">
      <c r="B11" s="2"/>
      <c r="C11" s="1"/>
      <c r="D11" s="35">
        <v>416.83558558558502</v>
      </c>
      <c r="E11" s="35">
        <v>0.98855835240274603</v>
      </c>
      <c r="F11" s="35">
        <v>414.72326706071999</v>
      </c>
      <c r="G11" s="35">
        <v>145.27659574468001</v>
      </c>
      <c r="H11" s="35">
        <v>423.79329926178298</v>
      </c>
      <c r="I11" s="35">
        <v>2.1261538461538398</v>
      </c>
      <c r="J11" s="35">
        <v>423.002283105022</v>
      </c>
      <c r="K11" s="35">
        <v>0.42582628747117601</v>
      </c>
      <c r="N11" s="3">
        <f t="shared" si="0"/>
        <v>416.83558558558502</v>
      </c>
      <c r="O11" s="21">
        <f t="shared" si="1"/>
        <v>101157.40740740739</v>
      </c>
      <c r="P11" s="3">
        <f t="shared" si="2"/>
        <v>414.72326706071999</v>
      </c>
      <c r="Q11" s="17">
        <f t="shared" si="3"/>
        <v>1.4527659574468E-4</v>
      </c>
      <c r="R11" s="3">
        <f t="shared" si="4"/>
        <v>423.79329926178298</v>
      </c>
      <c r="S11" s="24">
        <f t="shared" si="4"/>
        <v>2.1261538461538398</v>
      </c>
      <c r="T11" s="3">
        <f t="shared" si="4"/>
        <v>423.002283105022</v>
      </c>
      <c r="U11" s="24">
        <f t="shared" si="4"/>
        <v>0.42582628747117601</v>
      </c>
      <c r="V11" s="22">
        <f t="shared" si="5"/>
        <v>0.42475355675967019</v>
      </c>
      <c r="W11" s="40">
        <f t="shared" si="6"/>
        <v>2.525536736382783E-3</v>
      </c>
    </row>
    <row r="12" spans="1:23" x14ac:dyDescent="0.6">
      <c r="B12" s="2"/>
      <c r="C12" s="1"/>
      <c r="D12" s="35">
        <v>464.13288288288197</v>
      </c>
      <c r="E12" s="35">
        <v>1.4096109839816899</v>
      </c>
      <c r="F12" s="35">
        <v>464.15905427189603</v>
      </c>
      <c r="G12" s="35">
        <v>177.95744680851001</v>
      </c>
      <c r="H12" s="35">
        <v>474.04883588869899</v>
      </c>
      <c r="I12" s="35">
        <v>1.7784615384615301</v>
      </c>
      <c r="J12" s="35">
        <v>473.80136986301301</v>
      </c>
      <c r="K12" s="35">
        <v>0.59800153727901595</v>
      </c>
      <c r="N12" s="3">
        <f t="shared" si="0"/>
        <v>464.13288288288197</v>
      </c>
      <c r="O12" s="21">
        <f t="shared" si="1"/>
        <v>70941.55844155862</v>
      </c>
      <c r="P12" s="3">
        <f t="shared" si="2"/>
        <v>464.15905427189603</v>
      </c>
      <c r="Q12" s="17">
        <f t="shared" si="3"/>
        <v>1.7795744680850999E-4</v>
      </c>
      <c r="R12" s="3">
        <f t="shared" si="4"/>
        <v>474.04883588869899</v>
      </c>
      <c r="S12" s="24">
        <f t="shared" si="4"/>
        <v>1.7784615384615301</v>
      </c>
      <c r="T12" s="3">
        <f t="shared" si="4"/>
        <v>473.80136986301301</v>
      </c>
      <c r="U12" s="24">
        <f t="shared" si="4"/>
        <v>0.59800153727901595</v>
      </c>
      <c r="V12" s="22">
        <f t="shared" si="5"/>
        <v>0.59852857838034768</v>
      </c>
      <c r="W12" s="40">
        <f t="shared" si="6"/>
        <v>-8.8056129710289976E-4</v>
      </c>
    </row>
    <row r="13" spans="1:23" x14ac:dyDescent="0.6">
      <c r="B13" s="2"/>
      <c r="C13" s="1"/>
      <c r="D13" s="35">
        <v>513.40090090090098</v>
      </c>
      <c r="E13" s="35">
        <v>1.9588100686498799</v>
      </c>
      <c r="F13" s="35">
        <v>512.52015045674295</v>
      </c>
      <c r="G13" s="35">
        <v>214.46808510638201</v>
      </c>
      <c r="H13" s="35">
        <v>524.58830210107897</v>
      </c>
      <c r="I13" s="35">
        <v>1.50461538461538</v>
      </c>
      <c r="J13" s="35">
        <v>524.02968036529603</v>
      </c>
      <c r="K13" s="35">
        <v>0.81014604150653302</v>
      </c>
      <c r="N13" s="3">
        <f t="shared" si="0"/>
        <v>513.40090090090098</v>
      </c>
      <c r="O13" s="21">
        <f t="shared" si="1"/>
        <v>51051.401869159017</v>
      </c>
      <c r="P13" s="3">
        <f t="shared" si="2"/>
        <v>512.52015045674295</v>
      </c>
      <c r="Q13" s="17">
        <f t="shared" si="3"/>
        <v>2.14468085106382E-4</v>
      </c>
      <c r="R13" s="3">
        <f t="shared" si="4"/>
        <v>524.58830210107897</v>
      </c>
      <c r="S13" s="24">
        <f t="shared" si="4"/>
        <v>1.50461538461538</v>
      </c>
      <c r="T13" s="3">
        <f t="shared" si="4"/>
        <v>524.02968036529603</v>
      </c>
      <c r="U13" s="24">
        <f t="shared" si="4"/>
        <v>0.81014604150653302</v>
      </c>
      <c r="V13" s="22">
        <f t="shared" si="5"/>
        <v>0.81783069781792239</v>
      </c>
      <c r="W13" s="40">
        <f t="shared" si="6"/>
        <v>-9.3963901476100675E-3</v>
      </c>
    </row>
    <row r="14" spans="1:23" x14ac:dyDescent="0.6">
      <c r="B14" s="2"/>
      <c r="C14" s="1"/>
      <c r="D14" s="35">
        <v>561.82432432432404</v>
      </c>
      <c r="E14" s="35">
        <v>2.7276887871853499</v>
      </c>
      <c r="F14" s="35">
        <v>561.14991939817298</v>
      </c>
      <c r="G14" s="35">
        <v>245.61702127659501</v>
      </c>
      <c r="H14" s="35">
        <v>574.27597955706904</v>
      </c>
      <c r="I14" s="35">
        <v>1.28615384615384</v>
      </c>
      <c r="J14" s="35">
        <v>573.40182648401799</v>
      </c>
      <c r="K14" s="35">
        <v>0.99154496541122195</v>
      </c>
      <c r="N14" s="3">
        <f t="shared" si="0"/>
        <v>561.82432432432404</v>
      </c>
      <c r="O14" s="21">
        <f t="shared" si="1"/>
        <v>36661.073825503416</v>
      </c>
      <c r="P14" s="3">
        <f t="shared" si="2"/>
        <v>561.14991939817298</v>
      </c>
      <c r="Q14" s="17">
        <f t="shared" si="3"/>
        <v>2.4561702127659502E-4</v>
      </c>
      <c r="R14" s="3">
        <f t="shared" si="4"/>
        <v>574.27597955706904</v>
      </c>
      <c r="S14" s="24">
        <f t="shared" si="4"/>
        <v>1.28615384615384</v>
      </c>
      <c r="T14" s="3">
        <f t="shared" si="4"/>
        <v>573.40182648401799</v>
      </c>
      <c r="U14" s="24">
        <f t="shared" si="4"/>
        <v>0.99154496541122195</v>
      </c>
      <c r="V14" s="22">
        <f t="shared" si="5"/>
        <v>0.9860257418237216</v>
      </c>
      <c r="W14" s="40">
        <f t="shared" si="6"/>
        <v>5.5974437110457576E-3</v>
      </c>
    </row>
    <row r="15" spans="1:23" x14ac:dyDescent="0.6">
      <c r="B15" s="2"/>
      <c r="C15" s="1"/>
      <c r="D15" s="35">
        <v>610.81081081081004</v>
      </c>
      <c r="E15" s="35">
        <v>3.51945080091533</v>
      </c>
      <c r="F15" s="35">
        <v>610.04836109618395</v>
      </c>
      <c r="G15" s="35">
        <v>275.48936170212698</v>
      </c>
      <c r="H15" s="35">
        <v>623.67972742759798</v>
      </c>
      <c r="I15" s="35">
        <v>1.12307692307692</v>
      </c>
      <c r="J15" s="35">
        <v>622.77397260273904</v>
      </c>
      <c r="K15" s="35">
        <v>1.2113758647194399</v>
      </c>
      <c r="N15" s="3">
        <f t="shared" si="0"/>
        <v>610.81081081081004</v>
      </c>
      <c r="O15" s="21">
        <f t="shared" si="1"/>
        <v>28413.524057217175</v>
      </c>
      <c r="P15" s="3">
        <f t="shared" si="2"/>
        <v>610.04836109618395</v>
      </c>
      <c r="Q15" s="17">
        <f t="shared" si="3"/>
        <v>2.7548936170212698E-4</v>
      </c>
      <c r="R15" s="3">
        <f t="shared" si="4"/>
        <v>623.67972742759798</v>
      </c>
      <c r="S15" s="24">
        <f t="shared" si="4"/>
        <v>1.12307692307692</v>
      </c>
      <c r="T15" s="3">
        <f t="shared" si="4"/>
        <v>622.77397260273904</v>
      </c>
      <c r="U15" s="24">
        <f t="shared" si="4"/>
        <v>1.2113758647194399</v>
      </c>
      <c r="V15" s="22">
        <f t="shared" si="5"/>
        <v>1.1957922036166038</v>
      </c>
      <c r="W15" s="40">
        <f t="shared" si="6"/>
        <v>1.30320812058351E-2</v>
      </c>
    </row>
    <row r="16" spans="1:23" x14ac:dyDescent="0.6">
      <c r="B16" s="2"/>
      <c r="C16" s="1"/>
      <c r="D16" s="35">
        <v>658.95270270270203</v>
      </c>
      <c r="E16" s="35">
        <v>4.2929061784896998</v>
      </c>
      <c r="F16" s="35">
        <v>658.94680279419595</v>
      </c>
      <c r="G16" s="35">
        <v>289.27659574467998</v>
      </c>
      <c r="H16" s="35">
        <v>673.93526405451405</v>
      </c>
      <c r="I16" s="35">
        <v>1.0030769230769201</v>
      </c>
      <c r="J16" s="35">
        <v>673.85844748858403</v>
      </c>
      <c r="K16" s="35">
        <v>1.33282090699461</v>
      </c>
      <c r="N16" s="3">
        <f t="shared" si="0"/>
        <v>658.95270270270203</v>
      </c>
      <c r="O16" s="21">
        <f t="shared" si="1"/>
        <v>23294.243070362489</v>
      </c>
      <c r="P16" s="3">
        <f t="shared" si="2"/>
        <v>658.94680279419595</v>
      </c>
      <c r="Q16" s="17">
        <f t="shared" si="3"/>
        <v>2.8927659574467997E-4</v>
      </c>
      <c r="R16" s="3">
        <f t="shared" si="4"/>
        <v>673.93526405451405</v>
      </c>
      <c r="S16" s="24">
        <f t="shared" si="4"/>
        <v>1.0030769230769201</v>
      </c>
      <c r="T16" s="3">
        <f t="shared" si="4"/>
        <v>673.85844748858403</v>
      </c>
      <c r="U16" s="24">
        <f t="shared" si="4"/>
        <v>1.33282090699461</v>
      </c>
      <c r="V16" s="22">
        <f t="shared" si="5"/>
        <v>1.3095124652851382</v>
      </c>
      <c r="W16" s="40">
        <f t="shared" si="6"/>
        <v>1.7799327862370928E-2</v>
      </c>
    </row>
    <row r="17" spans="2:23" x14ac:dyDescent="0.6">
      <c r="B17" s="2"/>
      <c r="C17" s="1"/>
      <c r="D17" s="35">
        <v>707.65765765765696</v>
      </c>
      <c r="E17" s="35">
        <v>4.8100686498855802</v>
      </c>
      <c r="F17" s="35">
        <v>707.84524449220805</v>
      </c>
      <c r="G17" s="35">
        <v>305.36170212765899</v>
      </c>
      <c r="H17" s="35">
        <v>724.47473026689295</v>
      </c>
      <c r="I17" s="35">
        <v>0.89230769230769102</v>
      </c>
      <c r="J17" s="35">
        <v>724.086757990867</v>
      </c>
      <c r="K17" s="35">
        <v>1.5941583397386601</v>
      </c>
      <c r="N17" s="3">
        <f t="shared" si="0"/>
        <v>707.65765765765696</v>
      </c>
      <c r="O17" s="21">
        <f t="shared" si="1"/>
        <v>20789.724072312099</v>
      </c>
      <c r="P17" s="3">
        <f t="shared" si="2"/>
        <v>707.84524449220805</v>
      </c>
      <c r="Q17" s="17">
        <f t="shared" si="3"/>
        <v>3.05361702127659E-4</v>
      </c>
      <c r="R17" s="3">
        <f t="shared" si="4"/>
        <v>724.47473026689295</v>
      </c>
      <c r="S17" s="24">
        <f t="shared" si="4"/>
        <v>0.89230769230769102</v>
      </c>
      <c r="T17" s="3">
        <f t="shared" si="4"/>
        <v>724.086757990867</v>
      </c>
      <c r="U17" s="24">
        <f t="shared" si="4"/>
        <v>1.5941583397386601</v>
      </c>
      <c r="V17" s="22">
        <f t="shared" si="5"/>
        <v>1.5730909375006745</v>
      </c>
      <c r="W17" s="40">
        <f t="shared" si="6"/>
        <v>1.3392361328746549E-2</v>
      </c>
    </row>
    <row r="18" spans="2:23" x14ac:dyDescent="0.6">
      <c r="B18" s="2"/>
      <c r="C18" s="1"/>
      <c r="D18" s="35">
        <v>757.77027027026998</v>
      </c>
      <c r="E18" s="35">
        <v>4.6453089244851196</v>
      </c>
      <c r="F18" s="35">
        <v>757.54970445996696</v>
      </c>
      <c r="G18" s="35">
        <v>293.36170212765899</v>
      </c>
      <c r="H18" s="35">
        <v>773.87847813742098</v>
      </c>
      <c r="I18" s="35">
        <v>0.83384615384615401</v>
      </c>
      <c r="J18" s="35">
        <v>774.02968036529603</v>
      </c>
      <c r="K18" s="35">
        <v>1.7371252882398101</v>
      </c>
      <c r="N18" s="3">
        <f t="shared" si="0"/>
        <v>757.77027027026998</v>
      </c>
      <c r="O18" s="21">
        <f t="shared" si="1"/>
        <v>21527.093596059141</v>
      </c>
      <c r="P18" s="3">
        <f t="shared" si="2"/>
        <v>757.54970445996696</v>
      </c>
      <c r="Q18" s="17">
        <f t="shared" si="3"/>
        <v>2.9336170212765898E-4</v>
      </c>
      <c r="R18" s="3">
        <f t="shared" si="4"/>
        <v>773.87847813742098</v>
      </c>
      <c r="S18" s="24">
        <f t="shared" si="4"/>
        <v>0.83384615384615401</v>
      </c>
      <c r="T18" s="3">
        <f t="shared" si="4"/>
        <v>774.02968036529603</v>
      </c>
      <c r="U18" s="24">
        <f t="shared" si="4"/>
        <v>1.7371252882398101</v>
      </c>
      <c r="V18" s="22">
        <f t="shared" si="5"/>
        <v>1.7197444513397555</v>
      </c>
      <c r="W18" s="40">
        <f t="shared" si="6"/>
        <v>1.0106639324531042E-2</v>
      </c>
    </row>
    <row r="19" spans="2:23" x14ac:dyDescent="0.6">
      <c r="V19"/>
    </row>
    <row r="20" spans="2:23" x14ac:dyDescent="0.6"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C23" t="s">
        <v>53</v>
      </c>
      <c r="D23" s="35">
        <v>321.39639639639603</v>
      </c>
      <c r="E23" s="35">
        <v>0.53089244851258599</v>
      </c>
      <c r="F23" s="35">
        <v>321.22514777001601</v>
      </c>
      <c r="G23" s="35">
        <v>75.829787234042499</v>
      </c>
      <c r="H23" s="35">
        <v>323.56615559341202</v>
      </c>
      <c r="I23" s="35">
        <v>2.9507692307692301</v>
      </c>
      <c r="J23" s="35">
        <v>323.40182648401799</v>
      </c>
      <c r="K23" s="35">
        <v>0.110684089162183</v>
      </c>
      <c r="O23"/>
      <c r="Q23"/>
      <c r="S23"/>
      <c r="U23"/>
      <c r="V23"/>
    </row>
    <row r="24" spans="2:23" x14ac:dyDescent="0.6">
      <c r="D24" s="35">
        <v>368.41216216216202</v>
      </c>
      <c r="E24" s="35">
        <v>0.72768878718535501</v>
      </c>
      <c r="F24" s="35">
        <v>367.43686190220302</v>
      </c>
      <c r="G24" s="35">
        <v>109.531914893617</v>
      </c>
      <c r="H24" s="35">
        <v>372.68597387847802</v>
      </c>
      <c r="I24" s="35">
        <v>2.5323076923076902</v>
      </c>
      <c r="J24" s="35">
        <v>371.91780821917803</v>
      </c>
      <c r="K24" s="35">
        <v>0.244427363566487</v>
      </c>
      <c r="O24"/>
      <c r="Q24"/>
      <c r="S24"/>
      <c r="U24"/>
      <c r="V24"/>
    </row>
    <row r="25" spans="2:23" x14ac:dyDescent="0.6">
      <c r="D25" s="35">
        <v>416.83558558558502</v>
      </c>
      <c r="E25" s="35">
        <v>0.98855835240274603</v>
      </c>
      <c r="F25" s="35">
        <v>414.72326706071999</v>
      </c>
      <c r="G25" s="35">
        <v>145.27659574468001</v>
      </c>
      <c r="H25" s="35">
        <v>423.79329926178298</v>
      </c>
      <c r="I25" s="35">
        <v>2.1261538461538398</v>
      </c>
      <c r="J25" s="35">
        <v>423.002283105022</v>
      </c>
      <c r="K25" s="35">
        <v>0.42582628747117601</v>
      </c>
      <c r="O25"/>
      <c r="Q25"/>
      <c r="S25"/>
      <c r="U25"/>
      <c r="V25"/>
    </row>
    <row r="26" spans="2:23" x14ac:dyDescent="0.6">
      <c r="D26" s="35">
        <v>464.13288288288197</v>
      </c>
      <c r="E26" s="35">
        <v>1.4096109839816899</v>
      </c>
      <c r="F26" s="35">
        <v>464.15905427189603</v>
      </c>
      <c r="G26" s="35">
        <v>177.95744680851001</v>
      </c>
      <c r="H26" s="35">
        <v>474.04883588869899</v>
      </c>
      <c r="I26" s="35">
        <v>1.7784615384615301</v>
      </c>
      <c r="J26" s="35">
        <v>473.80136986301301</v>
      </c>
      <c r="K26" s="35">
        <v>0.59800153727901595</v>
      </c>
      <c r="O26"/>
      <c r="Q26"/>
      <c r="S26"/>
      <c r="U26"/>
      <c r="V26"/>
    </row>
    <row r="27" spans="2:23" x14ac:dyDescent="0.6">
      <c r="D27" s="35">
        <v>513.40090090090098</v>
      </c>
      <c r="E27" s="35">
        <v>1.9588100686498799</v>
      </c>
      <c r="F27" s="35">
        <v>512.52015045674295</v>
      </c>
      <c r="G27" s="35">
        <v>214.46808510638201</v>
      </c>
      <c r="H27" s="35">
        <v>524.58830210107897</v>
      </c>
      <c r="I27" s="35">
        <v>1.50461538461538</v>
      </c>
      <c r="J27" s="35">
        <v>524.02968036529603</v>
      </c>
      <c r="K27" s="35">
        <v>0.81014604150653302</v>
      </c>
      <c r="O27"/>
      <c r="Q27"/>
      <c r="S27"/>
      <c r="U27"/>
      <c r="V27"/>
    </row>
    <row r="28" spans="2:23" x14ac:dyDescent="0.6">
      <c r="D28" s="35">
        <v>561.82432432432404</v>
      </c>
      <c r="E28" s="35">
        <v>2.7276887871853499</v>
      </c>
      <c r="F28" s="35">
        <v>561.14991939817298</v>
      </c>
      <c r="G28" s="35">
        <v>245.61702127659501</v>
      </c>
      <c r="H28" s="35">
        <v>574.27597955706904</v>
      </c>
      <c r="I28" s="35">
        <v>1.28615384615384</v>
      </c>
      <c r="J28" s="35">
        <v>573.40182648401799</v>
      </c>
      <c r="K28" s="35">
        <v>0.99154496541122195</v>
      </c>
      <c r="O28"/>
      <c r="Q28"/>
      <c r="S28"/>
      <c r="U28"/>
      <c r="V28"/>
    </row>
    <row r="29" spans="2:23" x14ac:dyDescent="0.6">
      <c r="D29" s="35">
        <v>610.81081081081004</v>
      </c>
      <c r="E29" s="35">
        <v>3.51945080091533</v>
      </c>
      <c r="F29" s="35">
        <v>610.04836109618395</v>
      </c>
      <c r="G29" s="35">
        <v>275.48936170212698</v>
      </c>
      <c r="H29" s="35">
        <v>623.67972742759798</v>
      </c>
      <c r="I29" s="35">
        <v>1.12307692307692</v>
      </c>
      <c r="J29" s="35">
        <v>622.77397260273904</v>
      </c>
      <c r="K29" s="35">
        <v>1.2113758647194399</v>
      </c>
      <c r="O29"/>
      <c r="Q29"/>
      <c r="S29"/>
      <c r="U29"/>
      <c r="V29"/>
    </row>
    <row r="30" spans="2:23" x14ac:dyDescent="0.6">
      <c r="D30" s="35">
        <v>658.95270270270203</v>
      </c>
      <c r="E30" s="35">
        <v>4.2929061784896998</v>
      </c>
      <c r="F30" s="35">
        <v>658.94680279419595</v>
      </c>
      <c r="G30" s="35">
        <v>289.27659574467998</v>
      </c>
      <c r="H30" s="35">
        <v>673.93526405451405</v>
      </c>
      <c r="I30" s="35">
        <v>1.0030769230769201</v>
      </c>
      <c r="J30" s="35">
        <v>673.85844748858403</v>
      </c>
      <c r="K30" s="35">
        <v>1.33282090699461</v>
      </c>
      <c r="O30"/>
      <c r="Q30"/>
      <c r="S30"/>
      <c r="U30"/>
      <c r="V30"/>
    </row>
    <row r="31" spans="2:23" x14ac:dyDescent="0.6">
      <c r="D31" s="35">
        <v>707.65765765765696</v>
      </c>
      <c r="E31" s="35">
        <v>4.8100686498855802</v>
      </c>
      <c r="F31" s="35">
        <v>707.84524449220805</v>
      </c>
      <c r="G31" s="35">
        <v>305.36170212765899</v>
      </c>
      <c r="H31" s="35">
        <v>724.47473026689295</v>
      </c>
      <c r="I31" s="35">
        <v>0.89230769230769102</v>
      </c>
      <c r="J31" s="35">
        <v>724.086757990867</v>
      </c>
      <c r="K31" s="35">
        <v>1.5941583397386601</v>
      </c>
      <c r="O31"/>
      <c r="Q31"/>
      <c r="S31"/>
      <c r="U31"/>
      <c r="V31"/>
    </row>
    <row r="32" spans="2:23" ht="17.25" thickBot="1" x14ac:dyDescent="0.65">
      <c r="D32" s="54">
        <v>757.77027027026998</v>
      </c>
      <c r="E32" s="54">
        <v>4.6453089244851196</v>
      </c>
      <c r="F32" s="54">
        <v>757.54970445996696</v>
      </c>
      <c r="G32" s="54">
        <v>293.36170212765899</v>
      </c>
      <c r="H32" s="54">
        <v>773.87847813742098</v>
      </c>
      <c r="I32" s="54">
        <v>0.83384615384615401</v>
      </c>
      <c r="J32" s="54">
        <v>774.02968036529603</v>
      </c>
      <c r="K32" s="54">
        <v>1.7371252882398101</v>
      </c>
      <c r="O32"/>
      <c r="Q32"/>
      <c r="S32"/>
      <c r="U32"/>
      <c r="V32"/>
    </row>
    <row r="33" spans="3:11" customFormat="1" x14ac:dyDescent="0.6">
      <c r="C33" t="s">
        <v>54</v>
      </c>
      <c r="D33" s="45">
        <v>317.85700000000003</v>
      </c>
      <c r="E33" s="46">
        <v>0.60287500000000005</v>
      </c>
      <c r="F33" s="46">
        <v>320.15100000000001</v>
      </c>
      <c r="G33" s="46">
        <v>76.494</v>
      </c>
      <c r="H33" s="46">
        <v>322.613</v>
      </c>
      <c r="I33" s="46">
        <v>2.9761099999999998</v>
      </c>
      <c r="J33" s="46">
        <v>323.13600000000002</v>
      </c>
      <c r="K33" s="47">
        <v>0.137931</v>
      </c>
    </row>
    <row r="34" spans="3:11" customFormat="1" x14ac:dyDescent="0.6">
      <c r="D34" s="48">
        <v>366.55099999999999</v>
      </c>
      <c r="E34" s="43">
        <v>0.75022599999999995</v>
      </c>
      <c r="F34" s="43">
        <v>368.01</v>
      </c>
      <c r="G34" s="43">
        <v>107.57</v>
      </c>
      <c r="H34" s="43">
        <v>372.86399999999998</v>
      </c>
      <c r="I34" s="43">
        <v>2.53925</v>
      </c>
      <c r="J34" s="43">
        <v>373.26499999999999</v>
      </c>
      <c r="K34" s="49">
        <v>0.262069</v>
      </c>
    </row>
    <row r="35" spans="3:11" customFormat="1" x14ac:dyDescent="0.6">
      <c r="D35" s="50">
        <v>413.947</v>
      </c>
      <c r="E35" s="34">
        <v>1.0013300000000001</v>
      </c>
      <c r="F35" s="34">
        <v>414.61</v>
      </c>
      <c r="G35" s="34">
        <v>144.62200000000001</v>
      </c>
      <c r="H35" s="34">
        <v>423.11599999999999</v>
      </c>
      <c r="I35" s="34">
        <v>2.1433399999999998</v>
      </c>
      <c r="J35" s="34">
        <v>420.82299999999998</v>
      </c>
      <c r="K35" s="51">
        <v>0.44137900000000002</v>
      </c>
    </row>
    <row r="36" spans="3:11" customFormat="1" x14ac:dyDescent="0.6">
      <c r="D36" s="50">
        <v>458.74299999999999</v>
      </c>
      <c r="E36" s="34">
        <v>1.4806999999999999</v>
      </c>
      <c r="F36" s="34">
        <v>464.98700000000002</v>
      </c>
      <c r="G36" s="34">
        <v>178.08799999999999</v>
      </c>
      <c r="H36" s="34">
        <v>473.36700000000002</v>
      </c>
      <c r="I36" s="34">
        <v>1.76109</v>
      </c>
      <c r="J36" s="34">
        <v>469.666</v>
      </c>
      <c r="K36" s="51">
        <v>0.62068999999999996</v>
      </c>
    </row>
    <row r="37" spans="3:11" customFormat="1" x14ac:dyDescent="0.6">
      <c r="D37" s="50">
        <v>508.654</v>
      </c>
      <c r="E37" s="34">
        <v>2.0433300000000001</v>
      </c>
      <c r="F37" s="34">
        <v>515.36500000000001</v>
      </c>
      <c r="G37" s="34">
        <v>215.13900000000001</v>
      </c>
      <c r="H37" s="34">
        <v>524.87400000000002</v>
      </c>
      <c r="I37" s="34">
        <v>1.51536</v>
      </c>
      <c r="J37" s="34">
        <v>524.93600000000004</v>
      </c>
      <c r="K37" s="51">
        <v>0.82069000000000003</v>
      </c>
    </row>
    <row r="38" spans="3:11" customFormat="1" x14ac:dyDescent="0.6">
      <c r="D38" s="50">
        <v>557.26</v>
      </c>
      <c r="E38" s="34">
        <v>2.7512400000000001</v>
      </c>
      <c r="F38" s="34">
        <v>561.96500000000003</v>
      </c>
      <c r="G38" s="34">
        <v>245.02</v>
      </c>
      <c r="H38" s="34">
        <v>572.61300000000006</v>
      </c>
      <c r="I38" s="34">
        <v>1.28328</v>
      </c>
      <c r="J38" s="34">
        <v>569.923</v>
      </c>
      <c r="K38" s="51">
        <v>0.98620699999999994</v>
      </c>
    </row>
    <row r="39" spans="3:11" customFormat="1" x14ac:dyDescent="0.6">
      <c r="D39" s="50">
        <v>609.68899999999996</v>
      </c>
      <c r="E39" s="34">
        <v>3.6046299999999998</v>
      </c>
      <c r="F39" s="34">
        <v>608.56399999999996</v>
      </c>
      <c r="G39" s="34">
        <v>274.89999999999998</v>
      </c>
      <c r="H39" s="34">
        <v>624.12099999999998</v>
      </c>
      <c r="I39" s="34">
        <v>1.1604099999999999</v>
      </c>
      <c r="J39" s="34">
        <v>621.33699999999999</v>
      </c>
      <c r="K39" s="51">
        <v>1.22759</v>
      </c>
    </row>
    <row r="40" spans="3:11" customFormat="1" x14ac:dyDescent="0.6">
      <c r="D40" s="50">
        <v>655.73099999999999</v>
      </c>
      <c r="E40" s="34">
        <v>4.31243</v>
      </c>
      <c r="F40" s="34">
        <v>657.68299999999999</v>
      </c>
      <c r="G40" s="34">
        <v>288.048</v>
      </c>
      <c r="H40" s="34">
        <v>674.37199999999996</v>
      </c>
      <c r="I40" s="34">
        <v>0.982935</v>
      </c>
      <c r="J40" s="34">
        <v>674.03599999999994</v>
      </c>
      <c r="K40" s="51">
        <v>1.34483</v>
      </c>
    </row>
    <row r="41" spans="3:11" customFormat="1" x14ac:dyDescent="0.6">
      <c r="D41" s="50">
        <v>704.36599999999999</v>
      </c>
      <c r="E41" s="34">
        <v>4.8334799999999998</v>
      </c>
      <c r="F41" s="34">
        <v>706.80100000000004</v>
      </c>
      <c r="G41" s="34">
        <v>304.78100000000001</v>
      </c>
      <c r="H41" s="34">
        <v>720.85400000000004</v>
      </c>
      <c r="I41" s="34">
        <v>0.90102400000000005</v>
      </c>
      <c r="J41" s="34">
        <v>720.30799999999999</v>
      </c>
      <c r="K41" s="51">
        <v>1.6069</v>
      </c>
    </row>
    <row r="42" spans="3:11" customFormat="1" ht="17.25" thickBot="1" x14ac:dyDescent="0.65">
      <c r="D42" s="52">
        <v>755.66800000000001</v>
      </c>
      <c r="E42" s="53">
        <v>4.7110500000000002</v>
      </c>
      <c r="F42" s="53">
        <v>757.17899999999997</v>
      </c>
      <c r="G42" s="53">
        <v>295.21899999999999</v>
      </c>
      <c r="H42" s="53">
        <v>773.61800000000005</v>
      </c>
      <c r="I42" s="53">
        <v>0.83276499999999998</v>
      </c>
      <c r="J42" s="53">
        <v>774.29300000000001</v>
      </c>
      <c r="K42" s="12">
        <v>1.7448300000000001</v>
      </c>
    </row>
    <row r="43" spans="3:11" customFormat="1" x14ac:dyDescent="0.6">
      <c r="D43" s="38">
        <f>D33/D23-1</f>
        <v>-1.1012557813593782E-2</v>
      </c>
      <c r="E43" s="38">
        <f t="shared" ref="E43:K43" si="7">E33/E23-1</f>
        <v>0.13558782327586183</v>
      </c>
      <c r="F43" s="38">
        <f t="shared" si="7"/>
        <v>-3.3439093342251258E-3</v>
      </c>
      <c r="G43" s="38">
        <f t="shared" si="7"/>
        <v>8.7592592592600216E-3</v>
      </c>
      <c r="H43" s="38">
        <f t="shared" si="7"/>
        <v>-2.9457827307802775E-3</v>
      </c>
      <c r="I43" s="38">
        <f t="shared" si="7"/>
        <v>8.5878519290929489E-3</v>
      </c>
      <c r="J43" s="38">
        <f t="shared" si="7"/>
        <v>-8.2196964348657531E-4</v>
      </c>
      <c r="K43" s="38">
        <f t="shared" si="7"/>
        <v>0.24616827083333259</v>
      </c>
    </row>
    <row r="44" spans="3:11" customFormat="1" x14ac:dyDescent="0.6">
      <c r="D44" s="38">
        <f t="shared" ref="D44:K44" si="8">D34/D24-1</f>
        <v>-5.0518477762491187E-3</v>
      </c>
      <c r="E44" s="38">
        <f t="shared" si="8"/>
        <v>3.0970949685534155E-2</v>
      </c>
      <c r="F44" s="38">
        <f t="shared" si="8"/>
        <v>1.5598274349226671E-3</v>
      </c>
      <c r="G44" s="38">
        <f t="shared" si="8"/>
        <v>-1.7911810411810225E-2</v>
      </c>
      <c r="H44" s="38">
        <f t="shared" si="8"/>
        <v>4.7768398598235784E-4</v>
      </c>
      <c r="I44" s="38">
        <f t="shared" si="8"/>
        <v>2.7414945322001838E-3</v>
      </c>
      <c r="J44" s="38">
        <f t="shared" si="8"/>
        <v>3.6222836095765043E-3</v>
      </c>
      <c r="K44" s="38">
        <f t="shared" si="8"/>
        <v>7.2175374213837795E-2</v>
      </c>
    </row>
    <row r="45" spans="3:11" customFormat="1" x14ac:dyDescent="0.6">
      <c r="D45" s="38">
        <f t="shared" ref="D45:K45" si="9">D35/D25-1</f>
        <v>-6.9297960286356375E-3</v>
      </c>
      <c r="E45" s="38">
        <f t="shared" si="9"/>
        <v>1.2919467592592548E-2</v>
      </c>
      <c r="F45" s="38">
        <f t="shared" si="9"/>
        <v>-2.7311479657932125E-4</v>
      </c>
      <c r="G45" s="38">
        <f t="shared" si="9"/>
        <v>-4.5058582308084016E-3</v>
      </c>
      <c r="H45" s="38">
        <f t="shared" si="9"/>
        <v>-1.5981830363123173E-3</v>
      </c>
      <c r="I45" s="38">
        <f t="shared" si="9"/>
        <v>8.0832127351693206E-3</v>
      </c>
      <c r="J45" s="38">
        <f t="shared" si="9"/>
        <v>-5.1519417082696028E-3</v>
      </c>
      <c r="K45" s="38">
        <f t="shared" si="9"/>
        <v>3.6523608303249189E-2</v>
      </c>
    </row>
    <row r="46" spans="3:11" customFormat="1" x14ac:dyDescent="0.6">
      <c r="D46" s="38">
        <f t="shared" ref="D46:K46" si="10">D36/D26-1</f>
        <v>-1.1612801164622599E-2</v>
      </c>
      <c r="E46" s="38">
        <f t="shared" si="10"/>
        <v>5.043165584415843E-2</v>
      </c>
      <c r="F46" s="38">
        <f t="shared" si="10"/>
        <v>1.7837543412844159E-3</v>
      </c>
      <c r="G46" s="38">
        <f t="shared" si="10"/>
        <v>7.3362027738266278E-4</v>
      </c>
      <c r="H46" s="38">
        <f t="shared" si="10"/>
        <v>-1.4383241494955179E-3</v>
      </c>
      <c r="I46" s="38">
        <f t="shared" si="10"/>
        <v>-9.7677335640091734E-3</v>
      </c>
      <c r="J46" s="38">
        <f t="shared" si="10"/>
        <v>-8.7280664980108336E-3</v>
      </c>
      <c r="K46" s="38">
        <f t="shared" si="10"/>
        <v>3.7940475578406518E-2</v>
      </c>
    </row>
    <row r="47" spans="3:11" x14ac:dyDescent="0.6">
      <c r="D47" s="38">
        <f t="shared" ref="D47:K47" si="11">D37/D27-1</f>
        <v>-9.2459925422243572E-3</v>
      </c>
      <c r="E47" s="38">
        <f t="shared" si="11"/>
        <v>4.3148609813087102E-2</v>
      </c>
      <c r="F47" s="38">
        <f t="shared" si="11"/>
        <v>5.5507076955350065E-3</v>
      </c>
      <c r="G47" s="38">
        <f t="shared" si="11"/>
        <v>3.1282738095284035E-3</v>
      </c>
      <c r="H47" s="38">
        <f t="shared" si="11"/>
        <v>5.4461355271695489E-4</v>
      </c>
      <c r="I47" s="38">
        <f t="shared" si="11"/>
        <v>7.1411042944815595E-3</v>
      </c>
      <c r="J47" s="38">
        <f t="shared" si="11"/>
        <v>1.7295196601692098E-3</v>
      </c>
      <c r="K47" s="38">
        <f t="shared" si="11"/>
        <v>1.3014886148008165E-2</v>
      </c>
    </row>
    <row r="48" spans="3:11" x14ac:dyDescent="0.6">
      <c r="D48" s="38">
        <f t="shared" ref="D48:K48" si="12">D38/D28-1</f>
        <v>-8.1241130487066382E-3</v>
      </c>
      <c r="E48" s="38">
        <f t="shared" si="12"/>
        <v>8.6341275167802767E-3</v>
      </c>
      <c r="F48" s="38">
        <f t="shared" si="12"/>
        <v>1.4525184334004404E-3</v>
      </c>
      <c r="G48" s="38">
        <f t="shared" si="12"/>
        <v>-2.4306999306968891E-3</v>
      </c>
      <c r="H48" s="38">
        <f t="shared" si="12"/>
        <v>-2.8957846336383763E-3</v>
      </c>
      <c r="I48" s="38">
        <f t="shared" si="12"/>
        <v>-2.2344497607608149E-3</v>
      </c>
      <c r="J48" s="38">
        <f t="shared" si="12"/>
        <v>-6.0669958192310913E-3</v>
      </c>
      <c r="K48" s="38">
        <f t="shared" si="12"/>
        <v>-5.3834829457363176E-3</v>
      </c>
    </row>
    <row r="49" spans="4:11" x14ac:dyDescent="0.6">
      <c r="D49" s="38">
        <f t="shared" ref="D49:K49" si="13">D39/D29-1</f>
        <v>-1.8365929203527642E-3</v>
      </c>
      <c r="E49" s="38">
        <f t="shared" si="13"/>
        <v>2.420241222366748E-2</v>
      </c>
      <c r="F49" s="38">
        <f t="shared" si="13"/>
        <v>-2.433185942040339E-3</v>
      </c>
      <c r="G49" s="38">
        <f t="shared" si="13"/>
        <v>-2.1393265369145098E-3</v>
      </c>
      <c r="H49" s="38">
        <f t="shared" si="13"/>
        <v>7.0753072930895833E-4</v>
      </c>
      <c r="I49" s="38">
        <f t="shared" si="13"/>
        <v>3.324178082192053E-2</v>
      </c>
      <c r="J49" s="38">
        <f t="shared" si="13"/>
        <v>-2.3073742095122141E-3</v>
      </c>
      <c r="K49" s="38">
        <f t="shared" si="13"/>
        <v>1.3384892131985238E-2</v>
      </c>
    </row>
    <row r="50" spans="4:11" x14ac:dyDescent="0.6">
      <c r="D50" s="38">
        <f t="shared" ref="D50:K50" si="14">D40/D30-1</f>
        <v>-4.8891258651617697E-3</v>
      </c>
      <c r="E50" s="38">
        <f t="shared" si="14"/>
        <v>4.5479264392329632E-3</v>
      </c>
      <c r="F50" s="38">
        <f t="shared" si="14"/>
        <v>-1.9179132349332884E-3</v>
      </c>
      <c r="G50" s="38">
        <f t="shared" si="14"/>
        <v>-4.247131509264479E-3</v>
      </c>
      <c r="H50" s="38">
        <f t="shared" si="14"/>
        <v>6.4803842264971045E-4</v>
      </c>
      <c r="I50" s="38">
        <f t="shared" si="14"/>
        <v>-2.008013803680686E-2</v>
      </c>
      <c r="J50" s="38">
        <f t="shared" si="14"/>
        <v>2.6348636286699367E-4</v>
      </c>
      <c r="K50" s="38">
        <f t="shared" si="14"/>
        <v>9.0102825836289036E-3</v>
      </c>
    </row>
    <row r="51" spans="4:11" x14ac:dyDescent="0.6">
      <c r="D51" s="38">
        <f t="shared" ref="D51:K51" si="15">D41/D31-1</f>
        <v>-4.6514831317622241E-3</v>
      </c>
      <c r="E51" s="38">
        <f t="shared" si="15"/>
        <v>4.8671550903907068E-3</v>
      </c>
      <c r="F51" s="38">
        <f t="shared" si="15"/>
        <v>-1.4752440598186922E-3</v>
      </c>
      <c r="G51" s="38">
        <f t="shared" si="15"/>
        <v>-1.9016861761407267E-3</v>
      </c>
      <c r="H51" s="38">
        <f t="shared" si="15"/>
        <v>-4.99773161937489E-3</v>
      </c>
      <c r="I51" s="38">
        <f t="shared" si="15"/>
        <v>9.768275862070519E-3</v>
      </c>
      <c r="J51" s="38">
        <f t="shared" si="15"/>
        <v>-5.2186536339263734E-3</v>
      </c>
      <c r="K51" s="38">
        <f t="shared" si="15"/>
        <v>7.9927193828366327E-3</v>
      </c>
    </row>
    <row r="52" spans="4:11" x14ac:dyDescent="0.6">
      <c r="D52" s="38">
        <f t="shared" ref="D52:K52" si="16">D42/D32-1</f>
        <v>-2.7742844404811118E-3</v>
      </c>
      <c r="E52" s="38">
        <f t="shared" si="16"/>
        <v>1.4152142857144279E-2</v>
      </c>
      <c r="F52" s="38">
        <f t="shared" si="16"/>
        <v>-4.8934671584521805E-4</v>
      </c>
      <c r="G52" s="38">
        <f t="shared" si="16"/>
        <v>6.3310850014526299E-3</v>
      </c>
      <c r="H52" s="38">
        <f t="shared" si="16"/>
        <v>-3.3658790724855336E-4</v>
      </c>
      <c r="I52" s="38">
        <f t="shared" si="16"/>
        <v>-1.2965867158674094E-3</v>
      </c>
      <c r="J52" s="38">
        <f t="shared" si="16"/>
        <v>3.4019320109246465E-4</v>
      </c>
      <c r="K52" s="38">
        <f t="shared" si="16"/>
        <v>4.4353230088527429E-3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292.61399999999998</v>
      </c>
      <c r="E9" s="36">
        <v>1.05443</v>
      </c>
      <c r="F9" s="3">
        <v>300</v>
      </c>
      <c r="G9" s="4">
        <v>43.764699999999998</v>
      </c>
      <c r="H9" s="3">
        <v>303.65600000000001</v>
      </c>
      <c r="I9" s="4">
        <v>1.8676299999999999</v>
      </c>
      <c r="J9" s="3">
        <v>300</v>
      </c>
      <c r="K9" s="4">
        <v>1.9408499999999999E-2</v>
      </c>
      <c r="N9" s="3">
        <f>D9</f>
        <v>292.61399999999998</v>
      </c>
      <c r="O9" s="21">
        <f>(1/(E9*10^(-3)))*100</f>
        <v>94837.969329400716</v>
      </c>
      <c r="P9" s="3">
        <f>F9</f>
        <v>300</v>
      </c>
      <c r="Q9" s="17">
        <f>G9*0.000001</f>
        <v>4.3764699999999998E-5</v>
      </c>
      <c r="R9" s="3">
        <f>H9</f>
        <v>303.65600000000001</v>
      </c>
      <c r="S9" s="24">
        <f>I9</f>
        <v>1.8676299999999999</v>
      </c>
      <c r="T9" s="3">
        <f>J9</f>
        <v>300</v>
      </c>
      <c r="U9" s="24">
        <f>K9</f>
        <v>1.9408499999999999E-2</v>
      </c>
      <c r="V9" s="22">
        <f>((O9*(Q9)^2)/S9)*T9</f>
        <v>2.9178339366117932E-2</v>
      </c>
    </row>
    <row r="10" spans="1:22" x14ac:dyDescent="0.6">
      <c r="B10" s="3"/>
      <c r="C10" s="4"/>
      <c r="D10" s="3">
        <v>437.61200000000002</v>
      </c>
      <c r="E10" s="4">
        <v>1.64558</v>
      </c>
      <c r="F10" s="3">
        <v>348.35199999999998</v>
      </c>
      <c r="G10" s="4">
        <v>64.941199999999995</v>
      </c>
      <c r="H10" s="3">
        <v>349.62</v>
      </c>
      <c r="I10" s="4">
        <v>1.75518</v>
      </c>
      <c r="J10" s="3">
        <v>313.95299999999997</v>
      </c>
      <c r="K10" s="4">
        <v>2.7726399999999998E-2</v>
      </c>
      <c r="N10" s="3">
        <f t="shared" ref="N10:N29" si="0">D10</f>
        <v>437.61200000000002</v>
      </c>
      <c r="O10" s="21">
        <f t="shared" ref="O10:O29" si="1">(1/(E10*10^(-3)))*100</f>
        <v>60768.847458039112</v>
      </c>
      <c r="P10" s="3">
        <f t="shared" ref="P10:P30" si="2">F10</f>
        <v>348.35199999999998</v>
      </c>
      <c r="Q10" s="17">
        <f t="shared" ref="Q10:Q30" si="3">G10*0.000001</f>
        <v>6.4941199999999987E-5</v>
      </c>
      <c r="R10" s="3">
        <f t="shared" ref="R10:U27" si="4">H10</f>
        <v>349.62</v>
      </c>
      <c r="S10" s="24">
        <f t="shared" si="4"/>
        <v>1.75518</v>
      </c>
      <c r="T10" s="3">
        <f t="shared" si="4"/>
        <v>313.95299999999997</v>
      </c>
      <c r="U10" s="24">
        <f t="shared" si="4"/>
        <v>2.7726399999999998E-2</v>
      </c>
    </row>
    <row r="11" spans="1:22" x14ac:dyDescent="0.6">
      <c r="B11" s="2"/>
      <c r="C11" s="1"/>
      <c r="D11" s="2">
        <v>449.09</v>
      </c>
      <c r="E11" s="1">
        <v>1.64602</v>
      </c>
      <c r="F11" s="2">
        <v>395.60399999999998</v>
      </c>
      <c r="G11" s="1">
        <v>82.588200000000001</v>
      </c>
      <c r="H11" s="2">
        <v>401.05099999999999</v>
      </c>
      <c r="I11" s="1">
        <v>1.6121799999999999</v>
      </c>
      <c r="J11" s="2">
        <v>328.68200000000002</v>
      </c>
      <c r="K11" s="1">
        <v>3.8816999999999997E-2</v>
      </c>
      <c r="N11" s="3">
        <f t="shared" si="0"/>
        <v>449.09</v>
      </c>
      <c r="O11" s="21">
        <f t="shared" si="1"/>
        <v>60752.603249049222</v>
      </c>
      <c r="P11" s="3">
        <f t="shared" si="2"/>
        <v>395.60399999999998</v>
      </c>
      <c r="Q11" s="17">
        <f t="shared" si="3"/>
        <v>8.2588200000000003E-5</v>
      </c>
      <c r="R11" s="3">
        <f t="shared" si="4"/>
        <v>401.05099999999999</v>
      </c>
      <c r="S11" s="24">
        <f t="shared" si="4"/>
        <v>1.6121799999999999</v>
      </c>
      <c r="T11" s="3">
        <f t="shared" si="4"/>
        <v>328.68200000000002</v>
      </c>
      <c r="U11" s="24">
        <f t="shared" si="4"/>
        <v>3.8816999999999997E-2</v>
      </c>
    </row>
    <row r="12" spans="1:22" x14ac:dyDescent="0.6">
      <c r="B12" s="2"/>
      <c r="C12" s="1"/>
      <c r="D12" s="2">
        <v>482.46699999999998</v>
      </c>
      <c r="E12" s="1">
        <v>1.8346800000000001</v>
      </c>
      <c r="F12" s="2">
        <v>430.76900000000001</v>
      </c>
      <c r="G12" s="1">
        <v>83.2941</v>
      </c>
      <c r="H12" s="2">
        <v>450.29500000000002</v>
      </c>
      <c r="I12" s="1">
        <v>1.47936</v>
      </c>
      <c r="J12" s="2">
        <v>344.96100000000001</v>
      </c>
      <c r="K12" s="1">
        <v>4.9907600000000003E-2</v>
      </c>
      <c r="N12" s="3">
        <f t="shared" si="0"/>
        <v>482.46699999999998</v>
      </c>
      <c r="O12" s="21">
        <f t="shared" si="1"/>
        <v>54505.41783853314</v>
      </c>
      <c r="P12" s="3">
        <f t="shared" si="2"/>
        <v>430.76900000000001</v>
      </c>
      <c r="Q12" s="17">
        <f t="shared" si="3"/>
        <v>8.3294099999999999E-5</v>
      </c>
      <c r="R12" s="3">
        <f t="shared" si="4"/>
        <v>450.29500000000002</v>
      </c>
      <c r="S12" s="24">
        <f t="shared" si="4"/>
        <v>1.47936</v>
      </c>
      <c r="T12" s="3">
        <f t="shared" si="4"/>
        <v>344.96100000000001</v>
      </c>
      <c r="U12" s="24">
        <f t="shared" si="4"/>
        <v>4.9907600000000003E-2</v>
      </c>
    </row>
    <row r="13" spans="1:22" x14ac:dyDescent="0.6">
      <c r="B13" s="2"/>
      <c r="C13" s="1"/>
      <c r="D13" s="2">
        <v>518.97900000000004</v>
      </c>
      <c r="E13" s="1">
        <v>1.9532</v>
      </c>
      <c r="F13" s="2">
        <v>445.05500000000001</v>
      </c>
      <c r="G13" s="1">
        <v>108</v>
      </c>
      <c r="H13" s="2">
        <v>499.54500000000002</v>
      </c>
      <c r="I13" s="1">
        <v>1.3770100000000001</v>
      </c>
      <c r="J13" s="2">
        <v>358.14</v>
      </c>
      <c r="K13" s="1">
        <v>6.3770800000000002E-2</v>
      </c>
      <c r="N13" s="3">
        <f t="shared" si="0"/>
        <v>518.97900000000004</v>
      </c>
      <c r="O13" s="21">
        <f t="shared" si="1"/>
        <v>51198.033995494574</v>
      </c>
      <c r="P13" s="3">
        <f t="shared" si="2"/>
        <v>445.05500000000001</v>
      </c>
      <c r="Q13" s="17">
        <f t="shared" si="3"/>
        <v>1.08E-4</v>
      </c>
      <c r="R13" s="3">
        <f t="shared" si="4"/>
        <v>499.54500000000002</v>
      </c>
      <c r="S13" s="24">
        <f t="shared" si="4"/>
        <v>1.3770100000000001</v>
      </c>
      <c r="T13" s="3">
        <f t="shared" si="4"/>
        <v>358.14</v>
      </c>
      <c r="U13" s="24">
        <f t="shared" si="4"/>
        <v>6.3770800000000002E-2</v>
      </c>
    </row>
    <row r="14" spans="1:22" x14ac:dyDescent="0.6">
      <c r="B14" s="2"/>
      <c r="C14" s="1"/>
      <c r="D14" s="2">
        <v>557.56799999999998</v>
      </c>
      <c r="E14" s="1">
        <v>2.2123200000000001</v>
      </c>
      <c r="F14" s="2">
        <v>490.11</v>
      </c>
      <c r="G14" s="1">
        <v>117.176</v>
      </c>
      <c r="H14" s="2">
        <v>550.98099999999999</v>
      </c>
      <c r="I14" s="1">
        <v>1.25431</v>
      </c>
      <c r="J14" s="2">
        <v>375.96899999999999</v>
      </c>
      <c r="K14" s="1">
        <v>7.4861399999999995E-2</v>
      </c>
      <c r="N14" s="3">
        <f t="shared" si="0"/>
        <v>557.56799999999998</v>
      </c>
      <c r="O14" s="21">
        <f t="shared" si="1"/>
        <v>45201.417516453315</v>
      </c>
      <c r="P14" s="3">
        <f t="shared" si="2"/>
        <v>490.11</v>
      </c>
      <c r="Q14" s="17">
        <f t="shared" si="3"/>
        <v>1.1717599999999999E-4</v>
      </c>
      <c r="R14" s="3">
        <f t="shared" si="4"/>
        <v>550.98099999999999</v>
      </c>
      <c r="S14" s="24">
        <f t="shared" si="4"/>
        <v>1.25431</v>
      </c>
      <c r="T14" s="3">
        <f t="shared" si="4"/>
        <v>375.96899999999999</v>
      </c>
      <c r="U14" s="24">
        <f t="shared" si="4"/>
        <v>7.4861399999999995E-2</v>
      </c>
    </row>
    <row r="15" spans="1:22" x14ac:dyDescent="0.6">
      <c r="B15" s="2"/>
      <c r="C15" s="1"/>
      <c r="D15" s="2">
        <v>600.32100000000003</v>
      </c>
      <c r="E15" s="1">
        <v>2.5886999999999998</v>
      </c>
      <c r="F15" s="2">
        <v>497.80200000000002</v>
      </c>
      <c r="G15" s="1">
        <v>110.824</v>
      </c>
      <c r="H15" s="2">
        <v>602.423</v>
      </c>
      <c r="I15" s="1">
        <v>1.1620699999999999</v>
      </c>
      <c r="J15" s="2">
        <v>393.798</v>
      </c>
      <c r="K15" s="1">
        <v>9.1497200000000001E-2</v>
      </c>
      <c r="N15" s="3">
        <f t="shared" si="0"/>
        <v>600.32100000000003</v>
      </c>
      <c r="O15" s="21">
        <f t="shared" si="1"/>
        <v>38629.427898172835</v>
      </c>
      <c r="P15" s="3">
        <f t="shared" si="2"/>
        <v>497.80200000000002</v>
      </c>
      <c r="Q15" s="17">
        <f t="shared" si="3"/>
        <v>1.1082399999999999E-4</v>
      </c>
      <c r="R15" s="3">
        <f t="shared" si="4"/>
        <v>602.423</v>
      </c>
      <c r="S15" s="24">
        <f t="shared" si="4"/>
        <v>1.1620699999999999</v>
      </c>
      <c r="T15" s="3">
        <f t="shared" si="4"/>
        <v>393.798</v>
      </c>
      <c r="U15" s="24">
        <f t="shared" si="4"/>
        <v>9.1497200000000001E-2</v>
      </c>
    </row>
    <row r="16" spans="1:22" x14ac:dyDescent="0.6">
      <c r="B16" s="2"/>
      <c r="C16" s="1"/>
      <c r="D16" s="2">
        <v>630.55700000000002</v>
      </c>
      <c r="E16" s="1">
        <v>2.9177499999999998</v>
      </c>
      <c r="F16" s="2">
        <v>542.85699999999997</v>
      </c>
      <c r="G16" s="1">
        <v>143.29400000000001</v>
      </c>
      <c r="H16" s="2">
        <v>652.76700000000005</v>
      </c>
      <c r="I16" s="1">
        <v>1.05969</v>
      </c>
      <c r="J16" s="2">
        <v>410.07799999999997</v>
      </c>
      <c r="K16" s="1">
        <v>0.102588</v>
      </c>
      <c r="N16" s="3">
        <f t="shared" si="0"/>
        <v>630.55700000000002</v>
      </c>
      <c r="O16" s="21">
        <f t="shared" si="1"/>
        <v>34272.984320109674</v>
      </c>
      <c r="P16" s="3">
        <f t="shared" si="2"/>
        <v>542.85699999999997</v>
      </c>
      <c r="Q16" s="17">
        <f t="shared" si="3"/>
        <v>1.43294E-4</v>
      </c>
      <c r="R16" s="3">
        <f t="shared" si="4"/>
        <v>652.76700000000005</v>
      </c>
      <c r="S16" s="24">
        <f t="shared" si="4"/>
        <v>1.05969</v>
      </c>
      <c r="T16" s="3">
        <f t="shared" si="4"/>
        <v>410.07799999999997</v>
      </c>
      <c r="U16" s="24">
        <f t="shared" si="4"/>
        <v>0.102588</v>
      </c>
    </row>
    <row r="17" spans="2:22" x14ac:dyDescent="0.6">
      <c r="B17" s="2"/>
      <c r="C17" s="1"/>
      <c r="D17" s="2">
        <v>642.024</v>
      </c>
      <c r="E17" s="1">
        <v>3.05871</v>
      </c>
      <c r="F17" s="2">
        <v>548.35199999999998</v>
      </c>
      <c r="G17" s="1">
        <v>137.64699999999999</v>
      </c>
      <c r="H17" s="2">
        <v>702.02300000000002</v>
      </c>
      <c r="I17" s="1">
        <v>0.98779099999999997</v>
      </c>
      <c r="J17" s="2">
        <v>425.58100000000002</v>
      </c>
      <c r="K17" s="1">
        <v>0.116451</v>
      </c>
      <c r="N17" s="3">
        <f t="shared" si="0"/>
        <v>642.024</v>
      </c>
      <c r="O17" s="21">
        <f t="shared" si="1"/>
        <v>32693.521124918676</v>
      </c>
      <c r="P17" s="3">
        <f t="shared" si="2"/>
        <v>548.35199999999998</v>
      </c>
      <c r="Q17" s="17">
        <f t="shared" si="3"/>
        <v>1.3764699999999999E-4</v>
      </c>
      <c r="R17" s="3">
        <f t="shared" si="4"/>
        <v>702.02300000000002</v>
      </c>
      <c r="S17" s="24">
        <f t="shared" si="4"/>
        <v>0.98779099999999997</v>
      </c>
      <c r="T17" s="3">
        <f t="shared" si="4"/>
        <v>425.58100000000002</v>
      </c>
      <c r="U17" s="24">
        <f t="shared" si="4"/>
        <v>0.116451</v>
      </c>
      <c r="V17"/>
    </row>
    <row r="18" spans="2:22" x14ac:dyDescent="0.6">
      <c r="B18" s="2"/>
      <c r="C18" s="1"/>
      <c r="D18" s="2">
        <v>668.09100000000001</v>
      </c>
      <c r="E18" s="1">
        <v>3.3173400000000002</v>
      </c>
      <c r="F18" s="2">
        <v>562.63699999999994</v>
      </c>
      <c r="G18" s="1">
        <v>141.88200000000001</v>
      </c>
      <c r="H18" s="2">
        <v>751.28300000000002</v>
      </c>
      <c r="I18" s="1">
        <v>0.93619600000000003</v>
      </c>
      <c r="J18" s="2">
        <v>444.18599999999998</v>
      </c>
      <c r="K18" s="1">
        <v>0.13586000000000001</v>
      </c>
      <c r="N18" s="3">
        <f t="shared" si="0"/>
        <v>668.09100000000001</v>
      </c>
      <c r="O18" s="21">
        <f t="shared" si="1"/>
        <v>30144.633953709897</v>
      </c>
      <c r="P18" s="3">
        <f t="shared" si="2"/>
        <v>562.63699999999994</v>
      </c>
      <c r="Q18" s="17">
        <f t="shared" si="3"/>
        <v>1.4188199999999999E-4</v>
      </c>
      <c r="R18" s="3">
        <f t="shared" si="4"/>
        <v>751.28300000000002</v>
      </c>
      <c r="S18" s="24">
        <f t="shared" si="4"/>
        <v>0.93619600000000003</v>
      </c>
      <c r="T18" s="3">
        <f t="shared" si="4"/>
        <v>444.18599999999998</v>
      </c>
      <c r="U18" s="24">
        <f t="shared" si="4"/>
        <v>0.13586000000000001</v>
      </c>
      <c r="V18"/>
    </row>
    <row r="19" spans="2:22" x14ac:dyDescent="0.6">
      <c r="B19" s="2"/>
      <c r="C19" s="1"/>
      <c r="D19" s="2">
        <v>685.81399999999996</v>
      </c>
      <c r="E19" s="1">
        <v>3.52881</v>
      </c>
      <c r="F19" s="2">
        <v>586.81299999999999</v>
      </c>
      <c r="G19" s="1">
        <v>156</v>
      </c>
      <c r="H19" s="2">
        <v>803.82600000000002</v>
      </c>
      <c r="I19" s="1">
        <v>0.87439299999999998</v>
      </c>
      <c r="J19" s="2">
        <v>460.46499999999997</v>
      </c>
      <c r="K19" s="1">
        <v>0.16081300000000001</v>
      </c>
      <c r="N19" s="3">
        <f t="shared" si="0"/>
        <v>685.81399999999996</v>
      </c>
      <c r="O19" s="21">
        <f t="shared" si="1"/>
        <v>28338.164990464207</v>
      </c>
      <c r="P19" s="3">
        <f t="shared" si="2"/>
        <v>586.81299999999999</v>
      </c>
      <c r="Q19" s="17">
        <f t="shared" si="3"/>
        <v>1.56E-4</v>
      </c>
      <c r="R19" s="3">
        <f t="shared" si="4"/>
        <v>803.82600000000002</v>
      </c>
      <c r="S19" s="24">
        <f t="shared" si="4"/>
        <v>0.87439299999999998</v>
      </c>
      <c r="T19" s="3">
        <f t="shared" si="4"/>
        <v>460.46499999999997</v>
      </c>
      <c r="U19" s="24">
        <f t="shared" si="4"/>
        <v>0.16081300000000001</v>
      </c>
      <c r="V19"/>
    </row>
    <row r="20" spans="2:22" x14ac:dyDescent="0.6">
      <c r="B20" s="2"/>
      <c r="C20" s="1"/>
      <c r="D20" s="2">
        <v>709.78399999999999</v>
      </c>
      <c r="E20" s="1">
        <v>3.9044500000000002</v>
      </c>
      <c r="F20" s="2">
        <v>617.58199999999999</v>
      </c>
      <c r="G20" s="1">
        <v>174.35300000000001</v>
      </c>
      <c r="H20" s="2">
        <v>851.99099999999999</v>
      </c>
      <c r="I20" s="1">
        <v>0.82281700000000002</v>
      </c>
      <c r="J20" s="2">
        <v>474.41899999999998</v>
      </c>
      <c r="K20" s="1">
        <v>0.18022199999999999</v>
      </c>
      <c r="N20" s="3">
        <f t="shared" si="0"/>
        <v>709.78399999999999</v>
      </c>
      <c r="O20" s="21">
        <f t="shared" si="1"/>
        <v>25611.801918323959</v>
      </c>
      <c r="P20" s="3">
        <f t="shared" si="2"/>
        <v>617.58199999999999</v>
      </c>
      <c r="Q20" s="17">
        <f t="shared" si="3"/>
        <v>1.74353E-4</v>
      </c>
      <c r="R20" s="3">
        <f t="shared" si="4"/>
        <v>851.99099999999999</v>
      </c>
      <c r="S20" s="24">
        <f t="shared" si="4"/>
        <v>0.82281700000000002</v>
      </c>
      <c r="T20" s="3">
        <f t="shared" si="4"/>
        <v>474.41899999999998</v>
      </c>
      <c r="U20" s="24">
        <f t="shared" si="4"/>
        <v>0.18022199999999999</v>
      </c>
    </row>
    <row r="21" spans="2:22" x14ac:dyDescent="0.6">
      <c r="B21" s="2"/>
      <c r="C21" s="1"/>
      <c r="D21" s="2">
        <v>724.37900000000002</v>
      </c>
      <c r="E21" s="1">
        <v>4.0923699999999998</v>
      </c>
      <c r="F21" s="2">
        <v>629.66999999999996</v>
      </c>
      <c r="G21" s="1">
        <v>177.17599999999999</v>
      </c>
      <c r="H21" s="2"/>
      <c r="I21" s="1"/>
      <c r="J21" s="2">
        <v>490.69799999999998</v>
      </c>
      <c r="K21" s="1">
        <v>0.202403</v>
      </c>
      <c r="N21" s="3">
        <f t="shared" si="0"/>
        <v>724.37900000000002</v>
      </c>
      <c r="O21" s="21">
        <f t="shared" si="1"/>
        <v>24435.718177975112</v>
      </c>
      <c r="P21" s="3">
        <f t="shared" si="2"/>
        <v>629.66999999999996</v>
      </c>
      <c r="Q21" s="17">
        <f t="shared" si="3"/>
        <v>1.7717599999999997E-4</v>
      </c>
      <c r="R21" s="3"/>
      <c r="S21" s="24"/>
      <c r="T21" s="3">
        <f t="shared" si="4"/>
        <v>490.69799999999998</v>
      </c>
      <c r="U21" s="24">
        <f t="shared" si="4"/>
        <v>0.202403</v>
      </c>
      <c r="V21"/>
    </row>
    <row r="22" spans="2:22" x14ac:dyDescent="0.6">
      <c r="B22" s="2"/>
      <c r="C22" s="1"/>
      <c r="D22" s="2">
        <v>748.351</v>
      </c>
      <c r="E22" s="1">
        <v>4.4446000000000003</v>
      </c>
      <c r="F22" s="2">
        <v>638.46199999999999</v>
      </c>
      <c r="G22" s="1">
        <v>184.23500000000001</v>
      </c>
      <c r="H22" s="2"/>
      <c r="I22" s="1"/>
      <c r="J22" s="2">
        <v>504.65100000000001</v>
      </c>
      <c r="K22" s="1">
        <v>0.22458400000000001</v>
      </c>
      <c r="N22" s="3">
        <f t="shared" si="0"/>
        <v>748.351</v>
      </c>
      <c r="O22" s="21">
        <f t="shared" si="1"/>
        <v>22499.212527561533</v>
      </c>
      <c r="P22" s="3">
        <f t="shared" si="2"/>
        <v>638.46199999999999</v>
      </c>
      <c r="Q22" s="17">
        <f t="shared" si="3"/>
        <v>1.8423500000000001E-4</v>
      </c>
      <c r="R22" s="3"/>
      <c r="S22" s="24"/>
      <c r="T22" s="3">
        <f t="shared" si="4"/>
        <v>504.65100000000001</v>
      </c>
      <c r="U22" s="24">
        <f t="shared" si="4"/>
        <v>0.22458400000000001</v>
      </c>
      <c r="V22"/>
    </row>
    <row r="23" spans="2:22" x14ac:dyDescent="0.6">
      <c r="B23" s="2"/>
      <c r="C23" s="1"/>
      <c r="D23" s="2">
        <v>759.81100000000004</v>
      </c>
      <c r="E23" s="1">
        <v>4.6792400000000001</v>
      </c>
      <c r="F23" s="2">
        <v>690.11</v>
      </c>
      <c r="G23" s="1">
        <v>199.76499999999999</v>
      </c>
      <c r="H23" s="2"/>
      <c r="I23" s="1"/>
      <c r="J23" s="2">
        <v>520.15499999999997</v>
      </c>
      <c r="K23" s="1">
        <v>0.25231100000000001</v>
      </c>
      <c r="N23" s="3">
        <f t="shared" si="0"/>
        <v>759.81100000000004</v>
      </c>
      <c r="O23" s="21">
        <f t="shared" si="1"/>
        <v>21370.991870474692</v>
      </c>
      <c r="P23" s="3">
        <f t="shared" si="2"/>
        <v>690.11</v>
      </c>
      <c r="Q23" s="17">
        <f t="shared" si="3"/>
        <v>1.9976499999999997E-4</v>
      </c>
      <c r="R23" s="3"/>
      <c r="S23" s="24"/>
      <c r="T23" s="3">
        <f t="shared" si="4"/>
        <v>520.15499999999997</v>
      </c>
      <c r="U23" s="24">
        <f t="shared" si="4"/>
        <v>0.25231100000000001</v>
      </c>
      <c r="V23"/>
    </row>
    <row r="24" spans="2:22" x14ac:dyDescent="0.6">
      <c r="B24" s="2"/>
      <c r="C24" s="1"/>
      <c r="D24" s="2">
        <v>784.82600000000002</v>
      </c>
      <c r="E24" s="1">
        <v>5.0549200000000001</v>
      </c>
      <c r="F24" s="2">
        <v>696.70299999999997</v>
      </c>
      <c r="G24" s="1">
        <v>208.941</v>
      </c>
      <c r="H24" s="2"/>
      <c r="I24" s="1"/>
      <c r="J24" s="2">
        <v>534.10900000000004</v>
      </c>
      <c r="K24" s="1">
        <v>0.27449200000000001</v>
      </c>
      <c r="N24" s="3">
        <f t="shared" si="0"/>
        <v>784.82600000000002</v>
      </c>
      <c r="O24" s="21">
        <f t="shared" si="1"/>
        <v>19782.706749068235</v>
      </c>
      <c r="P24" s="3">
        <f t="shared" si="2"/>
        <v>696.70299999999997</v>
      </c>
      <c r="Q24" s="17">
        <f t="shared" si="3"/>
        <v>2.08941E-4</v>
      </c>
      <c r="R24" s="3"/>
      <c r="S24" s="24"/>
      <c r="T24" s="3">
        <f t="shared" si="4"/>
        <v>534.10900000000004</v>
      </c>
      <c r="U24" s="24">
        <f t="shared" si="4"/>
        <v>0.27449200000000001</v>
      </c>
      <c r="V24"/>
    </row>
    <row r="25" spans="2:22" x14ac:dyDescent="0.6">
      <c r="B25" s="2"/>
      <c r="C25" s="1"/>
      <c r="D25" s="2">
        <v>805.67</v>
      </c>
      <c r="E25" s="1">
        <v>5.38361</v>
      </c>
      <c r="F25" s="2">
        <v>741.75800000000004</v>
      </c>
      <c r="G25" s="1">
        <v>216.70599999999999</v>
      </c>
      <c r="H25" s="2"/>
      <c r="I25" s="1"/>
      <c r="J25" s="2">
        <v>551.93799999999999</v>
      </c>
      <c r="K25" s="1">
        <v>0.30499100000000001</v>
      </c>
      <c r="N25" s="3">
        <f t="shared" si="0"/>
        <v>805.67</v>
      </c>
      <c r="O25" s="21">
        <f t="shared" si="1"/>
        <v>18574.896770011201</v>
      </c>
      <c r="P25" s="3">
        <f t="shared" si="2"/>
        <v>741.75800000000004</v>
      </c>
      <c r="Q25" s="17">
        <f t="shared" si="3"/>
        <v>2.1670599999999997E-4</v>
      </c>
      <c r="R25" s="3"/>
      <c r="S25" s="24"/>
      <c r="T25" s="3">
        <f t="shared" si="4"/>
        <v>551.93799999999999</v>
      </c>
      <c r="U25" s="24">
        <f t="shared" si="4"/>
        <v>0.30499100000000001</v>
      </c>
      <c r="V25"/>
    </row>
    <row r="26" spans="2:22" x14ac:dyDescent="0.6">
      <c r="B26" s="2"/>
      <c r="C26" s="1"/>
      <c r="D26" s="2">
        <v>821.3</v>
      </c>
      <c r="E26" s="1">
        <v>5.6652500000000003</v>
      </c>
      <c r="F26" s="2">
        <v>751.64800000000002</v>
      </c>
      <c r="G26" s="1">
        <v>234.35300000000001</v>
      </c>
      <c r="H26" s="2"/>
      <c r="I26" s="1"/>
      <c r="J26" s="2">
        <v>568.99199999999996</v>
      </c>
      <c r="K26" s="1">
        <v>0.343808</v>
      </c>
      <c r="N26" s="3">
        <f t="shared" si="0"/>
        <v>821.3</v>
      </c>
      <c r="O26" s="21">
        <f t="shared" si="1"/>
        <v>17651.471691452276</v>
      </c>
      <c r="P26" s="3">
        <f t="shared" si="2"/>
        <v>751.64800000000002</v>
      </c>
      <c r="Q26" s="17">
        <f t="shared" si="3"/>
        <v>2.34353E-4</v>
      </c>
      <c r="R26" s="3"/>
      <c r="S26" s="24"/>
      <c r="T26" s="3">
        <f t="shared" si="4"/>
        <v>568.99199999999996</v>
      </c>
      <c r="U26" s="24">
        <f t="shared" si="4"/>
        <v>0.343808</v>
      </c>
      <c r="V26"/>
    </row>
    <row r="27" spans="2:22" x14ac:dyDescent="0.6">
      <c r="B27" s="2"/>
      <c r="C27" s="1"/>
      <c r="D27" s="2">
        <v>841.09</v>
      </c>
      <c r="E27" s="1">
        <v>6.1344099999999999</v>
      </c>
      <c r="F27" s="2">
        <v>769.23099999999999</v>
      </c>
      <c r="G27" s="1">
        <v>235.76499999999999</v>
      </c>
      <c r="H27" s="2"/>
      <c r="I27" s="1"/>
      <c r="J27" s="2">
        <v>585.27099999999996</v>
      </c>
      <c r="K27" s="1">
        <v>0.37985200000000002</v>
      </c>
      <c r="N27" s="3">
        <f t="shared" si="0"/>
        <v>841.09</v>
      </c>
      <c r="O27" s="21">
        <f t="shared" si="1"/>
        <v>16301.486206497446</v>
      </c>
      <c r="P27" s="3">
        <f t="shared" si="2"/>
        <v>769.23099999999999</v>
      </c>
      <c r="Q27" s="17">
        <f t="shared" si="3"/>
        <v>2.3576499999999998E-4</v>
      </c>
      <c r="R27" s="3"/>
      <c r="S27" s="24"/>
      <c r="T27" s="3">
        <f t="shared" si="4"/>
        <v>585.27099999999996</v>
      </c>
      <c r="U27" s="24">
        <f t="shared" si="4"/>
        <v>0.37985200000000002</v>
      </c>
      <c r="V27"/>
    </row>
    <row r="28" spans="2:22" x14ac:dyDescent="0.6">
      <c r="B28" s="2"/>
      <c r="C28" s="1"/>
      <c r="D28" s="2">
        <v>858.81500000000005</v>
      </c>
      <c r="E28" s="1">
        <v>6.3224499999999999</v>
      </c>
      <c r="F28" s="2">
        <v>785.71400000000006</v>
      </c>
      <c r="G28" s="1">
        <v>236.471</v>
      </c>
      <c r="H28" s="2"/>
      <c r="I28" s="1"/>
      <c r="J28" s="2">
        <v>599.22500000000002</v>
      </c>
      <c r="K28" s="1">
        <v>0.41312399999999999</v>
      </c>
      <c r="N28" s="3">
        <f t="shared" si="0"/>
        <v>858.81500000000005</v>
      </c>
      <c r="O28" s="21">
        <f t="shared" si="1"/>
        <v>15816.653354316759</v>
      </c>
      <c r="P28" s="3">
        <f t="shared" si="2"/>
        <v>785.71400000000006</v>
      </c>
      <c r="Q28" s="17">
        <f t="shared" si="3"/>
        <v>2.3647099999999998E-4</v>
      </c>
      <c r="R28" s="3"/>
      <c r="S28" s="24"/>
      <c r="T28" s="3">
        <f t="shared" ref="T28:U30" si="5">J28</f>
        <v>599.22500000000002</v>
      </c>
      <c r="U28" s="24">
        <f t="shared" si="5"/>
        <v>0.41312399999999999</v>
      </c>
      <c r="V28"/>
    </row>
    <row r="29" spans="2:22" x14ac:dyDescent="0.6">
      <c r="B29" s="2"/>
      <c r="C29" s="1"/>
      <c r="D29" s="35">
        <v>869.23099999999999</v>
      </c>
      <c r="E29" s="35">
        <v>6.5570500000000003</v>
      </c>
      <c r="F29" s="2">
        <v>817.58199999999999</v>
      </c>
      <c r="G29" s="1">
        <v>250.58799999999999</v>
      </c>
      <c r="H29" s="2"/>
      <c r="I29" s="1"/>
      <c r="J29" s="2">
        <v>613.178</v>
      </c>
      <c r="K29" s="1">
        <v>0.44362299999999999</v>
      </c>
      <c r="N29" s="3">
        <f t="shared" si="0"/>
        <v>869.23099999999999</v>
      </c>
      <c r="O29" s="21">
        <f t="shared" si="1"/>
        <v>15250.760631686506</v>
      </c>
      <c r="P29" s="3">
        <f t="shared" si="2"/>
        <v>817.58199999999999</v>
      </c>
      <c r="Q29" s="17">
        <f t="shared" si="3"/>
        <v>2.5058799999999999E-4</v>
      </c>
      <c r="R29" s="3"/>
      <c r="S29" s="24"/>
      <c r="T29" s="3">
        <f t="shared" si="5"/>
        <v>613.178</v>
      </c>
      <c r="U29" s="24">
        <f t="shared" si="5"/>
        <v>0.44362299999999999</v>
      </c>
      <c r="V29"/>
    </row>
    <row r="30" spans="2:22" x14ac:dyDescent="0.6">
      <c r="B30" s="2"/>
      <c r="C30" s="1"/>
      <c r="D30" s="2"/>
      <c r="E30" s="1"/>
      <c r="F30" s="2">
        <v>837.36300000000006</v>
      </c>
      <c r="G30" s="1">
        <v>247.059</v>
      </c>
      <c r="H30" s="2"/>
      <c r="I30" s="1"/>
      <c r="J30" s="2">
        <v>627.13199999999995</v>
      </c>
      <c r="K30" s="1">
        <v>0.47412199999999999</v>
      </c>
      <c r="N30" s="3"/>
      <c r="O30" s="21"/>
      <c r="P30" s="3">
        <f t="shared" si="2"/>
        <v>837.36300000000006</v>
      </c>
      <c r="Q30" s="17">
        <f t="shared" si="3"/>
        <v>2.4705899999999999E-4</v>
      </c>
      <c r="R30" s="3"/>
      <c r="S30" s="24"/>
      <c r="T30" s="3">
        <f t="shared" si="5"/>
        <v>627.13199999999995</v>
      </c>
      <c r="U30" s="24">
        <f t="shared" si="5"/>
        <v>0.47412199999999999</v>
      </c>
      <c r="V30"/>
    </row>
    <row r="31" spans="2:22" x14ac:dyDescent="0.6">
      <c r="B31" s="2"/>
      <c r="C31" s="1"/>
      <c r="D31" s="2"/>
      <c r="E31" s="1"/>
      <c r="F31" s="1">
        <v>889.01099999999997</v>
      </c>
      <c r="G31" s="1">
        <v>262.58800000000002</v>
      </c>
      <c r="H31" s="2"/>
      <c r="I31" s="1"/>
      <c r="J31" s="2">
        <v>644.18600000000004</v>
      </c>
      <c r="K31" s="1">
        <v>0.51848399999999994</v>
      </c>
      <c r="N31" s="3"/>
      <c r="O31" s="21"/>
      <c r="P31" s="3">
        <f t="shared" ref="P31" si="6">F31</f>
        <v>889.01099999999997</v>
      </c>
      <c r="Q31" s="17">
        <f t="shared" ref="Q31" si="7">G31*0.000001</f>
        <v>2.6258800000000001E-4</v>
      </c>
      <c r="R31" s="3"/>
      <c r="S31" s="24"/>
      <c r="T31" s="3">
        <f t="shared" ref="T31:T49" si="8">J31</f>
        <v>644.18600000000004</v>
      </c>
      <c r="U31" s="24">
        <f t="shared" ref="U31:U49" si="9">K31</f>
        <v>0.51848399999999994</v>
      </c>
      <c r="V31"/>
    </row>
    <row r="32" spans="2:22" x14ac:dyDescent="0.6">
      <c r="B32" s="2"/>
      <c r="C32" s="1"/>
      <c r="D32" s="2"/>
      <c r="E32" s="1"/>
      <c r="F32" s="2"/>
      <c r="G32" s="1"/>
      <c r="H32" s="2"/>
      <c r="I32" s="1"/>
      <c r="J32" s="2">
        <v>659.69</v>
      </c>
      <c r="K32" s="1">
        <v>0.56839200000000001</v>
      </c>
      <c r="N32" s="3"/>
      <c r="O32" s="21"/>
      <c r="P32" s="3"/>
      <c r="Q32" s="17"/>
      <c r="R32" s="3"/>
      <c r="S32" s="24"/>
      <c r="T32" s="3">
        <f t="shared" si="8"/>
        <v>659.69</v>
      </c>
      <c r="U32" s="24">
        <f t="shared" si="9"/>
        <v>0.56839200000000001</v>
      </c>
      <c r="V32"/>
    </row>
    <row r="33" spans="2:22" x14ac:dyDescent="0.6">
      <c r="B33" s="2"/>
      <c r="C33" s="1"/>
      <c r="D33" s="2"/>
      <c r="E33" s="1"/>
      <c r="F33" s="2"/>
      <c r="G33" s="1"/>
      <c r="H33" s="2"/>
      <c r="I33" s="1"/>
      <c r="J33" s="2">
        <v>675.19399999999996</v>
      </c>
      <c r="K33" s="1">
        <v>0.61275400000000002</v>
      </c>
      <c r="N33" s="3"/>
      <c r="O33" s="21"/>
      <c r="P33" s="3"/>
      <c r="Q33" s="17"/>
      <c r="R33" s="3"/>
      <c r="S33" s="24"/>
      <c r="T33" s="3">
        <f t="shared" si="8"/>
        <v>675.19399999999996</v>
      </c>
      <c r="U33" s="24">
        <f t="shared" si="9"/>
        <v>0.61275400000000002</v>
      </c>
      <c r="V33"/>
    </row>
    <row r="34" spans="2:22" x14ac:dyDescent="0.6">
      <c r="B34" s="2"/>
      <c r="C34" s="1"/>
      <c r="D34" s="2"/>
      <c r="E34" s="1"/>
      <c r="F34" s="2"/>
      <c r="G34" s="1"/>
      <c r="H34" s="2"/>
      <c r="I34" s="1"/>
      <c r="J34" s="2">
        <v>689.92200000000003</v>
      </c>
      <c r="K34" s="1">
        <v>0.65434400000000004</v>
      </c>
      <c r="N34" s="3"/>
      <c r="O34" s="21"/>
      <c r="P34" s="3"/>
      <c r="Q34" s="17"/>
      <c r="R34" s="3"/>
      <c r="S34" s="24"/>
      <c r="T34" s="3">
        <f t="shared" si="8"/>
        <v>689.92200000000003</v>
      </c>
      <c r="U34" s="24">
        <f t="shared" si="9"/>
        <v>0.65434400000000004</v>
      </c>
      <c r="V34"/>
    </row>
    <row r="35" spans="2:22" x14ac:dyDescent="0.6">
      <c r="B35" s="2"/>
      <c r="C35" s="1"/>
      <c r="D35" s="2"/>
      <c r="E35" s="1"/>
      <c r="F35" s="2"/>
      <c r="G35" s="1"/>
      <c r="H35" s="2"/>
      <c r="I35" s="1"/>
      <c r="J35" s="2">
        <v>705.42600000000004</v>
      </c>
      <c r="K35" s="1">
        <v>0.70425099999999996</v>
      </c>
      <c r="N35" s="3"/>
      <c r="O35" s="21"/>
      <c r="P35" s="3"/>
      <c r="Q35" s="17"/>
      <c r="R35" s="3"/>
      <c r="S35" s="24"/>
      <c r="T35" s="3">
        <f t="shared" si="8"/>
        <v>705.42600000000004</v>
      </c>
      <c r="U35" s="24">
        <f t="shared" si="9"/>
        <v>0.70425099999999996</v>
      </c>
      <c r="V35"/>
    </row>
    <row r="36" spans="2:22" x14ac:dyDescent="0.6">
      <c r="B36" s="2"/>
      <c r="C36" s="1"/>
      <c r="D36" s="2"/>
      <c r="E36" s="1"/>
      <c r="F36" s="2"/>
      <c r="G36" s="1"/>
      <c r="H36" s="2"/>
      <c r="I36" s="1"/>
      <c r="J36" s="2">
        <v>720.15499999999997</v>
      </c>
      <c r="K36" s="1">
        <v>0.75693200000000005</v>
      </c>
      <c r="N36" s="3"/>
      <c r="O36" s="21"/>
      <c r="P36" s="3"/>
      <c r="Q36" s="17"/>
      <c r="R36" s="3"/>
      <c r="S36" s="24"/>
      <c r="T36" s="3">
        <f t="shared" si="8"/>
        <v>720.15499999999997</v>
      </c>
      <c r="U36" s="24">
        <f t="shared" si="9"/>
        <v>0.75693200000000005</v>
      </c>
      <c r="V36"/>
    </row>
    <row r="37" spans="2:22" x14ac:dyDescent="0.6">
      <c r="B37" s="2"/>
      <c r="C37" s="1"/>
      <c r="D37" s="2"/>
      <c r="E37" s="1"/>
      <c r="F37" s="2"/>
      <c r="G37" s="1"/>
      <c r="H37" s="2"/>
      <c r="I37" s="1"/>
      <c r="J37" s="2">
        <v>734.88400000000001</v>
      </c>
      <c r="K37" s="1">
        <v>0.80129399999999995</v>
      </c>
      <c r="N37" s="3"/>
      <c r="O37" s="21"/>
      <c r="P37" s="3"/>
      <c r="Q37" s="17"/>
      <c r="R37" s="3"/>
      <c r="S37" s="24"/>
      <c r="T37" s="3">
        <f t="shared" si="8"/>
        <v>734.88400000000001</v>
      </c>
      <c r="U37" s="24">
        <f t="shared" si="9"/>
        <v>0.80129399999999995</v>
      </c>
      <c r="V37"/>
    </row>
    <row r="38" spans="2:22" x14ac:dyDescent="0.6">
      <c r="B38" s="2"/>
      <c r="C38" s="1"/>
      <c r="D38" s="2"/>
      <c r="E38" s="1"/>
      <c r="F38" s="2"/>
      <c r="G38" s="1"/>
      <c r="H38" s="2"/>
      <c r="I38" s="1"/>
      <c r="J38" s="2">
        <v>749.61199999999997</v>
      </c>
      <c r="K38" s="1">
        <v>0.85674700000000004</v>
      </c>
      <c r="N38" s="3"/>
      <c r="O38" s="21"/>
      <c r="P38" s="3"/>
      <c r="Q38" s="17"/>
      <c r="R38" s="3"/>
      <c r="S38" s="24"/>
      <c r="T38" s="3">
        <f t="shared" si="8"/>
        <v>749.61199999999997</v>
      </c>
      <c r="U38" s="24">
        <f t="shared" si="9"/>
        <v>0.85674700000000004</v>
      </c>
      <c r="V38"/>
    </row>
    <row r="39" spans="2:22" x14ac:dyDescent="0.6">
      <c r="B39" s="2"/>
      <c r="C39" s="1"/>
      <c r="D39" s="2"/>
      <c r="E39" s="1"/>
      <c r="F39" s="2"/>
      <c r="G39" s="1"/>
      <c r="H39" s="2"/>
      <c r="I39" s="1"/>
      <c r="J39" s="2">
        <v>762.01599999999996</v>
      </c>
      <c r="K39" s="1">
        <v>0.90110900000000005</v>
      </c>
      <c r="N39" s="3"/>
      <c r="O39" s="21"/>
      <c r="P39" s="3"/>
      <c r="Q39" s="17"/>
      <c r="R39" s="3"/>
      <c r="S39" s="24"/>
      <c r="T39" s="3">
        <f t="shared" si="8"/>
        <v>762.01599999999996</v>
      </c>
      <c r="U39" s="24">
        <f t="shared" si="9"/>
        <v>0.90110900000000005</v>
      </c>
      <c r="V39"/>
    </row>
    <row r="40" spans="2:22" x14ac:dyDescent="0.6">
      <c r="B40" s="2"/>
      <c r="C40" s="1"/>
      <c r="D40" s="2"/>
      <c r="E40" s="1"/>
      <c r="F40" s="2"/>
      <c r="G40" s="1"/>
      <c r="H40" s="2"/>
      <c r="I40" s="1"/>
      <c r="J40" s="2">
        <v>774.41899999999998</v>
      </c>
      <c r="K40" s="1">
        <v>0.94547099999999995</v>
      </c>
      <c r="N40" s="3"/>
      <c r="O40" s="21"/>
      <c r="P40" s="3"/>
      <c r="Q40" s="17"/>
      <c r="R40" s="3"/>
      <c r="S40" s="24"/>
      <c r="T40" s="3">
        <f t="shared" si="8"/>
        <v>774.41899999999998</v>
      </c>
      <c r="U40" s="24">
        <f t="shared" si="9"/>
        <v>0.94547099999999995</v>
      </c>
      <c r="V40"/>
    </row>
    <row r="41" spans="2:22" x14ac:dyDescent="0.6">
      <c r="B41" s="2"/>
      <c r="C41" s="1"/>
      <c r="D41" s="2"/>
      <c r="E41" s="1"/>
      <c r="F41" s="2"/>
      <c r="G41" s="1"/>
      <c r="H41" s="2"/>
      <c r="I41" s="1"/>
      <c r="J41" s="2">
        <v>789.92200000000003</v>
      </c>
      <c r="K41" s="1">
        <v>1.00092</v>
      </c>
      <c r="N41" s="3"/>
      <c r="O41" s="21"/>
      <c r="P41" s="3"/>
      <c r="Q41" s="17"/>
      <c r="R41" s="3"/>
      <c r="S41" s="24"/>
      <c r="T41" s="3">
        <f t="shared" si="8"/>
        <v>789.92200000000003</v>
      </c>
      <c r="U41" s="24">
        <f t="shared" si="9"/>
        <v>1.00092</v>
      </c>
      <c r="V41"/>
    </row>
    <row r="42" spans="2:22" x14ac:dyDescent="0.6">
      <c r="B42" s="2"/>
      <c r="C42" s="1"/>
      <c r="D42" s="2"/>
      <c r="E42" s="1"/>
      <c r="F42" s="2"/>
      <c r="G42" s="1"/>
      <c r="H42" s="2"/>
      <c r="I42" s="1"/>
      <c r="J42" s="2">
        <v>805.42600000000004</v>
      </c>
      <c r="K42" s="1">
        <v>1.07301</v>
      </c>
      <c r="N42" s="3"/>
      <c r="O42" s="21"/>
      <c r="P42" s="3"/>
      <c r="Q42" s="17"/>
      <c r="R42" s="3"/>
      <c r="S42" s="24"/>
      <c r="T42" s="3">
        <f t="shared" si="8"/>
        <v>805.42600000000004</v>
      </c>
      <c r="U42" s="24">
        <f t="shared" si="9"/>
        <v>1.07301</v>
      </c>
      <c r="V42"/>
    </row>
    <row r="43" spans="2:22" x14ac:dyDescent="0.6">
      <c r="B43" s="2"/>
      <c r="C43" s="1"/>
      <c r="D43" s="2"/>
      <c r="E43" s="1"/>
      <c r="F43" s="2"/>
      <c r="G43" s="1"/>
      <c r="H43" s="2"/>
      <c r="I43" s="1"/>
      <c r="J43" s="2">
        <v>820.93</v>
      </c>
      <c r="K43" s="1">
        <v>1.1229199999999999</v>
      </c>
      <c r="N43" s="3"/>
      <c r="O43" s="21"/>
      <c r="P43" s="3"/>
      <c r="Q43" s="17"/>
      <c r="R43" s="3"/>
      <c r="S43" s="24"/>
      <c r="T43" s="3">
        <f t="shared" si="8"/>
        <v>820.93</v>
      </c>
      <c r="U43" s="24">
        <f t="shared" si="9"/>
        <v>1.1229199999999999</v>
      </c>
      <c r="V43"/>
    </row>
    <row r="44" spans="2:22" x14ac:dyDescent="0.6">
      <c r="B44" s="2"/>
      <c r="C44" s="1"/>
      <c r="D44" s="2"/>
      <c r="E44" s="1"/>
      <c r="F44" s="2"/>
      <c r="G44" s="1"/>
      <c r="H44" s="2"/>
      <c r="I44" s="1"/>
      <c r="J44" s="2">
        <v>832.55799999999999</v>
      </c>
      <c r="K44" s="1">
        <v>1.1756</v>
      </c>
      <c r="N44" s="3"/>
      <c r="O44" s="21"/>
      <c r="P44" s="3"/>
      <c r="Q44" s="17"/>
      <c r="R44" s="3"/>
      <c r="S44" s="24"/>
      <c r="T44" s="3">
        <f t="shared" si="8"/>
        <v>832.55799999999999</v>
      </c>
      <c r="U44" s="24">
        <f t="shared" si="9"/>
        <v>1.1756</v>
      </c>
      <c r="V44"/>
    </row>
    <row r="45" spans="2:22" x14ac:dyDescent="0.6">
      <c r="B45" s="2"/>
      <c r="C45" s="1"/>
      <c r="D45" s="2"/>
      <c r="E45" s="1"/>
      <c r="F45" s="2"/>
      <c r="G45" s="1"/>
      <c r="H45" s="2"/>
      <c r="I45" s="1"/>
      <c r="J45" s="2">
        <v>844.18600000000004</v>
      </c>
      <c r="K45" s="1">
        <v>1.2255100000000001</v>
      </c>
      <c r="N45" s="3"/>
      <c r="O45" s="21"/>
      <c r="P45" s="3"/>
      <c r="Q45" s="17"/>
      <c r="R45" s="3"/>
      <c r="S45" s="24"/>
      <c r="T45" s="3">
        <f t="shared" si="8"/>
        <v>844.18600000000004</v>
      </c>
      <c r="U45" s="24">
        <f t="shared" si="9"/>
        <v>1.2255100000000001</v>
      </c>
      <c r="V45"/>
    </row>
    <row r="46" spans="2:22" x14ac:dyDescent="0.6">
      <c r="B46" s="2"/>
      <c r="C46" s="1"/>
      <c r="D46" s="2"/>
      <c r="E46" s="1"/>
      <c r="F46" s="2"/>
      <c r="G46" s="1"/>
      <c r="H46" s="2"/>
      <c r="I46" s="1"/>
      <c r="J46" s="2">
        <v>854.26400000000001</v>
      </c>
      <c r="K46" s="1">
        <v>1.27542</v>
      </c>
      <c r="N46" s="3"/>
      <c r="O46" s="21"/>
      <c r="P46" s="3"/>
      <c r="Q46" s="17"/>
      <c r="R46" s="3"/>
      <c r="S46" s="24"/>
      <c r="T46" s="3">
        <f t="shared" si="8"/>
        <v>854.26400000000001</v>
      </c>
      <c r="U46" s="24">
        <f t="shared" si="9"/>
        <v>1.27542</v>
      </c>
      <c r="V46" s="22">
        <f>((O28*(Q30)^2)/S20)*N28</f>
        <v>1.0076560579988671</v>
      </c>
    </row>
    <row r="47" spans="2:22" x14ac:dyDescent="0.6">
      <c r="B47" s="2"/>
      <c r="C47" s="1"/>
      <c r="D47" s="2"/>
      <c r="E47" s="1"/>
      <c r="F47" s="2"/>
      <c r="G47" s="1"/>
      <c r="H47" s="2"/>
      <c r="I47" s="1"/>
      <c r="J47" s="2">
        <v>870.54300000000001</v>
      </c>
      <c r="K47" s="1">
        <v>1.3391900000000001</v>
      </c>
      <c r="N47" s="3"/>
      <c r="O47" s="21"/>
      <c r="P47" s="3"/>
      <c r="Q47" s="17"/>
      <c r="R47" s="3"/>
      <c r="S47" s="24"/>
      <c r="T47" s="3">
        <f t="shared" si="8"/>
        <v>870.54300000000001</v>
      </c>
      <c r="U47" s="24">
        <f t="shared" si="9"/>
        <v>1.3391900000000001</v>
      </c>
      <c r="V47"/>
    </row>
    <row r="48" spans="2:22" x14ac:dyDescent="0.6">
      <c r="B48" s="2"/>
      <c r="C48" s="1"/>
      <c r="D48" s="2"/>
      <c r="E48" s="1"/>
      <c r="F48" s="2"/>
      <c r="G48" s="1"/>
      <c r="H48" s="2"/>
      <c r="I48" s="1"/>
      <c r="J48" s="2">
        <v>882.94600000000003</v>
      </c>
      <c r="K48" s="1">
        <v>1.40018</v>
      </c>
      <c r="N48" s="3"/>
      <c r="O48" s="21"/>
      <c r="P48" s="3"/>
      <c r="Q48" s="17"/>
      <c r="R48" s="3"/>
      <c r="S48" s="24"/>
      <c r="T48" s="3">
        <f t="shared" si="8"/>
        <v>882.94600000000003</v>
      </c>
      <c r="U48" s="24">
        <f t="shared" si="9"/>
        <v>1.40018</v>
      </c>
      <c r="V48"/>
    </row>
    <row r="49" spans="2:22" x14ac:dyDescent="0.6">
      <c r="B49" s="2"/>
      <c r="C49" s="1"/>
      <c r="D49" s="2"/>
      <c r="E49" s="1"/>
      <c r="F49" s="2"/>
      <c r="G49" s="1"/>
      <c r="H49" s="2"/>
      <c r="I49" s="1"/>
      <c r="J49" s="2">
        <v>898.45</v>
      </c>
      <c r="K49" s="1">
        <v>1.4695</v>
      </c>
      <c r="N49" s="3"/>
      <c r="O49" s="21"/>
      <c r="P49" s="3"/>
      <c r="Q49" s="17"/>
      <c r="R49" s="3"/>
      <c r="S49" s="24"/>
      <c r="T49" s="3">
        <f t="shared" si="8"/>
        <v>898.45</v>
      </c>
      <c r="U49" s="24">
        <f t="shared" si="9"/>
        <v>1.4695</v>
      </c>
      <c r="V49" s="55">
        <f>((O29*(Q31)^2)/S20)*T49</f>
        <v>1.1482379924148005</v>
      </c>
    </row>
    <row r="50" spans="2:22" x14ac:dyDescent="0.6">
      <c r="O50"/>
      <c r="Q50"/>
      <c r="S50"/>
      <c r="U50"/>
      <c r="V50"/>
    </row>
    <row r="51" spans="2:22" x14ac:dyDescent="0.6">
      <c r="O51"/>
      <c r="Q51"/>
      <c r="S51"/>
      <c r="U51"/>
      <c r="V51"/>
    </row>
    <row r="52" spans="2:22" x14ac:dyDescent="0.6">
      <c r="O52"/>
      <c r="Q52"/>
      <c r="S52"/>
      <c r="U52"/>
      <c r="V52"/>
    </row>
    <row r="53" spans="2:22" x14ac:dyDescent="0.6">
      <c r="O53"/>
      <c r="Q53"/>
      <c r="S53"/>
      <c r="U53"/>
      <c r="V53"/>
    </row>
    <row r="54" spans="2:22" x14ac:dyDescent="0.6">
      <c r="O54"/>
      <c r="Q54"/>
      <c r="S54"/>
      <c r="U54"/>
      <c r="V54"/>
    </row>
    <row r="55" spans="2:22" x14ac:dyDescent="0.6">
      <c r="O55"/>
      <c r="Q55"/>
      <c r="S55"/>
      <c r="U55"/>
      <c r="V55"/>
    </row>
    <row r="56" spans="2:22" x14ac:dyDescent="0.6">
      <c r="O56"/>
      <c r="Q56"/>
      <c r="S56"/>
      <c r="U56"/>
      <c r="V56"/>
    </row>
    <row r="57" spans="2:22" x14ac:dyDescent="0.6">
      <c r="O57"/>
      <c r="Q57"/>
      <c r="S57"/>
      <c r="U57"/>
      <c r="V57"/>
    </row>
    <row r="58" spans="2:22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V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>
        <v>323.61099999999999</v>
      </c>
      <c r="I9" s="4">
        <v>2.7773599999999998</v>
      </c>
      <c r="J9" s="3">
        <v>322.06900000000002</v>
      </c>
      <c r="K9" s="4">
        <v>0.12105299999999999</v>
      </c>
      <c r="N9" s="3"/>
      <c r="O9" s="21"/>
      <c r="P9" s="3"/>
      <c r="Q9" s="17"/>
      <c r="R9" s="3">
        <f>H9</f>
        <v>323.61099999999999</v>
      </c>
      <c r="S9" s="24">
        <f>I9</f>
        <v>2.7773599999999998</v>
      </c>
      <c r="T9" s="3">
        <f>J9</f>
        <v>322.06900000000002</v>
      </c>
      <c r="U9" s="24">
        <f>K9</f>
        <v>0.12105299999999999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373.61099999999999</v>
      </c>
      <c r="I10" s="4">
        <v>2.3547199999999999</v>
      </c>
      <c r="J10" s="3">
        <v>373.10300000000001</v>
      </c>
      <c r="K10" s="4">
        <v>0.23947399999999999</v>
      </c>
      <c r="N10" s="3"/>
      <c r="O10" s="21"/>
      <c r="P10" s="3"/>
      <c r="Q10" s="17"/>
      <c r="R10" s="3">
        <f t="shared" ref="R10:U18" si="0">H10</f>
        <v>373.61099999999999</v>
      </c>
      <c r="S10" s="24">
        <f t="shared" si="0"/>
        <v>2.3547199999999999</v>
      </c>
      <c r="T10" s="3">
        <f t="shared" si="0"/>
        <v>373.10300000000001</v>
      </c>
      <c r="U10" s="24">
        <f t="shared" si="0"/>
        <v>0.23947399999999999</v>
      </c>
    </row>
    <row r="11" spans="1:22" x14ac:dyDescent="0.6">
      <c r="B11" s="2"/>
      <c r="C11" s="1"/>
      <c r="D11" s="2"/>
      <c r="E11" s="1"/>
      <c r="F11" s="2"/>
      <c r="G11" s="1"/>
      <c r="H11" s="2">
        <v>422.22199999999998</v>
      </c>
      <c r="I11" s="1">
        <v>1.9622599999999999</v>
      </c>
      <c r="J11" s="2">
        <v>425.517</v>
      </c>
      <c r="K11" s="1">
        <v>0.46052599999999999</v>
      </c>
      <c r="N11" s="3"/>
      <c r="O11" s="21"/>
      <c r="P11" s="3"/>
      <c r="Q11" s="17"/>
      <c r="R11" s="3">
        <f t="shared" si="0"/>
        <v>422.22199999999998</v>
      </c>
      <c r="S11" s="24">
        <f t="shared" si="0"/>
        <v>1.9622599999999999</v>
      </c>
      <c r="T11" s="3">
        <f t="shared" si="0"/>
        <v>425.517</v>
      </c>
      <c r="U11" s="24">
        <f t="shared" si="0"/>
        <v>0.46052599999999999</v>
      </c>
    </row>
    <row r="12" spans="1:22" x14ac:dyDescent="0.6">
      <c r="B12" s="2"/>
      <c r="C12" s="1"/>
      <c r="D12" s="2"/>
      <c r="E12" s="1"/>
      <c r="F12" s="2"/>
      <c r="G12" s="1"/>
      <c r="H12" s="2">
        <v>472.22199999999998</v>
      </c>
      <c r="I12" s="1">
        <v>1.6150899999999999</v>
      </c>
      <c r="J12" s="2">
        <v>472.41399999999999</v>
      </c>
      <c r="K12" s="1">
        <v>0.71315799999999996</v>
      </c>
      <c r="N12" s="3"/>
      <c r="O12" s="21"/>
      <c r="P12" s="3"/>
      <c r="Q12" s="17"/>
      <c r="R12" s="3">
        <f t="shared" si="0"/>
        <v>472.22199999999998</v>
      </c>
      <c r="S12" s="24">
        <f t="shared" si="0"/>
        <v>1.6150899999999999</v>
      </c>
      <c r="T12" s="3">
        <f t="shared" si="0"/>
        <v>472.41399999999999</v>
      </c>
      <c r="U12" s="24">
        <f t="shared" si="0"/>
        <v>0.71315799999999996</v>
      </c>
    </row>
    <row r="13" spans="1:22" x14ac:dyDescent="0.6">
      <c r="B13" s="2"/>
      <c r="C13" s="1"/>
      <c r="D13" s="2"/>
      <c r="E13" s="1"/>
      <c r="F13" s="2"/>
      <c r="G13" s="1"/>
      <c r="H13" s="2">
        <v>575</v>
      </c>
      <c r="I13" s="1">
        <v>1.10189</v>
      </c>
      <c r="J13" s="2">
        <v>523.44799999999998</v>
      </c>
      <c r="K13" s="1">
        <v>1.02105</v>
      </c>
      <c r="N13" s="3"/>
      <c r="O13" s="21"/>
      <c r="P13" s="3"/>
      <c r="Q13" s="17"/>
      <c r="R13" s="3">
        <f t="shared" si="0"/>
        <v>575</v>
      </c>
      <c r="S13" s="24">
        <f t="shared" si="0"/>
        <v>1.10189</v>
      </c>
      <c r="T13" s="3">
        <f t="shared" si="0"/>
        <v>523.44799999999998</v>
      </c>
      <c r="U13" s="24">
        <f t="shared" si="0"/>
        <v>1.02105</v>
      </c>
    </row>
    <row r="14" spans="1:22" x14ac:dyDescent="0.6">
      <c r="B14" s="2"/>
      <c r="C14" s="1"/>
      <c r="D14" s="2"/>
      <c r="E14" s="1"/>
      <c r="F14" s="2"/>
      <c r="G14" s="1"/>
      <c r="H14" s="2">
        <v>623.61099999999999</v>
      </c>
      <c r="I14" s="1">
        <v>1.01132</v>
      </c>
      <c r="J14" s="2">
        <v>575.86199999999997</v>
      </c>
      <c r="K14" s="1">
        <v>1.3131600000000001</v>
      </c>
      <c r="N14" s="3"/>
      <c r="O14" s="21"/>
      <c r="P14" s="3"/>
      <c r="Q14" s="17"/>
      <c r="R14" s="3">
        <f t="shared" si="0"/>
        <v>623.61099999999999</v>
      </c>
      <c r="S14" s="24">
        <f t="shared" si="0"/>
        <v>1.01132</v>
      </c>
      <c r="T14" s="3">
        <f t="shared" si="0"/>
        <v>575.86199999999997</v>
      </c>
      <c r="U14" s="24">
        <f t="shared" si="0"/>
        <v>1.3131600000000001</v>
      </c>
    </row>
    <row r="15" spans="1:22" x14ac:dyDescent="0.6">
      <c r="B15" s="2"/>
      <c r="C15" s="1"/>
      <c r="D15" s="2"/>
      <c r="E15" s="1"/>
      <c r="F15" s="2"/>
      <c r="G15" s="1"/>
      <c r="H15" s="2">
        <v>672.22199999999998</v>
      </c>
      <c r="I15" s="1">
        <v>0.89056599999999997</v>
      </c>
      <c r="J15" s="2">
        <v>624.13800000000003</v>
      </c>
      <c r="K15" s="1">
        <v>1.58158</v>
      </c>
      <c r="N15" s="3"/>
      <c r="O15" s="21"/>
      <c r="P15" s="3"/>
      <c r="Q15" s="17"/>
      <c r="R15" s="3">
        <f t="shared" si="0"/>
        <v>672.22199999999998</v>
      </c>
      <c r="S15" s="24">
        <f t="shared" si="0"/>
        <v>0.89056599999999997</v>
      </c>
      <c r="T15" s="3">
        <f t="shared" si="0"/>
        <v>624.13800000000003</v>
      </c>
      <c r="U15" s="24">
        <f t="shared" si="0"/>
        <v>1.58158</v>
      </c>
    </row>
    <row r="16" spans="1:22" x14ac:dyDescent="0.6">
      <c r="B16" s="2"/>
      <c r="C16" s="1"/>
      <c r="D16" s="2"/>
      <c r="E16" s="1"/>
      <c r="F16" s="2"/>
      <c r="G16" s="1"/>
      <c r="H16" s="2">
        <v>722.22199999999998</v>
      </c>
      <c r="I16" s="1">
        <v>0.89056599999999997</v>
      </c>
      <c r="J16" s="2">
        <v>673.79300000000001</v>
      </c>
      <c r="K16" s="1">
        <v>1.79474</v>
      </c>
      <c r="N16" s="3"/>
      <c r="O16" s="21"/>
      <c r="P16" s="3"/>
      <c r="Q16" s="17"/>
      <c r="R16" s="3">
        <f t="shared" si="0"/>
        <v>722.22199999999998</v>
      </c>
      <c r="S16" s="24">
        <f t="shared" si="0"/>
        <v>0.89056599999999997</v>
      </c>
      <c r="T16" s="3">
        <f t="shared" si="0"/>
        <v>673.79300000000001</v>
      </c>
      <c r="U16" s="24">
        <f t="shared" si="0"/>
        <v>1.79474</v>
      </c>
    </row>
    <row r="17" spans="2:22" x14ac:dyDescent="0.6">
      <c r="B17" s="2"/>
      <c r="C17" s="1"/>
      <c r="D17" s="2"/>
      <c r="E17" s="1"/>
      <c r="F17" s="2"/>
      <c r="G17" s="1"/>
      <c r="H17" s="2">
        <v>773.61099999999999</v>
      </c>
      <c r="I17" s="1">
        <v>0.86037699999999995</v>
      </c>
      <c r="J17" s="2">
        <v>722.06899999999996</v>
      </c>
      <c r="K17" s="1">
        <v>1.9526300000000001</v>
      </c>
      <c r="N17" s="3"/>
      <c r="O17" s="21"/>
      <c r="P17" s="3"/>
      <c r="Q17" s="17"/>
      <c r="R17" s="3">
        <f t="shared" si="0"/>
        <v>773.61099999999999</v>
      </c>
      <c r="S17" s="24">
        <f t="shared" si="0"/>
        <v>0.86037699999999995</v>
      </c>
      <c r="T17" s="3">
        <f t="shared" si="0"/>
        <v>722.06899999999996</v>
      </c>
      <c r="U17" s="24">
        <f t="shared" si="0"/>
        <v>1.9526300000000001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774.48299999999995</v>
      </c>
      <c r="K18" s="1">
        <v>2.0315799999999999</v>
      </c>
      <c r="N18" s="3"/>
      <c r="O18" s="21"/>
      <c r="P18" s="3"/>
      <c r="Q18" s="17"/>
      <c r="R18" s="3"/>
      <c r="S18" s="24"/>
      <c r="T18" s="3">
        <f t="shared" si="0"/>
        <v>774.48299999999995</v>
      </c>
      <c r="U18" s="24">
        <f t="shared" si="0"/>
        <v>2.0315799999999999</v>
      </c>
      <c r="V18"/>
    </row>
    <row r="19" spans="2:22" x14ac:dyDescent="0.6">
      <c r="O19"/>
      <c r="Q19"/>
      <c r="S19"/>
      <c r="U19"/>
      <c r="V19"/>
    </row>
    <row r="20" spans="2:22" x14ac:dyDescent="0.6">
      <c r="O20"/>
      <c r="Q20"/>
      <c r="S20"/>
      <c r="U20"/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301.791</v>
      </c>
      <c r="C9" s="36">
        <v>1465.12</v>
      </c>
      <c r="D9" s="3"/>
      <c r="E9" s="4"/>
      <c r="F9" s="36">
        <v>303.90499999999997</v>
      </c>
      <c r="G9" s="36">
        <v>71.449299999999994</v>
      </c>
      <c r="H9" s="36">
        <v>300.81799999999998</v>
      </c>
      <c r="I9" s="36">
        <v>1.57029</v>
      </c>
      <c r="J9" s="36">
        <v>298.20400000000001</v>
      </c>
      <c r="K9" s="36">
        <v>0.13725499999999999</v>
      </c>
      <c r="N9" s="3">
        <f>B9</f>
        <v>301.791</v>
      </c>
      <c r="O9" s="21">
        <f>C9*100</f>
        <v>146512</v>
      </c>
      <c r="P9" s="3">
        <f>F9</f>
        <v>303.90499999999997</v>
      </c>
      <c r="Q9" s="17">
        <f>G9*0.000001</f>
        <v>7.1449299999999994E-5</v>
      </c>
      <c r="R9" s="3">
        <f>H9</f>
        <v>300.81799999999998</v>
      </c>
      <c r="S9" s="24">
        <f>I9</f>
        <v>1.57029</v>
      </c>
      <c r="T9" s="3">
        <f>J9</f>
        <v>298.20400000000001</v>
      </c>
      <c r="U9" s="24">
        <f>K9</f>
        <v>0.13725499999999999</v>
      </c>
      <c r="V9" s="22">
        <f t="shared" ref="V9:V22" si="0">((O9*(Q9)^2)/S9)*T9</f>
        <v>0.14203741279884322</v>
      </c>
      <c r="W9" s="40">
        <f>U9/V9-1</f>
        <v>-3.3670092298964893E-2</v>
      </c>
    </row>
    <row r="10" spans="1:23" x14ac:dyDescent="0.6">
      <c r="B10" s="3">
        <v>323.28399999999999</v>
      </c>
      <c r="C10" s="4">
        <v>1339.53</v>
      </c>
      <c r="D10" s="3"/>
      <c r="E10" s="4"/>
      <c r="F10" s="3">
        <v>327.33300000000003</v>
      </c>
      <c r="G10" s="4">
        <v>82.558800000000005</v>
      </c>
      <c r="H10" s="3">
        <v>324.25700000000001</v>
      </c>
      <c r="I10" s="4">
        <v>1.4676899999999999</v>
      </c>
      <c r="J10" s="3">
        <v>323.35300000000001</v>
      </c>
      <c r="K10" s="4">
        <v>0.196078</v>
      </c>
      <c r="N10" s="3">
        <f t="shared" ref="N10:N22" si="1">B10</f>
        <v>323.28399999999999</v>
      </c>
      <c r="O10" s="21">
        <f t="shared" ref="O10:O22" si="2">C10*100</f>
        <v>133953</v>
      </c>
      <c r="P10" s="3">
        <f t="shared" ref="P10:P22" si="3">F10</f>
        <v>327.33300000000003</v>
      </c>
      <c r="Q10" s="17">
        <f t="shared" ref="Q10:Q22" si="4">G10*0.000001</f>
        <v>8.2558800000000007E-5</v>
      </c>
      <c r="R10" s="3">
        <f t="shared" ref="R10:U22" si="5">H10</f>
        <v>324.25700000000001</v>
      </c>
      <c r="S10" s="24">
        <f t="shared" si="5"/>
        <v>1.4676899999999999</v>
      </c>
      <c r="T10" s="3">
        <f t="shared" si="5"/>
        <v>323.35300000000001</v>
      </c>
      <c r="U10" s="24">
        <f t="shared" si="5"/>
        <v>0.196078</v>
      </c>
      <c r="V10" s="22">
        <f t="shared" si="0"/>
        <v>0.2011507922862795</v>
      </c>
      <c r="W10" s="40">
        <f t="shared" ref="W10:W22" si="6">U10/V10-1</f>
        <v>-2.5218853123182616E-2</v>
      </c>
    </row>
    <row r="11" spans="1:23" x14ac:dyDescent="0.6">
      <c r="B11" s="2">
        <v>373.43299999999999</v>
      </c>
      <c r="C11" s="1">
        <v>1055.81</v>
      </c>
      <c r="D11" s="2"/>
      <c r="E11" s="1"/>
      <c r="F11" s="2">
        <v>368.83300000000003</v>
      </c>
      <c r="G11" s="1">
        <v>109.559</v>
      </c>
      <c r="H11" s="2">
        <v>369.35500000000002</v>
      </c>
      <c r="I11" s="1">
        <v>1.24316</v>
      </c>
      <c r="J11" s="2">
        <v>366.46699999999998</v>
      </c>
      <c r="K11" s="1">
        <v>0.36274499999999998</v>
      </c>
      <c r="N11" s="3">
        <f t="shared" si="1"/>
        <v>373.43299999999999</v>
      </c>
      <c r="O11" s="21">
        <f t="shared" si="2"/>
        <v>105581</v>
      </c>
      <c r="P11" s="3">
        <f t="shared" si="3"/>
        <v>368.83300000000003</v>
      </c>
      <c r="Q11" s="17">
        <f t="shared" si="4"/>
        <v>1.09559E-4</v>
      </c>
      <c r="R11" s="3">
        <f t="shared" si="5"/>
        <v>369.35500000000002</v>
      </c>
      <c r="S11" s="24">
        <f t="shared" si="5"/>
        <v>1.24316</v>
      </c>
      <c r="T11" s="3">
        <f t="shared" si="5"/>
        <v>366.46699999999998</v>
      </c>
      <c r="U11" s="24">
        <f t="shared" si="5"/>
        <v>0.36274499999999998</v>
      </c>
      <c r="V11" s="22">
        <f t="shared" si="0"/>
        <v>0.37358526238900458</v>
      </c>
      <c r="W11" s="40">
        <f t="shared" si="6"/>
        <v>-2.9016836262981127E-2</v>
      </c>
    </row>
    <row r="12" spans="1:23" x14ac:dyDescent="0.6">
      <c r="B12" s="2">
        <v>425.37299999999999</v>
      </c>
      <c r="C12" s="1">
        <v>809.30200000000002</v>
      </c>
      <c r="D12" s="2"/>
      <c r="E12" s="1"/>
      <c r="F12" s="2">
        <v>422.97699999999998</v>
      </c>
      <c r="G12" s="1">
        <v>146.88800000000001</v>
      </c>
      <c r="H12" s="2">
        <v>419.82</v>
      </c>
      <c r="I12" s="1">
        <v>1.0444100000000001</v>
      </c>
      <c r="J12" s="2">
        <v>420.35899999999998</v>
      </c>
      <c r="K12" s="1">
        <v>0.71568600000000004</v>
      </c>
      <c r="N12" s="3">
        <f t="shared" si="1"/>
        <v>425.37299999999999</v>
      </c>
      <c r="O12" s="21">
        <f t="shared" si="2"/>
        <v>80930.2</v>
      </c>
      <c r="P12" s="3">
        <f t="shared" si="3"/>
        <v>422.97699999999998</v>
      </c>
      <c r="Q12" s="17">
        <f t="shared" si="4"/>
        <v>1.4688799999999999E-4</v>
      </c>
      <c r="R12" s="3">
        <f t="shared" si="5"/>
        <v>419.82</v>
      </c>
      <c r="S12" s="24">
        <f t="shared" si="5"/>
        <v>1.0444100000000001</v>
      </c>
      <c r="T12" s="3">
        <f t="shared" si="5"/>
        <v>420.35899999999998</v>
      </c>
      <c r="U12" s="24">
        <f t="shared" si="5"/>
        <v>0.71568600000000004</v>
      </c>
      <c r="V12" s="22">
        <f t="shared" si="0"/>
        <v>0.70280133472199735</v>
      </c>
      <c r="W12" s="40">
        <f t="shared" si="6"/>
        <v>1.8333296539767341E-2</v>
      </c>
    </row>
    <row r="13" spans="1:23" x14ac:dyDescent="0.6">
      <c r="B13" s="2">
        <v>470.149</v>
      </c>
      <c r="C13" s="1">
        <v>609.30200000000002</v>
      </c>
      <c r="D13" s="2"/>
      <c r="E13" s="1"/>
      <c r="F13" s="2">
        <v>473.524</v>
      </c>
      <c r="G13" s="1">
        <v>183.42500000000001</v>
      </c>
      <c r="H13" s="2">
        <v>470.24799999999999</v>
      </c>
      <c r="I13" s="1">
        <v>0.89066100000000004</v>
      </c>
      <c r="J13" s="2">
        <v>470.65899999999999</v>
      </c>
      <c r="K13" s="1">
        <v>1.1078399999999999</v>
      </c>
      <c r="N13" s="3">
        <f t="shared" si="1"/>
        <v>470.149</v>
      </c>
      <c r="O13" s="21">
        <f t="shared" si="2"/>
        <v>60930.200000000004</v>
      </c>
      <c r="P13" s="3">
        <f t="shared" si="3"/>
        <v>473.524</v>
      </c>
      <c r="Q13" s="17">
        <f t="shared" si="4"/>
        <v>1.83425E-4</v>
      </c>
      <c r="R13" s="3">
        <f t="shared" si="5"/>
        <v>470.24799999999999</v>
      </c>
      <c r="S13" s="24">
        <f t="shared" si="5"/>
        <v>0.89066100000000004</v>
      </c>
      <c r="T13" s="3">
        <f t="shared" si="5"/>
        <v>470.65899999999999</v>
      </c>
      <c r="U13" s="24">
        <f t="shared" si="5"/>
        <v>1.1078399999999999</v>
      </c>
      <c r="V13" s="22">
        <f t="shared" si="0"/>
        <v>1.0832871484383084</v>
      </c>
      <c r="W13" s="40">
        <f t="shared" si="6"/>
        <v>2.266513693722616E-2</v>
      </c>
    </row>
    <row r="14" spans="1:23" x14ac:dyDescent="0.6">
      <c r="B14" s="2">
        <v>523.88099999999997</v>
      </c>
      <c r="C14" s="1">
        <v>441.86</v>
      </c>
      <c r="D14" s="2"/>
      <c r="E14" s="1"/>
      <c r="F14" s="2">
        <v>520.48299999999995</v>
      </c>
      <c r="G14" s="1">
        <v>220.76300000000001</v>
      </c>
      <c r="H14" s="2">
        <v>520.65499999999997</v>
      </c>
      <c r="I14" s="1">
        <v>0.762625</v>
      </c>
      <c r="J14" s="2">
        <v>522.755</v>
      </c>
      <c r="K14" s="1">
        <v>1.43137</v>
      </c>
      <c r="N14" s="3">
        <f t="shared" si="1"/>
        <v>523.88099999999997</v>
      </c>
      <c r="O14" s="21">
        <f t="shared" si="2"/>
        <v>44186</v>
      </c>
      <c r="P14" s="3">
        <f t="shared" si="3"/>
        <v>520.48299999999995</v>
      </c>
      <c r="Q14" s="17">
        <f t="shared" si="4"/>
        <v>2.2076299999999999E-4</v>
      </c>
      <c r="R14" s="3">
        <f t="shared" si="5"/>
        <v>520.65499999999997</v>
      </c>
      <c r="S14" s="24">
        <f t="shared" si="5"/>
        <v>0.762625</v>
      </c>
      <c r="T14" s="3">
        <f t="shared" si="5"/>
        <v>522.755</v>
      </c>
      <c r="U14" s="24">
        <f t="shared" si="5"/>
        <v>1.43137</v>
      </c>
      <c r="V14" s="22">
        <f t="shared" si="0"/>
        <v>1.4761293653692866</v>
      </c>
      <c r="W14" s="40">
        <f t="shared" si="6"/>
        <v>-3.032211567587717E-2</v>
      </c>
    </row>
    <row r="15" spans="1:23" x14ac:dyDescent="0.6">
      <c r="B15" s="2">
        <v>570.44799999999998</v>
      </c>
      <c r="C15" s="1">
        <v>330.233</v>
      </c>
      <c r="D15" s="2"/>
      <c r="E15" s="1"/>
      <c r="F15" s="2">
        <v>572.78300000000002</v>
      </c>
      <c r="G15" s="1">
        <v>250.93199999999999</v>
      </c>
      <c r="H15" s="2">
        <v>572.81500000000005</v>
      </c>
      <c r="I15" s="1">
        <v>0.68603899999999995</v>
      </c>
      <c r="J15" s="2">
        <v>571.25800000000004</v>
      </c>
      <c r="K15" s="1">
        <v>1.69608</v>
      </c>
      <c r="N15" s="3">
        <f t="shared" si="1"/>
        <v>570.44799999999998</v>
      </c>
      <c r="O15" s="21">
        <f t="shared" si="2"/>
        <v>33023.300000000003</v>
      </c>
      <c r="P15" s="3">
        <f t="shared" si="3"/>
        <v>572.78300000000002</v>
      </c>
      <c r="Q15" s="17">
        <f t="shared" si="4"/>
        <v>2.5093199999999999E-4</v>
      </c>
      <c r="R15" s="3">
        <f t="shared" si="5"/>
        <v>572.81500000000005</v>
      </c>
      <c r="S15" s="24">
        <f t="shared" si="5"/>
        <v>0.68603899999999995</v>
      </c>
      <c r="T15" s="3">
        <f t="shared" si="5"/>
        <v>571.25800000000004</v>
      </c>
      <c r="U15" s="24">
        <f t="shared" si="5"/>
        <v>1.69608</v>
      </c>
      <c r="V15" s="22">
        <f t="shared" si="0"/>
        <v>1.731474324390837</v>
      </c>
      <c r="W15" s="40">
        <f t="shared" si="6"/>
        <v>-2.0441726390190262E-2</v>
      </c>
    </row>
    <row r="16" spans="1:23" x14ac:dyDescent="0.6">
      <c r="B16" s="2">
        <v>622.38800000000003</v>
      </c>
      <c r="C16" s="1">
        <v>251.16300000000001</v>
      </c>
      <c r="D16" s="2"/>
      <c r="E16" s="1"/>
      <c r="F16" s="2">
        <v>621.45699999999999</v>
      </c>
      <c r="G16" s="1">
        <v>276.33199999999999</v>
      </c>
      <c r="H16" s="2">
        <v>623.16200000000003</v>
      </c>
      <c r="I16" s="1">
        <v>0.62871999999999995</v>
      </c>
      <c r="J16" s="2">
        <v>619.76</v>
      </c>
      <c r="K16" s="1">
        <v>1.85294</v>
      </c>
      <c r="N16" s="3">
        <f t="shared" si="1"/>
        <v>622.38800000000003</v>
      </c>
      <c r="O16" s="21">
        <f t="shared" si="2"/>
        <v>25116.300000000003</v>
      </c>
      <c r="P16" s="3">
        <f t="shared" si="3"/>
        <v>621.45699999999999</v>
      </c>
      <c r="Q16" s="17">
        <f t="shared" si="4"/>
        <v>2.7633199999999996E-4</v>
      </c>
      <c r="R16" s="3">
        <f t="shared" si="5"/>
        <v>623.16200000000003</v>
      </c>
      <c r="S16" s="24">
        <f t="shared" si="5"/>
        <v>0.62871999999999995</v>
      </c>
      <c r="T16" s="3">
        <f t="shared" si="5"/>
        <v>619.76</v>
      </c>
      <c r="U16" s="24">
        <f t="shared" si="5"/>
        <v>1.85294</v>
      </c>
      <c r="V16" s="22">
        <f t="shared" si="0"/>
        <v>1.8905331179564802</v>
      </c>
      <c r="W16" s="40">
        <f t="shared" si="6"/>
        <v>-1.9884929599707557E-2</v>
      </c>
    </row>
    <row r="17" spans="2:23" x14ac:dyDescent="0.6">
      <c r="B17" s="2">
        <v>670.74599999999998</v>
      </c>
      <c r="C17" s="1">
        <v>204.65100000000001</v>
      </c>
      <c r="D17" s="2"/>
      <c r="E17" s="1"/>
      <c r="F17" s="2">
        <v>670.08299999999997</v>
      </c>
      <c r="G17" s="1">
        <v>294.57</v>
      </c>
      <c r="H17" s="2">
        <v>673.48299999999995</v>
      </c>
      <c r="I17" s="1">
        <v>0.60354399999999997</v>
      </c>
      <c r="J17" s="2">
        <v>670.06</v>
      </c>
      <c r="K17" s="1">
        <v>1.9902</v>
      </c>
      <c r="N17" s="3">
        <f t="shared" si="1"/>
        <v>670.74599999999998</v>
      </c>
      <c r="O17" s="21">
        <f t="shared" si="2"/>
        <v>20465.100000000002</v>
      </c>
      <c r="P17" s="3">
        <f t="shared" si="3"/>
        <v>670.08299999999997</v>
      </c>
      <c r="Q17" s="17">
        <f t="shared" si="4"/>
        <v>2.9456999999999997E-4</v>
      </c>
      <c r="R17" s="3">
        <f t="shared" si="5"/>
        <v>673.48299999999995</v>
      </c>
      <c r="S17" s="24">
        <f t="shared" si="5"/>
        <v>0.60354399999999997</v>
      </c>
      <c r="T17" s="3">
        <f t="shared" si="5"/>
        <v>670.06</v>
      </c>
      <c r="U17" s="24">
        <f t="shared" si="5"/>
        <v>1.9902</v>
      </c>
      <c r="V17" s="22">
        <f t="shared" si="0"/>
        <v>1.9714948946506317</v>
      </c>
      <c r="W17" s="40">
        <f t="shared" si="6"/>
        <v>9.4877777264967822E-3</v>
      </c>
    </row>
    <row r="18" spans="2:23" x14ac:dyDescent="0.6">
      <c r="B18" s="2">
        <v>720.89599999999996</v>
      </c>
      <c r="C18" s="1">
        <v>186.047</v>
      </c>
      <c r="D18" s="2"/>
      <c r="E18" s="1"/>
      <c r="F18" s="2">
        <v>724.05600000000004</v>
      </c>
      <c r="G18" s="1">
        <v>306.43400000000003</v>
      </c>
      <c r="H18" s="2">
        <v>721.99599999999998</v>
      </c>
      <c r="I18" s="1">
        <v>0.59120600000000001</v>
      </c>
      <c r="J18" s="2">
        <v>720.35900000000004</v>
      </c>
      <c r="K18" s="1">
        <v>2.0980400000000001</v>
      </c>
      <c r="N18" s="3">
        <f t="shared" si="1"/>
        <v>720.89599999999996</v>
      </c>
      <c r="O18" s="21">
        <f t="shared" si="2"/>
        <v>18604.7</v>
      </c>
      <c r="P18" s="3">
        <f t="shared" si="3"/>
        <v>724.05600000000004</v>
      </c>
      <c r="Q18" s="17">
        <f t="shared" si="4"/>
        <v>3.0643400000000001E-4</v>
      </c>
      <c r="R18" s="3">
        <f t="shared" si="5"/>
        <v>721.99599999999998</v>
      </c>
      <c r="S18" s="24">
        <f t="shared" si="5"/>
        <v>0.59120600000000001</v>
      </c>
      <c r="T18" s="3">
        <f t="shared" si="5"/>
        <v>720.35900000000004</v>
      </c>
      <c r="U18" s="24">
        <f t="shared" si="5"/>
        <v>2.0980400000000001</v>
      </c>
      <c r="V18" s="22">
        <f t="shared" si="0"/>
        <v>2.1286620886356187</v>
      </c>
      <c r="W18" s="40">
        <f t="shared" si="6"/>
        <v>-1.4385603426256388E-2</v>
      </c>
    </row>
    <row r="19" spans="2:23" x14ac:dyDescent="0.6">
      <c r="B19" s="2">
        <v>763.88099999999997</v>
      </c>
      <c r="C19" s="1">
        <v>172.09299999999999</v>
      </c>
      <c r="D19" s="2"/>
      <c r="E19" s="1"/>
      <c r="F19" s="2">
        <v>772.58</v>
      </c>
      <c r="G19" s="1">
        <v>309.553</v>
      </c>
      <c r="H19" s="2">
        <v>770.52</v>
      </c>
      <c r="I19" s="1">
        <v>0.56601100000000004</v>
      </c>
      <c r="J19" s="2">
        <v>770.65899999999999</v>
      </c>
      <c r="K19" s="1">
        <v>2.1764700000000001</v>
      </c>
      <c r="N19" s="3">
        <f t="shared" si="1"/>
        <v>763.88099999999997</v>
      </c>
      <c r="O19" s="21">
        <f t="shared" si="2"/>
        <v>17209.3</v>
      </c>
      <c r="P19" s="3">
        <f t="shared" si="3"/>
        <v>772.58</v>
      </c>
      <c r="Q19" s="17">
        <f t="shared" si="4"/>
        <v>3.0955300000000001E-4</v>
      </c>
      <c r="R19" s="3">
        <f t="shared" si="5"/>
        <v>770.52</v>
      </c>
      <c r="S19" s="24">
        <f t="shared" si="5"/>
        <v>0.56601100000000004</v>
      </c>
      <c r="T19" s="3">
        <f t="shared" si="5"/>
        <v>770.65899999999999</v>
      </c>
      <c r="U19" s="24">
        <f t="shared" si="5"/>
        <v>2.1764700000000001</v>
      </c>
      <c r="V19" s="22">
        <f t="shared" si="0"/>
        <v>2.2452805961912365</v>
      </c>
      <c r="W19" s="40">
        <f t="shared" si="6"/>
        <v>-3.0646769186872591E-2</v>
      </c>
    </row>
    <row r="20" spans="2:23" x14ac:dyDescent="0.6">
      <c r="B20" s="2">
        <v>821.19399999999996</v>
      </c>
      <c r="C20" s="1">
        <v>162.791</v>
      </c>
      <c r="D20" s="2"/>
      <c r="E20" s="1"/>
      <c r="F20" s="2">
        <v>826.46600000000001</v>
      </c>
      <c r="G20" s="1">
        <v>308.68599999999998</v>
      </c>
      <c r="H20" s="2">
        <v>818.99599999999998</v>
      </c>
      <c r="I20" s="1">
        <v>0.59867400000000004</v>
      </c>
      <c r="J20" s="2">
        <v>819.16200000000003</v>
      </c>
      <c r="K20" s="1">
        <v>2.2156899999999999</v>
      </c>
      <c r="N20" s="3">
        <f t="shared" si="1"/>
        <v>821.19399999999996</v>
      </c>
      <c r="O20" s="21">
        <f t="shared" si="2"/>
        <v>16279.1</v>
      </c>
      <c r="P20" s="3">
        <f t="shared" si="3"/>
        <v>826.46600000000001</v>
      </c>
      <c r="Q20" s="17">
        <f t="shared" si="4"/>
        <v>3.0868599999999996E-4</v>
      </c>
      <c r="R20" s="3">
        <f t="shared" si="5"/>
        <v>818.99599999999998</v>
      </c>
      <c r="S20" s="24">
        <f t="shared" si="5"/>
        <v>0.59867400000000004</v>
      </c>
      <c r="T20" s="3">
        <f t="shared" si="5"/>
        <v>819.16200000000003</v>
      </c>
      <c r="U20" s="24">
        <f t="shared" si="5"/>
        <v>2.2156899999999999</v>
      </c>
      <c r="V20" s="22">
        <f t="shared" si="0"/>
        <v>2.122480248665704</v>
      </c>
      <c r="W20" s="40">
        <f t="shared" si="6"/>
        <v>4.3915485853351255E-2</v>
      </c>
    </row>
    <row r="21" spans="2:23" x14ac:dyDescent="0.6">
      <c r="B21" s="2">
        <v>867.76099999999997</v>
      </c>
      <c r="C21" s="1">
        <v>162.791</v>
      </c>
      <c r="D21" s="2"/>
      <c r="E21" s="1"/>
      <c r="F21" s="2">
        <v>873.14</v>
      </c>
      <c r="G21" s="1">
        <v>303.84899999999999</v>
      </c>
      <c r="H21" s="2">
        <v>874.68399999999997</v>
      </c>
      <c r="I21" s="1">
        <v>0.599271</v>
      </c>
      <c r="J21" s="2">
        <v>874.85</v>
      </c>
      <c r="K21" s="1">
        <v>2.2156899999999999</v>
      </c>
      <c r="N21" s="3">
        <f t="shared" si="1"/>
        <v>867.76099999999997</v>
      </c>
      <c r="O21" s="21">
        <f t="shared" si="2"/>
        <v>16279.1</v>
      </c>
      <c r="P21" s="3">
        <f t="shared" si="3"/>
        <v>873.14</v>
      </c>
      <c r="Q21" s="17">
        <f t="shared" si="4"/>
        <v>3.0384899999999997E-4</v>
      </c>
      <c r="R21" s="3">
        <f t="shared" si="5"/>
        <v>874.68399999999997</v>
      </c>
      <c r="S21" s="24">
        <f t="shared" si="5"/>
        <v>0.599271</v>
      </c>
      <c r="T21" s="3">
        <f t="shared" si="5"/>
        <v>874.85</v>
      </c>
      <c r="U21" s="24">
        <f t="shared" si="5"/>
        <v>2.2156899999999999</v>
      </c>
      <c r="V21" s="22">
        <f t="shared" si="0"/>
        <v>2.1940996498283982</v>
      </c>
      <c r="W21" s="40">
        <f t="shared" si="6"/>
        <v>9.8401866903767843E-3</v>
      </c>
    </row>
    <row r="22" spans="2:23" x14ac:dyDescent="0.6">
      <c r="B22" s="35">
        <v>919.70100000000002</v>
      </c>
      <c r="C22" s="35">
        <v>162.791</v>
      </c>
      <c r="D22" s="2"/>
      <c r="E22" s="1"/>
      <c r="F22" s="35">
        <v>923.39099999999996</v>
      </c>
      <c r="G22" s="35">
        <v>296.62099999999998</v>
      </c>
      <c r="H22" s="35">
        <v>917.78599999999994</v>
      </c>
      <c r="I22" s="35">
        <v>0.61258999999999997</v>
      </c>
      <c r="J22" s="35">
        <v>919.76</v>
      </c>
      <c r="K22" s="35">
        <v>2.2156899999999999</v>
      </c>
      <c r="N22" s="3">
        <f t="shared" si="1"/>
        <v>919.70100000000002</v>
      </c>
      <c r="O22" s="21">
        <f t="shared" si="2"/>
        <v>16279.1</v>
      </c>
      <c r="P22" s="3">
        <f t="shared" si="3"/>
        <v>923.39099999999996</v>
      </c>
      <c r="Q22" s="17">
        <f t="shared" si="4"/>
        <v>2.9662099999999995E-4</v>
      </c>
      <c r="R22" s="3">
        <f t="shared" si="5"/>
        <v>917.78599999999994</v>
      </c>
      <c r="S22" s="24">
        <f t="shared" si="5"/>
        <v>0.61258999999999997</v>
      </c>
      <c r="T22" s="3">
        <f t="shared" si="5"/>
        <v>919.76</v>
      </c>
      <c r="U22" s="24">
        <f t="shared" si="5"/>
        <v>2.2156899999999999</v>
      </c>
      <c r="V22" s="22">
        <f t="shared" si="0"/>
        <v>2.1504967755008333</v>
      </c>
      <c r="W22" s="40">
        <f t="shared" si="6"/>
        <v>3.0315425366766124E-2</v>
      </c>
    </row>
    <row r="24" spans="2:23" x14ac:dyDescent="0.6">
      <c r="O24"/>
      <c r="Q24"/>
      <c r="S24"/>
      <c r="U24"/>
    </row>
    <row r="25" spans="2:23" x14ac:dyDescent="0.6">
      <c r="O25"/>
      <c r="Q25"/>
      <c r="S25"/>
      <c r="U25"/>
    </row>
    <row r="26" spans="2:23" x14ac:dyDescent="0.6">
      <c r="O26"/>
      <c r="Q26"/>
      <c r="S26"/>
      <c r="U26"/>
    </row>
    <row r="27" spans="2:23" x14ac:dyDescent="0.6">
      <c r="O27"/>
      <c r="Q27"/>
      <c r="S27"/>
      <c r="U27"/>
    </row>
    <row r="28" spans="2:23" x14ac:dyDescent="0.6">
      <c r="O28"/>
      <c r="Q28"/>
      <c r="S28"/>
      <c r="U28"/>
    </row>
    <row r="29" spans="2:23" x14ac:dyDescent="0.6">
      <c r="O29"/>
      <c r="Q29"/>
      <c r="S29"/>
      <c r="U29"/>
    </row>
    <row r="30" spans="2:23" x14ac:dyDescent="0.6">
      <c r="O30"/>
      <c r="Q30"/>
      <c r="S30"/>
      <c r="U30"/>
    </row>
    <row r="31" spans="2:23" x14ac:dyDescent="0.6">
      <c r="O31"/>
      <c r="Q31"/>
      <c r="S31"/>
      <c r="U31"/>
    </row>
    <row r="32" spans="2:23" x14ac:dyDescent="0.6">
      <c r="O32"/>
      <c r="Q32"/>
      <c r="S32"/>
      <c r="U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300.88299999999998</v>
      </c>
      <c r="C9" s="36">
        <v>1.18486</v>
      </c>
      <c r="D9" s="3"/>
      <c r="E9" s="4"/>
      <c r="F9" s="36">
        <v>302.69</v>
      </c>
      <c r="G9" s="36">
        <v>601.03700000000003</v>
      </c>
      <c r="H9" s="36">
        <v>299.02300000000002</v>
      </c>
      <c r="I9" s="36">
        <v>0.850163</v>
      </c>
      <c r="J9" s="36">
        <v>297.98700000000002</v>
      </c>
      <c r="K9" s="36">
        <v>2.0687299999999999E-2</v>
      </c>
      <c r="N9" s="3">
        <f>B9</f>
        <v>300.88299999999998</v>
      </c>
      <c r="O9" s="21">
        <f>C9*100</f>
        <v>118.486</v>
      </c>
      <c r="P9" s="3">
        <f>F9</f>
        <v>302.69</v>
      </c>
      <c r="Q9" s="17">
        <f>G9*0.000001</f>
        <v>6.0103700000000001E-4</v>
      </c>
      <c r="R9" s="3">
        <f>H9</f>
        <v>299.02300000000002</v>
      </c>
      <c r="S9" s="24">
        <f>I9</f>
        <v>0.850163</v>
      </c>
      <c r="T9" s="3">
        <f>J9</f>
        <v>297.98700000000002</v>
      </c>
      <c r="U9" s="24">
        <f>K9</f>
        <v>2.0687299999999999E-2</v>
      </c>
      <c r="V9" s="22">
        <f>((O9*(Q9)^2)/S9)*T9</f>
        <v>1.5002532364586709E-2</v>
      </c>
    </row>
    <row r="10" spans="1:22" x14ac:dyDescent="0.6">
      <c r="B10" s="3">
        <v>321.63099999999997</v>
      </c>
      <c r="C10" s="4">
        <v>1.2854699999999999</v>
      </c>
      <c r="D10" s="3"/>
      <c r="E10" s="4"/>
      <c r="F10" s="3">
        <v>322.255</v>
      </c>
      <c r="G10" s="4">
        <v>525.52</v>
      </c>
      <c r="H10" s="3">
        <v>320.52100000000002</v>
      </c>
      <c r="I10" s="4">
        <v>0.82084699999999999</v>
      </c>
      <c r="J10" s="3">
        <v>322.66199999999998</v>
      </c>
      <c r="K10" s="4">
        <v>1.88497E-2</v>
      </c>
      <c r="N10" s="3">
        <f t="shared" ref="N10:N22" si="0">B10</f>
        <v>321.63099999999997</v>
      </c>
      <c r="O10" s="21">
        <f t="shared" ref="O10:O22" si="1">C10*100</f>
        <v>128.547</v>
      </c>
      <c r="P10" s="3">
        <f t="shared" ref="P10:P22" si="2">F10</f>
        <v>322.255</v>
      </c>
      <c r="Q10" s="17">
        <f t="shared" ref="Q10:Q22" si="3">G10*0.000001</f>
        <v>5.2551999999999992E-4</v>
      </c>
      <c r="R10" s="3">
        <f t="shared" ref="R10:U22" si="4">H10</f>
        <v>320.52100000000002</v>
      </c>
      <c r="S10" s="24">
        <f t="shared" si="4"/>
        <v>0.82084699999999999</v>
      </c>
      <c r="T10" s="3">
        <f t="shared" si="4"/>
        <v>322.66199999999998</v>
      </c>
      <c r="U10" s="24">
        <f t="shared" si="4"/>
        <v>1.88497E-2</v>
      </c>
      <c r="V10" s="22">
        <f t="shared" ref="V10:V22" si="5">((O10*(Q10)^2)/S10)*T10</f>
        <v>1.3954878175346991E-2</v>
      </c>
    </row>
    <row r="11" spans="1:22" x14ac:dyDescent="0.6">
      <c r="B11" s="2">
        <v>373.01299999999998</v>
      </c>
      <c r="C11" s="1">
        <v>1.4930699999999999</v>
      </c>
      <c r="D11" s="2"/>
      <c r="E11" s="1"/>
      <c r="F11" s="2">
        <v>372.16399999999999</v>
      </c>
      <c r="G11" s="1">
        <v>344.71499999999997</v>
      </c>
      <c r="H11" s="2">
        <v>369.38099999999997</v>
      </c>
      <c r="I11" s="1">
        <v>0.76221499999999998</v>
      </c>
      <c r="J11" s="2">
        <v>371.03100000000001</v>
      </c>
      <c r="K11" s="1">
        <v>1.04825E-2</v>
      </c>
      <c r="N11" s="3">
        <f t="shared" si="0"/>
        <v>373.01299999999998</v>
      </c>
      <c r="O11" s="21">
        <f t="shared" si="1"/>
        <v>149.30699999999999</v>
      </c>
      <c r="P11" s="3">
        <f t="shared" si="2"/>
        <v>372.16399999999999</v>
      </c>
      <c r="Q11" s="17">
        <f t="shared" si="3"/>
        <v>3.4471499999999994E-4</v>
      </c>
      <c r="R11" s="3">
        <f t="shared" si="4"/>
        <v>369.38099999999997</v>
      </c>
      <c r="S11" s="24">
        <f t="shared" si="4"/>
        <v>0.76221499999999998</v>
      </c>
      <c r="T11" s="3">
        <f t="shared" si="4"/>
        <v>371.03100000000001</v>
      </c>
      <c r="U11" s="24">
        <f t="shared" si="4"/>
        <v>1.04825E-2</v>
      </c>
      <c r="V11" s="22">
        <f t="shared" si="5"/>
        <v>8.6364097412567516E-3</v>
      </c>
    </row>
    <row r="12" spans="1:22" x14ac:dyDescent="0.6">
      <c r="B12" s="2">
        <v>419.45100000000002</v>
      </c>
      <c r="C12" s="1">
        <v>1.7575799999999999</v>
      </c>
      <c r="D12" s="2"/>
      <c r="E12" s="1"/>
      <c r="F12" s="2">
        <v>424.07799999999997</v>
      </c>
      <c r="G12" s="1">
        <v>191.30099999999999</v>
      </c>
      <c r="H12" s="2">
        <v>424.10399999999998</v>
      </c>
      <c r="I12" s="1">
        <v>0.70846900000000002</v>
      </c>
      <c r="J12" s="2">
        <v>421.36799999999999</v>
      </c>
      <c r="K12" s="1">
        <v>5.87077E-3</v>
      </c>
      <c r="N12" s="3">
        <f t="shared" si="0"/>
        <v>419.45100000000002</v>
      </c>
      <c r="O12" s="21">
        <f t="shared" si="1"/>
        <v>175.75799999999998</v>
      </c>
      <c r="P12" s="3">
        <f t="shared" si="2"/>
        <v>424.07799999999997</v>
      </c>
      <c r="Q12" s="17">
        <f t="shared" si="3"/>
        <v>1.9130099999999998E-4</v>
      </c>
      <c r="R12" s="3">
        <f t="shared" si="4"/>
        <v>424.10399999999998</v>
      </c>
      <c r="S12" s="24">
        <f t="shared" si="4"/>
        <v>0.70846900000000002</v>
      </c>
      <c r="T12" s="3">
        <f t="shared" si="4"/>
        <v>421.36799999999999</v>
      </c>
      <c r="U12" s="24">
        <f t="shared" si="4"/>
        <v>5.87077E-3</v>
      </c>
      <c r="V12" s="22">
        <f t="shared" si="5"/>
        <v>3.8255182791418398E-3</v>
      </c>
    </row>
    <row r="13" spans="1:22" x14ac:dyDescent="0.6">
      <c r="B13" s="2">
        <v>470.827</v>
      </c>
      <c r="C13" s="1">
        <v>2.1547399999999999</v>
      </c>
      <c r="D13" s="2"/>
      <c r="E13" s="1"/>
      <c r="F13" s="2">
        <v>474.05799999999999</v>
      </c>
      <c r="G13" s="1">
        <v>60.740499999999997</v>
      </c>
      <c r="H13" s="2">
        <v>474.91899999999998</v>
      </c>
      <c r="I13" s="1">
        <v>0.649837</v>
      </c>
      <c r="J13" s="2">
        <v>468.738</v>
      </c>
      <c r="K13" s="1">
        <v>5.00674E-3</v>
      </c>
      <c r="N13" s="3">
        <f t="shared" si="0"/>
        <v>470.827</v>
      </c>
      <c r="O13" s="21">
        <f t="shared" si="1"/>
        <v>215.47399999999999</v>
      </c>
      <c r="P13" s="3">
        <f t="shared" si="2"/>
        <v>474.05799999999999</v>
      </c>
      <c r="Q13" s="17">
        <f t="shared" si="3"/>
        <v>6.0740499999999992E-5</v>
      </c>
      <c r="R13" s="3">
        <f t="shared" si="4"/>
        <v>474.91899999999998</v>
      </c>
      <c r="S13" s="24">
        <f t="shared" si="4"/>
        <v>0.649837</v>
      </c>
      <c r="T13" s="3">
        <f t="shared" si="4"/>
        <v>468.738</v>
      </c>
      <c r="U13" s="24">
        <f t="shared" si="4"/>
        <v>5.00674E-3</v>
      </c>
      <c r="V13" s="22">
        <f t="shared" si="5"/>
        <v>5.7342592842135338E-4</v>
      </c>
    </row>
    <row r="14" spans="1:22" x14ac:dyDescent="0.6">
      <c r="B14" s="2">
        <v>523.19000000000005</v>
      </c>
      <c r="C14" s="1">
        <v>2.6776200000000001</v>
      </c>
      <c r="D14" s="2"/>
      <c r="E14" s="1"/>
      <c r="F14" s="2">
        <v>522.08600000000001</v>
      </c>
      <c r="G14" s="1">
        <v>-58.386000000000003</v>
      </c>
      <c r="H14" s="2">
        <v>524.75599999999997</v>
      </c>
      <c r="I14" s="1">
        <v>0.640065</v>
      </c>
      <c r="J14" s="2">
        <v>524.00099999999998</v>
      </c>
      <c r="K14" s="1">
        <v>5.0931500000000003E-3</v>
      </c>
      <c r="N14" s="3">
        <f t="shared" si="0"/>
        <v>523.19000000000005</v>
      </c>
      <c r="O14" s="21">
        <f t="shared" si="1"/>
        <v>267.762</v>
      </c>
      <c r="P14" s="3">
        <f t="shared" si="2"/>
        <v>522.08600000000001</v>
      </c>
      <c r="Q14" s="17">
        <f t="shared" si="3"/>
        <v>-5.8386E-5</v>
      </c>
      <c r="R14" s="3">
        <f t="shared" si="4"/>
        <v>524.75599999999997</v>
      </c>
      <c r="S14" s="24">
        <f t="shared" si="4"/>
        <v>0.640065</v>
      </c>
      <c r="T14" s="3">
        <f t="shared" si="4"/>
        <v>524.00099999999998</v>
      </c>
      <c r="U14" s="24">
        <f t="shared" si="4"/>
        <v>5.0931500000000003E-3</v>
      </c>
      <c r="V14" s="22">
        <f t="shared" si="5"/>
        <v>7.4726462775615856E-4</v>
      </c>
    </row>
    <row r="15" spans="1:22" x14ac:dyDescent="0.6">
      <c r="B15" s="2">
        <v>572.58699999999999</v>
      </c>
      <c r="C15" s="1">
        <v>3.3271600000000001</v>
      </c>
      <c r="D15" s="2"/>
      <c r="E15" s="1"/>
      <c r="F15" s="2">
        <v>573.07799999999997</v>
      </c>
      <c r="G15" s="1">
        <v>-168.4</v>
      </c>
      <c r="H15" s="2">
        <v>574.59299999999996</v>
      </c>
      <c r="I15" s="1">
        <v>0.59609100000000004</v>
      </c>
      <c r="J15" s="2">
        <v>571.35699999999997</v>
      </c>
      <c r="K15" s="1">
        <v>1.26719E-2</v>
      </c>
      <c r="N15" s="3">
        <f t="shared" si="0"/>
        <v>572.58699999999999</v>
      </c>
      <c r="O15" s="21">
        <f t="shared" si="1"/>
        <v>332.71600000000001</v>
      </c>
      <c r="P15" s="3">
        <f t="shared" si="2"/>
        <v>573.07799999999997</v>
      </c>
      <c r="Q15" s="17">
        <f t="shared" si="3"/>
        <v>-1.684E-4</v>
      </c>
      <c r="R15" s="3">
        <f t="shared" si="4"/>
        <v>574.59299999999996</v>
      </c>
      <c r="S15" s="24">
        <f t="shared" si="4"/>
        <v>0.59609100000000004</v>
      </c>
      <c r="T15" s="3">
        <f t="shared" si="4"/>
        <v>571.35699999999997</v>
      </c>
      <c r="U15" s="24">
        <f t="shared" si="4"/>
        <v>1.26719E-2</v>
      </c>
      <c r="V15" s="22">
        <f t="shared" si="5"/>
        <v>9.0438395401202798E-3</v>
      </c>
    </row>
    <row r="16" spans="1:22" x14ac:dyDescent="0.6">
      <c r="B16" s="2">
        <v>622.96400000000006</v>
      </c>
      <c r="C16" s="1">
        <v>4.4231800000000003</v>
      </c>
      <c r="D16" s="2"/>
      <c r="E16" s="1"/>
      <c r="F16" s="2">
        <v>623.13199999999995</v>
      </c>
      <c r="G16" s="1">
        <v>-246.43199999999999</v>
      </c>
      <c r="H16" s="2">
        <v>622.476</v>
      </c>
      <c r="I16" s="1">
        <v>0.58631900000000003</v>
      </c>
      <c r="J16" s="2">
        <v>621.654</v>
      </c>
      <c r="K16" s="1">
        <v>3.0574299999999999E-2</v>
      </c>
      <c r="N16" s="3">
        <f t="shared" si="0"/>
        <v>622.96400000000006</v>
      </c>
      <c r="O16" s="21">
        <f t="shared" si="1"/>
        <v>442.31800000000004</v>
      </c>
      <c r="P16" s="3">
        <f t="shared" si="2"/>
        <v>623.13199999999995</v>
      </c>
      <c r="Q16" s="17">
        <f t="shared" si="3"/>
        <v>-2.4643199999999999E-4</v>
      </c>
      <c r="R16" s="3">
        <f t="shared" si="4"/>
        <v>622.476</v>
      </c>
      <c r="S16" s="24">
        <f t="shared" si="4"/>
        <v>0.58631900000000003</v>
      </c>
      <c r="T16" s="3">
        <f t="shared" si="4"/>
        <v>621.654</v>
      </c>
      <c r="U16" s="24">
        <f t="shared" si="4"/>
        <v>3.0574299999999999E-2</v>
      </c>
      <c r="V16" s="22">
        <f t="shared" si="5"/>
        <v>2.8480235827224625E-2</v>
      </c>
    </row>
    <row r="17" spans="2:22" x14ac:dyDescent="0.6">
      <c r="B17" s="2">
        <v>675.322</v>
      </c>
      <c r="C17" s="1">
        <v>5.7237999999999998</v>
      </c>
      <c r="D17" s="2"/>
      <c r="E17" s="1"/>
      <c r="F17" s="2">
        <v>669.28399999999999</v>
      </c>
      <c r="G17" s="1">
        <v>-301.596</v>
      </c>
      <c r="H17" s="2">
        <v>674.26700000000005</v>
      </c>
      <c r="I17" s="1">
        <v>0.57166099999999997</v>
      </c>
      <c r="J17" s="2">
        <v>672.91</v>
      </c>
      <c r="K17" s="1">
        <v>6.53638E-2</v>
      </c>
      <c r="N17" s="3">
        <f t="shared" si="0"/>
        <v>675.322</v>
      </c>
      <c r="O17" s="21">
        <f t="shared" si="1"/>
        <v>572.38</v>
      </c>
      <c r="P17" s="3">
        <f t="shared" si="2"/>
        <v>669.28399999999999</v>
      </c>
      <c r="Q17" s="17">
        <f t="shared" si="3"/>
        <v>-3.01596E-4</v>
      </c>
      <c r="R17" s="3">
        <f t="shared" si="4"/>
        <v>674.26700000000005</v>
      </c>
      <c r="S17" s="24">
        <f t="shared" si="4"/>
        <v>0.57166099999999997</v>
      </c>
      <c r="T17" s="3">
        <f t="shared" si="4"/>
        <v>672.91</v>
      </c>
      <c r="U17" s="24">
        <f t="shared" si="4"/>
        <v>6.53638E-2</v>
      </c>
      <c r="V17" s="22">
        <f t="shared" si="5"/>
        <v>6.1284976306789862E-2</v>
      </c>
    </row>
    <row r="18" spans="2:22" x14ac:dyDescent="0.6">
      <c r="B18" s="2">
        <v>720.75199999999995</v>
      </c>
      <c r="C18" s="1">
        <v>7.9230400000000003</v>
      </c>
      <c r="D18" s="2"/>
      <c r="E18" s="1"/>
      <c r="F18" s="2">
        <v>722.33</v>
      </c>
      <c r="G18" s="1">
        <v>-349.96100000000001</v>
      </c>
      <c r="H18" s="2">
        <v>723.12699999999995</v>
      </c>
      <c r="I18" s="1">
        <v>0.56188899999999997</v>
      </c>
      <c r="J18" s="2">
        <v>723.125</v>
      </c>
      <c r="K18" s="1">
        <v>0.131109</v>
      </c>
      <c r="N18" s="3">
        <f t="shared" si="0"/>
        <v>720.75199999999995</v>
      </c>
      <c r="O18" s="21">
        <f t="shared" si="1"/>
        <v>792.30400000000009</v>
      </c>
      <c r="P18" s="3">
        <f t="shared" si="2"/>
        <v>722.33</v>
      </c>
      <c r="Q18" s="17">
        <f t="shared" si="3"/>
        <v>-3.4996099999999998E-4</v>
      </c>
      <c r="R18" s="3">
        <f t="shared" si="4"/>
        <v>723.12699999999995</v>
      </c>
      <c r="S18" s="24">
        <f t="shared" si="4"/>
        <v>0.56188899999999997</v>
      </c>
      <c r="T18" s="3">
        <f t="shared" si="4"/>
        <v>723.125</v>
      </c>
      <c r="U18" s="24">
        <f t="shared" si="4"/>
        <v>0.131109</v>
      </c>
      <c r="V18" s="22">
        <f t="shared" si="5"/>
        <v>0.12488031697643996</v>
      </c>
    </row>
    <row r="19" spans="2:22" x14ac:dyDescent="0.6">
      <c r="B19" s="2">
        <v>773.10199999999998</v>
      </c>
      <c r="C19" s="1">
        <v>10.968999999999999</v>
      </c>
      <c r="D19" s="2"/>
      <c r="E19" s="1"/>
      <c r="F19" s="2">
        <v>774.42899999999997</v>
      </c>
      <c r="G19" s="1">
        <v>-373.19600000000003</v>
      </c>
      <c r="H19" s="2">
        <v>773.94100000000003</v>
      </c>
      <c r="I19" s="1">
        <v>0.56677500000000003</v>
      </c>
      <c r="J19" s="2">
        <v>774.28700000000003</v>
      </c>
      <c r="K19" s="1">
        <v>0.220307</v>
      </c>
      <c r="N19" s="3">
        <f t="shared" si="0"/>
        <v>773.10199999999998</v>
      </c>
      <c r="O19" s="21">
        <f t="shared" si="1"/>
        <v>1096.8999999999999</v>
      </c>
      <c r="P19" s="3">
        <f t="shared" si="2"/>
        <v>774.42899999999997</v>
      </c>
      <c r="Q19" s="17">
        <f t="shared" si="3"/>
        <v>-3.7319600000000001E-4</v>
      </c>
      <c r="R19" s="3">
        <f t="shared" si="4"/>
        <v>773.94100000000003</v>
      </c>
      <c r="S19" s="24">
        <f t="shared" si="4"/>
        <v>0.56677500000000003</v>
      </c>
      <c r="T19" s="3">
        <f t="shared" si="4"/>
        <v>774.28700000000003</v>
      </c>
      <c r="U19" s="24">
        <f t="shared" si="4"/>
        <v>0.220307</v>
      </c>
      <c r="V19" s="22">
        <f t="shared" si="5"/>
        <v>0.20870472383037703</v>
      </c>
    </row>
    <row r="20" spans="2:22" x14ac:dyDescent="0.6">
      <c r="B20" s="2">
        <v>823.476</v>
      </c>
      <c r="C20" s="1">
        <v>14.9816</v>
      </c>
      <c r="D20" s="2"/>
      <c r="E20" s="1"/>
      <c r="F20" s="2">
        <v>823.59900000000005</v>
      </c>
      <c r="G20" s="1">
        <v>-380.42200000000003</v>
      </c>
      <c r="H20" s="2">
        <v>820.84699999999998</v>
      </c>
      <c r="I20" s="1">
        <v>0.57166099999999997</v>
      </c>
      <c r="J20" s="2">
        <v>824.40099999999995</v>
      </c>
      <c r="K20" s="1">
        <v>0.34421400000000002</v>
      </c>
      <c r="N20" s="3">
        <f t="shared" si="0"/>
        <v>823.476</v>
      </c>
      <c r="O20" s="21">
        <f t="shared" si="1"/>
        <v>1498.16</v>
      </c>
      <c r="P20" s="3">
        <f t="shared" si="2"/>
        <v>823.59900000000005</v>
      </c>
      <c r="Q20" s="17">
        <f t="shared" si="3"/>
        <v>-3.80422E-4</v>
      </c>
      <c r="R20" s="3">
        <f t="shared" si="4"/>
        <v>820.84699999999998</v>
      </c>
      <c r="S20" s="24">
        <f t="shared" si="4"/>
        <v>0.57166099999999997</v>
      </c>
      <c r="T20" s="3">
        <f t="shared" si="4"/>
        <v>824.40099999999995</v>
      </c>
      <c r="U20" s="24">
        <f t="shared" si="4"/>
        <v>0.34421400000000002</v>
      </c>
      <c r="V20" s="22">
        <f t="shared" si="5"/>
        <v>0.31267228800690455</v>
      </c>
    </row>
    <row r="21" spans="2:22" x14ac:dyDescent="0.6">
      <c r="B21" s="2">
        <v>871.875</v>
      </c>
      <c r="C21" s="1">
        <v>20.186599999999999</v>
      </c>
      <c r="D21" s="2"/>
      <c r="E21" s="1"/>
      <c r="F21" s="2">
        <v>868.851</v>
      </c>
      <c r="G21" s="1">
        <v>-376.19900000000001</v>
      </c>
      <c r="H21" s="2">
        <v>871.66099999999994</v>
      </c>
      <c r="I21" s="1">
        <v>0.55700300000000003</v>
      </c>
      <c r="J21" s="2">
        <v>875.52200000000005</v>
      </c>
      <c r="K21" s="1">
        <v>0.45686500000000002</v>
      </c>
      <c r="N21" s="3">
        <f t="shared" si="0"/>
        <v>871.875</v>
      </c>
      <c r="O21" s="21">
        <f t="shared" si="1"/>
        <v>2018.6599999999999</v>
      </c>
      <c r="P21" s="3">
        <f t="shared" si="2"/>
        <v>868.851</v>
      </c>
      <c r="Q21" s="17">
        <f t="shared" si="3"/>
        <v>-3.7619900000000002E-4</v>
      </c>
      <c r="R21" s="3">
        <f t="shared" si="4"/>
        <v>871.66099999999994</v>
      </c>
      <c r="S21" s="24">
        <f t="shared" si="4"/>
        <v>0.55700300000000003</v>
      </c>
      <c r="T21" s="3">
        <f t="shared" si="4"/>
        <v>875.52200000000005</v>
      </c>
      <c r="U21" s="24">
        <f t="shared" si="4"/>
        <v>0.45686500000000002</v>
      </c>
      <c r="V21" s="22">
        <f t="shared" si="5"/>
        <v>0.44906373092730451</v>
      </c>
    </row>
    <row r="22" spans="2:22" x14ac:dyDescent="0.6">
      <c r="B22" s="35">
        <v>931.14700000000005</v>
      </c>
      <c r="C22" s="35">
        <v>27.206800000000001</v>
      </c>
      <c r="D22" s="2"/>
      <c r="E22" s="1"/>
      <c r="F22" s="35">
        <v>928.89499999999998</v>
      </c>
      <c r="G22" s="35">
        <v>-344.68200000000002</v>
      </c>
      <c r="H22" s="35">
        <v>934.202</v>
      </c>
      <c r="I22" s="35">
        <v>0.53257299999999996</v>
      </c>
      <c r="J22" s="35">
        <v>930.68299999999999</v>
      </c>
      <c r="K22" s="35">
        <v>0.51605100000000004</v>
      </c>
      <c r="N22" s="3">
        <f t="shared" si="0"/>
        <v>931.14700000000005</v>
      </c>
      <c r="O22" s="21">
        <f t="shared" si="1"/>
        <v>2720.6800000000003</v>
      </c>
      <c r="P22" s="3">
        <f t="shared" si="2"/>
        <v>928.89499999999998</v>
      </c>
      <c r="Q22" s="17">
        <f t="shared" si="3"/>
        <v>-3.4468200000000002E-4</v>
      </c>
      <c r="R22" s="3">
        <f t="shared" si="4"/>
        <v>934.202</v>
      </c>
      <c r="S22" s="24">
        <f t="shared" si="4"/>
        <v>0.53257299999999996</v>
      </c>
      <c r="T22" s="3">
        <f t="shared" si="4"/>
        <v>930.68299999999999</v>
      </c>
      <c r="U22" s="24">
        <f t="shared" si="4"/>
        <v>0.51605100000000004</v>
      </c>
      <c r="V22" s="22">
        <f t="shared" si="5"/>
        <v>0.56485543071896016</v>
      </c>
    </row>
    <row r="23" spans="2:22" x14ac:dyDescent="0.6">
      <c r="V23"/>
    </row>
    <row r="24" spans="2:22" x14ac:dyDescent="0.6"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36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305.76900000000001</v>
      </c>
      <c r="E9" s="36">
        <v>0.66321200000000002</v>
      </c>
      <c r="F9" s="36">
        <v>305.68599999999998</v>
      </c>
      <c r="G9" s="36">
        <v>55.658099999999997</v>
      </c>
      <c r="H9" s="36">
        <v>300.483</v>
      </c>
      <c r="I9" s="36">
        <v>2.14554</v>
      </c>
      <c r="J9" s="36">
        <v>299.06</v>
      </c>
      <c r="K9" s="36">
        <v>5.73573E-2</v>
      </c>
      <c r="N9" s="3">
        <f>D9</f>
        <v>305.76900000000001</v>
      </c>
      <c r="O9" s="21">
        <f>(1/(E9*10^(-3)))*100</f>
        <v>150781.34895026023</v>
      </c>
      <c r="P9" s="3">
        <f>F9</f>
        <v>305.68599999999998</v>
      </c>
      <c r="Q9" s="17">
        <f>G9*0.000001</f>
        <v>5.5658099999999995E-5</v>
      </c>
      <c r="R9" s="3">
        <f>H9</f>
        <v>300.483</v>
      </c>
      <c r="S9" s="24">
        <f>I9</f>
        <v>2.14554</v>
      </c>
      <c r="T9" s="3">
        <f>J9</f>
        <v>299.06</v>
      </c>
      <c r="U9" s="24">
        <f>K9</f>
        <v>5.73573E-2</v>
      </c>
      <c r="V9" s="22">
        <f>((O9*(Q9)^2)/S9)*T9</f>
        <v>6.5106761157479612E-2</v>
      </c>
    </row>
    <row r="10" spans="1:22" x14ac:dyDescent="0.6">
      <c r="B10" s="3"/>
      <c r="C10" s="4"/>
      <c r="D10" s="3">
        <v>328.02199999999999</v>
      </c>
      <c r="E10" s="4">
        <v>0.63557900000000001</v>
      </c>
      <c r="F10" s="3">
        <v>325.351</v>
      </c>
      <c r="G10" s="4">
        <v>72.498999999999995</v>
      </c>
      <c r="H10" s="3">
        <v>366.24700000000001</v>
      </c>
      <c r="I10" s="4">
        <v>1.87446</v>
      </c>
      <c r="J10" s="3">
        <v>324.77499999999998</v>
      </c>
      <c r="K10" s="4">
        <v>9.4191899999999995E-2</v>
      </c>
      <c r="N10" s="3">
        <f t="shared" ref="N10:N21" si="0">D10</f>
        <v>328.02199999999999</v>
      </c>
      <c r="O10" s="21">
        <f t="shared" ref="O10:O21" si="1">(1/(E10*10^(-3)))*100</f>
        <v>157336.85348320191</v>
      </c>
      <c r="P10" s="3">
        <f t="shared" ref="P10:P21" si="2">F10</f>
        <v>325.351</v>
      </c>
      <c r="Q10" s="17">
        <f t="shared" ref="Q10:Q21" si="3">G10*0.000001</f>
        <v>7.2498999999999998E-5</v>
      </c>
      <c r="R10" s="3">
        <f t="shared" ref="R10:U27" si="4">H10</f>
        <v>366.24700000000001</v>
      </c>
      <c r="S10" s="24">
        <f t="shared" si="4"/>
        <v>1.87446</v>
      </c>
      <c r="T10" s="3">
        <f t="shared" si="4"/>
        <v>324.77499999999998</v>
      </c>
      <c r="U10" s="24">
        <f t="shared" si="4"/>
        <v>9.4191899999999995E-2</v>
      </c>
      <c r="V10" s="22">
        <f>((O10*(Q10)^2)/S10)*T10</f>
        <v>0.14328505916969009</v>
      </c>
    </row>
    <row r="11" spans="1:22" x14ac:dyDescent="0.6">
      <c r="B11" s="2"/>
      <c r="C11" s="1"/>
      <c r="D11" s="2">
        <v>380.76900000000001</v>
      </c>
      <c r="E11" s="1">
        <v>0.77374799999999999</v>
      </c>
      <c r="F11" s="2">
        <v>381.12900000000002</v>
      </c>
      <c r="G11" s="1">
        <v>90.495099999999994</v>
      </c>
      <c r="H11" s="2">
        <v>416.589</v>
      </c>
      <c r="I11" s="1">
        <v>1.66025</v>
      </c>
      <c r="J11" s="2">
        <v>347.73200000000003</v>
      </c>
      <c r="K11" s="1">
        <v>0.13508100000000001</v>
      </c>
      <c r="N11" s="3">
        <f t="shared" si="0"/>
        <v>380.76900000000001</v>
      </c>
      <c r="O11" s="21">
        <f t="shared" si="1"/>
        <v>129241.04488799971</v>
      </c>
      <c r="P11" s="3">
        <f t="shared" si="2"/>
        <v>381.12900000000002</v>
      </c>
      <c r="Q11" s="17">
        <f t="shared" si="3"/>
        <v>9.0495099999999987E-5</v>
      </c>
      <c r="R11" s="3">
        <f t="shared" si="4"/>
        <v>416.589</v>
      </c>
      <c r="S11" s="24">
        <f t="shared" si="4"/>
        <v>1.66025</v>
      </c>
      <c r="T11" s="3">
        <f t="shared" si="4"/>
        <v>347.73200000000003</v>
      </c>
      <c r="U11" s="24">
        <f t="shared" si="4"/>
        <v>0.13508100000000001</v>
      </c>
    </row>
    <row r="12" spans="1:22" x14ac:dyDescent="0.6">
      <c r="B12" s="2"/>
      <c r="C12" s="1"/>
      <c r="D12" s="2">
        <v>432.69200000000001</v>
      </c>
      <c r="E12" s="1">
        <v>0.96718499999999996</v>
      </c>
      <c r="F12" s="2">
        <v>429.49400000000003</v>
      </c>
      <c r="G12" s="1">
        <v>121.38200000000001</v>
      </c>
      <c r="H12" s="2">
        <v>459.62799999999999</v>
      </c>
      <c r="I12" s="1">
        <v>1.46946</v>
      </c>
      <c r="J12" s="2">
        <v>374.35500000000002</v>
      </c>
      <c r="K12" s="1">
        <v>0.200435</v>
      </c>
      <c r="N12" s="3">
        <f t="shared" si="0"/>
        <v>432.69200000000001</v>
      </c>
      <c r="O12" s="21">
        <f t="shared" si="1"/>
        <v>103392.83591039978</v>
      </c>
      <c r="P12" s="3">
        <f t="shared" si="2"/>
        <v>429.49400000000003</v>
      </c>
      <c r="Q12" s="17">
        <f t="shared" si="3"/>
        <v>1.21382E-4</v>
      </c>
      <c r="R12" s="3">
        <f t="shared" si="4"/>
        <v>459.62799999999999</v>
      </c>
      <c r="S12" s="24">
        <f t="shared" si="4"/>
        <v>1.46946</v>
      </c>
      <c r="T12" s="3">
        <f t="shared" si="4"/>
        <v>374.35500000000002</v>
      </c>
      <c r="U12" s="24">
        <f t="shared" si="4"/>
        <v>0.200435</v>
      </c>
    </row>
    <row r="13" spans="1:22" x14ac:dyDescent="0.6">
      <c r="B13" s="2"/>
      <c r="C13" s="1"/>
      <c r="D13" s="2">
        <v>481.31900000000002</v>
      </c>
      <c r="E13" s="1">
        <v>1.35406</v>
      </c>
      <c r="F13" s="2">
        <v>480.31</v>
      </c>
      <c r="G13" s="1">
        <v>157.87799999999999</v>
      </c>
      <c r="H13" s="2">
        <v>493.73200000000003</v>
      </c>
      <c r="I13" s="1">
        <v>1.3221799999999999</v>
      </c>
      <c r="J13" s="2">
        <v>400.06</v>
      </c>
      <c r="K13" s="1">
        <v>0.26578299999999999</v>
      </c>
      <c r="N13" s="3">
        <f t="shared" si="0"/>
        <v>481.31900000000002</v>
      </c>
      <c r="O13" s="21">
        <f t="shared" si="1"/>
        <v>73851.971109108898</v>
      </c>
      <c r="P13" s="3">
        <f t="shared" si="2"/>
        <v>480.31</v>
      </c>
      <c r="Q13" s="17">
        <f t="shared" si="3"/>
        <v>1.5787799999999997E-4</v>
      </c>
      <c r="R13" s="3">
        <f t="shared" si="4"/>
        <v>493.73200000000003</v>
      </c>
      <c r="S13" s="24">
        <f t="shared" si="4"/>
        <v>1.3221799999999999</v>
      </c>
      <c r="T13" s="3">
        <f t="shared" si="4"/>
        <v>400.06</v>
      </c>
      <c r="U13" s="24">
        <f t="shared" si="4"/>
        <v>0.26578299999999999</v>
      </c>
    </row>
    <row r="14" spans="1:22" x14ac:dyDescent="0.6">
      <c r="B14" s="2"/>
      <c r="C14" s="1"/>
      <c r="D14" s="2">
        <v>532.41800000000001</v>
      </c>
      <c r="E14" s="1">
        <v>1.76857</v>
      </c>
      <c r="F14" s="2">
        <v>530.31500000000005</v>
      </c>
      <c r="G14" s="1">
        <v>189.887</v>
      </c>
      <c r="H14" s="2">
        <v>543.23800000000006</v>
      </c>
      <c r="I14" s="1">
        <v>1.1482399999999999</v>
      </c>
      <c r="J14" s="2">
        <v>423.00299999999999</v>
      </c>
      <c r="K14" s="1">
        <v>0.34740599999999999</v>
      </c>
      <c r="N14" s="3">
        <f t="shared" si="0"/>
        <v>532.41800000000001</v>
      </c>
      <c r="O14" s="21">
        <f t="shared" si="1"/>
        <v>56542.856658204088</v>
      </c>
      <c r="P14" s="3">
        <f t="shared" si="2"/>
        <v>530.31500000000005</v>
      </c>
      <c r="Q14" s="17">
        <f t="shared" si="3"/>
        <v>1.8988699999999999E-4</v>
      </c>
      <c r="R14" s="3">
        <f t="shared" si="4"/>
        <v>543.23800000000006</v>
      </c>
      <c r="S14" s="24">
        <f t="shared" si="4"/>
        <v>1.1482399999999999</v>
      </c>
      <c r="T14" s="3">
        <f t="shared" si="4"/>
        <v>423.00299999999999</v>
      </c>
      <c r="U14" s="24">
        <f t="shared" si="4"/>
        <v>0.34740599999999999</v>
      </c>
    </row>
    <row r="15" spans="1:22" x14ac:dyDescent="0.6">
      <c r="B15" s="2"/>
      <c r="C15" s="1"/>
      <c r="D15" s="2">
        <v>582.69200000000001</v>
      </c>
      <c r="E15" s="1">
        <v>2.32124</v>
      </c>
      <c r="F15" s="2">
        <v>581.13900000000001</v>
      </c>
      <c r="G15" s="1">
        <v>222.458</v>
      </c>
      <c r="H15" s="2">
        <v>596.75099999999998</v>
      </c>
      <c r="I15" s="1">
        <v>1.0381</v>
      </c>
      <c r="J15" s="2">
        <v>447.77</v>
      </c>
      <c r="K15" s="1">
        <v>0.46570099999999998</v>
      </c>
      <c r="N15" s="3">
        <f t="shared" si="0"/>
        <v>582.69200000000001</v>
      </c>
      <c r="O15" s="21">
        <f t="shared" si="1"/>
        <v>43080.4225327842</v>
      </c>
      <c r="P15" s="3">
        <f t="shared" si="2"/>
        <v>581.13900000000001</v>
      </c>
      <c r="Q15" s="17">
        <f t="shared" si="3"/>
        <v>2.2245799999999998E-4</v>
      </c>
      <c r="R15" s="3">
        <f t="shared" si="4"/>
        <v>596.75099999999998</v>
      </c>
      <c r="S15" s="24">
        <f t="shared" si="4"/>
        <v>1.0381</v>
      </c>
      <c r="T15" s="3">
        <f t="shared" si="4"/>
        <v>447.77</v>
      </c>
      <c r="U15" s="24">
        <f t="shared" si="4"/>
        <v>0.46570099999999998</v>
      </c>
    </row>
    <row r="16" spans="1:22" x14ac:dyDescent="0.6">
      <c r="B16" s="2"/>
      <c r="C16" s="1"/>
      <c r="D16" s="2">
        <v>631.31899999999996</v>
      </c>
      <c r="E16" s="1">
        <v>2.7357499999999999</v>
      </c>
      <c r="F16" s="2">
        <v>630.32100000000003</v>
      </c>
      <c r="G16" s="1">
        <v>255.02799999999999</v>
      </c>
      <c r="H16" s="2">
        <v>647.78899999999999</v>
      </c>
      <c r="I16" s="1">
        <v>0.99840099999999998</v>
      </c>
      <c r="J16" s="2">
        <v>473.45600000000002</v>
      </c>
      <c r="K16" s="1">
        <v>0.58807600000000004</v>
      </c>
      <c r="N16" s="3">
        <f t="shared" si="0"/>
        <v>631.31899999999996</v>
      </c>
      <c r="O16" s="21">
        <f t="shared" si="1"/>
        <v>36553.047610344518</v>
      </c>
      <c r="P16" s="3">
        <f t="shared" si="2"/>
        <v>630.32100000000003</v>
      </c>
      <c r="Q16" s="17">
        <f t="shared" si="3"/>
        <v>2.5502799999999997E-4</v>
      </c>
      <c r="R16" s="3">
        <f t="shared" si="4"/>
        <v>647.78899999999999</v>
      </c>
      <c r="S16" s="24">
        <f t="shared" si="4"/>
        <v>0.99840099999999998</v>
      </c>
      <c r="T16" s="3">
        <f t="shared" si="4"/>
        <v>473.45600000000002</v>
      </c>
      <c r="U16" s="24">
        <f t="shared" si="4"/>
        <v>0.58807600000000004</v>
      </c>
    </row>
    <row r="17" spans="2:22" x14ac:dyDescent="0.6">
      <c r="B17" s="2"/>
      <c r="C17" s="1"/>
      <c r="D17" s="2">
        <v>682.41800000000001</v>
      </c>
      <c r="E17" s="1">
        <v>2.7357499999999999</v>
      </c>
      <c r="F17" s="2">
        <v>680.37900000000002</v>
      </c>
      <c r="G17" s="1">
        <v>260.12099999999998</v>
      </c>
      <c r="H17" s="2">
        <v>698.81399999999996</v>
      </c>
      <c r="I17" s="1">
        <v>0.97883699999999996</v>
      </c>
      <c r="J17" s="2">
        <v>499.13900000000001</v>
      </c>
      <c r="K17" s="1">
        <v>0.71452400000000005</v>
      </c>
      <c r="N17" s="3">
        <f t="shared" si="0"/>
        <v>682.41800000000001</v>
      </c>
      <c r="O17" s="21">
        <f t="shared" si="1"/>
        <v>36553.047610344518</v>
      </c>
      <c r="P17" s="3">
        <f t="shared" si="2"/>
        <v>680.37900000000002</v>
      </c>
      <c r="Q17" s="17">
        <f t="shared" si="3"/>
        <v>2.6012099999999999E-4</v>
      </c>
      <c r="R17" s="3">
        <f t="shared" si="4"/>
        <v>698.81399999999996</v>
      </c>
      <c r="S17" s="24">
        <f t="shared" si="4"/>
        <v>0.97883699999999996</v>
      </c>
      <c r="T17" s="3">
        <f t="shared" si="4"/>
        <v>499.13900000000001</v>
      </c>
      <c r="U17" s="24">
        <f t="shared" si="4"/>
        <v>0.71452400000000005</v>
      </c>
      <c r="V17"/>
    </row>
    <row r="18" spans="2:22" x14ac:dyDescent="0.6">
      <c r="B18" s="2"/>
      <c r="C18" s="1"/>
      <c r="D18" s="2">
        <v>733.51599999999996</v>
      </c>
      <c r="E18" s="1">
        <v>2.5975799999999998</v>
      </c>
      <c r="F18" s="2">
        <v>730.46100000000001</v>
      </c>
      <c r="G18" s="1">
        <v>253.43899999999999</v>
      </c>
      <c r="H18" s="2">
        <v>748.99</v>
      </c>
      <c r="I18" s="1">
        <v>1.0196700000000001</v>
      </c>
      <c r="J18" s="2">
        <v>525.73599999999999</v>
      </c>
      <c r="K18" s="1">
        <v>0.85727100000000001</v>
      </c>
      <c r="N18" s="3">
        <f t="shared" si="0"/>
        <v>733.51599999999996</v>
      </c>
      <c r="O18" s="21">
        <f t="shared" si="1"/>
        <v>38497.370629585996</v>
      </c>
      <c r="P18" s="3">
        <f t="shared" si="2"/>
        <v>730.46100000000001</v>
      </c>
      <c r="Q18" s="17">
        <f t="shared" si="3"/>
        <v>2.53439E-4</v>
      </c>
      <c r="R18" s="3">
        <f t="shared" si="4"/>
        <v>748.99</v>
      </c>
      <c r="S18" s="24">
        <f t="shared" si="4"/>
        <v>1.0196700000000001</v>
      </c>
      <c r="T18" s="3">
        <f t="shared" si="4"/>
        <v>525.73599999999999</v>
      </c>
      <c r="U18" s="24">
        <f t="shared" si="4"/>
        <v>0.85727100000000001</v>
      </c>
      <c r="V18"/>
    </row>
    <row r="19" spans="2:22" x14ac:dyDescent="0.6">
      <c r="B19" s="2"/>
      <c r="C19" s="1"/>
      <c r="D19" s="2">
        <v>778.02200000000005</v>
      </c>
      <c r="E19" s="1">
        <v>2.56995</v>
      </c>
      <c r="F19" s="2">
        <v>776.44299999999998</v>
      </c>
      <c r="G19" s="1">
        <v>244.51</v>
      </c>
      <c r="H19" s="2">
        <v>801.61199999999997</v>
      </c>
      <c r="I19" s="1">
        <v>1.0336799999999999</v>
      </c>
      <c r="J19" s="2">
        <v>549.57100000000003</v>
      </c>
      <c r="K19" s="1">
        <v>1.0162899999999999</v>
      </c>
      <c r="N19" s="3">
        <f t="shared" si="0"/>
        <v>778.02200000000005</v>
      </c>
      <c r="O19" s="21">
        <f t="shared" si="1"/>
        <v>38911.262865036282</v>
      </c>
      <c r="P19" s="3">
        <f t="shared" si="2"/>
        <v>776.44299999999998</v>
      </c>
      <c r="Q19" s="17">
        <f t="shared" si="3"/>
        <v>2.4450999999999997E-4</v>
      </c>
      <c r="R19" s="3">
        <f t="shared" si="4"/>
        <v>801.61199999999997</v>
      </c>
      <c r="S19" s="24">
        <f t="shared" si="4"/>
        <v>1.0336799999999999</v>
      </c>
      <c r="T19" s="3">
        <f t="shared" si="4"/>
        <v>549.57100000000003</v>
      </c>
      <c r="U19" s="24">
        <f t="shared" si="4"/>
        <v>1.0162899999999999</v>
      </c>
      <c r="V19" s="22">
        <f>((O14*(Q14)^2)/S14)*T19</f>
        <v>0.97579670723433076</v>
      </c>
    </row>
    <row r="20" spans="2:22" x14ac:dyDescent="0.6">
      <c r="B20" s="2"/>
      <c r="C20" s="1"/>
      <c r="D20" s="2">
        <v>829.12099999999998</v>
      </c>
      <c r="E20" s="1">
        <v>2.5146799999999998</v>
      </c>
      <c r="F20" s="2">
        <v>827.32899999999995</v>
      </c>
      <c r="G20" s="1">
        <v>246.24</v>
      </c>
      <c r="H20" s="35">
        <v>855.053</v>
      </c>
      <c r="I20" s="35">
        <v>1.0342800000000001</v>
      </c>
      <c r="J20" s="2">
        <v>574.32899999999995</v>
      </c>
      <c r="K20" s="1">
        <v>1.1631</v>
      </c>
      <c r="N20" s="3">
        <f t="shared" si="0"/>
        <v>829.12099999999998</v>
      </c>
      <c r="O20" s="21">
        <f t="shared" si="1"/>
        <v>39766.491163885657</v>
      </c>
      <c r="P20" s="3">
        <f t="shared" si="2"/>
        <v>827.32899999999995</v>
      </c>
      <c r="Q20" s="17">
        <f t="shared" si="3"/>
        <v>2.4624E-4</v>
      </c>
      <c r="R20" s="3">
        <f t="shared" si="4"/>
        <v>855.053</v>
      </c>
      <c r="S20" s="24">
        <f t="shared" si="4"/>
        <v>1.0342800000000001</v>
      </c>
      <c r="T20" s="3">
        <f t="shared" si="4"/>
        <v>574.32899999999995</v>
      </c>
      <c r="U20" s="24">
        <f t="shared" si="4"/>
        <v>1.1631</v>
      </c>
      <c r="V20"/>
    </row>
    <row r="21" spans="2:22" x14ac:dyDescent="0.6">
      <c r="B21" s="2"/>
      <c r="C21" s="1"/>
      <c r="D21" s="35">
        <v>857.96699999999998</v>
      </c>
      <c r="E21" s="35">
        <v>2.56995</v>
      </c>
      <c r="F21" s="35">
        <v>859.34199999999998</v>
      </c>
      <c r="G21" s="35">
        <v>245.148</v>
      </c>
      <c r="H21" s="2"/>
      <c r="I21" s="1"/>
      <c r="J21" s="2">
        <v>600.92600000000004</v>
      </c>
      <c r="K21" s="1">
        <v>1.30585</v>
      </c>
      <c r="N21" s="3">
        <f t="shared" si="0"/>
        <v>857.96699999999998</v>
      </c>
      <c r="O21" s="21">
        <f t="shared" si="1"/>
        <v>38911.262865036282</v>
      </c>
      <c r="P21" s="3">
        <f t="shared" si="2"/>
        <v>859.34199999999998</v>
      </c>
      <c r="Q21" s="17">
        <f t="shared" si="3"/>
        <v>2.4514799999999999E-4</v>
      </c>
      <c r="R21" s="3"/>
      <c r="S21" s="24"/>
      <c r="T21" s="3">
        <f t="shared" si="4"/>
        <v>600.92600000000004</v>
      </c>
      <c r="U21" s="24">
        <f t="shared" si="4"/>
        <v>1.30585</v>
      </c>
      <c r="V21"/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2">
        <v>625.69200000000001</v>
      </c>
      <c r="K22" s="1">
        <v>1.42822</v>
      </c>
      <c r="N22" s="3"/>
      <c r="O22" s="21"/>
      <c r="P22" s="3"/>
      <c r="Q22" s="17"/>
      <c r="R22" s="3"/>
      <c r="S22" s="24"/>
      <c r="T22" s="3">
        <f t="shared" si="4"/>
        <v>625.69200000000001</v>
      </c>
      <c r="U22" s="24">
        <f t="shared" si="4"/>
        <v>1.42822</v>
      </c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2">
        <v>649.53700000000003</v>
      </c>
      <c r="K23" s="1">
        <v>1.5587299999999999</v>
      </c>
      <c r="N23" s="3"/>
      <c r="O23" s="21"/>
      <c r="P23" s="3"/>
      <c r="Q23" s="17"/>
      <c r="R23" s="3"/>
      <c r="S23" s="24"/>
      <c r="T23" s="3">
        <f t="shared" si="4"/>
        <v>649.53700000000003</v>
      </c>
      <c r="U23" s="24">
        <f t="shared" si="4"/>
        <v>1.5587299999999999</v>
      </c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2">
        <v>675.22799999999995</v>
      </c>
      <c r="K24" s="1">
        <v>1.6648099999999999</v>
      </c>
      <c r="N24" s="3"/>
      <c r="O24" s="21"/>
      <c r="P24" s="3"/>
      <c r="Q24" s="17"/>
      <c r="R24" s="3"/>
      <c r="S24" s="24"/>
      <c r="T24" s="3">
        <f t="shared" si="4"/>
        <v>675.22799999999995</v>
      </c>
      <c r="U24" s="24">
        <f t="shared" si="4"/>
        <v>1.6648099999999999</v>
      </c>
      <c r="V24"/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2">
        <v>700.00900000000001</v>
      </c>
      <c r="K25" s="1">
        <v>1.74237</v>
      </c>
      <c r="N25" s="3"/>
      <c r="O25" s="21"/>
      <c r="P25" s="3"/>
      <c r="Q25" s="17"/>
      <c r="R25" s="3"/>
      <c r="S25" s="24"/>
      <c r="T25" s="3">
        <f t="shared" si="4"/>
        <v>700.00900000000001</v>
      </c>
      <c r="U25" s="24">
        <f t="shared" si="4"/>
        <v>1.74237</v>
      </c>
    </row>
    <row r="26" spans="2:22" x14ac:dyDescent="0.6">
      <c r="B26" s="2"/>
      <c r="C26" s="1"/>
      <c r="D26" s="2"/>
      <c r="E26" s="1"/>
      <c r="F26" s="2"/>
      <c r="G26" s="1"/>
      <c r="H26" s="2"/>
      <c r="I26" s="1"/>
      <c r="J26" s="2">
        <v>726.63900000000001</v>
      </c>
      <c r="K26" s="1">
        <v>1.7914300000000001</v>
      </c>
      <c r="N26" s="3"/>
      <c r="O26" s="21"/>
      <c r="P26" s="3"/>
      <c r="Q26" s="17"/>
      <c r="R26" s="3"/>
      <c r="S26" s="24"/>
      <c r="T26" s="3">
        <f t="shared" si="4"/>
        <v>726.63900000000001</v>
      </c>
      <c r="U26" s="24">
        <f t="shared" si="4"/>
        <v>1.7914300000000001</v>
      </c>
      <c r="V26" s="22">
        <f>((O18*(Q18)^2)/S18)*T26</f>
        <v>1.7621262561336521</v>
      </c>
    </row>
    <row r="27" spans="2:22" x14ac:dyDescent="0.6">
      <c r="B27" s="2"/>
      <c r="C27" s="1"/>
      <c r="D27" s="2"/>
      <c r="E27" s="1"/>
      <c r="F27" s="2"/>
      <c r="G27" s="1"/>
      <c r="H27" s="2"/>
      <c r="I27" s="1"/>
      <c r="J27" s="2">
        <v>750.51300000000003</v>
      </c>
      <c r="K27" s="1">
        <v>1.8364</v>
      </c>
      <c r="N27" s="3"/>
      <c r="O27" s="21"/>
      <c r="P27" s="3"/>
      <c r="Q27" s="17"/>
      <c r="R27" s="3"/>
      <c r="S27" s="24"/>
      <c r="T27" s="3">
        <f t="shared" si="4"/>
        <v>750.51300000000003</v>
      </c>
      <c r="U27" s="24">
        <f t="shared" si="4"/>
        <v>1.8364</v>
      </c>
      <c r="V27"/>
    </row>
    <row r="28" spans="2:22" x14ac:dyDescent="0.6">
      <c r="B28" s="2"/>
      <c r="C28" s="1"/>
      <c r="D28" s="2"/>
      <c r="E28" s="1"/>
      <c r="F28" s="2"/>
      <c r="G28" s="1"/>
      <c r="H28" s="2"/>
      <c r="I28" s="1"/>
      <c r="J28" s="2">
        <v>773.47199999999998</v>
      </c>
      <c r="K28" s="1">
        <v>1.86914</v>
      </c>
      <c r="N28" s="3"/>
      <c r="O28" s="21"/>
      <c r="P28" s="3"/>
      <c r="Q28" s="17"/>
      <c r="R28" s="3"/>
      <c r="S28" s="24"/>
      <c r="T28" s="3">
        <f t="shared" ref="T28:U30" si="5">J28</f>
        <v>773.47199999999998</v>
      </c>
      <c r="U28" s="24">
        <f t="shared" si="5"/>
        <v>1.86914</v>
      </c>
      <c r="V28"/>
    </row>
    <row r="29" spans="2:22" x14ac:dyDescent="0.6">
      <c r="B29" s="2"/>
      <c r="C29" s="1"/>
      <c r="D29" s="2"/>
      <c r="E29" s="1"/>
      <c r="F29" s="2"/>
      <c r="G29" s="1"/>
      <c r="H29" s="2"/>
      <c r="I29" s="1"/>
      <c r="J29" s="2">
        <v>798.27499999999998</v>
      </c>
      <c r="K29" s="1">
        <v>1.8855999999999999</v>
      </c>
      <c r="N29" s="3"/>
      <c r="O29" s="21"/>
      <c r="P29" s="3"/>
      <c r="Q29" s="17"/>
      <c r="R29" s="3"/>
      <c r="S29" s="24"/>
      <c r="T29" s="3">
        <f t="shared" si="5"/>
        <v>798.27499999999998</v>
      </c>
      <c r="U29" s="24">
        <f t="shared" si="5"/>
        <v>1.8855999999999999</v>
      </c>
      <c r="V29" s="22">
        <f>((O19*(Q19)^2)/S18)*T29</f>
        <v>1.8212160283107262</v>
      </c>
    </row>
    <row r="30" spans="2:22" x14ac:dyDescent="0.6">
      <c r="B30" s="2"/>
      <c r="C30" s="1"/>
      <c r="D30" s="2"/>
      <c r="E30" s="1"/>
      <c r="F30" s="2"/>
      <c r="G30" s="1"/>
      <c r="H30" s="2"/>
      <c r="I30" s="1"/>
      <c r="J30" s="2">
        <v>825.83199999999999</v>
      </c>
      <c r="K30" s="1">
        <v>1.9102300000000001</v>
      </c>
      <c r="N30" s="3"/>
      <c r="O30" s="21"/>
      <c r="P30" s="3"/>
      <c r="Q30" s="17"/>
      <c r="R30" s="3"/>
      <c r="S30" s="24"/>
      <c r="T30" s="3">
        <f t="shared" si="5"/>
        <v>825.83199999999999</v>
      </c>
      <c r="U30" s="24">
        <f t="shared" si="5"/>
        <v>1.9102300000000001</v>
      </c>
      <c r="V30"/>
    </row>
    <row r="31" spans="2:22" x14ac:dyDescent="0.6">
      <c r="B31" s="2"/>
      <c r="C31" s="1"/>
      <c r="D31" s="2"/>
      <c r="E31" s="1"/>
      <c r="F31" s="2"/>
      <c r="G31" s="1"/>
      <c r="H31" s="2"/>
      <c r="I31" s="1"/>
      <c r="J31" s="35">
        <v>848.79</v>
      </c>
      <c r="K31" s="35">
        <v>1.9470499999999999</v>
      </c>
      <c r="N31" s="3"/>
      <c r="O31" s="21"/>
      <c r="P31" s="3"/>
      <c r="Q31" s="17"/>
      <c r="R31" s="3"/>
      <c r="S31" s="24"/>
      <c r="T31" s="3">
        <f t="shared" ref="T31" si="6">J31</f>
        <v>848.79</v>
      </c>
      <c r="U31" s="24">
        <f t="shared" ref="U31" si="7">K31</f>
        <v>1.9470499999999999</v>
      </c>
      <c r="V31" s="22">
        <f>((O21*(Q21)^2)/S20)*T31</f>
        <v>1.9190847862962896</v>
      </c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299.791</v>
      </c>
      <c r="C9" s="36">
        <v>17.818200000000001</v>
      </c>
      <c r="D9" s="3"/>
      <c r="E9" s="4"/>
      <c r="F9" s="36">
        <v>299.89600000000002</v>
      </c>
      <c r="G9" s="36">
        <v>195.85599999999999</v>
      </c>
      <c r="H9" s="36">
        <v>300</v>
      </c>
      <c r="I9" s="36">
        <v>0.28749999999999998</v>
      </c>
      <c r="J9" s="36">
        <v>300.209</v>
      </c>
      <c r="K9" s="36">
        <v>7.4999999999999997E-2</v>
      </c>
      <c r="N9" s="3">
        <f>B9</f>
        <v>299.791</v>
      </c>
      <c r="O9" s="21">
        <f>C9*100</f>
        <v>1781.8200000000002</v>
      </c>
      <c r="P9" s="3">
        <f>F9</f>
        <v>299.89600000000002</v>
      </c>
      <c r="Q9" s="17">
        <f>G9*0.000001</f>
        <v>1.9585599999999998E-4</v>
      </c>
      <c r="R9" s="3">
        <f>H9</f>
        <v>300</v>
      </c>
      <c r="S9" s="24">
        <f>I9</f>
        <v>0.28749999999999998</v>
      </c>
      <c r="T9" s="3">
        <f>J9</f>
        <v>300.209</v>
      </c>
      <c r="U9" s="24">
        <f>K9</f>
        <v>7.4999999999999997E-2</v>
      </c>
      <c r="V9" s="22">
        <f t="shared" ref="V9:V17" si="0">((O9*(Q9)^2)/S9)*T9</f>
        <v>7.1371274042439564E-2</v>
      </c>
      <c r="W9" s="44">
        <f>U9/V9-1</f>
        <v>5.0842947757982815E-2</v>
      </c>
    </row>
    <row r="10" spans="1:23" x14ac:dyDescent="0.6">
      <c r="B10" s="3">
        <v>310.43799999999999</v>
      </c>
      <c r="C10" s="4">
        <v>20</v>
      </c>
      <c r="D10" s="3"/>
      <c r="E10" s="4"/>
      <c r="F10" s="3">
        <v>310.15800000000002</v>
      </c>
      <c r="G10" s="4">
        <v>216.91</v>
      </c>
      <c r="H10" s="3">
        <v>310.27300000000002</v>
      </c>
      <c r="I10" s="4">
        <v>0.27857100000000001</v>
      </c>
      <c r="J10" s="3">
        <v>310.25099999999998</v>
      </c>
      <c r="K10" s="4">
        <v>9.9324300000000004E-2</v>
      </c>
      <c r="N10" s="3">
        <f t="shared" ref="N10:N18" si="1">B10</f>
        <v>310.43799999999999</v>
      </c>
      <c r="O10" s="21">
        <f t="shared" ref="O10:O18" si="2">C10*100</f>
        <v>2000</v>
      </c>
      <c r="P10" s="3">
        <f t="shared" ref="P10:P18" si="3">F10</f>
        <v>310.15800000000002</v>
      </c>
      <c r="Q10" s="17">
        <f t="shared" ref="Q10:Q18" si="4">G10*0.000001</f>
        <v>2.1690999999999998E-4</v>
      </c>
      <c r="R10" s="3">
        <f t="shared" ref="R10:U18" si="5">H10</f>
        <v>310.27300000000002</v>
      </c>
      <c r="S10" s="24">
        <f t="shared" si="5"/>
        <v>0.27857100000000001</v>
      </c>
      <c r="T10" s="3">
        <f t="shared" si="5"/>
        <v>310.25099999999998</v>
      </c>
      <c r="U10" s="24">
        <f t="shared" si="5"/>
        <v>9.9324300000000004E-2</v>
      </c>
      <c r="V10" s="22">
        <f t="shared" si="0"/>
        <v>0.10480124239761565</v>
      </c>
      <c r="W10" s="44">
        <f t="shared" ref="W10:W18" si="6">U10/V10-1</f>
        <v>-5.2260281198157399E-2</v>
      </c>
    </row>
    <row r="11" spans="1:23" x14ac:dyDescent="0.6">
      <c r="B11" s="2">
        <v>319.83300000000003</v>
      </c>
      <c r="C11" s="1">
        <v>22.181799999999999</v>
      </c>
      <c r="D11" s="2"/>
      <c r="E11" s="1"/>
      <c r="F11" s="2">
        <v>320</v>
      </c>
      <c r="G11" s="1">
        <v>233.09</v>
      </c>
      <c r="H11" s="2">
        <v>320.54500000000002</v>
      </c>
      <c r="I11" s="1">
        <v>0.26964300000000002</v>
      </c>
      <c r="J11" s="2">
        <v>320.29300000000001</v>
      </c>
      <c r="K11" s="1">
        <v>0.14189199999999999</v>
      </c>
      <c r="N11" s="3">
        <f t="shared" si="1"/>
        <v>319.83300000000003</v>
      </c>
      <c r="O11" s="21">
        <f t="shared" si="2"/>
        <v>2218.1799999999998</v>
      </c>
      <c r="P11" s="3">
        <f t="shared" si="3"/>
        <v>320</v>
      </c>
      <c r="Q11" s="17">
        <f t="shared" si="4"/>
        <v>2.3309000000000001E-4</v>
      </c>
      <c r="R11" s="3">
        <f t="shared" si="5"/>
        <v>320.54500000000002</v>
      </c>
      <c r="S11" s="24">
        <f t="shared" si="5"/>
        <v>0.26964300000000002</v>
      </c>
      <c r="T11" s="3">
        <f t="shared" si="5"/>
        <v>320.29300000000001</v>
      </c>
      <c r="U11" s="24">
        <f t="shared" si="5"/>
        <v>0.14189199999999999</v>
      </c>
      <c r="V11" s="22">
        <f t="shared" si="0"/>
        <v>0.14315363025202321</v>
      </c>
      <c r="W11" s="44">
        <f t="shared" si="6"/>
        <v>-8.813120909348271E-3</v>
      </c>
    </row>
    <row r="12" spans="1:23" x14ac:dyDescent="0.6">
      <c r="B12" s="2">
        <v>330.06299999999999</v>
      </c>
      <c r="C12" s="1">
        <v>24.363600000000002</v>
      </c>
      <c r="D12" s="2"/>
      <c r="E12" s="1"/>
      <c r="F12" s="2">
        <v>330.25799999999998</v>
      </c>
      <c r="G12" s="1">
        <v>246.01499999999999</v>
      </c>
      <c r="H12" s="2">
        <v>329.76900000000001</v>
      </c>
      <c r="I12" s="1">
        <v>0.26428600000000002</v>
      </c>
      <c r="J12" s="2">
        <v>330.12599999999998</v>
      </c>
      <c r="K12" s="1">
        <v>0.18648600000000001</v>
      </c>
      <c r="N12" s="3">
        <f t="shared" si="1"/>
        <v>330.06299999999999</v>
      </c>
      <c r="O12" s="21">
        <f t="shared" si="2"/>
        <v>2436.36</v>
      </c>
      <c r="P12" s="3">
        <f t="shared" si="3"/>
        <v>330.25799999999998</v>
      </c>
      <c r="Q12" s="17">
        <f t="shared" si="4"/>
        <v>2.4601499999999998E-4</v>
      </c>
      <c r="R12" s="3">
        <f t="shared" si="5"/>
        <v>329.76900000000001</v>
      </c>
      <c r="S12" s="24">
        <f t="shared" si="5"/>
        <v>0.26428600000000002</v>
      </c>
      <c r="T12" s="3">
        <f t="shared" si="5"/>
        <v>330.12599999999998</v>
      </c>
      <c r="U12" s="24">
        <f t="shared" si="5"/>
        <v>0.18648600000000001</v>
      </c>
      <c r="V12" s="22">
        <f t="shared" si="0"/>
        <v>0.18419176430994069</v>
      </c>
      <c r="W12" s="44">
        <f t="shared" si="6"/>
        <v>1.2455690940659014E-2</v>
      </c>
    </row>
    <row r="13" spans="1:23" x14ac:dyDescent="0.6">
      <c r="B13" s="2">
        <v>340.08300000000003</v>
      </c>
      <c r="C13" s="1">
        <v>27.0303</v>
      </c>
      <c r="D13" s="2"/>
      <c r="E13" s="1"/>
      <c r="F13" s="2">
        <v>340.303</v>
      </c>
      <c r="G13" s="1">
        <v>253.251</v>
      </c>
      <c r="H13" s="2">
        <v>340.04199999999997</v>
      </c>
      <c r="I13" s="1">
        <v>0.255357</v>
      </c>
      <c r="J13" s="2">
        <v>340.37700000000001</v>
      </c>
      <c r="K13" s="1">
        <v>0.23108100000000001</v>
      </c>
      <c r="N13" s="3">
        <f t="shared" si="1"/>
        <v>340.08300000000003</v>
      </c>
      <c r="O13" s="21">
        <f t="shared" si="2"/>
        <v>2703.03</v>
      </c>
      <c r="P13" s="3">
        <f t="shared" si="3"/>
        <v>340.303</v>
      </c>
      <c r="Q13" s="17">
        <f t="shared" si="4"/>
        <v>2.5325100000000002E-4</v>
      </c>
      <c r="R13" s="3">
        <f t="shared" si="5"/>
        <v>340.04199999999997</v>
      </c>
      <c r="S13" s="24">
        <f t="shared" si="5"/>
        <v>0.255357</v>
      </c>
      <c r="T13" s="3">
        <f t="shared" si="5"/>
        <v>340.37700000000001</v>
      </c>
      <c r="U13" s="24">
        <f t="shared" si="5"/>
        <v>0.23108100000000001</v>
      </c>
      <c r="V13" s="22">
        <f t="shared" si="0"/>
        <v>0.23108174708001719</v>
      </c>
      <c r="W13" s="44">
        <f t="shared" si="6"/>
        <v>-3.2329685344389958E-6</v>
      </c>
    </row>
    <row r="14" spans="1:23" x14ac:dyDescent="0.6">
      <c r="B14" s="2">
        <v>350.31299999999999</v>
      </c>
      <c r="C14" s="1">
        <v>30.181799999999999</v>
      </c>
      <c r="D14" s="2"/>
      <c r="E14" s="1"/>
      <c r="F14" s="2">
        <v>349.72500000000002</v>
      </c>
      <c r="G14" s="1">
        <v>267.80799999999999</v>
      </c>
      <c r="H14" s="2">
        <v>349.476</v>
      </c>
      <c r="I14" s="1">
        <v>0.244643</v>
      </c>
      <c r="J14" s="2">
        <v>350</v>
      </c>
      <c r="K14" s="1">
        <v>0.30202699999999999</v>
      </c>
      <c r="N14" s="3">
        <f t="shared" si="1"/>
        <v>350.31299999999999</v>
      </c>
      <c r="O14" s="21">
        <f t="shared" si="2"/>
        <v>3018.18</v>
      </c>
      <c r="P14" s="3">
        <f t="shared" si="3"/>
        <v>349.72500000000002</v>
      </c>
      <c r="Q14" s="17">
        <f t="shared" si="4"/>
        <v>2.6780799999999997E-4</v>
      </c>
      <c r="R14" s="3">
        <f t="shared" si="5"/>
        <v>349.476</v>
      </c>
      <c r="S14" s="24">
        <f t="shared" si="5"/>
        <v>0.244643</v>
      </c>
      <c r="T14" s="3">
        <f t="shared" si="5"/>
        <v>350</v>
      </c>
      <c r="U14" s="24">
        <f t="shared" si="5"/>
        <v>0.30202699999999999</v>
      </c>
      <c r="V14" s="22">
        <f t="shared" si="0"/>
        <v>0.3096902123694919</v>
      </c>
      <c r="W14" s="44">
        <f t="shared" si="6"/>
        <v>-2.4744767717582605E-2</v>
      </c>
    </row>
    <row r="15" spans="1:23" x14ac:dyDescent="0.6">
      <c r="B15" s="2">
        <v>360.125</v>
      </c>
      <c r="C15" s="1">
        <v>33.575800000000001</v>
      </c>
      <c r="D15" s="2"/>
      <c r="E15" s="1"/>
      <c r="F15" s="2">
        <v>360.18599999999998</v>
      </c>
      <c r="G15" s="1">
        <v>268.536</v>
      </c>
      <c r="H15" s="2">
        <v>359.95800000000003</v>
      </c>
      <c r="I15" s="1">
        <v>0.229464</v>
      </c>
      <c r="J15" s="2">
        <v>360.46</v>
      </c>
      <c r="K15" s="1">
        <v>0.383108</v>
      </c>
      <c r="N15" s="3">
        <f t="shared" si="1"/>
        <v>360.125</v>
      </c>
      <c r="O15" s="21">
        <f t="shared" si="2"/>
        <v>3357.58</v>
      </c>
      <c r="P15" s="3">
        <f t="shared" si="3"/>
        <v>360.18599999999998</v>
      </c>
      <c r="Q15" s="17">
        <f t="shared" si="4"/>
        <v>2.6853599999999999E-4</v>
      </c>
      <c r="R15" s="3">
        <f t="shared" si="5"/>
        <v>359.95800000000003</v>
      </c>
      <c r="S15" s="24">
        <f t="shared" si="5"/>
        <v>0.229464</v>
      </c>
      <c r="T15" s="3">
        <f t="shared" si="5"/>
        <v>360.46</v>
      </c>
      <c r="U15" s="24">
        <f t="shared" si="5"/>
        <v>0.383108</v>
      </c>
      <c r="V15" s="22">
        <f t="shared" si="0"/>
        <v>0.38034167857268192</v>
      </c>
      <c r="W15" s="44">
        <f t="shared" si="6"/>
        <v>7.2732534538400007E-3</v>
      </c>
    </row>
    <row r="16" spans="1:23" x14ac:dyDescent="0.6">
      <c r="B16" s="2">
        <v>370.14600000000002</v>
      </c>
      <c r="C16" s="1">
        <v>37.2121</v>
      </c>
      <c r="D16" s="2"/>
      <c r="E16" s="1"/>
      <c r="F16" s="2">
        <v>370.43799999999999</v>
      </c>
      <c r="G16" s="1">
        <v>270.892</v>
      </c>
      <c r="H16" s="2">
        <v>370.65</v>
      </c>
      <c r="I16" s="1">
        <v>0.213393</v>
      </c>
      <c r="J16" s="2">
        <v>370.084</v>
      </c>
      <c r="K16" s="1">
        <v>0.46216200000000002</v>
      </c>
      <c r="N16" s="3">
        <f t="shared" si="1"/>
        <v>370.14600000000002</v>
      </c>
      <c r="O16" s="21">
        <f t="shared" si="2"/>
        <v>3721.21</v>
      </c>
      <c r="P16" s="3">
        <f t="shared" si="3"/>
        <v>370.43799999999999</v>
      </c>
      <c r="Q16" s="17">
        <f t="shared" si="4"/>
        <v>2.7089200000000001E-4</v>
      </c>
      <c r="R16" s="3">
        <f t="shared" si="5"/>
        <v>370.65</v>
      </c>
      <c r="S16" s="24">
        <f t="shared" si="5"/>
        <v>0.213393</v>
      </c>
      <c r="T16" s="3">
        <f t="shared" si="5"/>
        <v>370.084</v>
      </c>
      <c r="U16" s="24">
        <f t="shared" si="5"/>
        <v>0.46216200000000002</v>
      </c>
      <c r="V16" s="22">
        <f t="shared" si="0"/>
        <v>0.47358362670225684</v>
      </c>
      <c r="W16" s="44">
        <f t="shared" si="6"/>
        <v>-2.4117444223715978E-2</v>
      </c>
    </row>
    <row r="17" spans="2:23" x14ac:dyDescent="0.6">
      <c r="B17" s="2">
        <v>379.95800000000003</v>
      </c>
      <c r="C17" s="1">
        <v>40.848500000000001</v>
      </c>
      <c r="D17" s="2"/>
      <c r="E17" s="1"/>
      <c r="F17" s="2">
        <v>380.27100000000002</v>
      </c>
      <c r="G17" s="1">
        <v>270.81200000000001</v>
      </c>
      <c r="H17" s="2">
        <v>379.87400000000002</v>
      </c>
      <c r="I17" s="1">
        <v>0.20089299999999999</v>
      </c>
      <c r="J17" s="2">
        <v>380.12599999999998</v>
      </c>
      <c r="K17" s="1">
        <v>0.56959499999999996</v>
      </c>
      <c r="N17" s="3">
        <f t="shared" si="1"/>
        <v>379.95800000000003</v>
      </c>
      <c r="O17" s="21">
        <f t="shared" si="2"/>
        <v>4084.8500000000004</v>
      </c>
      <c r="P17" s="3">
        <f t="shared" si="3"/>
        <v>380.27100000000002</v>
      </c>
      <c r="Q17" s="17">
        <f t="shared" si="4"/>
        <v>2.70812E-4</v>
      </c>
      <c r="R17" s="3">
        <f t="shared" si="5"/>
        <v>379.87400000000002</v>
      </c>
      <c r="S17" s="24">
        <f t="shared" si="5"/>
        <v>0.20089299999999999</v>
      </c>
      <c r="T17" s="3">
        <f t="shared" si="5"/>
        <v>380.12599999999998</v>
      </c>
      <c r="U17" s="24">
        <f t="shared" si="5"/>
        <v>0.56959499999999996</v>
      </c>
      <c r="V17" s="22">
        <f t="shared" si="0"/>
        <v>0.56685853999417901</v>
      </c>
      <c r="W17" s="44">
        <f t="shared" si="6"/>
        <v>4.8274125072704788E-3</v>
      </c>
    </row>
    <row r="18" spans="2:23" x14ac:dyDescent="0.6">
      <c r="B18" s="35">
        <v>390.18799999999999</v>
      </c>
      <c r="C18" s="35">
        <v>43.757599999999996</v>
      </c>
      <c r="D18" s="2"/>
      <c r="E18" s="1"/>
      <c r="F18" s="35">
        <v>390.10300000000001</v>
      </c>
      <c r="G18" s="35">
        <v>269.91899999999998</v>
      </c>
      <c r="H18" s="35">
        <v>390.35599999999999</v>
      </c>
      <c r="I18" s="35">
        <v>0.1875</v>
      </c>
      <c r="J18" s="35">
        <v>390.16699999999997</v>
      </c>
      <c r="K18" s="35">
        <v>0.66689200000000004</v>
      </c>
      <c r="N18" s="3">
        <f t="shared" si="1"/>
        <v>390.18799999999999</v>
      </c>
      <c r="O18" s="21">
        <f t="shared" si="2"/>
        <v>4375.7599999999993</v>
      </c>
      <c r="P18" s="3">
        <f t="shared" si="3"/>
        <v>390.10300000000001</v>
      </c>
      <c r="Q18" s="17">
        <f t="shared" si="4"/>
        <v>2.6991899999999997E-4</v>
      </c>
      <c r="R18" s="3">
        <f t="shared" si="5"/>
        <v>390.35599999999999</v>
      </c>
      <c r="S18" s="24">
        <f t="shared" si="5"/>
        <v>0.1875</v>
      </c>
      <c r="T18" s="3">
        <f t="shared" si="5"/>
        <v>390.16699999999997</v>
      </c>
      <c r="U18" s="24">
        <f t="shared" si="5"/>
        <v>0.66689200000000004</v>
      </c>
      <c r="V18" s="22">
        <f>((O18*(Q18)^2)/S18)*T18</f>
        <v>0.66339114279353795</v>
      </c>
      <c r="W18" s="44">
        <f t="shared" si="6"/>
        <v>5.2772142716890347E-3</v>
      </c>
    </row>
    <row r="19" spans="2:23" x14ac:dyDescent="0.6">
      <c r="V19"/>
    </row>
    <row r="20" spans="2:23" x14ac:dyDescent="0.6"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11" t="s">
        <v>39</v>
      </c>
      <c r="C8" s="10" t="s">
        <v>41</v>
      </c>
      <c r="D8" s="11" t="s">
        <v>39</v>
      </c>
      <c r="E8" s="10" t="s">
        <v>11</v>
      </c>
      <c r="F8" s="11" t="s">
        <v>39</v>
      </c>
      <c r="G8" s="27" t="s">
        <v>13</v>
      </c>
      <c r="H8" s="11" t="s">
        <v>39</v>
      </c>
      <c r="I8" s="10" t="s">
        <v>15</v>
      </c>
      <c r="J8" s="11" t="s">
        <v>39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46.887</v>
      </c>
      <c r="C9" s="36">
        <v>181329</v>
      </c>
      <c r="D9" s="3"/>
      <c r="E9" s="4"/>
      <c r="F9" s="36">
        <v>49.047199999999997</v>
      </c>
      <c r="G9" s="36">
        <v>98.996499999999997</v>
      </c>
      <c r="H9" s="36">
        <v>50.645000000000003</v>
      </c>
      <c r="I9" s="36">
        <v>4.2314999999999996</v>
      </c>
      <c r="J9" s="36">
        <v>41.883099999999999</v>
      </c>
      <c r="K9" s="36">
        <v>0.13785</v>
      </c>
      <c r="N9" s="3">
        <f>B9+273.15</f>
        <v>320.03699999999998</v>
      </c>
      <c r="O9" s="21">
        <f>C9</f>
        <v>181329</v>
      </c>
      <c r="P9" s="3">
        <f>F9+273.15</f>
        <v>322.19719999999995</v>
      </c>
      <c r="Q9" s="17">
        <f>G9*0.000001</f>
        <v>9.8996499999999993E-5</v>
      </c>
      <c r="R9" s="3">
        <f>H9+273.15</f>
        <v>323.79499999999996</v>
      </c>
      <c r="S9" s="24">
        <f>I9</f>
        <v>4.2314999999999996</v>
      </c>
      <c r="T9" s="3">
        <f>J9+273.15</f>
        <v>315.03309999999999</v>
      </c>
      <c r="U9" s="24">
        <f>K9</f>
        <v>0.13785</v>
      </c>
      <c r="V9" s="22">
        <f>((O9*(Q9)^2)/S9)*T9</f>
        <v>0.1323027249118168</v>
      </c>
      <c r="W9" s="41">
        <f>U9/V9-1</f>
        <v>4.1928653335602917E-2</v>
      </c>
    </row>
    <row r="10" spans="1:23" x14ac:dyDescent="0.6">
      <c r="B10" s="3">
        <v>196.02600000000001</v>
      </c>
      <c r="C10" s="4">
        <v>144433</v>
      </c>
      <c r="D10" s="3"/>
      <c r="E10" s="4"/>
      <c r="F10" s="3">
        <v>194.751</v>
      </c>
      <c r="G10" s="4">
        <v>119.67100000000001</v>
      </c>
      <c r="H10" s="3">
        <v>199.066</v>
      </c>
      <c r="I10" s="4">
        <v>4.3476299999999997</v>
      </c>
      <c r="J10" s="3">
        <v>192.04400000000001</v>
      </c>
      <c r="K10" s="4">
        <v>0.23111300000000001</v>
      </c>
      <c r="N10" s="3">
        <f t="shared" ref="N10:N20" si="0">B10+273.15</f>
        <v>469.17599999999999</v>
      </c>
      <c r="O10" s="21">
        <f t="shared" ref="O10:O20" si="1">C10</f>
        <v>144433</v>
      </c>
      <c r="P10" s="3">
        <f t="shared" ref="P10:P20" si="2">F10+273.15</f>
        <v>467.90099999999995</v>
      </c>
      <c r="Q10" s="17">
        <f t="shared" ref="Q10:Q20" si="3">G10*0.000001</f>
        <v>1.19671E-4</v>
      </c>
      <c r="R10" s="3">
        <f t="shared" ref="R10:R19" si="4">H10+273.15</f>
        <v>472.21600000000001</v>
      </c>
      <c r="S10" s="24">
        <f t="shared" ref="S10:U20" si="5">I10</f>
        <v>4.3476299999999997</v>
      </c>
      <c r="T10" s="3">
        <f t="shared" ref="T10:T20" si="6">J10+273.15</f>
        <v>465.19399999999996</v>
      </c>
      <c r="U10" s="24">
        <f t="shared" si="5"/>
        <v>0.23111300000000001</v>
      </c>
      <c r="V10" s="22">
        <f t="shared" ref="V10:V19" si="7">((O10*(Q10)^2)/S10)*T10</f>
        <v>0.2213226186249288</v>
      </c>
      <c r="W10" s="41">
        <f t="shared" ref="W10:W20" si="8">U10/V10-1</f>
        <v>4.423579223803964E-2</v>
      </c>
    </row>
    <row r="11" spans="1:23" x14ac:dyDescent="0.6">
      <c r="B11" s="2">
        <v>298.74799999999999</v>
      </c>
      <c r="C11" s="1">
        <v>127719</v>
      </c>
      <c r="D11" s="2"/>
      <c r="E11" s="1"/>
      <c r="F11" s="2">
        <v>295.62900000000002</v>
      </c>
      <c r="G11" s="1">
        <v>132.91499999999999</v>
      </c>
      <c r="H11" s="2">
        <v>299.05700000000002</v>
      </c>
      <c r="I11" s="1">
        <v>4.3196199999999996</v>
      </c>
      <c r="J11" s="2">
        <v>292.14499999999998</v>
      </c>
      <c r="K11" s="1">
        <v>0.30027500000000001</v>
      </c>
      <c r="N11" s="3">
        <f t="shared" si="0"/>
        <v>571.89799999999991</v>
      </c>
      <c r="O11" s="21">
        <f t="shared" si="1"/>
        <v>127719</v>
      </c>
      <c r="P11" s="3">
        <f t="shared" si="2"/>
        <v>568.779</v>
      </c>
      <c r="Q11" s="17">
        <f t="shared" si="3"/>
        <v>1.32915E-4</v>
      </c>
      <c r="R11" s="3">
        <f t="shared" si="4"/>
        <v>572.20699999999999</v>
      </c>
      <c r="S11" s="24">
        <f t="shared" si="5"/>
        <v>4.3196199999999996</v>
      </c>
      <c r="T11" s="3">
        <f t="shared" si="6"/>
        <v>565.29499999999996</v>
      </c>
      <c r="U11" s="24">
        <f t="shared" si="5"/>
        <v>0.30027500000000001</v>
      </c>
      <c r="V11" s="22">
        <f t="shared" si="7"/>
        <v>0.29527936727299875</v>
      </c>
      <c r="W11" s="41">
        <f t="shared" si="8"/>
        <v>1.691832644162572E-2</v>
      </c>
    </row>
    <row r="12" spans="1:23" x14ac:dyDescent="0.6">
      <c r="B12" s="2">
        <v>398.27499999999998</v>
      </c>
      <c r="C12" s="1">
        <v>113021</v>
      </c>
      <c r="D12" s="2"/>
      <c r="E12" s="1"/>
      <c r="F12" s="2">
        <v>394.88400000000001</v>
      </c>
      <c r="G12" s="1">
        <v>149.42599999999999</v>
      </c>
      <c r="H12" s="2">
        <v>395.84699999999998</v>
      </c>
      <c r="I12" s="1">
        <v>4.37296</v>
      </c>
      <c r="J12" s="2">
        <v>392.23399999999998</v>
      </c>
      <c r="K12" s="1">
        <v>0.384407</v>
      </c>
      <c r="N12" s="3">
        <f t="shared" si="0"/>
        <v>671.42499999999995</v>
      </c>
      <c r="O12" s="21">
        <f t="shared" si="1"/>
        <v>113021</v>
      </c>
      <c r="P12" s="3">
        <f t="shared" si="2"/>
        <v>668.03399999999999</v>
      </c>
      <c r="Q12" s="17">
        <f t="shared" si="3"/>
        <v>1.4942599999999998E-4</v>
      </c>
      <c r="R12" s="3">
        <f t="shared" si="4"/>
        <v>668.99699999999996</v>
      </c>
      <c r="S12" s="24">
        <f t="shared" si="5"/>
        <v>4.37296</v>
      </c>
      <c r="T12" s="3">
        <f t="shared" si="6"/>
        <v>665.38400000000001</v>
      </c>
      <c r="U12" s="24">
        <f t="shared" si="5"/>
        <v>0.384407</v>
      </c>
      <c r="V12" s="22">
        <f t="shared" si="7"/>
        <v>0.38397976291811736</v>
      </c>
      <c r="W12" s="41">
        <f t="shared" si="8"/>
        <v>1.1126552051488048E-3</v>
      </c>
    </row>
    <row r="13" spans="1:23" x14ac:dyDescent="0.6">
      <c r="B13" s="2">
        <v>501.029</v>
      </c>
      <c r="C13" s="1">
        <v>99327.2</v>
      </c>
      <c r="D13" s="2"/>
      <c r="E13" s="1"/>
      <c r="F13" s="2">
        <v>500.58600000000001</v>
      </c>
      <c r="G13" s="1">
        <v>160.226</v>
      </c>
      <c r="H13" s="2">
        <v>500.678</v>
      </c>
      <c r="I13" s="1">
        <v>4.3449</v>
      </c>
      <c r="J13" s="2">
        <v>495.56099999999998</v>
      </c>
      <c r="K13" s="1">
        <v>0.459567</v>
      </c>
      <c r="N13" s="3">
        <f t="shared" si="0"/>
        <v>774.17899999999997</v>
      </c>
      <c r="O13" s="21">
        <f t="shared" si="1"/>
        <v>99327.2</v>
      </c>
      <c r="P13" s="3">
        <f t="shared" si="2"/>
        <v>773.73599999999999</v>
      </c>
      <c r="Q13" s="17">
        <f t="shared" si="3"/>
        <v>1.6022599999999999E-4</v>
      </c>
      <c r="R13" s="3">
        <f t="shared" si="4"/>
        <v>773.82799999999997</v>
      </c>
      <c r="S13" s="24">
        <f t="shared" si="5"/>
        <v>4.3449</v>
      </c>
      <c r="T13" s="3">
        <f t="shared" si="6"/>
        <v>768.71100000000001</v>
      </c>
      <c r="U13" s="24">
        <f t="shared" si="5"/>
        <v>0.459567</v>
      </c>
      <c r="V13" s="22">
        <f t="shared" si="7"/>
        <v>0.45114638827975534</v>
      </c>
      <c r="W13" s="41">
        <f t="shared" si="8"/>
        <v>1.8664921052239603E-2</v>
      </c>
    </row>
    <row r="14" spans="1:23" x14ac:dyDescent="0.6">
      <c r="B14" s="2">
        <v>595.79499999999996</v>
      </c>
      <c r="C14" s="1">
        <v>90674.7</v>
      </c>
      <c r="D14" s="2"/>
      <c r="E14" s="1"/>
      <c r="F14" s="2">
        <v>596.68700000000001</v>
      </c>
      <c r="G14" s="1">
        <v>168.55699999999999</v>
      </c>
      <c r="H14" s="2">
        <v>599.02800000000002</v>
      </c>
      <c r="I14" s="1">
        <v>4.2175099999999999</v>
      </c>
      <c r="J14" s="2">
        <v>597.27</v>
      </c>
      <c r="K14" s="1">
        <v>0.53771500000000005</v>
      </c>
      <c r="N14" s="3">
        <f t="shared" si="0"/>
        <v>868.94499999999994</v>
      </c>
      <c r="O14" s="21">
        <f t="shared" si="1"/>
        <v>90674.7</v>
      </c>
      <c r="P14" s="3">
        <f t="shared" si="2"/>
        <v>869.83699999999999</v>
      </c>
      <c r="Q14" s="17">
        <f t="shared" si="3"/>
        <v>1.6855699999999998E-4</v>
      </c>
      <c r="R14" s="3">
        <f t="shared" si="4"/>
        <v>872.178</v>
      </c>
      <c r="S14" s="24">
        <f t="shared" si="5"/>
        <v>4.2175099999999999</v>
      </c>
      <c r="T14" s="3">
        <f t="shared" si="6"/>
        <v>870.42</v>
      </c>
      <c r="U14" s="24">
        <f t="shared" si="5"/>
        <v>0.53771500000000005</v>
      </c>
      <c r="V14" s="22">
        <f t="shared" si="7"/>
        <v>0.53168260757022345</v>
      </c>
      <c r="W14" s="41">
        <f t="shared" si="8"/>
        <v>1.1345852476432272E-2</v>
      </c>
    </row>
    <row r="15" spans="1:23" x14ac:dyDescent="0.6">
      <c r="B15" s="2">
        <v>652.02300000000002</v>
      </c>
      <c r="C15" s="1">
        <v>86591.2</v>
      </c>
      <c r="D15" s="2"/>
      <c r="E15" s="1"/>
      <c r="F15" s="2">
        <v>643.125</v>
      </c>
      <c r="G15" s="1">
        <v>174.35499999999999</v>
      </c>
      <c r="H15" s="2">
        <v>652.24099999999999</v>
      </c>
      <c r="I15" s="1">
        <v>4.1718400000000004</v>
      </c>
      <c r="J15" s="2">
        <v>645.69299999999998</v>
      </c>
      <c r="K15" s="1">
        <v>0.58576399999999995</v>
      </c>
      <c r="N15" s="3">
        <f t="shared" si="0"/>
        <v>925.173</v>
      </c>
      <c r="O15" s="21">
        <f t="shared" si="1"/>
        <v>86591.2</v>
      </c>
      <c r="P15" s="3">
        <f t="shared" si="2"/>
        <v>916.27499999999998</v>
      </c>
      <c r="Q15" s="17">
        <f t="shared" si="3"/>
        <v>1.7435499999999998E-4</v>
      </c>
      <c r="R15" s="3">
        <f t="shared" si="4"/>
        <v>925.39099999999996</v>
      </c>
      <c r="S15" s="24">
        <f t="shared" si="5"/>
        <v>4.1718400000000004</v>
      </c>
      <c r="T15" s="3">
        <f t="shared" si="6"/>
        <v>918.84299999999996</v>
      </c>
      <c r="U15" s="24">
        <f t="shared" si="5"/>
        <v>0.58576399999999995</v>
      </c>
      <c r="V15" s="22">
        <f t="shared" si="7"/>
        <v>0.5797706657848638</v>
      </c>
      <c r="W15" s="41">
        <f t="shared" si="8"/>
        <v>1.0337422309945055E-2</v>
      </c>
    </row>
    <row r="16" spans="1:23" x14ac:dyDescent="0.6">
      <c r="B16" s="2">
        <v>700.20799999999997</v>
      </c>
      <c r="C16" s="1">
        <v>82012.5</v>
      </c>
      <c r="D16" s="2"/>
      <c r="E16" s="1"/>
      <c r="F16" s="2">
        <v>697.55499999999995</v>
      </c>
      <c r="G16" s="1">
        <v>183.43600000000001</v>
      </c>
      <c r="H16" s="2">
        <v>700.625</v>
      </c>
      <c r="I16" s="1">
        <v>4.1623700000000001</v>
      </c>
      <c r="J16" s="2">
        <v>697.34699999999998</v>
      </c>
      <c r="K16" s="1">
        <v>0.63382300000000003</v>
      </c>
      <c r="N16" s="3">
        <f t="shared" si="0"/>
        <v>973.35799999999995</v>
      </c>
      <c r="O16" s="21">
        <f t="shared" si="1"/>
        <v>82012.5</v>
      </c>
      <c r="P16" s="3">
        <f t="shared" si="2"/>
        <v>970.70499999999993</v>
      </c>
      <c r="Q16" s="17">
        <f t="shared" si="3"/>
        <v>1.8343600000000001E-4</v>
      </c>
      <c r="R16" s="3">
        <f t="shared" si="4"/>
        <v>973.77499999999998</v>
      </c>
      <c r="S16" s="24">
        <f t="shared" si="5"/>
        <v>4.1623700000000001</v>
      </c>
      <c r="T16" s="3">
        <f t="shared" si="6"/>
        <v>970.49699999999996</v>
      </c>
      <c r="U16" s="24">
        <f t="shared" si="5"/>
        <v>0.63382300000000003</v>
      </c>
      <c r="V16" s="22">
        <f t="shared" si="7"/>
        <v>0.64343207773965072</v>
      </c>
      <c r="W16" s="41">
        <f t="shared" si="8"/>
        <v>-1.4934098053374867E-2</v>
      </c>
    </row>
    <row r="17" spans="2:23" x14ac:dyDescent="0.6">
      <c r="B17" s="2">
        <v>753.20500000000004</v>
      </c>
      <c r="C17" s="1">
        <v>76422.100000000006</v>
      </c>
      <c r="D17" s="2"/>
      <c r="E17" s="1"/>
      <c r="F17" s="2">
        <v>747.19799999999998</v>
      </c>
      <c r="G17" s="1">
        <v>189.24</v>
      </c>
      <c r="H17" s="2">
        <v>748.99400000000003</v>
      </c>
      <c r="I17" s="1">
        <v>4.0986799999999999</v>
      </c>
      <c r="J17" s="2">
        <v>747.39400000000001</v>
      </c>
      <c r="K17" s="1">
        <v>0.67289500000000002</v>
      </c>
      <c r="N17" s="3">
        <f t="shared" si="0"/>
        <v>1026.355</v>
      </c>
      <c r="O17" s="21">
        <f t="shared" si="1"/>
        <v>76422.100000000006</v>
      </c>
      <c r="P17" s="3">
        <f t="shared" si="2"/>
        <v>1020.348</v>
      </c>
      <c r="Q17" s="17">
        <f t="shared" si="3"/>
        <v>1.8924E-4</v>
      </c>
      <c r="R17" s="3">
        <f t="shared" si="4"/>
        <v>1022.144</v>
      </c>
      <c r="S17" s="24">
        <f t="shared" si="5"/>
        <v>4.0986799999999999</v>
      </c>
      <c r="T17" s="3">
        <f t="shared" si="6"/>
        <v>1020.544</v>
      </c>
      <c r="U17" s="24">
        <f t="shared" si="5"/>
        <v>0.67289500000000002</v>
      </c>
      <c r="V17" s="22">
        <f t="shared" si="7"/>
        <v>0.68144775860103124</v>
      </c>
      <c r="W17" s="41">
        <f t="shared" si="8"/>
        <v>-1.2550864674629625E-2</v>
      </c>
    </row>
    <row r="18" spans="2:23" x14ac:dyDescent="0.6">
      <c r="B18" s="2">
        <v>801.39</v>
      </c>
      <c r="C18" s="1">
        <v>71843.399999999994</v>
      </c>
      <c r="D18" s="2"/>
      <c r="E18" s="1"/>
      <c r="F18" s="2">
        <v>795.21799999999996</v>
      </c>
      <c r="G18" s="1">
        <v>198.31</v>
      </c>
      <c r="H18" s="2">
        <v>797.36300000000006</v>
      </c>
      <c r="I18" s="1">
        <v>4.0349899999999996</v>
      </c>
      <c r="J18" s="2">
        <v>794.18600000000004</v>
      </c>
      <c r="K18" s="1">
        <v>0.73890299999999998</v>
      </c>
      <c r="N18" s="3">
        <f t="shared" si="0"/>
        <v>1074.54</v>
      </c>
      <c r="O18" s="21">
        <f t="shared" si="1"/>
        <v>71843.399999999994</v>
      </c>
      <c r="P18" s="3">
        <f t="shared" si="2"/>
        <v>1068.3679999999999</v>
      </c>
      <c r="Q18" s="17">
        <f t="shared" si="3"/>
        <v>1.9830999999999999E-4</v>
      </c>
      <c r="R18" s="3">
        <f t="shared" si="4"/>
        <v>1070.5129999999999</v>
      </c>
      <c r="S18" s="24">
        <f t="shared" si="5"/>
        <v>4.0349899999999996</v>
      </c>
      <c r="T18" s="3">
        <f t="shared" si="6"/>
        <v>1067.336</v>
      </c>
      <c r="U18" s="24">
        <f t="shared" si="5"/>
        <v>0.73890299999999998</v>
      </c>
      <c r="V18" s="22">
        <f t="shared" si="7"/>
        <v>0.74736852089833061</v>
      </c>
      <c r="W18" s="41">
        <f t="shared" si="8"/>
        <v>-1.132710391408398E-2</v>
      </c>
    </row>
    <row r="19" spans="2:23" x14ac:dyDescent="0.6">
      <c r="B19" s="2">
        <v>846.31700000000001</v>
      </c>
      <c r="C19" s="1">
        <v>63241</v>
      </c>
      <c r="D19" s="2"/>
      <c r="E19" s="1"/>
      <c r="F19" s="2">
        <v>844.79399999999998</v>
      </c>
      <c r="G19" s="1">
        <v>214.74</v>
      </c>
      <c r="H19" s="2">
        <v>848.91800000000001</v>
      </c>
      <c r="I19" s="1">
        <v>3.8357299999999999</v>
      </c>
      <c r="J19" s="2">
        <v>849.03</v>
      </c>
      <c r="K19" s="1">
        <v>0.83487500000000003</v>
      </c>
      <c r="N19" s="3">
        <f t="shared" si="0"/>
        <v>1119.4670000000001</v>
      </c>
      <c r="O19" s="21">
        <f t="shared" si="1"/>
        <v>63241</v>
      </c>
      <c r="P19" s="3">
        <f t="shared" si="2"/>
        <v>1117.944</v>
      </c>
      <c r="Q19" s="17">
        <f t="shared" si="3"/>
        <v>2.1473999999999999E-4</v>
      </c>
      <c r="R19" s="3">
        <f t="shared" si="4"/>
        <v>1122.068</v>
      </c>
      <c r="S19" s="24">
        <f t="shared" si="5"/>
        <v>3.8357299999999999</v>
      </c>
      <c r="T19" s="3">
        <f t="shared" si="6"/>
        <v>1122.1799999999998</v>
      </c>
      <c r="U19" s="24">
        <f t="shared" si="5"/>
        <v>0.83487500000000003</v>
      </c>
      <c r="V19" s="22">
        <f t="shared" si="7"/>
        <v>0.85317696454320491</v>
      </c>
      <c r="W19" s="41">
        <f t="shared" si="8"/>
        <v>-2.1451545580586373E-2</v>
      </c>
    </row>
    <row r="20" spans="2:23" x14ac:dyDescent="0.6">
      <c r="B20" s="35">
        <v>900.84500000000003</v>
      </c>
      <c r="C20" s="35">
        <v>50098.7</v>
      </c>
      <c r="D20" s="2"/>
      <c r="E20" s="1"/>
      <c r="F20" s="35">
        <v>895.91099999999994</v>
      </c>
      <c r="G20" s="35">
        <v>240.982</v>
      </c>
      <c r="H20" s="35">
        <v>906.94600000000003</v>
      </c>
      <c r="I20" s="35">
        <v>3.7086899999999998</v>
      </c>
      <c r="J20" s="35">
        <v>895.80600000000004</v>
      </c>
      <c r="K20" s="35">
        <v>0.918848</v>
      </c>
      <c r="N20" s="3">
        <f t="shared" si="0"/>
        <v>1173.9949999999999</v>
      </c>
      <c r="O20" s="21">
        <f t="shared" si="1"/>
        <v>50098.7</v>
      </c>
      <c r="P20" s="3">
        <f t="shared" si="2"/>
        <v>1169.0609999999999</v>
      </c>
      <c r="Q20" s="17">
        <f t="shared" si="3"/>
        <v>2.4098199999999999E-4</v>
      </c>
      <c r="R20" s="3">
        <f>H20+273.15</f>
        <v>1180.096</v>
      </c>
      <c r="S20" s="24">
        <f t="shared" si="5"/>
        <v>3.7086899999999998</v>
      </c>
      <c r="T20" s="3">
        <f t="shared" si="6"/>
        <v>1168.9560000000001</v>
      </c>
      <c r="U20" s="24">
        <f t="shared" si="5"/>
        <v>0.918848</v>
      </c>
      <c r="V20" s="22">
        <f>((O20*(Q20)^2)/S20)*T20</f>
        <v>0.917008363500319</v>
      </c>
      <c r="W20" s="41">
        <f t="shared" si="8"/>
        <v>2.0061283766910076E-3</v>
      </c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5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3" width="10.3125" style="22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59" t="s">
        <v>12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4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4" x14ac:dyDescent="0.6">
      <c r="B9" s="3"/>
      <c r="C9" s="4"/>
      <c r="D9" s="36">
        <v>300.22800000000001</v>
      </c>
      <c r="E9" s="36">
        <v>1.18276</v>
      </c>
      <c r="F9" s="36">
        <v>300.154</v>
      </c>
      <c r="G9" s="36">
        <v>82.163700000000006</v>
      </c>
      <c r="H9" s="36">
        <v>296.86799999999999</v>
      </c>
      <c r="I9" s="36">
        <v>1.62652</v>
      </c>
      <c r="J9" s="36">
        <v>300.05500000000001</v>
      </c>
      <c r="K9" s="36">
        <v>6.4417199999999994E-2</v>
      </c>
      <c r="N9" s="3">
        <f>D9</f>
        <v>300.22800000000001</v>
      </c>
      <c r="O9" s="21">
        <f>(1/(E9*10^(-3)))*100</f>
        <v>84548.006358010069</v>
      </c>
      <c r="P9" s="3">
        <f>F9</f>
        <v>300.154</v>
      </c>
      <c r="Q9" s="17">
        <f>G9*0.000001</f>
        <v>8.2163700000000001E-5</v>
      </c>
      <c r="R9" s="3">
        <f>H9</f>
        <v>296.86799999999999</v>
      </c>
      <c r="S9" s="24">
        <f>I9</f>
        <v>1.62652</v>
      </c>
      <c r="T9" s="3">
        <f>J9</f>
        <v>300.05500000000001</v>
      </c>
      <c r="U9" s="24">
        <f>K9</f>
        <v>6.4417199999999994E-2</v>
      </c>
      <c r="V9" s="37">
        <f>((O9*(Q9)^2)/S9)*T9</f>
        <v>0.1052942869854642</v>
      </c>
      <c r="W9" s="37">
        <f>((O9*(Q9)^2)/I29)*T9</f>
        <v>0.12233090261971231</v>
      </c>
      <c r="X9" s="38">
        <f t="shared" ref="X9:X26" si="0">U9/V9-1</f>
        <v>-0.38821752020702949</v>
      </c>
    </row>
    <row r="10" spans="1:24" x14ac:dyDescent="0.6">
      <c r="B10" s="3"/>
      <c r="C10" s="4"/>
      <c r="D10" s="3">
        <v>325.85500000000002</v>
      </c>
      <c r="E10" s="4">
        <v>1.33541</v>
      </c>
      <c r="F10" s="3">
        <v>322.47199999999998</v>
      </c>
      <c r="G10" s="4">
        <v>102.181</v>
      </c>
      <c r="H10" s="3">
        <v>322.803</v>
      </c>
      <c r="I10" s="4">
        <v>1.4866999999999999</v>
      </c>
      <c r="J10" s="3">
        <v>325.33499999999998</v>
      </c>
      <c r="K10" s="4">
        <v>0.142038</v>
      </c>
      <c r="N10" s="3">
        <f t="shared" ref="N10:N27" si="1">D10</f>
        <v>325.85500000000002</v>
      </c>
      <c r="O10" s="21">
        <f t="shared" ref="O10:O27" si="2">(1/(E10*10^(-3)))*100</f>
        <v>74883.36915254491</v>
      </c>
      <c r="P10" s="3">
        <f t="shared" ref="P10:P27" si="3">F10</f>
        <v>322.47199999999998</v>
      </c>
      <c r="Q10" s="17">
        <f t="shared" ref="Q10:Q27" si="4">G10*0.000001</f>
        <v>1.0218099999999999E-4</v>
      </c>
      <c r="R10" s="3">
        <f t="shared" ref="R10:U27" si="5">H10</f>
        <v>322.803</v>
      </c>
      <c r="S10" s="24">
        <f t="shared" si="5"/>
        <v>1.4866999999999999</v>
      </c>
      <c r="T10" s="3">
        <f t="shared" si="5"/>
        <v>325.33499999999998</v>
      </c>
      <c r="U10" s="24">
        <f t="shared" si="5"/>
        <v>0.142038</v>
      </c>
      <c r="V10" s="37">
        <f t="shared" ref="V10:V27" si="6">((O10*(Q10)^2)/S10)*T10</f>
        <v>0.17109334594364842</v>
      </c>
      <c r="W10" s="37"/>
      <c r="X10" s="38">
        <f t="shared" si="0"/>
        <v>-0.16982160108797062</v>
      </c>
    </row>
    <row r="11" spans="1:24" x14ac:dyDescent="0.6">
      <c r="B11" s="2"/>
      <c r="C11" s="1"/>
      <c r="D11" s="2">
        <v>349.35</v>
      </c>
      <c r="E11" s="1">
        <v>1.4883999999999999</v>
      </c>
      <c r="F11" s="2">
        <v>349.464</v>
      </c>
      <c r="G11" s="1">
        <v>121.474</v>
      </c>
      <c r="H11" s="2">
        <v>347.27199999999999</v>
      </c>
      <c r="I11" s="1">
        <v>1.37809</v>
      </c>
      <c r="J11" s="2">
        <v>349.21899999999999</v>
      </c>
      <c r="K11" s="1">
        <v>0.223994</v>
      </c>
      <c r="N11" s="3">
        <f t="shared" si="1"/>
        <v>349.35</v>
      </c>
      <c r="O11" s="21">
        <f t="shared" si="2"/>
        <v>67186.240257995159</v>
      </c>
      <c r="P11" s="3">
        <f t="shared" si="3"/>
        <v>349.464</v>
      </c>
      <c r="Q11" s="17">
        <f t="shared" si="4"/>
        <v>1.21474E-4</v>
      </c>
      <c r="R11" s="3">
        <f t="shared" si="5"/>
        <v>347.27199999999999</v>
      </c>
      <c r="S11" s="24">
        <f t="shared" si="5"/>
        <v>1.37809</v>
      </c>
      <c r="T11" s="3">
        <f t="shared" si="5"/>
        <v>349.21899999999999</v>
      </c>
      <c r="U11" s="24">
        <f t="shared" si="5"/>
        <v>0.223994</v>
      </c>
      <c r="V11" s="37">
        <f t="shared" si="6"/>
        <v>0.2512275637345236</v>
      </c>
      <c r="W11" s="37"/>
      <c r="X11" s="38">
        <f t="shared" si="0"/>
        <v>-0.10840197361186754</v>
      </c>
    </row>
    <row r="12" spans="1:24" x14ac:dyDescent="0.6">
      <c r="B12" s="2"/>
      <c r="C12" s="1"/>
      <c r="D12" s="2">
        <v>374.98899999999998</v>
      </c>
      <c r="E12" s="1">
        <v>1.7037100000000001</v>
      </c>
      <c r="F12" s="2">
        <v>375.29399999999998</v>
      </c>
      <c r="G12" s="1">
        <v>142.202</v>
      </c>
      <c r="H12" s="2">
        <v>374.59899999999999</v>
      </c>
      <c r="I12" s="1">
        <v>1.27738</v>
      </c>
      <c r="J12" s="2">
        <v>375.93599999999998</v>
      </c>
      <c r="K12" s="1">
        <v>0.34052199999999999</v>
      </c>
      <c r="N12" s="3">
        <f t="shared" si="1"/>
        <v>374.98899999999998</v>
      </c>
      <c r="O12" s="21">
        <f t="shared" si="2"/>
        <v>58695.435256000143</v>
      </c>
      <c r="P12" s="3">
        <f t="shared" si="3"/>
        <v>375.29399999999998</v>
      </c>
      <c r="Q12" s="17">
        <f t="shared" si="4"/>
        <v>1.4220199999999999E-4</v>
      </c>
      <c r="R12" s="3">
        <f t="shared" si="5"/>
        <v>374.59899999999999</v>
      </c>
      <c r="S12" s="24">
        <f t="shared" si="5"/>
        <v>1.27738</v>
      </c>
      <c r="T12" s="3">
        <f t="shared" si="5"/>
        <v>375.93599999999998</v>
      </c>
      <c r="U12" s="24">
        <f t="shared" si="5"/>
        <v>0.34052199999999999</v>
      </c>
      <c r="V12" s="37">
        <f t="shared" si="6"/>
        <v>0.34930881118015844</v>
      </c>
      <c r="W12" s="37"/>
      <c r="X12" s="38">
        <f t="shared" si="0"/>
        <v>-2.5154851234561626E-2</v>
      </c>
    </row>
    <row r="13" spans="1:24" x14ac:dyDescent="0.6">
      <c r="B13" s="2"/>
      <c r="C13" s="1"/>
      <c r="D13" s="2">
        <v>398.48899999999998</v>
      </c>
      <c r="E13" s="1">
        <v>1.8880300000000001</v>
      </c>
      <c r="F13" s="2">
        <v>401.12799999999999</v>
      </c>
      <c r="G13" s="1">
        <v>163.64599999999999</v>
      </c>
      <c r="H13" s="2">
        <v>399.05200000000002</v>
      </c>
      <c r="I13" s="1">
        <v>1.1843900000000001</v>
      </c>
      <c r="J13" s="2">
        <v>398.45</v>
      </c>
      <c r="K13" s="1">
        <v>0.45708599999999999</v>
      </c>
      <c r="N13" s="3">
        <f t="shared" si="1"/>
        <v>398.48899999999998</v>
      </c>
      <c r="O13" s="21">
        <f t="shared" si="2"/>
        <v>52965.260085909642</v>
      </c>
      <c r="P13" s="3">
        <f t="shared" si="3"/>
        <v>401.12799999999999</v>
      </c>
      <c r="Q13" s="17">
        <f t="shared" si="4"/>
        <v>1.6364599999999998E-4</v>
      </c>
      <c r="R13" s="3">
        <f t="shared" si="5"/>
        <v>399.05200000000002</v>
      </c>
      <c r="S13" s="24">
        <f t="shared" si="5"/>
        <v>1.1843900000000001</v>
      </c>
      <c r="T13" s="3">
        <f t="shared" si="5"/>
        <v>398.45</v>
      </c>
      <c r="U13" s="24">
        <f t="shared" si="5"/>
        <v>0.45708599999999999</v>
      </c>
      <c r="V13" s="37">
        <f t="shared" si="6"/>
        <v>0.4771786422380524</v>
      </c>
      <c r="W13" s="37"/>
      <c r="X13" s="38">
        <f t="shared" si="0"/>
        <v>-4.2107170060701749E-2</v>
      </c>
    </row>
    <row r="14" spans="1:24" x14ac:dyDescent="0.6">
      <c r="B14" s="2"/>
      <c r="C14" s="1"/>
      <c r="D14" s="2">
        <v>423.09</v>
      </c>
      <c r="E14" s="1">
        <v>2.26017</v>
      </c>
      <c r="F14" s="2">
        <v>426.947</v>
      </c>
      <c r="G14" s="1">
        <v>182.22399999999999</v>
      </c>
      <c r="H14" s="2">
        <v>424.92899999999997</v>
      </c>
      <c r="I14" s="1">
        <v>1.0992599999999999</v>
      </c>
      <c r="J14" s="2">
        <v>426.57499999999999</v>
      </c>
      <c r="K14" s="1">
        <v>0.58225000000000005</v>
      </c>
      <c r="N14" s="3">
        <f t="shared" si="1"/>
        <v>423.09</v>
      </c>
      <c r="O14" s="21">
        <f t="shared" si="2"/>
        <v>44244.459487560671</v>
      </c>
      <c r="P14" s="3">
        <f t="shared" si="3"/>
        <v>426.947</v>
      </c>
      <c r="Q14" s="17">
        <f t="shared" si="4"/>
        <v>1.8222399999999998E-4</v>
      </c>
      <c r="R14" s="3">
        <f t="shared" si="5"/>
        <v>424.92899999999997</v>
      </c>
      <c r="S14" s="24">
        <f t="shared" si="5"/>
        <v>1.0992599999999999</v>
      </c>
      <c r="T14" s="3">
        <f t="shared" si="5"/>
        <v>426.57499999999999</v>
      </c>
      <c r="U14" s="24">
        <f t="shared" si="5"/>
        <v>0.58225000000000005</v>
      </c>
      <c r="V14" s="37">
        <f t="shared" si="6"/>
        <v>0.57011834988758303</v>
      </c>
      <c r="W14" s="37"/>
      <c r="X14" s="38">
        <f t="shared" si="0"/>
        <v>2.1279178463224691E-2</v>
      </c>
    </row>
    <row r="15" spans="1:24" x14ac:dyDescent="0.6">
      <c r="B15" s="2"/>
      <c r="C15" s="1"/>
      <c r="D15" s="2">
        <v>450.89100000000002</v>
      </c>
      <c r="E15" s="1">
        <v>2.6318100000000002</v>
      </c>
      <c r="F15" s="2">
        <v>451.59399999999999</v>
      </c>
      <c r="G15" s="1">
        <v>200.08799999999999</v>
      </c>
      <c r="H15" s="2">
        <v>449.37400000000002</v>
      </c>
      <c r="I15" s="1">
        <v>1.0140800000000001</v>
      </c>
      <c r="J15" s="2">
        <v>453.29500000000002</v>
      </c>
      <c r="K15" s="1">
        <v>0.703102</v>
      </c>
      <c r="N15" s="3">
        <f t="shared" si="1"/>
        <v>450.89100000000002</v>
      </c>
      <c r="O15" s="21">
        <f t="shared" si="2"/>
        <v>37996.663892910205</v>
      </c>
      <c r="P15" s="3">
        <f t="shared" si="3"/>
        <v>451.59399999999999</v>
      </c>
      <c r="Q15" s="17">
        <f t="shared" si="4"/>
        <v>2.0008799999999999E-4</v>
      </c>
      <c r="R15" s="3">
        <f t="shared" si="5"/>
        <v>449.37400000000002</v>
      </c>
      <c r="S15" s="24">
        <f t="shared" si="5"/>
        <v>1.0140800000000001</v>
      </c>
      <c r="T15" s="3">
        <f t="shared" si="5"/>
        <v>453.29500000000002</v>
      </c>
      <c r="U15" s="24">
        <f t="shared" si="5"/>
        <v>0.703102</v>
      </c>
      <c r="V15" s="37">
        <f t="shared" si="6"/>
        <v>0.67998019674474719</v>
      </c>
      <c r="W15" s="37"/>
      <c r="X15" s="38">
        <f t="shared" si="0"/>
        <v>3.4003642114790011E-2</v>
      </c>
    </row>
    <row r="16" spans="1:24" x14ac:dyDescent="0.6">
      <c r="B16" s="2"/>
      <c r="C16" s="1"/>
      <c r="D16" s="2">
        <v>473.37</v>
      </c>
      <c r="E16" s="1">
        <v>3.0669499999999998</v>
      </c>
      <c r="F16" s="2">
        <v>476.24099999999999</v>
      </c>
      <c r="G16" s="1">
        <v>217.953</v>
      </c>
      <c r="H16" s="2">
        <v>473.77800000000002</v>
      </c>
      <c r="I16" s="1">
        <v>0.96796599999999999</v>
      </c>
      <c r="J16" s="2">
        <v>473.005</v>
      </c>
      <c r="K16" s="1">
        <v>0.81536500000000001</v>
      </c>
      <c r="N16" s="3">
        <f t="shared" si="1"/>
        <v>473.37</v>
      </c>
      <c r="O16" s="21">
        <f t="shared" si="2"/>
        <v>32605.683170576634</v>
      </c>
      <c r="P16" s="3">
        <f t="shared" si="3"/>
        <v>476.24099999999999</v>
      </c>
      <c r="Q16" s="17">
        <f t="shared" si="4"/>
        <v>2.1795300000000001E-4</v>
      </c>
      <c r="R16" s="3">
        <f t="shared" si="5"/>
        <v>473.77800000000002</v>
      </c>
      <c r="S16" s="24">
        <f t="shared" si="5"/>
        <v>0.96796599999999999</v>
      </c>
      <c r="T16" s="3">
        <f t="shared" si="5"/>
        <v>473.005</v>
      </c>
      <c r="U16" s="24">
        <f t="shared" si="5"/>
        <v>0.81536500000000001</v>
      </c>
      <c r="V16" s="37">
        <f t="shared" si="6"/>
        <v>0.75687582747081783</v>
      </c>
      <c r="W16" s="37"/>
      <c r="X16" s="38">
        <f t="shared" si="0"/>
        <v>7.7277104653520334E-2</v>
      </c>
    </row>
    <row r="17" spans="2:24" x14ac:dyDescent="0.6">
      <c r="B17" s="2"/>
      <c r="C17" s="1"/>
      <c r="D17" s="35">
        <v>499.03699999999998</v>
      </c>
      <c r="E17" s="35">
        <v>3.43892</v>
      </c>
      <c r="F17" s="35">
        <v>499.721</v>
      </c>
      <c r="G17" s="35">
        <v>236.535</v>
      </c>
      <c r="H17" s="35">
        <v>501.05500000000001</v>
      </c>
      <c r="I17" s="35">
        <v>0.91413</v>
      </c>
      <c r="J17" s="2">
        <v>501.12599999999998</v>
      </c>
      <c r="K17" s="1">
        <v>0.93620499999999995</v>
      </c>
      <c r="N17" s="3">
        <f t="shared" si="1"/>
        <v>499.03699999999998</v>
      </c>
      <c r="O17" s="21">
        <f t="shared" si="2"/>
        <v>29078.896862968606</v>
      </c>
      <c r="P17" s="3">
        <f t="shared" si="3"/>
        <v>499.721</v>
      </c>
      <c r="Q17" s="17">
        <f t="shared" si="4"/>
        <v>2.3653499999999998E-4</v>
      </c>
      <c r="R17" s="3">
        <f t="shared" si="5"/>
        <v>501.05500000000001</v>
      </c>
      <c r="S17" s="24">
        <f t="shared" si="5"/>
        <v>0.91413</v>
      </c>
      <c r="T17" s="3">
        <f t="shared" si="5"/>
        <v>501.12599999999998</v>
      </c>
      <c r="U17" s="24">
        <f t="shared" si="5"/>
        <v>0.93620499999999995</v>
      </c>
      <c r="V17" s="37">
        <f t="shared" si="6"/>
        <v>0.89188267052017989</v>
      </c>
      <c r="W17" s="37">
        <f>((O17*(Q17)^2)/I37)*T17</f>
        <v>1.1647095794323028</v>
      </c>
      <c r="X17" s="38">
        <f t="shared" si="0"/>
        <v>4.9695246857941022E-2</v>
      </c>
    </row>
    <row r="18" spans="2:24" x14ac:dyDescent="0.6">
      <c r="B18" s="2"/>
      <c r="C18" s="1"/>
      <c r="D18" s="2">
        <v>526.86099999999999</v>
      </c>
      <c r="E18" s="1">
        <v>3.9358900000000001</v>
      </c>
      <c r="F18" s="2">
        <v>525.51400000000001</v>
      </c>
      <c r="G18" s="1">
        <v>249.38300000000001</v>
      </c>
      <c r="H18" s="2">
        <v>524.04300000000001</v>
      </c>
      <c r="I18" s="1">
        <v>0.85234600000000005</v>
      </c>
      <c r="J18" s="2">
        <v>523.64499999999998</v>
      </c>
      <c r="K18" s="1">
        <v>1.0570900000000001</v>
      </c>
      <c r="N18" s="3">
        <f t="shared" si="1"/>
        <v>526.86099999999999</v>
      </c>
      <c r="O18" s="21">
        <f t="shared" si="2"/>
        <v>25407.214124378475</v>
      </c>
      <c r="P18" s="3">
        <f t="shared" si="3"/>
        <v>525.51400000000001</v>
      </c>
      <c r="Q18" s="17">
        <f t="shared" si="4"/>
        <v>2.4938299999999999E-4</v>
      </c>
      <c r="R18" s="3">
        <f t="shared" si="5"/>
        <v>524.04300000000001</v>
      </c>
      <c r="S18" s="24">
        <f t="shared" si="5"/>
        <v>0.85234600000000005</v>
      </c>
      <c r="T18" s="3">
        <f t="shared" si="5"/>
        <v>523.64499999999998</v>
      </c>
      <c r="U18" s="24">
        <f t="shared" si="5"/>
        <v>1.0570900000000001</v>
      </c>
      <c r="V18" s="37">
        <f t="shared" si="6"/>
        <v>0.97075977311592765</v>
      </c>
      <c r="W18" s="37"/>
      <c r="X18" s="38">
        <f t="shared" si="0"/>
        <v>8.8930577136474342E-2</v>
      </c>
    </row>
    <row r="19" spans="2:24" x14ac:dyDescent="0.6">
      <c r="B19" s="2"/>
      <c r="C19" s="1"/>
      <c r="D19" s="2">
        <v>549.351</v>
      </c>
      <c r="E19" s="1">
        <v>4.4336900000000004</v>
      </c>
      <c r="F19" s="2">
        <v>550.14700000000005</v>
      </c>
      <c r="G19" s="1">
        <v>264.38200000000001</v>
      </c>
      <c r="H19" s="2">
        <v>551.31200000000001</v>
      </c>
      <c r="I19" s="1">
        <v>0.80632199999999998</v>
      </c>
      <c r="J19" s="2">
        <v>550.33000000000004</v>
      </c>
      <c r="K19" s="1">
        <v>1.13903</v>
      </c>
      <c r="N19" s="3">
        <f t="shared" si="1"/>
        <v>549.351</v>
      </c>
      <c r="O19" s="21">
        <f t="shared" si="2"/>
        <v>22554.576436331812</v>
      </c>
      <c r="P19" s="3">
        <f t="shared" si="3"/>
        <v>550.14700000000005</v>
      </c>
      <c r="Q19" s="17">
        <f t="shared" si="4"/>
        <v>2.6438200000000002E-4</v>
      </c>
      <c r="R19" s="3">
        <f t="shared" si="5"/>
        <v>551.31200000000001</v>
      </c>
      <c r="S19" s="24">
        <f t="shared" si="5"/>
        <v>0.80632199999999998</v>
      </c>
      <c r="T19" s="3">
        <f t="shared" si="5"/>
        <v>550.33000000000004</v>
      </c>
      <c r="U19" s="24">
        <f t="shared" si="5"/>
        <v>1.13903</v>
      </c>
      <c r="V19" s="37">
        <f t="shared" si="6"/>
        <v>1.0760021064503984</v>
      </c>
      <c r="W19" s="37"/>
      <c r="X19" s="38">
        <f t="shared" si="0"/>
        <v>5.8575994574511681E-2</v>
      </c>
    </row>
    <row r="20" spans="2:24" x14ac:dyDescent="0.6">
      <c r="B20" s="2"/>
      <c r="C20" s="1"/>
      <c r="D20" s="2">
        <v>575.04100000000005</v>
      </c>
      <c r="E20" s="1">
        <v>4.9309900000000004</v>
      </c>
      <c r="F20" s="2">
        <v>572.423</v>
      </c>
      <c r="G20" s="1">
        <v>275.80399999999997</v>
      </c>
      <c r="H20" s="2">
        <v>572.82500000000005</v>
      </c>
      <c r="I20" s="1">
        <v>0.78355600000000003</v>
      </c>
      <c r="J20" s="2">
        <v>575.63</v>
      </c>
      <c r="K20" s="1">
        <v>1.23827</v>
      </c>
      <c r="N20" s="3">
        <f t="shared" si="1"/>
        <v>575.04100000000005</v>
      </c>
      <c r="O20" s="21">
        <f t="shared" si="2"/>
        <v>20279.903224301812</v>
      </c>
      <c r="P20" s="3">
        <f t="shared" si="3"/>
        <v>572.423</v>
      </c>
      <c r="Q20" s="17">
        <f t="shared" si="4"/>
        <v>2.7580399999999994E-4</v>
      </c>
      <c r="R20" s="3">
        <f t="shared" si="5"/>
        <v>572.82500000000005</v>
      </c>
      <c r="S20" s="24">
        <f t="shared" si="5"/>
        <v>0.78355600000000003</v>
      </c>
      <c r="T20" s="3">
        <f t="shared" si="5"/>
        <v>575.63</v>
      </c>
      <c r="U20" s="24">
        <f t="shared" si="5"/>
        <v>1.23827</v>
      </c>
      <c r="V20" s="37">
        <f t="shared" si="6"/>
        <v>1.1332882305524732</v>
      </c>
      <c r="W20" s="37"/>
      <c r="X20" s="38">
        <f t="shared" si="0"/>
        <v>9.2634659583774814E-2</v>
      </c>
    </row>
    <row r="21" spans="2:24" x14ac:dyDescent="0.6">
      <c r="B21" s="2"/>
      <c r="C21" s="1"/>
      <c r="D21" s="2">
        <v>601.77599999999995</v>
      </c>
      <c r="E21" s="1">
        <v>5.3028000000000004</v>
      </c>
      <c r="F21" s="2">
        <v>601.71100000000001</v>
      </c>
      <c r="G21" s="1">
        <v>285.77999999999997</v>
      </c>
      <c r="H21" s="2">
        <v>598.64499999999998</v>
      </c>
      <c r="I21" s="1">
        <v>0.753112</v>
      </c>
      <c r="J21" s="2">
        <v>599.52099999999996</v>
      </c>
      <c r="K21" s="1">
        <v>1.32887</v>
      </c>
      <c r="N21" s="3">
        <f t="shared" si="1"/>
        <v>601.77599999999995</v>
      </c>
      <c r="O21" s="21">
        <f t="shared" si="2"/>
        <v>18857.961831485249</v>
      </c>
      <c r="P21" s="3">
        <f t="shared" si="3"/>
        <v>601.71100000000001</v>
      </c>
      <c r="Q21" s="17">
        <f t="shared" si="4"/>
        <v>2.8577999999999996E-4</v>
      </c>
      <c r="R21" s="3">
        <f t="shared" si="5"/>
        <v>598.64499999999998</v>
      </c>
      <c r="S21" s="24">
        <f t="shared" si="5"/>
        <v>0.753112</v>
      </c>
      <c r="T21" s="3">
        <f t="shared" si="5"/>
        <v>599.52099999999996</v>
      </c>
      <c r="U21" s="24">
        <f t="shared" si="5"/>
        <v>1.32887</v>
      </c>
      <c r="V21" s="37">
        <f t="shared" si="6"/>
        <v>1.2260360738332776</v>
      </c>
      <c r="W21" s="37"/>
      <c r="X21" s="38">
        <f t="shared" si="0"/>
        <v>8.3875122732078866E-2</v>
      </c>
    </row>
    <row r="22" spans="2:24" x14ac:dyDescent="0.6">
      <c r="B22" s="2"/>
      <c r="C22" s="1"/>
      <c r="D22" s="2">
        <v>625.30399999999997</v>
      </c>
      <c r="E22" s="1">
        <v>5.6437799999999996</v>
      </c>
      <c r="F22" s="2">
        <v>625.13300000000004</v>
      </c>
      <c r="G22" s="1">
        <v>292.185</v>
      </c>
      <c r="H22" s="2">
        <v>624.46500000000003</v>
      </c>
      <c r="I22" s="1">
        <v>0.72266699999999995</v>
      </c>
      <c r="J22" s="2">
        <v>627.62300000000005</v>
      </c>
      <c r="K22" s="1">
        <v>1.4280900000000001</v>
      </c>
      <c r="N22" s="3">
        <f t="shared" si="1"/>
        <v>625.30399999999997</v>
      </c>
      <c r="O22" s="21">
        <f t="shared" si="2"/>
        <v>17718.621207772099</v>
      </c>
      <c r="P22" s="3">
        <f t="shared" si="3"/>
        <v>625.13300000000004</v>
      </c>
      <c r="Q22" s="17">
        <f t="shared" si="4"/>
        <v>2.9218499999999998E-4</v>
      </c>
      <c r="R22" s="3">
        <f t="shared" si="5"/>
        <v>624.46500000000003</v>
      </c>
      <c r="S22" s="24">
        <f t="shared" si="5"/>
        <v>0.72266699999999995</v>
      </c>
      <c r="T22" s="3">
        <f t="shared" si="5"/>
        <v>627.62300000000005</v>
      </c>
      <c r="U22" s="24">
        <f t="shared" si="5"/>
        <v>1.4280900000000001</v>
      </c>
      <c r="V22" s="37">
        <f t="shared" si="6"/>
        <v>1.3137308065313937</v>
      </c>
      <c r="W22" s="37"/>
      <c r="X22" s="38">
        <f t="shared" si="0"/>
        <v>8.7049183059462409E-2</v>
      </c>
    </row>
    <row r="23" spans="2:24" x14ac:dyDescent="0.6">
      <c r="B23" s="2"/>
      <c r="C23" s="1"/>
      <c r="D23" s="2">
        <v>650.94899999999996</v>
      </c>
      <c r="E23" s="1">
        <v>5.8904199999999998</v>
      </c>
      <c r="F23" s="2">
        <v>652.05700000000002</v>
      </c>
      <c r="G23" s="1">
        <v>297.15100000000001</v>
      </c>
      <c r="H23" s="2">
        <v>651.70100000000002</v>
      </c>
      <c r="I23" s="1">
        <v>0.70789299999999999</v>
      </c>
      <c r="J23" s="2">
        <v>647.28499999999997</v>
      </c>
      <c r="K23" s="1">
        <v>1.4884599999999999</v>
      </c>
      <c r="N23" s="3">
        <f t="shared" si="1"/>
        <v>650.94899999999996</v>
      </c>
      <c r="O23" s="21">
        <f t="shared" si="2"/>
        <v>16976.718128758221</v>
      </c>
      <c r="P23" s="3">
        <f t="shared" si="3"/>
        <v>652.05700000000002</v>
      </c>
      <c r="Q23" s="17">
        <f t="shared" si="4"/>
        <v>2.97151E-4</v>
      </c>
      <c r="R23" s="3">
        <f t="shared" si="5"/>
        <v>651.70100000000002</v>
      </c>
      <c r="S23" s="24">
        <f t="shared" si="5"/>
        <v>0.70789299999999999</v>
      </c>
      <c r="T23" s="3">
        <f t="shared" si="5"/>
        <v>647.28499999999997</v>
      </c>
      <c r="U23" s="24">
        <f t="shared" si="5"/>
        <v>1.4884599999999999</v>
      </c>
      <c r="V23" s="37">
        <f t="shared" si="6"/>
        <v>1.3706799349375627</v>
      </c>
      <c r="W23" s="37"/>
      <c r="X23" s="38">
        <f t="shared" si="0"/>
        <v>8.5928203995925712E-2</v>
      </c>
    </row>
    <row r="24" spans="2:24" x14ac:dyDescent="0.6">
      <c r="B24" s="2"/>
      <c r="C24" s="1"/>
      <c r="D24" s="2">
        <v>674.47799999999995</v>
      </c>
      <c r="E24" s="1">
        <v>6.2313999999999998</v>
      </c>
      <c r="F24" s="2">
        <v>675.46299999999997</v>
      </c>
      <c r="G24" s="1">
        <v>299.97500000000002</v>
      </c>
      <c r="H24" s="2">
        <v>676.08100000000002</v>
      </c>
      <c r="I24" s="1">
        <v>0.68521699999999996</v>
      </c>
      <c r="J24" s="35">
        <v>673.923</v>
      </c>
      <c r="K24" s="35">
        <v>1.5185</v>
      </c>
      <c r="N24" s="3">
        <f t="shared" si="1"/>
        <v>674.47799999999995</v>
      </c>
      <c r="O24" s="21">
        <f t="shared" si="2"/>
        <v>16047.758128189491</v>
      </c>
      <c r="P24" s="3">
        <f t="shared" si="3"/>
        <v>675.46299999999997</v>
      </c>
      <c r="Q24" s="17">
        <f t="shared" si="4"/>
        <v>2.9997500000000001E-4</v>
      </c>
      <c r="R24" s="3">
        <f t="shared" si="5"/>
        <v>676.08100000000002</v>
      </c>
      <c r="S24" s="24">
        <f t="shared" si="5"/>
        <v>0.68521699999999996</v>
      </c>
      <c r="T24" s="3">
        <f t="shared" si="5"/>
        <v>673.923</v>
      </c>
      <c r="U24" s="24">
        <f t="shared" si="5"/>
        <v>1.5185</v>
      </c>
      <c r="V24" s="37">
        <f t="shared" si="6"/>
        <v>1.4202560350253668</v>
      </c>
      <c r="W24" s="37"/>
      <c r="X24" s="38">
        <f t="shared" si="0"/>
        <v>6.9173418420206412E-2</v>
      </c>
    </row>
    <row r="25" spans="2:24" x14ac:dyDescent="0.6">
      <c r="B25" s="2"/>
      <c r="C25" s="1"/>
      <c r="D25" s="2">
        <v>701.17200000000003</v>
      </c>
      <c r="E25" s="1">
        <v>6.3838800000000004</v>
      </c>
      <c r="F25" s="2">
        <v>701.19</v>
      </c>
      <c r="G25" s="1">
        <v>299.21199999999999</v>
      </c>
      <c r="H25" s="2">
        <v>698.99400000000003</v>
      </c>
      <c r="I25" s="1">
        <v>0.69374499999999995</v>
      </c>
      <c r="J25" s="2">
        <v>697.72900000000004</v>
      </c>
      <c r="K25" s="1">
        <v>1.51397</v>
      </c>
      <c r="N25" s="3">
        <f t="shared" si="1"/>
        <v>701.17200000000003</v>
      </c>
      <c r="O25" s="21">
        <f t="shared" si="2"/>
        <v>15664.454845642462</v>
      </c>
      <c r="P25" s="3">
        <f t="shared" si="3"/>
        <v>701.19</v>
      </c>
      <c r="Q25" s="17">
        <f t="shared" si="4"/>
        <v>2.9921199999999998E-4</v>
      </c>
      <c r="R25" s="3">
        <f t="shared" si="5"/>
        <v>698.99400000000003</v>
      </c>
      <c r="S25" s="24">
        <f t="shared" si="5"/>
        <v>0.69374499999999995</v>
      </c>
      <c r="T25" s="3">
        <f t="shared" si="5"/>
        <v>697.72900000000004</v>
      </c>
      <c r="U25" s="24">
        <f t="shared" si="5"/>
        <v>1.51397</v>
      </c>
      <c r="V25" s="37">
        <f t="shared" si="6"/>
        <v>1.4104581588122316</v>
      </c>
      <c r="W25" s="37"/>
      <c r="X25" s="38">
        <f t="shared" si="0"/>
        <v>7.3388806708692078E-2</v>
      </c>
    </row>
    <row r="26" spans="2:24" x14ac:dyDescent="0.6">
      <c r="B26" s="2"/>
      <c r="C26" s="1"/>
      <c r="D26" s="2">
        <v>725.75</v>
      </c>
      <c r="E26" s="1">
        <v>6.6306900000000004</v>
      </c>
      <c r="F26" s="2">
        <v>724.56100000000004</v>
      </c>
      <c r="G26" s="1">
        <v>294.87299999999999</v>
      </c>
      <c r="H26" s="2">
        <v>721.93299999999999</v>
      </c>
      <c r="I26" s="1">
        <v>0.67883700000000002</v>
      </c>
      <c r="J26" s="2">
        <v>725.74699999999996</v>
      </c>
      <c r="K26" s="1">
        <v>1.5223800000000001</v>
      </c>
      <c r="N26" s="3">
        <f t="shared" si="1"/>
        <v>725.75</v>
      </c>
      <c r="O26" s="21">
        <f t="shared" si="2"/>
        <v>15081.386703344597</v>
      </c>
      <c r="P26" s="3">
        <f t="shared" si="3"/>
        <v>724.56100000000004</v>
      </c>
      <c r="Q26" s="17">
        <f t="shared" si="4"/>
        <v>2.9487299999999997E-4</v>
      </c>
      <c r="R26" s="3">
        <f t="shared" si="5"/>
        <v>721.93299999999999</v>
      </c>
      <c r="S26" s="24">
        <f t="shared" si="5"/>
        <v>0.67883700000000002</v>
      </c>
      <c r="T26" s="3">
        <f t="shared" si="5"/>
        <v>725.74699999999996</v>
      </c>
      <c r="U26" s="24">
        <f t="shared" si="5"/>
        <v>1.5223800000000001</v>
      </c>
      <c r="V26" s="37">
        <f t="shared" si="6"/>
        <v>1.4019451940618934</v>
      </c>
      <c r="W26" s="37"/>
      <c r="X26" s="38">
        <f t="shared" si="0"/>
        <v>8.5905502189545402E-2</v>
      </c>
    </row>
    <row r="27" spans="2:24" x14ac:dyDescent="0.6">
      <c r="B27" s="2"/>
      <c r="C27" s="1"/>
      <c r="D27" s="35">
        <v>751.38300000000004</v>
      </c>
      <c r="E27" s="35">
        <v>6.8146699999999996</v>
      </c>
      <c r="F27" s="35">
        <v>752.62400000000002</v>
      </c>
      <c r="G27" s="35">
        <v>293.39</v>
      </c>
      <c r="H27" s="35">
        <v>747.72</v>
      </c>
      <c r="I27" s="35">
        <v>0.679643</v>
      </c>
      <c r="J27" s="35">
        <v>749.553</v>
      </c>
      <c r="K27" s="35">
        <v>1.5178499999999999</v>
      </c>
      <c r="N27" s="3">
        <f t="shared" si="1"/>
        <v>751.38300000000004</v>
      </c>
      <c r="O27" s="21">
        <f t="shared" si="2"/>
        <v>14674.224870756765</v>
      </c>
      <c r="P27" s="3">
        <f t="shared" si="3"/>
        <v>752.62400000000002</v>
      </c>
      <c r="Q27" s="17">
        <f t="shared" si="4"/>
        <v>2.9338999999999998E-4</v>
      </c>
      <c r="R27" s="3">
        <f t="shared" si="5"/>
        <v>747.72</v>
      </c>
      <c r="S27" s="24">
        <f t="shared" si="5"/>
        <v>0.679643</v>
      </c>
      <c r="T27" s="3">
        <f t="shared" si="5"/>
        <v>749.553</v>
      </c>
      <c r="U27" s="24">
        <f t="shared" si="5"/>
        <v>1.5178499999999999</v>
      </c>
      <c r="V27" s="37">
        <f t="shared" si="6"/>
        <v>1.3930518544426984</v>
      </c>
      <c r="W27" s="37">
        <f>((O27*(Q27)^2)/I47)*T27</f>
        <v>1.5779632358483315</v>
      </c>
      <c r="X27" s="38">
        <f>U27/V27-1</f>
        <v>8.9586145095243319E-2</v>
      </c>
    </row>
    <row r="28" spans="2:24" x14ac:dyDescent="0.6">
      <c r="V28"/>
      <c r="W28"/>
    </row>
    <row r="29" spans="2:24" x14ac:dyDescent="0.6">
      <c r="H29" s="36">
        <v>296.86799999999999</v>
      </c>
      <c r="I29">
        <v>1.4</v>
      </c>
      <c r="O29"/>
      <c r="Q29"/>
      <c r="S29"/>
      <c r="U29"/>
      <c r="V29"/>
      <c r="W29"/>
    </row>
    <row r="30" spans="2:24" x14ac:dyDescent="0.6">
      <c r="H30" s="3">
        <v>322.803</v>
      </c>
      <c r="O30"/>
      <c r="Q30"/>
      <c r="S30"/>
      <c r="U30"/>
      <c r="V30"/>
      <c r="W30"/>
    </row>
    <row r="31" spans="2:24" x14ac:dyDescent="0.6">
      <c r="H31" s="2">
        <v>347.27199999999999</v>
      </c>
      <c r="O31"/>
      <c r="Q31"/>
      <c r="S31"/>
      <c r="U31"/>
      <c r="V31"/>
      <c r="W31"/>
    </row>
    <row r="32" spans="2:24" x14ac:dyDescent="0.6">
      <c r="H32" s="2">
        <v>374.59899999999999</v>
      </c>
      <c r="O32"/>
      <c r="Q32"/>
      <c r="S32"/>
      <c r="U32"/>
      <c r="V32"/>
      <c r="W32"/>
    </row>
    <row r="33" spans="8:23" x14ac:dyDescent="0.6">
      <c r="H33" s="2">
        <v>399.05200000000002</v>
      </c>
      <c r="O33"/>
      <c r="Q33"/>
      <c r="S33"/>
      <c r="U33"/>
      <c r="V33"/>
      <c r="W33"/>
    </row>
    <row r="34" spans="8:23" x14ac:dyDescent="0.6">
      <c r="H34" s="2">
        <v>424.92899999999997</v>
      </c>
      <c r="O34"/>
      <c r="Q34"/>
      <c r="S34"/>
      <c r="U34"/>
      <c r="V34"/>
      <c r="W34"/>
    </row>
    <row r="35" spans="8:23" x14ac:dyDescent="0.6">
      <c r="H35" s="2">
        <v>449.37400000000002</v>
      </c>
      <c r="O35"/>
      <c r="Q35"/>
      <c r="S35"/>
      <c r="U35"/>
      <c r="V35"/>
      <c r="W35"/>
    </row>
    <row r="36" spans="8:23" x14ac:dyDescent="0.6">
      <c r="H36" s="2">
        <v>473.77800000000002</v>
      </c>
      <c r="O36"/>
      <c r="Q36"/>
      <c r="S36"/>
      <c r="U36"/>
      <c r="V36"/>
      <c r="W36"/>
    </row>
    <row r="37" spans="8:23" x14ac:dyDescent="0.6">
      <c r="H37" s="2">
        <v>501.05500000000001</v>
      </c>
      <c r="I37">
        <v>0.7</v>
      </c>
      <c r="O37"/>
      <c r="Q37"/>
      <c r="S37"/>
      <c r="U37"/>
      <c r="V37"/>
      <c r="W37"/>
    </row>
    <row r="38" spans="8:23" x14ac:dyDescent="0.6">
      <c r="H38" s="2">
        <v>524.04300000000001</v>
      </c>
      <c r="O38"/>
      <c r="Q38"/>
      <c r="S38"/>
      <c r="U38"/>
      <c r="V38"/>
      <c r="W38"/>
    </row>
    <row r="39" spans="8:23" x14ac:dyDescent="0.6">
      <c r="H39" s="2">
        <v>551.31200000000001</v>
      </c>
      <c r="O39"/>
      <c r="Q39"/>
      <c r="S39"/>
      <c r="U39"/>
      <c r="V39"/>
      <c r="W39"/>
    </row>
    <row r="40" spans="8:23" x14ac:dyDescent="0.6">
      <c r="H40" s="2">
        <v>572.82500000000005</v>
      </c>
      <c r="O40"/>
      <c r="Q40"/>
      <c r="S40"/>
      <c r="U40"/>
      <c r="V40"/>
      <c r="W40"/>
    </row>
    <row r="41" spans="8:23" x14ac:dyDescent="0.6">
      <c r="H41" s="2">
        <v>598.64499999999998</v>
      </c>
      <c r="O41"/>
      <c r="Q41"/>
      <c r="S41"/>
      <c r="U41"/>
      <c r="V41"/>
      <c r="W41"/>
    </row>
    <row r="42" spans="8:23" x14ac:dyDescent="0.6">
      <c r="H42" s="2">
        <v>624.46500000000003</v>
      </c>
      <c r="O42"/>
      <c r="Q42"/>
      <c r="S42"/>
      <c r="U42"/>
      <c r="V42"/>
      <c r="W42"/>
    </row>
    <row r="43" spans="8:23" x14ac:dyDescent="0.6">
      <c r="H43" s="2">
        <v>651.70100000000002</v>
      </c>
      <c r="O43"/>
      <c r="Q43"/>
      <c r="S43"/>
      <c r="U43"/>
      <c r="V43"/>
      <c r="W43"/>
    </row>
    <row r="44" spans="8:23" x14ac:dyDescent="0.6">
      <c r="H44" s="2">
        <v>676.08100000000002</v>
      </c>
      <c r="O44"/>
      <c r="Q44"/>
      <c r="S44"/>
      <c r="U44"/>
      <c r="V44"/>
      <c r="W44"/>
    </row>
    <row r="45" spans="8:23" x14ac:dyDescent="0.6">
      <c r="H45" s="2">
        <v>698.99400000000003</v>
      </c>
      <c r="O45"/>
      <c r="Q45"/>
      <c r="S45"/>
      <c r="U45"/>
      <c r="V45"/>
      <c r="W45"/>
    </row>
    <row r="46" spans="8:23" x14ac:dyDescent="0.6">
      <c r="H46" s="2">
        <v>721.93299999999999</v>
      </c>
      <c r="O46"/>
      <c r="Q46"/>
      <c r="S46"/>
      <c r="U46"/>
      <c r="V46"/>
      <c r="W46"/>
    </row>
    <row r="47" spans="8:23" x14ac:dyDescent="0.6">
      <c r="H47" s="35">
        <v>747.72</v>
      </c>
      <c r="I47">
        <v>0.6</v>
      </c>
      <c r="O47"/>
      <c r="Q47"/>
      <c r="S47"/>
      <c r="U47"/>
      <c r="V47"/>
      <c r="W47"/>
    </row>
    <row r="48" spans="8:23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11" t="s">
        <v>39</v>
      </c>
      <c r="C8" s="10" t="s">
        <v>40</v>
      </c>
      <c r="D8" s="11" t="s">
        <v>39</v>
      </c>
      <c r="E8" s="10" t="s">
        <v>11</v>
      </c>
      <c r="F8" s="11" t="s">
        <v>39</v>
      </c>
      <c r="G8" s="27" t="s">
        <v>13</v>
      </c>
      <c r="H8" s="11" t="s">
        <v>39</v>
      </c>
      <c r="I8" s="10" t="s">
        <v>15</v>
      </c>
      <c r="J8" s="11" t="s">
        <v>39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46.296599999999998</v>
      </c>
      <c r="C9" s="36">
        <v>99011.3</v>
      </c>
      <c r="D9" s="3"/>
      <c r="E9" s="4"/>
      <c r="F9" s="36">
        <v>49.228499999999997</v>
      </c>
      <c r="G9" s="36">
        <v>-124.89100000000001</v>
      </c>
      <c r="H9" s="36">
        <v>200.70400000000001</v>
      </c>
      <c r="I9" s="36">
        <v>4.2787800000000002</v>
      </c>
      <c r="J9" s="36">
        <v>52.790100000000002</v>
      </c>
      <c r="K9" s="36">
        <v>0.10432</v>
      </c>
      <c r="N9" s="3">
        <f>B9+273.15</f>
        <v>319.44659999999999</v>
      </c>
      <c r="O9" s="21">
        <f>C9</f>
        <v>99011.3</v>
      </c>
      <c r="P9" s="3">
        <f>F9+273.15</f>
        <v>322.37849999999997</v>
      </c>
      <c r="Q9" s="17">
        <f>G9*0.000001</f>
        <v>-1.2489099999999999E-4</v>
      </c>
      <c r="R9" s="3">
        <f>H9+273.15</f>
        <v>473.85399999999998</v>
      </c>
      <c r="S9" s="24">
        <f>I9</f>
        <v>4.2787800000000002</v>
      </c>
      <c r="T9" s="3">
        <f>J9+273.15</f>
        <v>325.94009999999997</v>
      </c>
      <c r="U9" s="24">
        <f>K9</f>
        <v>0.10432</v>
      </c>
    </row>
    <row r="10" spans="1:23" x14ac:dyDescent="0.6">
      <c r="B10" s="3">
        <v>193.131</v>
      </c>
      <c r="C10" s="4">
        <v>84709.1</v>
      </c>
      <c r="D10" s="3"/>
      <c r="E10" s="4"/>
      <c r="F10" s="3">
        <v>194.50800000000001</v>
      </c>
      <c r="G10" s="4">
        <v>-166.05099999999999</v>
      </c>
      <c r="H10" s="3">
        <v>298.858</v>
      </c>
      <c r="I10" s="4">
        <v>4.2465599999999997</v>
      </c>
      <c r="J10" s="3">
        <v>198.99</v>
      </c>
      <c r="K10" s="4">
        <v>0.25612299999999999</v>
      </c>
      <c r="N10" s="3">
        <f t="shared" ref="N10:N20" si="0">B10+273.15</f>
        <v>466.28099999999995</v>
      </c>
      <c r="O10" s="21">
        <f t="shared" ref="O10:O20" si="1">C10</f>
        <v>84709.1</v>
      </c>
      <c r="P10" s="3">
        <f t="shared" ref="P10:T20" si="2">F10+273.15</f>
        <v>467.65800000000002</v>
      </c>
      <c r="Q10" s="17">
        <f t="shared" ref="Q10:Q20" si="3">G10*0.000001</f>
        <v>-1.6605099999999999E-4</v>
      </c>
      <c r="R10" s="3">
        <f t="shared" si="2"/>
        <v>572.00800000000004</v>
      </c>
      <c r="S10" s="24">
        <f t="shared" ref="S10:U20" si="4">I10</f>
        <v>4.2465599999999997</v>
      </c>
      <c r="T10" s="3">
        <f t="shared" si="2"/>
        <v>472.14</v>
      </c>
      <c r="U10" s="24">
        <f t="shared" si="4"/>
        <v>0.25612299999999999</v>
      </c>
      <c r="V10" s="22">
        <f t="shared" ref="V10:V14" si="5">((O10*(Q10)^2)/S9)*T10</f>
        <v>0.25772936091776949</v>
      </c>
      <c r="W10" s="41">
        <f>U10/V10-1</f>
        <v>-6.2327431847473136E-3</v>
      </c>
    </row>
    <row r="11" spans="1:23" x14ac:dyDescent="0.6">
      <c r="B11" s="2">
        <v>300.58499999999998</v>
      </c>
      <c r="C11" s="1">
        <v>77948.600000000006</v>
      </c>
      <c r="D11" s="2"/>
      <c r="E11" s="1"/>
      <c r="F11" s="2">
        <v>294.40499999999997</v>
      </c>
      <c r="G11" s="1">
        <v>-190.429</v>
      </c>
      <c r="H11" s="2">
        <v>406.053</v>
      </c>
      <c r="I11" s="1">
        <v>4.1918699999999998</v>
      </c>
      <c r="J11" s="2">
        <v>299.98200000000003</v>
      </c>
      <c r="K11" s="1">
        <v>0.37224000000000002</v>
      </c>
      <c r="N11" s="3">
        <f t="shared" si="0"/>
        <v>573.7349999999999</v>
      </c>
      <c r="O11" s="21">
        <f t="shared" si="1"/>
        <v>77948.600000000006</v>
      </c>
      <c r="P11" s="3">
        <f t="shared" si="2"/>
        <v>567.55499999999995</v>
      </c>
      <c r="Q11" s="17">
        <f t="shared" si="3"/>
        <v>-1.9042899999999999E-4</v>
      </c>
      <c r="R11" s="3">
        <f t="shared" si="2"/>
        <v>679.20299999999997</v>
      </c>
      <c r="S11" s="24">
        <f t="shared" si="4"/>
        <v>4.1918699999999998</v>
      </c>
      <c r="T11" s="3">
        <f t="shared" si="2"/>
        <v>573.13200000000006</v>
      </c>
      <c r="U11" s="24">
        <f t="shared" si="4"/>
        <v>0.37224000000000002</v>
      </c>
      <c r="V11" s="22">
        <f t="shared" si="5"/>
        <v>0.38149766638894006</v>
      </c>
      <c r="W11" s="41">
        <f t="shared" ref="W11:W20" si="6">U11/V11-1</f>
        <v>-2.4266639627362196E-2</v>
      </c>
    </row>
    <row r="12" spans="1:23" x14ac:dyDescent="0.6">
      <c r="B12" s="2">
        <v>397.45100000000002</v>
      </c>
      <c r="C12" s="1">
        <v>70806.399999999994</v>
      </c>
      <c r="D12" s="2"/>
      <c r="E12" s="1"/>
      <c r="F12" s="2">
        <v>394.29899999999998</v>
      </c>
      <c r="G12" s="1">
        <v>-215.34800000000001</v>
      </c>
      <c r="H12" s="2">
        <v>504.13499999999999</v>
      </c>
      <c r="I12" s="1">
        <v>4.0880099999999997</v>
      </c>
      <c r="J12" s="2">
        <v>399.495</v>
      </c>
      <c r="K12" s="1">
        <v>0.52418200000000004</v>
      </c>
      <c r="N12" s="3">
        <f t="shared" si="0"/>
        <v>670.601</v>
      </c>
      <c r="O12" s="21">
        <f t="shared" si="1"/>
        <v>70806.399999999994</v>
      </c>
      <c r="P12" s="3">
        <f t="shared" si="2"/>
        <v>667.44899999999996</v>
      </c>
      <c r="Q12" s="17">
        <f t="shared" si="3"/>
        <v>-2.15348E-4</v>
      </c>
      <c r="R12" s="3">
        <f t="shared" si="2"/>
        <v>777.28499999999997</v>
      </c>
      <c r="S12" s="24">
        <f t="shared" si="4"/>
        <v>4.0880099999999997</v>
      </c>
      <c r="T12" s="3">
        <f t="shared" si="2"/>
        <v>672.64499999999998</v>
      </c>
      <c r="U12" s="24">
        <f t="shared" si="4"/>
        <v>0.52418200000000004</v>
      </c>
      <c r="V12" s="22">
        <f t="shared" si="5"/>
        <v>0.5269049907916552</v>
      </c>
      <c r="W12" s="41">
        <f t="shared" si="6"/>
        <v>-5.167897133720345E-3</v>
      </c>
    </row>
    <row r="13" spans="1:23" x14ac:dyDescent="0.6">
      <c r="B13" s="2">
        <v>498.86900000000003</v>
      </c>
      <c r="C13" s="1">
        <v>61398.8</v>
      </c>
      <c r="D13" s="2"/>
      <c r="E13" s="1"/>
      <c r="F13" s="2">
        <v>500.25099999999998</v>
      </c>
      <c r="G13" s="1">
        <v>-240.81100000000001</v>
      </c>
      <c r="H13" s="2">
        <v>602.21600000000001</v>
      </c>
      <c r="I13" s="1">
        <v>3.98414</v>
      </c>
      <c r="J13" s="2">
        <v>503.51400000000001</v>
      </c>
      <c r="K13" s="1">
        <v>0.66118500000000002</v>
      </c>
      <c r="N13" s="3">
        <f t="shared" si="0"/>
        <v>772.01900000000001</v>
      </c>
      <c r="O13" s="21">
        <f t="shared" si="1"/>
        <v>61398.8</v>
      </c>
      <c r="P13" s="3">
        <f t="shared" si="2"/>
        <v>773.40099999999995</v>
      </c>
      <c r="Q13" s="17">
        <f t="shared" si="3"/>
        <v>-2.4081100000000001E-4</v>
      </c>
      <c r="R13" s="3">
        <f t="shared" si="2"/>
        <v>875.36599999999999</v>
      </c>
      <c r="S13" s="24">
        <f t="shared" si="4"/>
        <v>3.98414</v>
      </c>
      <c r="T13" s="3">
        <f t="shared" si="2"/>
        <v>776.66399999999999</v>
      </c>
      <c r="U13" s="24">
        <f t="shared" si="4"/>
        <v>0.66118500000000002</v>
      </c>
      <c r="V13" s="22">
        <f t="shared" si="5"/>
        <v>0.67644696288863704</v>
      </c>
      <c r="W13" s="41">
        <f t="shared" si="6"/>
        <v>-2.2561950494187633E-2</v>
      </c>
    </row>
    <row r="14" spans="1:23" x14ac:dyDescent="0.6">
      <c r="B14" s="2">
        <v>597.25800000000004</v>
      </c>
      <c r="C14" s="1">
        <v>52745.8</v>
      </c>
      <c r="D14" s="2"/>
      <c r="E14" s="1"/>
      <c r="F14" s="2">
        <v>609.21400000000006</v>
      </c>
      <c r="G14" s="1">
        <v>-271.14</v>
      </c>
      <c r="H14" s="2">
        <v>653.47</v>
      </c>
      <c r="I14" s="1">
        <v>3.8807</v>
      </c>
      <c r="J14" s="2">
        <v>604.577</v>
      </c>
      <c r="K14" s="1">
        <v>0.86983900000000003</v>
      </c>
      <c r="N14" s="3">
        <f t="shared" si="0"/>
        <v>870.40800000000002</v>
      </c>
      <c r="O14" s="21">
        <f t="shared" si="1"/>
        <v>52745.8</v>
      </c>
      <c r="P14" s="3">
        <f t="shared" si="2"/>
        <v>882.36400000000003</v>
      </c>
      <c r="Q14" s="17">
        <f t="shared" si="3"/>
        <v>-2.7113999999999996E-4</v>
      </c>
      <c r="R14" s="3">
        <f t="shared" si="2"/>
        <v>926.62</v>
      </c>
      <c r="S14" s="24">
        <f t="shared" si="4"/>
        <v>3.8807</v>
      </c>
      <c r="T14" s="3">
        <f t="shared" si="2"/>
        <v>877.72699999999998</v>
      </c>
      <c r="U14" s="24">
        <f t="shared" si="4"/>
        <v>0.86983900000000003</v>
      </c>
      <c r="V14" s="22">
        <f t="shared" si="5"/>
        <v>0.85427940067562791</v>
      </c>
      <c r="W14" s="41">
        <f t="shared" si="6"/>
        <v>1.8213712413136074E-2</v>
      </c>
    </row>
    <row r="15" spans="1:23" x14ac:dyDescent="0.6">
      <c r="B15" s="2">
        <v>653.25800000000004</v>
      </c>
      <c r="C15" s="1">
        <v>48610.8</v>
      </c>
      <c r="D15" s="2"/>
      <c r="E15" s="1"/>
      <c r="F15" s="2">
        <v>650.05999999999995</v>
      </c>
      <c r="G15" s="1">
        <v>-285.75700000000001</v>
      </c>
      <c r="H15" s="2">
        <v>706.26700000000005</v>
      </c>
      <c r="I15" s="1">
        <v>3.8085800000000001</v>
      </c>
      <c r="J15" s="2">
        <v>649.81600000000003</v>
      </c>
      <c r="K15" s="1">
        <v>0.94731600000000005</v>
      </c>
      <c r="N15" s="3">
        <f t="shared" si="0"/>
        <v>926.40800000000002</v>
      </c>
      <c r="O15" s="21">
        <f t="shared" si="1"/>
        <v>48610.8</v>
      </c>
      <c r="P15" s="3">
        <f t="shared" si="2"/>
        <v>923.20999999999992</v>
      </c>
      <c r="Q15" s="17">
        <f t="shared" si="3"/>
        <v>-2.8575699999999998E-4</v>
      </c>
      <c r="R15" s="3">
        <f t="shared" si="2"/>
        <v>979.41700000000003</v>
      </c>
      <c r="S15" s="24">
        <f t="shared" si="4"/>
        <v>3.8085800000000001</v>
      </c>
      <c r="T15" s="3">
        <f t="shared" si="2"/>
        <v>922.96600000000001</v>
      </c>
      <c r="U15" s="24">
        <f t="shared" si="4"/>
        <v>0.94731600000000005</v>
      </c>
      <c r="V15" s="22">
        <f t="shared" ref="V15:V19" si="7">((O15*(Q15)^2)/S14)*T15</f>
        <v>0.94406556368471506</v>
      </c>
      <c r="W15" s="41">
        <f t="shared" si="6"/>
        <v>3.4430196803265645E-3</v>
      </c>
    </row>
    <row r="16" spans="1:23" x14ac:dyDescent="0.6">
      <c r="B16" s="2">
        <v>703.21199999999999</v>
      </c>
      <c r="C16" s="1">
        <v>43717.8</v>
      </c>
      <c r="D16" s="2"/>
      <c r="E16" s="1"/>
      <c r="F16" s="2">
        <v>706.096</v>
      </c>
      <c r="G16" s="1">
        <v>-291.733</v>
      </c>
      <c r="H16" s="2">
        <v>754.61800000000005</v>
      </c>
      <c r="I16" s="1">
        <v>3.82158</v>
      </c>
      <c r="J16" s="2">
        <v>702.53399999999999</v>
      </c>
      <c r="K16" s="1">
        <v>0.95611400000000002</v>
      </c>
      <c r="N16" s="3">
        <f t="shared" si="0"/>
        <v>976.36199999999997</v>
      </c>
      <c r="O16" s="21">
        <f t="shared" si="1"/>
        <v>43717.8</v>
      </c>
      <c r="P16" s="3">
        <f t="shared" si="2"/>
        <v>979.24599999999998</v>
      </c>
      <c r="Q16" s="17">
        <f t="shared" si="3"/>
        <v>-2.9173299999999997E-4</v>
      </c>
      <c r="R16" s="3">
        <f t="shared" si="2"/>
        <v>1027.768</v>
      </c>
      <c r="S16" s="24">
        <f t="shared" si="4"/>
        <v>3.82158</v>
      </c>
      <c r="T16" s="3">
        <f t="shared" si="2"/>
        <v>975.68399999999997</v>
      </c>
      <c r="U16" s="24">
        <f t="shared" si="4"/>
        <v>0.95611400000000002</v>
      </c>
      <c r="V16" s="22">
        <f t="shared" si="7"/>
        <v>0.95318130476737684</v>
      </c>
      <c r="W16" s="41">
        <f t="shared" si="6"/>
        <v>3.0767443905532765E-3</v>
      </c>
    </row>
    <row r="17" spans="2:23" x14ac:dyDescent="0.6">
      <c r="B17" s="2">
        <v>753.11400000000003</v>
      </c>
      <c r="C17" s="1">
        <v>47515</v>
      </c>
      <c r="D17" s="2"/>
      <c r="E17" s="1"/>
      <c r="F17" s="2">
        <v>754.63099999999997</v>
      </c>
      <c r="G17" s="1">
        <v>-279.86700000000002</v>
      </c>
      <c r="H17" s="2">
        <v>799.98500000000001</v>
      </c>
      <c r="I17" s="1">
        <v>3.8704299999999998</v>
      </c>
      <c r="J17" s="2">
        <v>753.75699999999995</v>
      </c>
      <c r="K17" s="1">
        <v>0.97984199999999999</v>
      </c>
      <c r="N17" s="3">
        <f t="shared" si="0"/>
        <v>1026.2640000000001</v>
      </c>
      <c r="O17" s="21">
        <f t="shared" si="1"/>
        <v>47515</v>
      </c>
      <c r="P17" s="3">
        <f t="shared" si="2"/>
        <v>1027.7809999999999</v>
      </c>
      <c r="Q17" s="17">
        <f t="shared" si="3"/>
        <v>-2.79867E-4</v>
      </c>
      <c r="R17" s="3">
        <f t="shared" si="2"/>
        <v>1073.135</v>
      </c>
      <c r="S17" s="24">
        <f t="shared" si="4"/>
        <v>3.8704299999999998</v>
      </c>
      <c r="T17" s="3">
        <f t="shared" si="2"/>
        <v>1026.9069999999999</v>
      </c>
      <c r="U17" s="24">
        <f t="shared" si="4"/>
        <v>0.97984199999999999</v>
      </c>
      <c r="V17" s="22">
        <f t="shared" si="7"/>
        <v>1.0000512968182989</v>
      </c>
      <c r="W17" s="41">
        <f t="shared" si="6"/>
        <v>-2.020826019884725E-2</v>
      </c>
    </row>
    <row r="18" spans="2:23" x14ac:dyDescent="0.6">
      <c r="B18" s="2">
        <v>796.96100000000001</v>
      </c>
      <c r="C18" s="1">
        <v>51687.8</v>
      </c>
      <c r="D18" s="2"/>
      <c r="E18" s="1"/>
      <c r="F18" s="2">
        <v>800.11300000000006</v>
      </c>
      <c r="G18" s="1">
        <v>-273.40499999999997</v>
      </c>
      <c r="H18" s="2">
        <v>849.90200000000004</v>
      </c>
      <c r="I18" s="1">
        <v>3.9371499999999999</v>
      </c>
      <c r="J18" s="2">
        <v>802.02200000000005</v>
      </c>
      <c r="K18" s="1">
        <v>1.0752200000000001</v>
      </c>
      <c r="N18" s="3">
        <f t="shared" si="0"/>
        <v>1070.1109999999999</v>
      </c>
      <c r="O18" s="21">
        <f t="shared" si="1"/>
        <v>51687.8</v>
      </c>
      <c r="P18" s="3">
        <f t="shared" si="2"/>
        <v>1073.2629999999999</v>
      </c>
      <c r="Q18" s="17">
        <f t="shared" si="3"/>
        <v>-2.7340499999999995E-4</v>
      </c>
      <c r="R18" s="3">
        <f t="shared" si="2"/>
        <v>1123.0520000000001</v>
      </c>
      <c r="S18" s="24">
        <f t="shared" si="4"/>
        <v>3.9371499999999999</v>
      </c>
      <c r="T18" s="3">
        <f t="shared" si="2"/>
        <v>1075.172</v>
      </c>
      <c r="U18" s="24">
        <f t="shared" si="4"/>
        <v>1.0752200000000001</v>
      </c>
      <c r="V18" s="22">
        <f t="shared" si="7"/>
        <v>1.0732964215156635</v>
      </c>
      <c r="W18" s="41">
        <f t="shared" si="6"/>
        <v>1.7922155014922225E-3</v>
      </c>
    </row>
    <row r="19" spans="2:23" x14ac:dyDescent="0.6">
      <c r="B19" s="2">
        <v>845.35199999999998</v>
      </c>
      <c r="C19" s="1">
        <v>55106.6</v>
      </c>
      <c r="D19" s="2"/>
      <c r="E19" s="1"/>
      <c r="F19" s="2">
        <v>848.63</v>
      </c>
      <c r="G19" s="1">
        <v>-265.86399999999998</v>
      </c>
      <c r="H19" s="35">
        <v>901.34799999999996</v>
      </c>
      <c r="I19" s="35">
        <v>4.0217599999999996</v>
      </c>
      <c r="J19" s="2">
        <v>848.72900000000004</v>
      </c>
      <c r="K19" s="1">
        <v>1.10195</v>
      </c>
      <c r="N19" s="3">
        <f t="shared" si="0"/>
        <v>1118.502</v>
      </c>
      <c r="O19" s="21">
        <f t="shared" si="1"/>
        <v>55106.6</v>
      </c>
      <c r="P19" s="3">
        <f t="shared" si="2"/>
        <v>1121.78</v>
      </c>
      <c r="Q19" s="17">
        <f t="shared" si="3"/>
        <v>-2.6586399999999999E-4</v>
      </c>
      <c r="R19" s="3">
        <f t="shared" si="2"/>
        <v>1174.498</v>
      </c>
      <c r="S19" s="24">
        <f t="shared" si="4"/>
        <v>4.0217599999999996</v>
      </c>
      <c r="T19" s="3">
        <f t="shared" si="2"/>
        <v>1121.8789999999999</v>
      </c>
      <c r="U19" s="24">
        <f t="shared" si="4"/>
        <v>1.10195</v>
      </c>
      <c r="V19" s="22">
        <f t="shared" si="7"/>
        <v>1.1099073903750873</v>
      </c>
      <c r="W19" s="41">
        <f t="shared" si="6"/>
        <v>-7.1694183173229842E-3</v>
      </c>
    </row>
    <row r="20" spans="2:23" x14ac:dyDescent="0.6">
      <c r="B20" s="35">
        <v>902.82500000000005</v>
      </c>
      <c r="C20" s="35">
        <v>57773.1</v>
      </c>
      <c r="D20" s="2"/>
      <c r="E20" s="1"/>
      <c r="F20" s="35">
        <v>903.19399999999996</v>
      </c>
      <c r="G20" s="35">
        <v>-261.56900000000002</v>
      </c>
      <c r="H20" s="2"/>
      <c r="I20" s="1"/>
      <c r="J20" s="35">
        <v>901.46699999999998</v>
      </c>
      <c r="K20" s="35">
        <v>1.13761</v>
      </c>
      <c r="N20" s="3">
        <f t="shared" si="0"/>
        <v>1175.9749999999999</v>
      </c>
      <c r="O20" s="21">
        <f t="shared" si="1"/>
        <v>57773.1</v>
      </c>
      <c r="P20" s="3">
        <f t="shared" si="2"/>
        <v>1176.3440000000001</v>
      </c>
      <c r="Q20" s="17">
        <f t="shared" si="3"/>
        <v>-2.6156900000000002E-4</v>
      </c>
      <c r="R20" s="3"/>
      <c r="S20" s="24"/>
      <c r="T20" s="3">
        <f t="shared" si="2"/>
        <v>1174.617</v>
      </c>
      <c r="U20" s="24">
        <f t="shared" si="4"/>
        <v>1.13761</v>
      </c>
      <c r="V20" s="22">
        <f>((O20*(Q20)^2)/S19)*T20</f>
        <v>1.1544585576105624</v>
      </c>
      <c r="W20" s="41">
        <f t="shared" si="6"/>
        <v>-1.4594337318989292E-2</v>
      </c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42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301.24799999999999</v>
      </c>
      <c r="E9" s="36">
        <v>7.8807099999999997</v>
      </c>
      <c r="F9" s="36">
        <v>298.27100000000002</v>
      </c>
      <c r="G9" s="36">
        <v>-119.217</v>
      </c>
      <c r="H9" s="36">
        <v>298.75799999999998</v>
      </c>
      <c r="I9" s="36">
        <v>2.2734700000000001</v>
      </c>
      <c r="J9" s="36">
        <v>300</v>
      </c>
      <c r="K9" s="36">
        <v>0.23478299999999999</v>
      </c>
      <c r="N9" s="3">
        <f>D9</f>
        <v>301.24799999999999</v>
      </c>
      <c r="O9" s="21">
        <f>1/(E9*10^(-6))</f>
        <v>126892.12012623229</v>
      </c>
      <c r="P9" s="3">
        <f>F9</f>
        <v>298.27100000000002</v>
      </c>
      <c r="Q9" s="17">
        <f>G9*0.000001</f>
        <v>-1.1921699999999999E-4</v>
      </c>
      <c r="R9" s="3">
        <f>H9</f>
        <v>298.75799999999998</v>
      </c>
      <c r="S9" s="24">
        <f>I9</f>
        <v>2.2734700000000001</v>
      </c>
      <c r="T9" s="3">
        <f>J9</f>
        <v>300</v>
      </c>
      <c r="U9" s="24">
        <f>K9</f>
        <v>0.23478299999999999</v>
      </c>
      <c r="V9" s="22">
        <f>((O9*(Q9)^2)/S9)*T9</f>
        <v>0.23798142382789206</v>
      </c>
    </row>
    <row r="10" spans="1:22" x14ac:dyDescent="0.6">
      <c r="B10" s="3"/>
      <c r="C10" s="4"/>
      <c r="D10" s="3">
        <v>372.05900000000003</v>
      </c>
      <c r="E10" s="4">
        <v>9.4770699999999994</v>
      </c>
      <c r="F10" s="3">
        <v>372.16800000000001</v>
      </c>
      <c r="G10" s="4">
        <v>-139.58199999999999</v>
      </c>
      <c r="H10" s="3">
        <v>370.80700000000002</v>
      </c>
      <c r="I10" s="4">
        <v>2.0040800000000001</v>
      </c>
      <c r="J10" s="3">
        <v>371.75299999999999</v>
      </c>
      <c r="K10" s="4">
        <v>0.37826100000000001</v>
      </c>
      <c r="N10" s="3">
        <f t="shared" ref="N10:N20" si="0">D10</f>
        <v>372.05900000000003</v>
      </c>
      <c r="O10" s="21">
        <f t="shared" ref="O10:O20" si="1">1/(E10*10^(-6))</f>
        <v>105517.84465029805</v>
      </c>
      <c r="P10" s="3">
        <f t="shared" ref="P10:P20" si="2">F10</f>
        <v>372.16800000000001</v>
      </c>
      <c r="Q10" s="17">
        <f t="shared" ref="Q10:Q20" si="3">G10*0.000001</f>
        <v>-1.3958199999999999E-4</v>
      </c>
      <c r="R10" s="3">
        <f t="shared" ref="R10:U20" si="4">H10</f>
        <v>370.80700000000002</v>
      </c>
      <c r="S10" s="24">
        <f t="shared" si="4"/>
        <v>2.0040800000000001</v>
      </c>
      <c r="T10" s="3">
        <f t="shared" si="4"/>
        <v>371.75299999999999</v>
      </c>
      <c r="U10" s="24">
        <f t="shared" si="4"/>
        <v>0.37826100000000001</v>
      </c>
      <c r="V10" s="22">
        <f t="shared" ref="V10:V20" si="5">((O10*(Q10)^2)/S10)*T10</f>
        <v>0.38135037093104868</v>
      </c>
    </row>
    <row r="11" spans="1:22" x14ac:dyDescent="0.6">
      <c r="B11" s="2"/>
      <c r="C11" s="1"/>
      <c r="D11" s="2">
        <v>421.99099999999999</v>
      </c>
      <c r="E11" s="1">
        <v>12.0931</v>
      </c>
      <c r="F11" s="2">
        <v>421.83499999999998</v>
      </c>
      <c r="G11" s="1">
        <v>-159.983</v>
      </c>
      <c r="H11" s="2">
        <v>421.73899999999998</v>
      </c>
      <c r="I11" s="1">
        <v>1.8</v>
      </c>
      <c r="J11" s="2">
        <v>423.71100000000001</v>
      </c>
      <c r="K11" s="1">
        <v>0.51739100000000005</v>
      </c>
      <c r="N11" s="3">
        <f t="shared" si="0"/>
        <v>421.99099999999999</v>
      </c>
      <c r="O11" s="21">
        <f t="shared" si="1"/>
        <v>82691.782917531484</v>
      </c>
      <c r="P11" s="3">
        <f t="shared" si="2"/>
        <v>421.83499999999998</v>
      </c>
      <c r="Q11" s="17">
        <f t="shared" si="3"/>
        <v>-1.5998299999999999E-4</v>
      </c>
      <c r="R11" s="3">
        <f t="shared" si="4"/>
        <v>421.73899999999998</v>
      </c>
      <c r="S11" s="24">
        <f t="shared" si="4"/>
        <v>1.8</v>
      </c>
      <c r="T11" s="3">
        <f t="shared" si="4"/>
        <v>423.71100000000001</v>
      </c>
      <c r="U11" s="24">
        <f t="shared" si="4"/>
        <v>0.51739100000000005</v>
      </c>
      <c r="V11" s="22">
        <f t="shared" si="5"/>
        <v>0.49820406010279861</v>
      </c>
    </row>
    <row r="12" spans="1:22" x14ac:dyDescent="0.6">
      <c r="B12" s="2"/>
      <c r="C12" s="1"/>
      <c r="D12" s="2">
        <v>473.084</v>
      </c>
      <c r="E12" s="1">
        <v>14.7088</v>
      </c>
      <c r="F12" s="2">
        <v>474.95299999999997</v>
      </c>
      <c r="G12" s="1">
        <v>-176.81899999999999</v>
      </c>
      <c r="H12" s="2">
        <v>470.18599999999998</v>
      </c>
      <c r="I12" s="1">
        <v>1.6122399999999999</v>
      </c>
      <c r="J12" s="2">
        <v>474.43299999999999</v>
      </c>
      <c r="K12" s="1">
        <v>0.63043499999999997</v>
      </c>
      <c r="N12" s="3">
        <f t="shared" si="0"/>
        <v>473.084</v>
      </c>
      <c r="O12" s="21">
        <f t="shared" si="1"/>
        <v>67986.511476123138</v>
      </c>
      <c r="P12" s="3">
        <f t="shared" si="2"/>
        <v>474.95299999999997</v>
      </c>
      <c r="Q12" s="17">
        <f t="shared" si="3"/>
        <v>-1.7681899999999999E-4</v>
      </c>
      <c r="R12" s="3">
        <f t="shared" si="4"/>
        <v>470.18599999999998</v>
      </c>
      <c r="S12" s="24">
        <f t="shared" si="4"/>
        <v>1.6122399999999999</v>
      </c>
      <c r="T12" s="3">
        <f t="shared" si="4"/>
        <v>474.43299999999999</v>
      </c>
      <c r="U12" s="24">
        <f t="shared" si="4"/>
        <v>0.63043499999999997</v>
      </c>
      <c r="V12" s="22">
        <f t="shared" si="5"/>
        <v>0.6254978410327795</v>
      </c>
    </row>
    <row r="13" spans="1:22" x14ac:dyDescent="0.6">
      <c r="B13" s="2"/>
      <c r="C13" s="1"/>
      <c r="D13" s="2">
        <v>520.69500000000005</v>
      </c>
      <c r="E13" s="1">
        <v>17.325700000000001</v>
      </c>
      <c r="F13" s="2">
        <v>523.45000000000005</v>
      </c>
      <c r="G13" s="1">
        <v>-190.99</v>
      </c>
      <c r="H13" s="2">
        <v>519.87599999999998</v>
      </c>
      <c r="I13" s="1">
        <v>1.4734700000000001</v>
      </c>
      <c r="J13" s="2">
        <v>521.44299999999998</v>
      </c>
      <c r="K13" s="1">
        <v>0.73912999999999995</v>
      </c>
      <c r="N13" s="3">
        <f t="shared" si="0"/>
        <v>520.69500000000005</v>
      </c>
      <c r="O13" s="21">
        <f t="shared" si="1"/>
        <v>57717.725690736886</v>
      </c>
      <c r="P13" s="3">
        <f t="shared" si="2"/>
        <v>523.45000000000005</v>
      </c>
      <c r="Q13" s="17">
        <f t="shared" si="3"/>
        <v>-1.9099000000000001E-4</v>
      </c>
      <c r="R13" s="3">
        <f t="shared" si="4"/>
        <v>519.87599999999998</v>
      </c>
      <c r="S13" s="24">
        <f t="shared" si="4"/>
        <v>1.4734700000000001</v>
      </c>
      <c r="T13" s="3">
        <f t="shared" si="4"/>
        <v>521.44299999999998</v>
      </c>
      <c r="U13" s="24">
        <f t="shared" si="4"/>
        <v>0.73912999999999995</v>
      </c>
      <c r="V13" s="22">
        <f t="shared" si="5"/>
        <v>0.745068171154467</v>
      </c>
    </row>
    <row r="14" spans="1:22" x14ac:dyDescent="0.6">
      <c r="B14" s="2"/>
      <c r="C14" s="1"/>
      <c r="D14" s="2">
        <v>572.96900000000005</v>
      </c>
      <c r="E14" s="1">
        <v>21.7637</v>
      </c>
      <c r="F14" s="2">
        <v>570.79600000000005</v>
      </c>
      <c r="G14" s="1">
        <v>-206.053</v>
      </c>
      <c r="H14" s="2">
        <v>574.53399999999999</v>
      </c>
      <c r="I14" s="1">
        <v>1.3346899999999999</v>
      </c>
      <c r="J14" s="2">
        <v>572.16499999999996</v>
      </c>
      <c r="K14" s="1">
        <v>0.84347799999999995</v>
      </c>
      <c r="N14" s="3">
        <f t="shared" si="0"/>
        <v>572.96900000000005</v>
      </c>
      <c r="O14" s="21">
        <f t="shared" si="1"/>
        <v>45948.069491860297</v>
      </c>
      <c r="P14" s="3">
        <f t="shared" si="2"/>
        <v>570.79600000000005</v>
      </c>
      <c r="Q14" s="17">
        <f t="shared" si="3"/>
        <v>-2.0605299999999999E-4</v>
      </c>
      <c r="R14" s="3">
        <f t="shared" si="4"/>
        <v>574.53399999999999</v>
      </c>
      <c r="S14" s="24">
        <f t="shared" si="4"/>
        <v>1.3346899999999999</v>
      </c>
      <c r="T14" s="3">
        <f t="shared" si="4"/>
        <v>572.16499999999996</v>
      </c>
      <c r="U14" s="24">
        <f t="shared" si="4"/>
        <v>0.84347799999999995</v>
      </c>
      <c r="V14" s="22">
        <f t="shared" si="5"/>
        <v>0.83630758277296502</v>
      </c>
    </row>
    <row r="15" spans="1:22" x14ac:dyDescent="0.6">
      <c r="B15" s="2"/>
      <c r="C15" s="1"/>
      <c r="D15" s="2">
        <v>624.09100000000001</v>
      </c>
      <c r="E15" s="1">
        <v>27.0123</v>
      </c>
      <c r="F15" s="2">
        <v>621.60199999999998</v>
      </c>
      <c r="G15" s="1">
        <v>-221.11199999999999</v>
      </c>
      <c r="H15" s="2">
        <v>624.22400000000005</v>
      </c>
      <c r="I15" s="1">
        <v>1.1877599999999999</v>
      </c>
      <c r="J15" s="2">
        <v>621.649</v>
      </c>
      <c r="K15" s="1">
        <v>0.97826100000000005</v>
      </c>
      <c r="N15" s="3">
        <f t="shared" si="0"/>
        <v>624.09100000000001</v>
      </c>
      <c r="O15" s="21">
        <f t="shared" si="1"/>
        <v>37020.172291881849</v>
      </c>
      <c r="P15" s="3">
        <f t="shared" si="2"/>
        <v>621.60199999999998</v>
      </c>
      <c r="Q15" s="17">
        <f t="shared" si="3"/>
        <v>-2.2111199999999998E-4</v>
      </c>
      <c r="R15" s="3">
        <f t="shared" si="4"/>
        <v>624.22400000000005</v>
      </c>
      <c r="S15" s="24">
        <f t="shared" si="4"/>
        <v>1.1877599999999999</v>
      </c>
      <c r="T15" s="3">
        <f t="shared" si="4"/>
        <v>621.649</v>
      </c>
      <c r="U15" s="24">
        <f t="shared" si="4"/>
        <v>0.97826100000000005</v>
      </c>
      <c r="V15" s="22">
        <f t="shared" si="5"/>
        <v>0.94728269839204315</v>
      </c>
    </row>
    <row r="16" spans="1:22" x14ac:dyDescent="0.6">
      <c r="B16" s="2"/>
      <c r="C16" s="1"/>
      <c r="D16" s="2">
        <v>671.75599999999997</v>
      </c>
      <c r="E16" s="1">
        <v>34.489899999999999</v>
      </c>
      <c r="F16" s="2">
        <v>674.71900000000005</v>
      </c>
      <c r="G16" s="1">
        <v>-237.05699999999999</v>
      </c>
      <c r="H16" s="2">
        <v>673.91300000000001</v>
      </c>
      <c r="I16" s="1">
        <v>1.06531</v>
      </c>
      <c r="J16" s="2">
        <v>674.84500000000003</v>
      </c>
      <c r="K16" s="1">
        <v>1.04783</v>
      </c>
      <c r="N16" s="3">
        <f t="shared" si="0"/>
        <v>671.75599999999997</v>
      </c>
      <c r="O16" s="21">
        <f t="shared" si="1"/>
        <v>28993.995343564351</v>
      </c>
      <c r="P16" s="3">
        <f t="shared" si="2"/>
        <v>674.71900000000005</v>
      </c>
      <c r="Q16" s="17">
        <f t="shared" si="3"/>
        <v>-2.3705699999999999E-4</v>
      </c>
      <c r="R16" s="3">
        <f t="shared" si="4"/>
        <v>673.91300000000001</v>
      </c>
      <c r="S16" s="24">
        <f t="shared" si="4"/>
        <v>1.06531</v>
      </c>
      <c r="T16" s="3">
        <f t="shared" si="4"/>
        <v>674.84500000000003</v>
      </c>
      <c r="U16" s="24">
        <f t="shared" si="4"/>
        <v>1.04783</v>
      </c>
      <c r="V16" s="22">
        <f t="shared" si="5"/>
        <v>1.0321472591274659</v>
      </c>
    </row>
    <row r="17" spans="2:22" x14ac:dyDescent="0.6">
      <c r="B17" s="2"/>
      <c r="C17" s="1"/>
      <c r="D17" s="2">
        <v>724.10299999999995</v>
      </c>
      <c r="E17" s="1">
        <v>45.611499999999999</v>
      </c>
      <c r="F17" s="2">
        <v>723.23099999999999</v>
      </c>
      <c r="G17" s="1">
        <v>-257.45999999999998</v>
      </c>
      <c r="H17" s="2">
        <v>724.84500000000003</v>
      </c>
      <c r="I17" s="1">
        <v>0.98367300000000002</v>
      </c>
      <c r="J17" s="2">
        <v>724.33</v>
      </c>
      <c r="K17" s="1">
        <v>1.1000000000000001</v>
      </c>
      <c r="N17" s="3">
        <f t="shared" si="0"/>
        <v>724.10299999999995</v>
      </c>
      <c r="O17" s="21">
        <f t="shared" si="1"/>
        <v>21924.295407956328</v>
      </c>
      <c r="P17" s="3">
        <f t="shared" si="2"/>
        <v>723.23099999999999</v>
      </c>
      <c r="Q17" s="17">
        <f t="shared" si="3"/>
        <v>-2.5745999999999999E-4</v>
      </c>
      <c r="R17" s="3">
        <f t="shared" si="4"/>
        <v>724.84500000000003</v>
      </c>
      <c r="S17" s="24">
        <f t="shared" si="4"/>
        <v>0.98367300000000002</v>
      </c>
      <c r="T17" s="3">
        <f t="shared" si="4"/>
        <v>724.33</v>
      </c>
      <c r="U17" s="24">
        <f t="shared" si="4"/>
        <v>1.1000000000000001</v>
      </c>
      <c r="V17" s="22">
        <f t="shared" si="5"/>
        <v>1.0701160972265085</v>
      </c>
    </row>
    <row r="18" spans="2:22" x14ac:dyDescent="0.6">
      <c r="B18" s="2"/>
      <c r="C18" s="1"/>
      <c r="D18" s="2">
        <v>776.35400000000004</v>
      </c>
      <c r="E18" s="1">
        <v>48.024299999999997</v>
      </c>
      <c r="F18" s="2">
        <v>771.67899999999997</v>
      </c>
      <c r="G18" s="1">
        <v>-252.047</v>
      </c>
      <c r="H18" s="2">
        <v>774.53399999999999</v>
      </c>
      <c r="I18" s="1">
        <v>0.95101999999999998</v>
      </c>
      <c r="J18" s="2">
        <v>775.05200000000002</v>
      </c>
      <c r="K18" s="1">
        <v>1.15652</v>
      </c>
      <c r="N18" s="3">
        <f t="shared" si="0"/>
        <v>776.35400000000004</v>
      </c>
      <c r="O18" s="21">
        <f t="shared" si="1"/>
        <v>20822.791794987123</v>
      </c>
      <c r="P18" s="3">
        <f t="shared" si="2"/>
        <v>771.67899999999997</v>
      </c>
      <c r="Q18" s="17">
        <f t="shared" si="3"/>
        <v>-2.5204699999999998E-4</v>
      </c>
      <c r="R18" s="3">
        <f t="shared" si="4"/>
        <v>774.53399999999999</v>
      </c>
      <c r="S18" s="24">
        <f t="shared" si="4"/>
        <v>0.95101999999999998</v>
      </c>
      <c r="T18" s="3">
        <f t="shared" si="4"/>
        <v>775.05200000000002</v>
      </c>
      <c r="U18" s="24">
        <f t="shared" si="4"/>
        <v>1.15652</v>
      </c>
      <c r="V18" s="22">
        <f t="shared" si="5"/>
        <v>1.0780606962323114</v>
      </c>
    </row>
    <row r="19" spans="2:22" x14ac:dyDescent="0.6">
      <c r="B19" s="2"/>
      <c r="C19" s="1"/>
      <c r="D19" s="2">
        <v>827.36699999999996</v>
      </c>
      <c r="E19" s="1">
        <v>43.348799999999997</v>
      </c>
      <c r="F19" s="2">
        <v>820.11900000000003</v>
      </c>
      <c r="G19" s="1">
        <v>-243.07300000000001</v>
      </c>
      <c r="H19" s="2">
        <v>825.46600000000001</v>
      </c>
      <c r="I19" s="1">
        <v>0.93469400000000002</v>
      </c>
      <c r="J19" s="2">
        <v>825.77300000000002</v>
      </c>
      <c r="K19" s="1">
        <v>1.2391300000000001</v>
      </c>
      <c r="N19" s="3">
        <f t="shared" si="0"/>
        <v>827.36699999999996</v>
      </c>
      <c r="O19" s="21">
        <f t="shared" si="1"/>
        <v>23068.689329347068</v>
      </c>
      <c r="P19" s="3">
        <f t="shared" si="2"/>
        <v>820.11900000000003</v>
      </c>
      <c r="Q19" s="17">
        <f t="shared" si="3"/>
        <v>-2.4307300000000001E-4</v>
      </c>
      <c r="R19" s="3">
        <f t="shared" si="4"/>
        <v>825.46600000000001</v>
      </c>
      <c r="S19" s="24">
        <f t="shared" si="4"/>
        <v>0.93469400000000002</v>
      </c>
      <c r="T19" s="3">
        <f t="shared" si="4"/>
        <v>825.77300000000002</v>
      </c>
      <c r="U19" s="24">
        <f t="shared" si="4"/>
        <v>1.2391300000000001</v>
      </c>
      <c r="V19" s="22">
        <f t="shared" si="5"/>
        <v>1.2041693988225457</v>
      </c>
    </row>
    <row r="20" spans="2:22" x14ac:dyDescent="0.6">
      <c r="B20" s="2"/>
      <c r="C20" s="1"/>
      <c r="D20" s="35">
        <v>856.36900000000003</v>
      </c>
      <c r="E20" s="35">
        <v>42.3264</v>
      </c>
      <c r="F20" s="35">
        <v>852.41499999999996</v>
      </c>
      <c r="G20" s="35">
        <v>-238.57400000000001</v>
      </c>
      <c r="H20" s="35">
        <v>852.79499999999996</v>
      </c>
      <c r="I20" s="35">
        <v>0.885714</v>
      </c>
      <c r="J20" s="35">
        <v>852.99</v>
      </c>
      <c r="K20" s="35">
        <v>1.29565</v>
      </c>
      <c r="N20" s="3">
        <f t="shared" si="0"/>
        <v>856.36900000000003</v>
      </c>
      <c r="O20" s="21">
        <f t="shared" si="1"/>
        <v>23625.916685567401</v>
      </c>
      <c r="P20" s="3">
        <f t="shared" si="2"/>
        <v>852.41499999999996</v>
      </c>
      <c r="Q20" s="17">
        <f t="shared" si="3"/>
        <v>-2.38574E-4</v>
      </c>
      <c r="R20" s="3">
        <f t="shared" si="4"/>
        <v>852.79499999999996</v>
      </c>
      <c r="S20" s="24">
        <f t="shared" si="4"/>
        <v>0.885714</v>
      </c>
      <c r="T20" s="3">
        <f t="shared" si="4"/>
        <v>852.99</v>
      </c>
      <c r="U20" s="24">
        <f t="shared" si="4"/>
        <v>1.29565</v>
      </c>
      <c r="V20" s="22">
        <f t="shared" si="5"/>
        <v>1.2950463815070157</v>
      </c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300.71899999999999</v>
      </c>
      <c r="C9" s="36">
        <v>121316</v>
      </c>
      <c r="D9" s="3"/>
      <c r="E9" s="4"/>
      <c r="F9" s="36">
        <v>300.13099999999997</v>
      </c>
      <c r="G9" s="36">
        <v>22.270099999999999</v>
      </c>
      <c r="H9" s="36">
        <v>303.42200000000003</v>
      </c>
      <c r="I9" s="36">
        <v>2.7859600000000002</v>
      </c>
      <c r="J9" s="36">
        <v>304.81900000000002</v>
      </c>
      <c r="K9" s="36">
        <v>1.7659999999999999E-2</v>
      </c>
      <c r="N9" s="3">
        <f>B9</f>
        <v>300.71899999999999</v>
      </c>
      <c r="O9" s="21">
        <f>C9</f>
        <v>121316</v>
      </c>
      <c r="P9" s="3">
        <f>F9</f>
        <v>300.13099999999997</v>
      </c>
      <c r="Q9" s="17">
        <f>G9*0.000001</f>
        <v>2.2270099999999999E-5</v>
      </c>
      <c r="R9" s="3">
        <f>H9</f>
        <v>303.42200000000003</v>
      </c>
      <c r="S9" s="24">
        <f>I9</f>
        <v>2.7859600000000002</v>
      </c>
      <c r="T9" s="3">
        <f>J9</f>
        <v>304.81900000000002</v>
      </c>
      <c r="U9" s="24">
        <f>K9</f>
        <v>1.7659999999999999E-2</v>
      </c>
      <c r="V9" s="22">
        <f t="shared" ref="V9:V15" si="0">((O9*(Q9)^2)/S9)*T9</f>
        <v>6.5830866885136681E-3</v>
      </c>
    </row>
    <row r="10" spans="1:22" x14ac:dyDescent="0.6">
      <c r="B10" s="3">
        <v>370.613</v>
      </c>
      <c r="C10" s="4">
        <v>114429</v>
      </c>
      <c r="D10" s="3"/>
      <c r="E10" s="4"/>
      <c r="F10" s="3">
        <v>372.60500000000002</v>
      </c>
      <c r="G10" s="4">
        <v>35.553800000000003</v>
      </c>
      <c r="H10" s="3">
        <v>372.00200000000001</v>
      </c>
      <c r="I10" s="4">
        <v>2.4329700000000001</v>
      </c>
      <c r="J10" s="3">
        <v>372.28899999999999</v>
      </c>
      <c r="K10" s="4">
        <v>3.53201E-2</v>
      </c>
      <c r="N10" s="3">
        <f t="shared" ref="N10:N15" si="1">B10</f>
        <v>370.613</v>
      </c>
      <c r="O10" s="21">
        <f t="shared" ref="O10:O15" si="2">C10</f>
        <v>114429</v>
      </c>
      <c r="P10" s="3">
        <f t="shared" ref="P10:P15" si="3">F10</f>
        <v>372.60500000000002</v>
      </c>
      <c r="Q10" s="17">
        <f t="shared" ref="Q10:Q15" si="4">G10*0.000001</f>
        <v>3.5553799999999998E-5</v>
      </c>
      <c r="R10" s="3">
        <f t="shared" ref="R10:U15" si="5">H10</f>
        <v>372.00200000000001</v>
      </c>
      <c r="S10" s="24">
        <f t="shared" si="5"/>
        <v>2.4329700000000001</v>
      </c>
      <c r="T10" s="3">
        <f t="shared" si="5"/>
        <v>372.28899999999999</v>
      </c>
      <c r="U10" s="24">
        <f t="shared" si="5"/>
        <v>3.53201E-2</v>
      </c>
      <c r="V10" s="22">
        <f t="shared" si="0"/>
        <v>2.2133576870639399E-2</v>
      </c>
    </row>
    <row r="11" spans="1:22" x14ac:dyDescent="0.6">
      <c r="B11" s="2">
        <v>469.30900000000003</v>
      </c>
      <c r="C11" s="1">
        <v>99909.3</v>
      </c>
      <c r="D11" s="2"/>
      <c r="E11" s="1"/>
      <c r="F11" s="2">
        <v>471.11900000000003</v>
      </c>
      <c r="G11" s="1">
        <v>74.507999999999996</v>
      </c>
      <c r="H11" s="2">
        <v>470.76</v>
      </c>
      <c r="I11" s="1">
        <v>1.9160600000000001</v>
      </c>
      <c r="J11" s="2">
        <v>472.28899999999999</v>
      </c>
      <c r="K11" s="1">
        <v>0.13245000000000001</v>
      </c>
      <c r="N11" s="3">
        <f t="shared" si="1"/>
        <v>469.30900000000003</v>
      </c>
      <c r="O11" s="21">
        <f t="shared" si="2"/>
        <v>99909.3</v>
      </c>
      <c r="P11" s="3">
        <f t="shared" si="3"/>
        <v>471.11900000000003</v>
      </c>
      <c r="Q11" s="17">
        <f t="shared" si="4"/>
        <v>7.4507999999999999E-5</v>
      </c>
      <c r="R11" s="3">
        <f t="shared" si="5"/>
        <v>470.76</v>
      </c>
      <c r="S11" s="24">
        <f t="shared" si="5"/>
        <v>1.9160600000000001</v>
      </c>
      <c r="T11" s="3">
        <f t="shared" si="5"/>
        <v>472.28899999999999</v>
      </c>
      <c r="U11" s="24">
        <f t="shared" si="5"/>
        <v>0.13245000000000001</v>
      </c>
      <c r="V11" s="22">
        <f t="shared" si="0"/>
        <v>0.13671320163515135</v>
      </c>
    </row>
    <row r="12" spans="1:22" x14ac:dyDescent="0.6">
      <c r="B12" s="2">
        <v>574.92499999999995</v>
      </c>
      <c r="C12" s="1">
        <v>69369.8</v>
      </c>
      <c r="D12" s="2"/>
      <c r="E12" s="1"/>
      <c r="F12" s="2">
        <v>575.12199999999996</v>
      </c>
      <c r="G12" s="1">
        <v>121.28</v>
      </c>
      <c r="H12" s="2">
        <v>570.85299999999995</v>
      </c>
      <c r="I12" s="1">
        <v>1.5384199999999999</v>
      </c>
      <c r="J12" s="2">
        <v>575.904</v>
      </c>
      <c r="K12" s="1">
        <v>0.38852100000000001</v>
      </c>
      <c r="N12" s="3">
        <f t="shared" si="1"/>
        <v>574.92499999999995</v>
      </c>
      <c r="O12" s="21">
        <f t="shared" si="2"/>
        <v>69369.8</v>
      </c>
      <c r="P12" s="3">
        <f t="shared" si="3"/>
        <v>575.12199999999996</v>
      </c>
      <c r="Q12" s="17">
        <f t="shared" si="4"/>
        <v>1.2127999999999999E-4</v>
      </c>
      <c r="R12" s="3">
        <f t="shared" si="5"/>
        <v>570.85299999999995</v>
      </c>
      <c r="S12" s="24">
        <f t="shared" si="5"/>
        <v>1.5384199999999999</v>
      </c>
      <c r="T12" s="3">
        <f t="shared" si="5"/>
        <v>575.904</v>
      </c>
      <c r="U12" s="24">
        <f t="shared" si="5"/>
        <v>0.38852100000000001</v>
      </c>
      <c r="V12" s="22">
        <f t="shared" si="0"/>
        <v>0.38196537553472554</v>
      </c>
    </row>
    <row r="13" spans="1:22" x14ac:dyDescent="0.6">
      <c r="B13" s="2">
        <v>676.40700000000004</v>
      </c>
      <c r="C13" s="1">
        <v>44400.4</v>
      </c>
      <c r="D13" s="2"/>
      <c r="E13" s="1"/>
      <c r="F13" s="2">
        <v>679.13400000000001</v>
      </c>
      <c r="G13" s="1">
        <v>171.40600000000001</v>
      </c>
      <c r="H13" s="2">
        <v>673.68299999999999</v>
      </c>
      <c r="I13" s="1">
        <v>1.1735</v>
      </c>
      <c r="J13" s="2">
        <v>675.904</v>
      </c>
      <c r="K13" s="1">
        <v>0.71523199999999998</v>
      </c>
      <c r="N13" s="3">
        <f t="shared" si="1"/>
        <v>676.40700000000004</v>
      </c>
      <c r="O13" s="21">
        <f t="shared" si="2"/>
        <v>44400.4</v>
      </c>
      <c r="P13" s="3">
        <f t="shared" si="3"/>
        <v>679.13400000000001</v>
      </c>
      <c r="Q13" s="17">
        <f t="shared" si="4"/>
        <v>1.7140600000000001E-4</v>
      </c>
      <c r="R13" s="3">
        <f t="shared" si="5"/>
        <v>673.68299999999999</v>
      </c>
      <c r="S13" s="24">
        <f t="shared" si="5"/>
        <v>1.1735</v>
      </c>
      <c r="T13" s="3">
        <f t="shared" si="5"/>
        <v>675.904</v>
      </c>
      <c r="U13" s="24">
        <f t="shared" si="5"/>
        <v>0.71523199999999998</v>
      </c>
      <c r="V13" s="22">
        <f t="shared" si="0"/>
        <v>0.75134749992930261</v>
      </c>
    </row>
    <row r="14" spans="1:22" x14ac:dyDescent="0.6">
      <c r="B14" s="2">
        <v>779.221</v>
      </c>
      <c r="C14" s="1">
        <v>27795</v>
      </c>
      <c r="D14" s="2"/>
      <c r="E14" s="1"/>
      <c r="F14" s="2">
        <v>783.15200000000004</v>
      </c>
      <c r="G14" s="1">
        <v>223.76900000000001</v>
      </c>
      <c r="H14" s="2">
        <v>776.48800000000006</v>
      </c>
      <c r="I14" s="1">
        <v>0.90983800000000004</v>
      </c>
      <c r="J14" s="2">
        <v>780.72299999999996</v>
      </c>
      <c r="K14" s="1">
        <v>1.2008799999999999</v>
      </c>
      <c r="N14" s="3">
        <f t="shared" si="1"/>
        <v>779.221</v>
      </c>
      <c r="O14" s="21">
        <f t="shared" si="2"/>
        <v>27795</v>
      </c>
      <c r="P14" s="3">
        <f t="shared" si="3"/>
        <v>783.15200000000004</v>
      </c>
      <c r="Q14" s="17">
        <f t="shared" si="4"/>
        <v>2.2376899999999999E-4</v>
      </c>
      <c r="R14" s="3">
        <f t="shared" si="5"/>
        <v>776.48800000000006</v>
      </c>
      <c r="S14" s="24">
        <f t="shared" si="5"/>
        <v>0.90983800000000004</v>
      </c>
      <c r="T14" s="3">
        <f t="shared" si="5"/>
        <v>780.72299999999996</v>
      </c>
      <c r="U14" s="24">
        <f t="shared" si="5"/>
        <v>1.2008799999999999</v>
      </c>
      <c r="V14" s="22">
        <f t="shared" si="0"/>
        <v>1.1942614748899354</v>
      </c>
    </row>
    <row r="15" spans="1:22" x14ac:dyDescent="0.6">
      <c r="B15" s="35">
        <v>877.87900000000002</v>
      </c>
      <c r="C15" s="35">
        <v>21637.8</v>
      </c>
      <c r="D15" s="2"/>
      <c r="E15" s="1"/>
      <c r="F15" s="35">
        <v>877.58100000000002</v>
      </c>
      <c r="G15" s="35">
        <v>268.322</v>
      </c>
      <c r="H15" s="35">
        <v>873.79100000000005</v>
      </c>
      <c r="I15" s="35">
        <v>0.73467400000000005</v>
      </c>
      <c r="J15" s="35">
        <v>875.904</v>
      </c>
      <c r="K15" s="35">
        <v>1.70861</v>
      </c>
      <c r="N15" s="3">
        <f t="shared" si="1"/>
        <v>877.87900000000002</v>
      </c>
      <c r="O15" s="21">
        <f t="shared" si="2"/>
        <v>21637.8</v>
      </c>
      <c r="P15" s="3">
        <f t="shared" si="3"/>
        <v>877.58100000000002</v>
      </c>
      <c r="Q15" s="17">
        <f t="shared" si="4"/>
        <v>2.6832199999999998E-4</v>
      </c>
      <c r="R15" s="3">
        <f t="shared" si="5"/>
        <v>873.79100000000005</v>
      </c>
      <c r="S15" s="24">
        <f t="shared" si="5"/>
        <v>0.73467400000000005</v>
      </c>
      <c r="T15" s="3">
        <f t="shared" si="5"/>
        <v>875.904</v>
      </c>
      <c r="U15" s="24">
        <f t="shared" si="5"/>
        <v>1.70861</v>
      </c>
      <c r="V15" s="22">
        <f t="shared" si="0"/>
        <v>1.8573232966314848</v>
      </c>
    </row>
    <row r="16" spans="1:22" x14ac:dyDescent="0.6">
      <c r="V16"/>
    </row>
    <row r="17" spans="15:22" x14ac:dyDescent="0.6">
      <c r="V17"/>
    </row>
    <row r="18" spans="15:22" x14ac:dyDescent="0.6">
      <c r="O18"/>
      <c r="Q18"/>
      <c r="S18"/>
      <c r="U18"/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302.34500000000003</v>
      </c>
      <c r="C9" s="36">
        <v>180859</v>
      </c>
      <c r="D9" s="3"/>
      <c r="E9" s="4"/>
      <c r="F9" s="36">
        <v>297</v>
      </c>
      <c r="G9" s="36">
        <v>-105.917</v>
      </c>
      <c r="H9" s="36">
        <v>302.77800000000002</v>
      </c>
      <c r="I9" s="36">
        <v>3.0695299999999999</v>
      </c>
      <c r="J9" s="36">
        <v>300</v>
      </c>
      <c r="K9" s="36">
        <v>0.183529</v>
      </c>
      <c r="N9" s="3">
        <f>B9</f>
        <v>302.34500000000003</v>
      </c>
      <c r="O9" s="21">
        <f>C9</f>
        <v>180859</v>
      </c>
      <c r="P9" s="3">
        <f>F9</f>
        <v>297</v>
      </c>
      <c r="Q9" s="17">
        <f>G9*0.000001</f>
        <v>-1.05917E-4</v>
      </c>
      <c r="R9" s="3">
        <f>H9</f>
        <v>302.77800000000002</v>
      </c>
      <c r="S9" s="24">
        <f>I9</f>
        <v>3.0695299999999999</v>
      </c>
      <c r="T9" s="3">
        <f>J9</f>
        <v>300</v>
      </c>
      <c r="U9" s="24">
        <f>K9</f>
        <v>0.183529</v>
      </c>
      <c r="V9" s="22">
        <f>((O9*(Q9)^2)/S9)*T9</f>
        <v>0.19829914432896736</v>
      </c>
    </row>
    <row r="10" spans="1:22" x14ac:dyDescent="0.6">
      <c r="B10" s="3">
        <v>373.673</v>
      </c>
      <c r="C10" s="4">
        <v>149770</v>
      </c>
      <c r="D10" s="3"/>
      <c r="E10" s="4"/>
      <c r="F10" s="3">
        <v>372</v>
      </c>
      <c r="G10" s="4">
        <v>-126.331</v>
      </c>
      <c r="H10" s="3">
        <v>372.75299999999999</v>
      </c>
      <c r="I10" s="4">
        <v>2.6080899999999998</v>
      </c>
      <c r="J10" s="3">
        <v>371.42899999999997</v>
      </c>
      <c r="K10" s="4">
        <v>0.352941</v>
      </c>
      <c r="N10" s="3">
        <f t="shared" ref="N10:N18" si="0">B10</f>
        <v>373.673</v>
      </c>
      <c r="O10" s="21">
        <f t="shared" ref="O10:O18" si="1">C10</f>
        <v>149770</v>
      </c>
      <c r="P10" s="3">
        <f t="shared" ref="P10:P18" si="2">F10</f>
        <v>372</v>
      </c>
      <c r="Q10" s="17">
        <f t="shared" ref="Q10:Q18" si="3">G10*0.000001</f>
        <v>-1.2633100000000001E-4</v>
      </c>
      <c r="R10" s="3">
        <f t="shared" ref="R10:U18" si="4">H10</f>
        <v>372.75299999999999</v>
      </c>
      <c r="S10" s="24">
        <f t="shared" si="4"/>
        <v>2.6080899999999998</v>
      </c>
      <c r="T10" s="3">
        <f t="shared" si="4"/>
        <v>371.42899999999997</v>
      </c>
      <c r="U10" s="24">
        <f t="shared" si="4"/>
        <v>0.352941</v>
      </c>
      <c r="V10" s="22">
        <f t="shared" ref="V10:V18" si="5">((O10*(Q10)^2)/S10)*T10</f>
        <v>0.3404065693213455</v>
      </c>
    </row>
    <row r="11" spans="1:22" x14ac:dyDescent="0.6">
      <c r="B11" s="2">
        <v>422.18700000000001</v>
      </c>
      <c r="C11" s="1">
        <v>130153</v>
      </c>
      <c r="D11" s="2"/>
      <c r="E11" s="1"/>
      <c r="F11" s="2">
        <v>421</v>
      </c>
      <c r="G11" s="1">
        <v>-144.083</v>
      </c>
      <c r="H11" s="2">
        <v>424.20800000000003</v>
      </c>
      <c r="I11" s="1">
        <v>2.27738</v>
      </c>
      <c r="J11" s="2">
        <v>421.90499999999997</v>
      </c>
      <c r="K11" s="1">
        <v>0.494118</v>
      </c>
      <c r="N11" s="3">
        <f t="shared" si="0"/>
        <v>422.18700000000001</v>
      </c>
      <c r="O11" s="21">
        <f t="shared" si="1"/>
        <v>130153</v>
      </c>
      <c r="P11" s="3">
        <f t="shared" si="2"/>
        <v>421</v>
      </c>
      <c r="Q11" s="17">
        <f t="shared" si="3"/>
        <v>-1.4408299999999998E-4</v>
      </c>
      <c r="R11" s="3">
        <f t="shared" si="4"/>
        <v>424.20800000000003</v>
      </c>
      <c r="S11" s="24">
        <f t="shared" si="4"/>
        <v>2.27738</v>
      </c>
      <c r="T11" s="3">
        <f t="shared" si="4"/>
        <v>421.90499999999997</v>
      </c>
      <c r="U11" s="24">
        <f t="shared" si="4"/>
        <v>0.494118</v>
      </c>
      <c r="V11" s="22">
        <f t="shared" si="5"/>
        <v>0.50056310722506336</v>
      </c>
    </row>
    <row r="12" spans="1:22" x14ac:dyDescent="0.6">
      <c r="B12" s="2">
        <v>472.58</v>
      </c>
      <c r="C12" s="1">
        <v>106723</v>
      </c>
      <c r="D12" s="2"/>
      <c r="E12" s="1"/>
      <c r="F12" s="2">
        <v>471</v>
      </c>
      <c r="G12" s="1">
        <v>-160.059</v>
      </c>
      <c r="H12" s="2">
        <v>473.625</v>
      </c>
      <c r="I12" s="1">
        <v>2.0310899999999998</v>
      </c>
      <c r="J12" s="2">
        <v>472.38099999999997</v>
      </c>
      <c r="K12" s="1">
        <v>0.63176500000000002</v>
      </c>
      <c r="N12" s="3">
        <f t="shared" si="0"/>
        <v>472.58</v>
      </c>
      <c r="O12" s="21">
        <f t="shared" si="1"/>
        <v>106723</v>
      </c>
      <c r="P12" s="3">
        <f t="shared" si="2"/>
        <v>471</v>
      </c>
      <c r="Q12" s="17">
        <f t="shared" si="3"/>
        <v>-1.6005899999999999E-4</v>
      </c>
      <c r="R12" s="3">
        <f t="shared" si="4"/>
        <v>473.625</v>
      </c>
      <c r="S12" s="24">
        <f t="shared" si="4"/>
        <v>2.0310899999999998</v>
      </c>
      <c r="T12" s="3">
        <f t="shared" si="4"/>
        <v>472.38099999999997</v>
      </c>
      <c r="U12" s="24">
        <f t="shared" si="4"/>
        <v>0.63176500000000002</v>
      </c>
      <c r="V12" s="22">
        <f t="shared" si="5"/>
        <v>0.63588924041049288</v>
      </c>
    </row>
    <row r="13" spans="1:22" x14ac:dyDescent="0.6">
      <c r="B13" s="2">
        <v>522.03700000000003</v>
      </c>
      <c r="C13" s="1">
        <v>85675.9</v>
      </c>
      <c r="D13" s="2"/>
      <c r="E13" s="1"/>
      <c r="F13" s="2">
        <v>522</v>
      </c>
      <c r="G13" s="1">
        <v>-174.26</v>
      </c>
      <c r="H13" s="2">
        <v>522.00400000000002</v>
      </c>
      <c r="I13" s="1">
        <v>1.7618100000000001</v>
      </c>
      <c r="J13" s="2">
        <v>521.90499999999997</v>
      </c>
      <c r="K13" s="1">
        <v>0.78352900000000003</v>
      </c>
      <c r="N13" s="3">
        <f t="shared" si="0"/>
        <v>522.03700000000003</v>
      </c>
      <c r="O13" s="21">
        <f t="shared" si="1"/>
        <v>85675.9</v>
      </c>
      <c r="P13" s="3">
        <f t="shared" si="2"/>
        <v>522</v>
      </c>
      <c r="Q13" s="17">
        <f t="shared" si="3"/>
        <v>-1.7425999999999997E-4</v>
      </c>
      <c r="R13" s="3">
        <f t="shared" si="4"/>
        <v>522.00400000000002</v>
      </c>
      <c r="S13" s="24">
        <f t="shared" si="4"/>
        <v>1.7618100000000001</v>
      </c>
      <c r="T13" s="3">
        <f t="shared" si="4"/>
        <v>521.90499999999997</v>
      </c>
      <c r="U13" s="24">
        <f t="shared" si="4"/>
        <v>0.78352900000000003</v>
      </c>
      <c r="V13" s="22">
        <f t="shared" si="5"/>
        <v>0.77070199200813205</v>
      </c>
    </row>
    <row r="14" spans="1:22" x14ac:dyDescent="0.6">
      <c r="B14" s="2">
        <v>572.46299999999997</v>
      </c>
      <c r="C14" s="1">
        <v>66531.600000000006</v>
      </c>
      <c r="D14" s="2"/>
      <c r="E14" s="1"/>
      <c r="F14" s="2">
        <v>573</v>
      </c>
      <c r="G14" s="1">
        <v>-194.67500000000001</v>
      </c>
      <c r="H14" s="2">
        <v>572.46100000000001</v>
      </c>
      <c r="I14" s="1">
        <v>1.5538700000000001</v>
      </c>
      <c r="J14" s="2">
        <v>570.476</v>
      </c>
      <c r="K14" s="1">
        <v>0.91764699999999999</v>
      </c>
      <c r="N14" s="3">
        <f t="shared" si="0"/>
        <v>572.46299999999997</v>
      </c>
      <c r="O14" s="21">
        <f t="shared" si="1"/>
        <v>66531.600000000006</v>
      </c>
      <c r="P14" s="3">
        <f t="shared" si="2"/>
        <v>573</v>
      </c>
      <c r="Q14" s="17">
        <f t="shared" si="3"/>
        <v>-1.94675E-4</v>
      </c>
      <c r="R14" s="3">
        <f t="shared" si="4"/>
        <v>572.46100000000001</v>
      </c>
      <c r="S14" s="24">
        <f t="shared" si="4"/>
        <v>1.5538700000000001</v>
      </c>
      <c r="T14" s="3">
        <f t="shared" si="4"/>
        <v>570.476</v>
      </c>
      <c r="U14" s="24">
        <f t="shared" si="4"/>
        <v>0.91764699999999999</v>
      </c>
      <c r="V14" s="22">
        <f t="shared" si="5"/>
        <v>0.92570163510975956</v>
      </c>
    </row>
    <row r="15" spans="1:22" x14ac:dyDescent="0.6">
      <c r="B15" s="2">
        <v>621.02099999999996</v>
      </c>
      <c r="C15" s="1">
        <v>52629.1</v>
      </c>
      <c r="D15" s="2"/>
      <c r="E15" s="1"/>
      <c r="F15" s="2">
        <v>621</v>
      </c>
      <c r="G15" s="1">
        <v>-208.876</v>
      </c>
      <c r="H15" s="2">
        <v>620.86199999999997</v>
      </c>
      <c r="I15" s="1">
        <v>1.36131</v>
      </c>
      <c r="J15" s="2">
        <v>620.952</v>
      </c>
      <c r="K15" s="1">
        <v>1.06941</v>
      </c>
      <c r="N15" s="3">
        <f t="shared" si="0"/>
        <v>621.02099999999996</v>
      </c>
      <c r="O15" s="21">
        <f t="shared" si="1"/>
        <v>52629.1</v>
      </c>
      <c r="P15" s="3">
        <f t="shared" si="2"/>
        <v>621</v>
      </c>
      <c r="Q15" s="17">
        <f t="shared" si="3"/>
        <v>-2.0887599999999998E-4</v>
      </c>
      <c r="R15" s="3">
        <f t="shared" si="4"/>
        <v>620.86199999999997</v>
      </c>
      <c r="S15" s="24">
        <f t="shared" si="4"/>
        <v>1.36131</v>
      </c>
      <c r="T15" s="3">
        <f t="shared" si="4"/>
        <v>620.952</v>
      </c>
      <c r="U15" s="24">
        <f t="shared" si="4"/>
        <v>1.06941</v>
      </c>
      <c r="V15" s="22">
        <f t="shared" si="5"/>
        <v>1.0473793880423741</v>
      </c>
    </row>
    <row r="16" spans="1:22" x14ac:dyDescent="0.6">
      <c r="B16" s="2">
        <v>670.58399999999995</v>
      </c>
      <c r="C16" s="1">
        <v>45391.6</v>
      </c>
      <c r="D16" s="2"/>
      <c r="E16" s="1"/>
      <c r="F16" s="2">
        <v>670</v>
      </c>
      <c r="G16" s="1">
        <v>-214.20099999999999</v>
      </c>
      <c r="H16" s="2">
        <v>670.31200000000001</v>
      </c>
      <c r="I16" s="1">
        <v>1.2377899999999999</v>
      </c>
      <c r="J16" s="2">
        <v>672.38099999999997</v>
      </c>
      <c r="K16" s="1">
        <v>1.1576500000000001</v>
      </c>
      <c r="N16" s="3">
        <f t="shared" si="0"/>
        <v>670.58399999999995</v>
      </c>
      <c r="O16" s="21">
        <f t="shared" si="1"/>
        <v>45391.6</v>
      </c>
      <c r="P16" s="3">
        <f t="shared" si="2"/>
        <v>670</v>
      </c>
      <c r="Q16" s="17">
        <f t="shared" si="3"/>
        <v>-2.1420099999999999E-4</v>
      </c>
      <c r="R16" s="3">
        <f t="shared" si="4"/>
        <v>670.31200000000001</v>
      </c>
      <c r="S16" s="24">
        <f t="shared" si="4"/>
        <v>1.2377899999999999</v>
      </c>
      <c r="T16" s="3">
        <f t="shared" si="4"/>
        <v>672.38099999999997</v>
      </c>
      <c r="U16" s="24">
        <f t="shared" si="4"/>
        <v>1.1576500000000001</v>
      </c>
      <c r="V16" s="22">
        <f t="shared" si="5"/>
        <v>1.1313238489418291</v>
      </c>
    </row>
    <row r="17" spans="2:22" x14ac:dyDescent="0.6">
      <c r="B17" s="2">
        <v>723.06399999999996</v>
      </c>
      <c r="C17" s="1">
        <v>45291.6</v>
      </c>
      <c r="D17" s="2"/>
      <c r="E17" s="1"/>
      <c r="F17" s="2">
        <v>722</v>
      </c>
      <c r="G17" s="1">
        <v>-207.988</v>
      </c>
      <c r="H17" s="2">
        <v>722.88300000000004</v>
      </c>
      <c r="I17" s="1">
        <v>1.21397</v>
      </c>
      <c r="J17" s="2">
        <v>720.952</v>
      </c>
      <c r="K17" s="1">
        <v>1.18235</v>
      </c>
      <c r="N17" s="3">
        <f t="shared" si="0"/>
        <v>723.06399999999996</v>
      </c>
      <c r="O17" s="21">
        <f t="shared" si="1"/>
        <v>45291.6</v>
      </c>
      <c r="P17" s="3">
        <f t="shared" si="2"/>
        <v>722</v>
      </c>
      <c r="Q17" s="17">
        <f t="shared" si="3"/>
        <v>-2.0798799999999999E-4</v>
      </c>
      <c r="R17" s="3">
        <f t="shared" si="4"/>
        <v>722.88300000000004</v>
      </c>
      <c r="S17" s="24">
        <f t="shared" si="4"/>
        <v>1.21397</v>
      </c>
      <c r="T17" s="3">
        <f t="shared" si="4"/>
        <v>720.952</v>
      </c>
      <c r="U17" s="24">
        <f t="shared" si="4"/>
        <v>1.18235</v>
      </c>
      <c r="V17" s="22">
        <f t="shared" si="5"/>
        <v>1.1635702726520649</v>
      </c>
    </row>
    <row r="18" spans="2:22" x14ac:dyDescent="0.6">
      <c r="B18" s="35">
        <v>770.78399999999999</v>
      </c>
      <c r="C18" s="35">
        <v>46629.3</v>
      </c>
      <c r="D18" s="2"/>
      <c r="E18" s="1"/>
      <c r="F18" s="35">
        <v>774</v>
      </c>
      <c r="G18" s="35">
        <v>-200.88800000000001</v>
      </c>
      <c r="H18" s="35">
        <v>774.43700000000001</v>
      </c>
      <c r="I18" s="35">
        <v>1.24387</v>
      </c>
      <c r="J18" s="35">
        <v>771.42899999999997</v>
      </c>
      <c r="K18" s="35">
        <v>1.20353</v>
      </c>
      <c r="N18" s="3">
        <f t="shared" si="0"/>
        <v>770.78399999999999</v>
      </c>
      <c r="O18" s="21">
        <f t="shared" si="1"/>
        <v>46629.3</v>
      </c>
      <c r="P18" s="3">
        <f t="shared" si="2"/>
        <v>774</v>
      </c>
      <c r="Q18" s="17">
        <f t="shared" si="3"/>
        <v>-2.0088800000000001E-4</v>
      </c>
      <c r="R18" s="3">
        <f t="shared" si="4"/>
        <v>774.43700000000001</v>
      </c>
      <c r="S18" s="24">
        <f t="shared" si="4"/>
        <v>1.24387</v>
      </c>
      <c r="T18" s="3">
        <f t="shared" si="4"/>
        <v>771.42899999999997</v>
      </c>
      <c r="U18" s="24">
        <f t="shared" si="4"/>
        <v>1.20353</v>
      </c>
      <c r="V18" s="22">
        <f t="shared" si="5"/>
        <v>1.1670456750802025</v>
      </c>
    </row>
    <row r="19" spans="2:22" x14ac:dyDescent="0.6">
      <c r="V19"/>
    </row>
    <row r="20" spans="2:22" x14ac:dyDescent="0.6">
      <c r="O20"/>
      <c r="Q20"/>
      <c r="S20"/>
      <c r="U20"/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301.81400000000002</v>
      </c>
      <c r="C9" s="36">
        <v>127403</v>
      </c>
      <c r="D9" s="3"/>
      <c r="E9" s="4"/>
      <c r="F9" s="36">
        <v>303.39299999999997</v>
      </c>
      <c r="G9" s="36">
        <v>-156.535</v>
      </c>
      <c r="H9" s="36">
        <v>300.49700000000001</v>
      </c>
      <c r="I9" s="36">
        <v>2.2557100000000001</v>
      </c>
      <c r="J9" s="36">
        <v>301.30799999999999</v>
      </c>
      <c r="K9" s="36">
        <v>0.41357100000000002</v>
      </c>
      <c r="N9" s="3">
        <f>B9</f>
        <v>301.81400000000002</v>
      </c>
      <c r="O9" s="21">
        <f>C9</f>
        <v>127403</v>
      </c>
      <c r="P9" s="3">
        <f>F9</f>
        <v>303.39299999999997</v>
      </c>
      <c r="Q9" s="17">
        <f>G9*0.000001</f>
        <v>-1.5653499999999999E-4</v>
      </c>
      <c r="R9" s="3">
        <f>H9</f>
        <v>300.49700000000001</v>
      </c>
      <c r="S9" s="24">
        <f>I9</f>
        <v>2.2557100000000001</v>
      </c>
      <c r="T9" s="3">
        <f>J9</f>
        <v>301.30799999999999</v>
      </c>
      <c r="U9" s="24">
        <f>K9</f>
        <v>0.41357100000000002</v>
      </c>
      <c r="V9" s="22">
        <f>((O9*(Q9)^2)/S9)*T9</f>
        <v>0.41699415511677146</v>
      </c>
    </row>
    <row r="10" spans="1:22" x14ac:dyDescent="0.6">
      <c r="B10" s="3">
        <v>380.08</v>
      </c>
      <c r="C10" s="4">
        <v>80247.399999999994</v>
      </c>
      <c r="D10" s="3"/>
      <c r="E10" s="4"/>
      <c r="F10" s="3">
        <v>381.65499999999997</v>
      </c>
      <c r="G10" s="4">
        <v>-183.16499999999999</v>
      </c>
      <c r="H10" s="3">
        <v>377.49099999999999</v>
      </c>
      <c r="I10" s="4">
        <v>1.7728999999999999</v>
      </c>
      <c r="J10" s="3">
        <v>377.072</v>
      </c>
      <c r="K10" s="4">
        <v>0.58261099999999999</v>
      </c>
      <c r="N10" s="3">
        <f t="shared" ref="N10:N15" si="0">B10</f>
        <v>380.08</v>
      </c>
      <c r="O10" s="21">
        <f t="shared" ref="O10:O15" si="1">C10</f>
        <v>80247.399999999994</v>
      </c>
      <c r="P10" s="3">
        <f t="shared" ref="P10:P15" si="2">F10</f>
        <v>381.65499999999997</v>
      </c>
      <c r="Q10" s="17">
        <f t="shared" ref="Q10:Q15" si="3">G10*0.000001</f>
        <v>-1.8316499999999997E-4</v>
      </c>
      <c r="R10" s="3">
        <f t="shared" ref="R10:U15" si="4">H10</f>
        <v>377.49099999999999</v>
      </c>
      <c r="S10" s="24">
        <f t="shared" si="4"/>
        <v>1.7728999999999999</v>
      </c>
      <c r="T10" s="3">
        <f t="shared" si="4"/>
        <v>377.072</v>
      </c>
      <c r="U10" s="24">
        <f t="shared" si="4"/>
        <v>0.58261099999999999</v>
      </c>
      <c r="V10" s="22">
        <f t="shared" ref="V10:V15" si="5">((O10*(Q10)^2)/S10)*T10</f>
        <v>0.57260613299845853</v>
      </c>
    </row>
    <row r="11" spans="1:22" x14ac:dyDescent="0.6">
      <c r="B11" s="2">
        <v>476.90699999999998</v>
      </c>
      <c r="C11" s="1">
        <v>46473.3</v>
      </c>
      <c r="D11" s="2"/>
      <c r="E11" s="1"/>
      <c r="F11" s="2">
        <v>477.00700000000001</v>
      </c>
      <c r="G11" s="1">
        <v>-221.04499999999999</v>
      </c>
      <c r="H11" s="2">
        <v>474.84899999999999</v>
      </c>
      <c r="I11" s="1">
        <v>1.37984</v>
      </c>
      <c r="J11" s="2">
        <v>476.30099999999999</v>
      </c>
      <c r="K11" s="1">
        <v>0.78410899999999994</v>
      </c>
      <c r="N11" s="3">
        <f t="shared" si="0"/>
        <v>476.90699999999998</v>
      </c>
      <c r="O11" s="21">
        <f t="shared" si="1"/>
        <v>46473.3</v>
      </c>
      <c r="P11" s="3">
        <f t="shared" si="2"/>
        <v>477.00700000000001</v>
      </c>
      <c r="Q11" s="17">
        <f t="shared" si="3"/>
        <v>-2.2104499999999998E-4</v>
      </c>
      <c r="R11" s="3">
        <f t="shared" si="4"/>
        <v>474.84899999999999</v>
      </c>
      <c r="S11" s="24">
        <f t="shared" si="4"/>
        <v>1.37984</v>
      </c>
      <c r="T11" s="3">
        <f t="shared" si="4"/>
        <v>476.30099999999999</v>
      </c>
      <c r="U11" s="24">
        <f t="shared" si="4"/>
        <v>0.78410899999999994</v>
      </c>
      <c r="V11" s="22">
        <f t="shared" si="5"/>
        <v>0.78382239247110008</v>
      </c>
    </row>
    <row r="12" spans="1:22" x14ac:dyDescent="0.6">
      <c r="B12" s="2">
        <v>573.77499999999998</v>
      </c>
      <c r="C12" s="1">
        <v>28806.7</v>
      </c>
      <c r="D12" s="2"/>
      <c r="E12" s="1"/>
      <c r="F12" s="2">
        <v>572.33699999999999</v>
      </c>
      <c r="G12" s="1">
        <v>-250.458</v>
      </c>
      <c r="H12" s="2">
        <v>572.14200000000005</v>
      </c>
      <c r="I12" s="1">
        <v>1.1479699999999999</v>
      </c>
      <c r="J12" s="2">
        <v>573.35900000000004</v>
      </c>
      <c r="K12" s="1">
        <v>0.91718699999999997</v>
      </c>
      <c r="N12" s="3">
        <f t="shared" si="0"/>
        <v>573.77499999999998</v>
      </c>
      <c r="O12" s="21">
        <f t="shared" si="1"/>
        <v>28806.7</v>
      </c>
      <c r="P12" s="3">
        <f t="shared" si="2"/>
        <v>572.33699999999999</v>
      </c>
      <c r="Q12" s="17">
        <f t="shared" si="3"/>
        <v>-2.5045800000000001E-4</v>
      </c>
      <c r="R12" s="3">
        <f t="shared" si="4"/>
        <v>572.14200000000005</v>
      </c>
      <c r="S12" s="24">
        <f t="shared" si="4"/>
        <v>1.1479699999999999</v>
      </c>
      <c r="T12" s="3">
        <f t="shared" si="4"/>
        <v>573.35900000000004</v>
      </c>
      <c r="U12" s="24">
        <f t="shared" si="4"/>
        <v>0.91718699999999997</v>
      </c>
      <c r="V12" s="22">
        <f t="shared" si="5"/>
        <v>0.902525375791004</v>
      </c>
    </row>
    <row r="13" spans="1:22" x14ac:dyDescent="0.6">
      <c r="B13" s="2">
        <v>676.36699999999996</v>
      </c>
      <c r="C13" s="1">
        <v>20523.400000000001</v>
      </c>
      <c r="D13" s="2"/>
      <c r="E13" s="1"/>
      <c r="F13" s="2">
        <v>676.19899999999996</v>
      </c>
      <c r="G13" s="1">
        <v>-279.851</v>
      </c>
      <c r="H13" s="2">
        <v>675.39</v>
      </c>
      <c r="I13" s="1">
        <v>1.0296000000000001</v>
      </c>
      <c r="J13" s="2">
        <v>672.50800000000004</v>
      </c>
      <c r="K13" s="1">
        <v>0.98182199999999997</v>
      </c>
      <c r="N13" s="3">
        <f t="shared" si="0"/>
        <v>676.36699999999996</v>
      </c>
      <c r="O13" s="21">
        <f t="shared" si="1"/>
        <v>20523.400000000001</v>
      </c>
      <c r="P13" s="3">
        <f t="shared" si="2"/>
        <v>676.19899999999996</v>
      </c>
      <c r="Q13" s="17">
        <f t="shared" si="3"/>
        <v>-2.7985099999999996E-4</v>
      </c>
      <c r="R13" s="3">
        <f t="shared" si="4"/>
        <v>675.39</v>
      </c>
      <c r="S13" s="24">
        <f t="shared" si="4"/>
        <v>1.0296000000000001</v>
      </c>
      <c r="T13" s="3">
        <f t="shared" si="4"/>
        <v>672.50800000000004</v>
      </c>
      <c r="U13" s="24">
        <f t="shared" si="4"/>
        <v>0.98182199999999997</v>
      </c>
      <c r="V13" s="22">
        <f t="shared" si="5"/>
        <v>1.0498613722267747</v>
      </c>
    </row>
    <row r="14" spans="1:22" x14ac:dyDescent="0.6">
      <c r="B14" s="2">
        <v>773.255</v>
      </c>
      <c r="C14" s="1">
        <v>10910.5</v>
      </c>
      <c r="D14" s="2"/>
      <c r="E14" s="1"/>
      <c r="F14" s="2">
        <v>772.90800000000002</v>
      </c>
      <c r="G14" s="1">
        <v>-290.91399999999999</v>
      </c>
      <c r="H14" s="2">
        <v>771.41099999999994</v>
      </c>
      <c r="I14" s="1">
        <v>0.97682100000000005</v>
      </c>
      <c r="J14" s="2">
        <v>772.654</v>
      </c>
      <c r="K14" s="1">
        <v>0.92588099999999995</v>
      </c>
      <c r="N14" s="3">
        <f t="shared" si="0"/>
        <v>773.255</v>
      </c>
      <c r="O14" s="21">
        <f t="shared" si="1"/>
        <v>10910.5</v>
      </c>
      <c r="P14" s="3">
        <f t="shared" si="2"/>
        <v>772.90800000000002</v>
      </c>
      <c r="Q14" s="17">
        <f t="shared" si="3"/>
        <v>-2.9091399999999997E-4</v>
      </c>
      <c r="R14" s="3">
        <f t="shared" si="4"/>
        <v>771.41099999999994</v>
      </c>
      <c r="S14" s="24">
        <f t="shared" si="4"/>
        <v>0.97682100000000005</v>
      </c>
      <c r="T14" s="3">
        <f t="shared" si="4"/>
        <v>772.654</v>
      </c>
      <c r="U14" s="24">
        <f t="shared" si="4"/>
        <v>0.92588099999999995</v>
      </c>
      <c r="V14" s="22">
        <f t="shared" si="5"/>
        <v>0.7303717501774708</v>
      </c>
    </row>
    <row r="15" spans="1:22" x14ac:dyDescent="0.6">
      <c r="B15" s="35">
        <v>878.72400000000005</v>
      </c>
      <c r="C15" s="35">
        <v>13359.2</v>
      </c>
      <c r="D15" s="2"/>
      <c r="E15" s="1"/>
      <c r="F15" s="35">
        <v>878.09</v>
      </c>
      <c r="G15" s="35">
        <v>-277.96499999999997</v>
      </c>
      <c r="H15" s="2">
        <v>878.19799999999998</v>
      </c>
      <c r="I15" s="35">
        <v>1.00773</v>
      </c>
      <c r="J15" s="35">
        <v>872.80200000000002</v>
      </c>
      <c r="K15" s="35">
        <v>0.87645700000000004</v>
      </c>
      <c r="N15" s="3">
        <f t="shared" si="0"/>
        <v>878.72400000000005</v>
      </c>
      <c r="O15" s="21">
        <f t="shared" si="1"/>
        <v>13359.2</v>
      </c>
      <c r="P15" s="3">
        <f t="shared" si="2"/>
        <v>878.09</v>
      </c>
      <c r="Q15" s="17">
        <f t="shared" si="3"/>
        <v>-2.7796499999999997E-4</v>
      </c>
      <c r="R15" s="3">
        <f t="shared" si="4"/>
        <v>878.19799999999998</v>
      </c>
      <c r="S15" s="24">
        <f t="shared" si="4"/>
        <v>1.00773</v>
      </c>
      <c r="T15" s="3">
        <f t="shared" si="4"/>
        <v>872.80200000000002</v>
      </c>
      <c r="U15" s="24">
        <f t="shared" si="4"/>
        <v>0.87645700000000004</v>
      </c>
      <c r="V15" s="22">
        <f t="shared" si="5"/>
        <v>0.89398910691972833</v>
      </c>
    </row>
    <row r="16" spans="1:22" x14ac:dyDescent="0.6">
      <c r="V16"/>
    </row>
    <row r="17" spans="15:22" x14ac:dyDescent="0.6">
      <c r="O17"/>
      <c r="Q17"/>
      <c r="S17"/>
      <c r="U17"/>
      <c r="V17"/>
    </row>
    <row r="18" spans="15:22" x14ac:dyDescent="0.6">
      <c r="O18"/>
      <c r="Q18"/>
      <c r="S18"/>
      <c r="U18"/>
      <c r="V18"/>
    </row>
    <row r="19" spans="15:22" x14ac:dyDescent="0.6">
      <c r="O19"/>
      <c r="Q19"/>
      <c r="S19"/>
      <c r="U19"/>
    </row>
    <row r="20" spans="15:22" x14ac:dyDescent="0.6">
      <c r="O20"/>
      <c r="Q20"/>
      <c r="S20"/>
      <c r="U20"/>
    </row>
    <row r="21" spans="15:22" x14ac:dyDescent="0.6">
      <c r="O21"/>
      <c r="Q21"/>
      <c r="S21"/>
      <c r="U21"/>
    </row>
    <row r="22" spans="15:22" x14ac:dyDescent="0.6">
      <c r="O22"/>
      <c r="Q22"/>
      <c r="S22"/>
      <c r="U22"/>
    </row>
    <row r="23" spans="15:22" x14ac:dyDescent="0.6">
      <c r="O23"/>
      <c r="Q23"/>
      <c r="S23"/>
      <c r="U23"/>
    </row>
    <row r="24" spans="15:22" x14ac:dyDescent="0.6">
      <c r="O24"/>
      <c r="Q24"/>
      <c r="S24"/>
      <c r="U24"/>
    </row>
    <row r="25" spans="15:22" x14ac:dyDescent="0.6">
      <c r="O25"/>
      <c r="Q25"/>
      <c r="S25"/>
      <c r="U25"/>
    </row>
    <row r="26" spans="15:22" x14ac:dyDescent="0.6">
      <c r="O26"/>
      <c r="Q26"/>
      <c r="S26"/>
      <c r="U26"/>
    </row>
    <row r="27" spans="15:22" x14ac:dyDescent="0.6">
      <c r="O27"/>
      <c r="Q27"/>
      <c r="S27"/>
      <c r="U27"/>
    </row>
    <row r="28" spans="15:22" x14ac:dyDescent="0.6">
      <c r="O28"/>
      <c r="Q28"/>
      <c r="S28"/>
      <c r="U28"/>
    </row>
    <row r="29" spans="15:22" x14ac:dyDescent="0.6">
      <c r="O29"/>
      <c r="Q29"/>
      <c r="S29"/>
      <c r="U29"/>
    </row>
    <row r="30" spans="15:22" x14ac:dyDescent="0.6">
      <c r="O30"/>
      <c r="Q30"/>
      <c r="S30"/>
      <c r="U30"/>
    </row>
    <row r="31" spans="15:22" x14ac:dyDescent="0.6">
      <c r="O31"/>
      <c r="Q31"/>
      <c r="S31"/>
      <c r="U31"/>
    </row>
    <row r="32" spans="15:22" x14ac:dyDescent="0.6">
      <c r="O32"/>
      <c r="Q32"/>
      <c r="S32"/>
      <c r="U32"/>
    </row>
    <row r="33" spans="15:21" x14ac:dyDescent="0.6">
      <c r="O33"/>
      <c r="Q33"/>
      <c r="S33"/>
      <c r="U33"/>
    </row>
    <row r="34" spans="15:21" x14ac:dyDescent="0.6">
      <c r="O34"/>
      <c r="Q34"/>
      <c r="S34"/>
      <c r="U34"/>
    </row>
    <row r="35" spans="15:21" x14ac:dyDescent="0.6">
      <c r="O35"/>
      <c r="Q35"/>
      <c r="S35"/>
      <c r="U35"/>
    </row>
    <row r="36" spans="15:21" x14ac:dyDescent="0.6">
      <c r="O36"/>
      <c r="Q36"/>
      <c r="S36"/>
      <c r="U36"/>
    </row>
    <row r="37" spans="15:21" x14ac:dyDescent="0.6">
      <c r="O37"/>
      <c r="Q37"/>
      <c r="S37"/>
      <c r="U37"/>
    </row>
    <row r="38" spans="15:21" x14ac:dyDescent="0.6">
      <c r="O38"/>
      <c r="Q38"/>
      <c r="S38"/>
      <c r="U38"/>
    </row>
    <row r="39" spans="15:21" x14ac:dyDescent="0.6">
      <c r="O39"/>
      <c r="Q39"/>
      <c r="S39"/>
      <c r="U39"/>
    </row>
    <row r="40" spans="15:21" x14ac:dyDescent="0.6">
      <c r="O40"/>
      <c r="Q40"/>
      <c r="S40"/>
      <c r="U40"/>
    </row>
    <row r="41" spans="15:21" x14ac:dyDescent="0.6">
      <c r="O41"/>
      <c r="Q41"/>
      <c r="S41"/>
      <c r="U41"/>
    </row>
    <row r="42" spans="15:21" x14ac:dyDescent="0.6">
      <c r="O42"/>
      <c r="Q42"/>
      <c r="S42"/>
      <c r="U4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68"/>
  <sheetViews>
    <sheetView tabSelected="1" topLeftCell="A5" zoomScale="70" zoomScaleNormal="70" workbookViewId="0">
      <selection activeCell="P33" sqref="P33"/>
    </sheetView>
  </sheetViews>
  <sheetFormatPr defaultRowHeight="16.899999999999999" x14ac:dyDescent="0.6"/>
  <cols>
    <col min="2" max="2" width="11.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59" t="s">
        <v>12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4" ht="17.25" thickBot="1" x14ac:dyDescent="0.65">
      <c r="B8" s="30" t="s">
        <v>4</v>
      </c>
      <c r="C8" s="31" t="s">
        <v>10</v>
      </c>
      <c r="D8" s="32" t="s">
        <v>4</v>
      </c>
      <c r="E8" s="31" t="s">
        <v>11</v>
      </c>
      <c r="F8" s="32" t="s">
        <v>4</v>
      </c>
      <c r="G8" s="33" t="s">
        <v>13</v>
      </c>
      <c r="H8" s="32" t="s">
        <v>4</v>
      </c>
      <c r="I8" s="31" t="s">
        <v>15</v>
      </c>
      <c r="J8" s="32" t="s">
        <v>4</v>
      </c>
      <c r="K8" s="6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4" x14ac:dyDescent="0.6">
      <c r="B9" s="63">
        <v>331.27962085308002</v>
      </c>
      <c r="C9" s="63">
        <v>5443.5483870967701</v>
      </c>
      <c r="D9" s="2"/>
      <c r="E9" s="1"/>
      <c r="F9" s="63">
        <v>331.37254901960699</v>
      </c>
      <c r="G9" s="63">
        <v>44.926350245499101</v>
      </c>
      <c r="H9" s="63">
        <v>330.98982423681701</v>
      </c>
      <c r="I9" s="63">
        <v>5.21895006402048</v>
      </c>
      <c r="J9" s="63">
        <v>331.60173160173099</v>
      </c>
      <c r="K9" s="63">
        <v>0.21080108010800999</v>
      </c>
      <c r="N9" s="3">
        <f>B9</f>
        <v>331.27962085308002</v>
      </c>
      <c r="O9" s="21">
        <f>C9*100</f>
        <v>544354.83870967699</v>
      </c>
      <c r="P9" s="3">
        <f>F9</f>
        <v>331.37254901960699</v>
      </c>
      <c r="Q9" s="17">
        <f>G9*0.000001</f>
        <v>4.4926350245499097E-5</v>
      </c>
      <c r="R9" s="3">
        <f>H9</f>
        <v>330.98982423681701</v>
      </c>
      <c r="S9" s="24">
        <f>I9</f>
        <v>5.21895006402048</v>
      </c>
      <c r="T9" s="3">
        <f>J9</f>
        <v>331.60173160173099</v>
      </c>
      <c r="U9" s="24">
        <f>K9</f>
        <v>0.21080108010800999</v>
      </c>
      <c r="V9" s="22">
        <f>((O9*(Q9)^2)/S9)*T9</f>
        <v>6.9810060284110673E-2</v>
      </c>
      <c r="W9" s="22">
        <f>U9-V9</f>
        <v>0.14099101982389933</v>
      </c>
      <c r="X9" s="57">
        <f>U9/V9-1</f>
        <v>2.0196375601181082</v>
      </c>
    </row>
    <row r="10" spans="1:24" x14ac:dyDescent="0.6">
      <c r="B10" s="63">
        <v>370.61611374407499</v>
      </c>
      <c r="C10" s="63">
        <v>4516.1290322580599</v>
      </c>
      <c r="D10" s="2"/>
      <c r="E10" s="1"/>
      <c r="F10" s="63">
        <v>372.54901960784298</v>
      </c>
      <c r="G10" s="63">
        <v>51.145662847790497</v>
      </c>
      <c r="H10" s="63">
        <v>372.15541165587399</v>
      </c>
      <c r="I10" s="63">
        <v>4.5813060179257299</v>
      </c>
      <c r="J10" s="63">
        <v>372.29437229437201</v>
      </c>
      <c r="K10" s="63">
        <v>0.26048604860486002</v>
      </c>
      <c r="N10" s="3">
        <f t="shared" ref="N10:N20" si="0">B10</f>
        <v>370.61611374407499</v>
      </c>
      <c r="O10" s="21">
        <f t="shared" ref="O10:O20" si="1">C10*100</f>
        <v>451612.90322580596</v>
      </c>
      <c r="P10" s="3">
        <f t="shared" ref="P10:P20" si="2">F10</f>
        <v>372.54901960784298</v>
      </c>
      <c r="Q10" s="17">
        <f t="shared" ref="Q10:Q20" si="3">G10*0.000001</f>
        <v>5.1145662847790496E-5</v>
      </c>
      <c r="R10" s="3">
        <f t="shared" ref="R10:U20" si="4">H10</f>
        <v>372.15541165587399</v>
      </c>
      <c r="S10" s="24">
        <f t="shared" si="4"/>
        <v>4.5813060179257299</v>
      </c>
      <c r="T10" s="3">
        <f t="shared" si="4"/>
        <v>372.29437229437201</v>
      </c>
      <c r="U10" s="24">
        <f t="shared" si="4"/>
        <v>0.26048604860486002</v>
      </c>
      <c r="V10" s="22">
        <f t="shared" ref="V10:V20" si="5">((O10*(Q10)^2)/S10)*T10</f>
        <v>9.6002188551434151E-2</v>
      </c>
      <c r="W10" s="22">
        <f t="shared" ref="W10:W20" si="6">U10-V10</f>
        <v>0.16448386005342586</v>
      </c>
      <c r="X10" s="57">
        <f t="shared" ref="X10:X20" si="7">U10/V10-1</f>
        <v>1.7133344826331949</v>
      </c>
    </row>
    <row r="11" spans="1:24" x14ac:dyDescent="0.6">
      <c r="B11" s="63">
        <v>418.957345971564</v>
      </c>
      <c r="C11" s="63">
        <v>3685.4838709677401</v>
      </c>
      <c r="D11" s="2"/>
      <c r="E11" s="1"/>
      <c r="F11" s="63">
        <v>420.588235294117</v>
      </c>
      <c r="G11" s="63">
        <v>60.638297872340303</v>
      </c>
      <c r="H11" s="63">
        <v>417.94634597594802</v>
      </c>
      <c r="I11" s="63">
        <v>4.0204865556978202</v>
      </c>
      <c r="J11" s="63">
        <v>420.77922077922</v>
      </c>
      <c r="K11" s="63">
        <v>0.34257425742574199</v>
      </c>
      <c r="N11" s="3">
        <f t="shared" si="0"/>
        <v>418.957345971564</v>
      </c>
      <c r="O11" s="21">
        <f t="shared" si="1"/>
        <v>368548.38709677401</v>
      </c>
      <c r="P11" s="3">
        <f t="shared" si="2"/>
        <v>420.588235294117</v>
      </c>
      <c r="Q11" s="17">
        <f t="shared" si="3"/>
        <v>6.0638297872340303E-5</v>
      </c>
      <c r="R11" s="3">
        <f t="shared" si="4"/>
        <v>417.94634597594802</v>
      </c>
      <c r="S11" s="24">
        <f t="shared" si="4"/>
        <v>4.0204865556978202</v>
      </c>
      <c r="T11" s="3">
        <f t="shared" si="4"/>
        <v>420.77922077922</v>
      </c>
      <c r="U11" s="24">
        <f t="shared" si="4"/>
        <v>0.34257425742574199</v>
      </c>
      <c r="V11" s="22">
        <f t="shared" si="5"/>
        <v>0.14182872211403347</v>
      </c>
      <c r="W11" s="22">
        <f t="shared" si="6"/>
        <v>0.20074553531170852</v>
      </c>
      <c r="X11" s="57">
        <f t="shared" si="7"/>
        <v>1.4154081932029579</v>
      </c>
    </row>
    <row r="12" spans="1:24" x14ac:dyDescent="0.6">
      <c r="B12" s="63">
        <v>469.668246445497</v>
      </c>
      <c r="C12" s="63">
        <v>2951.6129032258</v>
      </c>
      <c r="D12" s="2"/>
      <c r="E12" s="1"/>
      <c r="F12" s="63">
        <v>467.15686274509699</v>
      </c>
      <c r="G12" s="63">
        <v>69.803600654664507</v>
      </c>
      <c r="H12" s="63">
        <v>469.28769657724303</v>
      </c>
      <c r="I12" s="63">
        <v>3.4980793854033201</v>
      </c>
      <c r="J12" s="63">
        <v>469.26406926406901</v>
      </c>
      <c r="K12" s="63">
        <v>0.41170117011701102</v>
      </c>
      <c r="N12" s="3">
        <f t="shared" si="0"/>
        <v>469.668246445497</v>
      </c>
      <c r="O12" s="21">
        <f t="shared" si="1"/>
        <v>295161.29032258003</v>
      </c>
      <c r="P12" s="3">
        <f t="shared" si="2"/>
        <v>467.15686274509699</v>
      </c>
      <c r="Q12" s="17">
        <f t="shared" si="3"/>
        <v>6.9803600654664498E-5</v>
      </c>
      <c r="R12" s="3">
        <f t="shared" si="4"/>
        <v>469.28769657724303</v>
      </c>
      <c r="S12" s="24">
        <f t="shared" si="4"/>
        <v>3.4980793854033201</v>
      </c>
      <c r="T12" s="3">
        <f t="shared" si="4"/>
        <v>469.26406926406901</v>
      </c>
      <c r="U12" s="24">
        <f t="shared" si="4"/>
        <v>0.41170117011701102</v>
      </c>
      <c r="V12" s="22">
        <f t="shared" si="5"/>
        <v>0.19293130056801311</v>
      </c>
      <c r="W12" s="22">
        <f t="shared" si="6"/>
        <v>0.21876986954899791</v>
      </c>
      <c r="X12" s="57">
        <f t="shared" si="7"/>
        <v>1.1339262675621473</v>
      </c>
    </row>
    <row r="13" spans="1:24" x14ac:dyDescent="0.6">
      <c r="B13" s="63">
        <v>517.53554502369605</v>
      </c>
      <c r="C13" s="63">
        <v>2338.7096774193501</v>
      </c>
      <c r="D13" s="2"/>
      <c r="E13" s="1"/>
      <c r="F13" s="63">
        <v>517.64705882352905</v>
      </c>
      <c r="G13" s="63">
        <v>82.2422258592471</v>
      </c>
      <c r="H13" s="63">
        <v>516.92876965772405</v>
      </c>
      <c r="I13" s="63">
        <v>3.0909090909090899</v>
      </c>
      <c r="J13" s="63">
        <v>517.74891774891705</v>
      </c>
      <c r="K13" s="63">
        <v>0.51755175517551699</v>
      </c>
      <c r="N13" s="3">
        <f t="shared" si="0"/>
        <v>517.53554502369605</v>
      </c>
      <c r="O13" s="21">
        <f t="shared" si="1"/>
        <v>233870.96774193502</v>
      </c>
      <c r="P13" s="3">
        <f t="shared" si="2"/>
        <v>517.64705882352905</v>
      </c>
      <c r="Q13" s="17">
        <f t="shared" si="3"/>
        <v>8.2242225859247093E-5</v>
      </c>
      <c r="R13" s="3">
        <f t="shared" si="4"/>
        <v>516.92876965772405</v>
      </c>
      <c r="S13" s="24">
        <f t="shared" si="4"/>
        <v>3.0909090909090899</v>
      </c>
      <c r="T13" s="3">
        <f t="shared" si="4"/>
        <v>517.74891774891705</v>
      </c>
      <c r="U13" s="24">
        <f t="shared" si="4"/>
        <v>0.51755175517551699</v>
      </c>
      <c r="V13" s="22">
        <f t="shared" si="5"/>
        <v>0.26497139507794021</v>
      </c>
      <c r="W13" s="22">
        <f t="shared" si="6"/>
        <v>0.25258036009757678</v>
      </c>
      <c r="X13" s="57">
        <f t="shared" si="7"/>
        <v>0.95323632961694349</v>
      </c>
    </row>
    <row r="14" spans="1:24" x14ac:dyDescent="0.6">
      <c r="B14" s="63">
        <v>567.77251184834097</v>
      </c>
      <c r="C14" s="63">
        <v>1991.9354838709601</v>
      </c>
      <c r="D14" s="2"/>
      <c r="E14" s="1"/>
      <c r="F14" s="63">
        <v>567.64705882352905</v>
      </c>
      <c r="G14" s="63">
        <v>91.407528641571204</v>
      </c>
      <c r="H14" s="63">
        <v>566.88251618871402</v>
      </c>
      <c r="I14" s="63">
        <v>2.8450704225352101</v>
      </c>
      <c r="J14" s="63">
        <v>566.66666666666595</v>
      </c>
      <c r="K14" s="63">
        <v>0.59207920792079105</v>
      </c>
      <c r="N14" s="3">
        <f t="shared" si="0"/>
        <v>567.77251184834097</v>
      </c>
      <c r="O14" s="21">
        <f t="shared" si="1"/>
        <v>199193.548387096</v>
      </c>
      <c r="P14" s="3">
        <f t="shared" si="2"/>
        <v>567.64705882352905</v>
      </c>
      <c r="Q14" s="17">
        <f t="shared" si="3"/>
        <v>9.1407528641571206E-5</v>
      </c>
      <c r="R14" s="3">
        <f t="shared" si="4"/>
        <v>566.88251618871402</v>
      </c>
      <c r="S14" s="24">
        <f t="shared" si="4"/>
        <v>2.8450704225352101</v>
      </c>
      <c r="T14" s="3">
        <f t="shared" si="4"/>
        <v>566.66666666666595</v>
      </c>
      <c r="U14" s="24">
        <f t="shared" si="4"/>
        <v>0.59207920792079105</v>
      </c>
      <c r="V14" s="22">
        <f t="shared" si="5"/>
        <v>0.33149260799330371</v>
      </c>
      <c r="W14" s="22">
        <f t="shared" si="6"/>
        <v>0.26058659992748734</v>
      </c>
      <c r="X14" s="57">
        <f t="shared" si="7"/>
        <v>0.78610078669612826</v>
      </c>
    </row>
    <row r="15" spans="1:24" x14ac:dyDescent="0.6">
      <c r="B15" s="63">
        <v>618.48341232227494</v>
      </c>
      <c r="C15" s="63">
        <v>1758.0645161290299</v>
      </c>
      <c r="D15" s="2"/>
      <c r="E15" s="1"/>
      <c r="F15" s="63">
        <v>616.66666666666595</v>
      </c>
      <c r="G15" s="63">
        <v>105.31914893617</v>
      </c>
      <c r="H15" s="63">
        <v>620.53654024051798</v>
      </c>
      <c r="I15" s="63">
        <v>2.5377720870678599</v>
      </c>
      <c r="J15" s="63">
        <v>619.91341991341994</v>
      </c>
      <c r="K15" s="63">
        <v>0.75841584158415798</v>
      </c>
      <c r="N15" s="3">
        <f t="shared" si="0"/>
        <v>618.48341232227494</v>
      </c>
      <c r="O15" s="21">
        <f t="shared" si="1"/>
        <v>175806.45161290298</v>
      </c>
      <c r="P15" s="3">
        <f t="shared" si="2"/>
        <v>616.66666666666595</v>
      </c>
      <c r="Q15" s="17">
        <f t="shared" si="3"/>
        <v>1.0531914893617E-4</v>
      </c>
      <c r="R15" s="3">
        <f t="shared" si="4"/>
        <v>620.53654024051798</v>
      </c>
      <c r="S15" s="24">
        <f t="shared" si="4"/>
        <v>2.5377720870678599</v>
      </c>
      <c r="T15" s="3">
        <f t="shared" si="4"/>
        <v>619.91341991341994</v>
      </c>
      <c r="U15" s="24">
        <f t="shared" si="4"/>
        <v>0.75841584158415798</v>
      </c>
      <c r="V15" s="22">
        <f t="shared" si="5"/>
        <v>0.4763519114520855</v>
      </c>
      <c r="W15" s="22">
        <f t="shared" si="6"/>
        <v>0.28206393013207248</v>
      </c>
      <c r="X15" s="57">
        <f t="shared" si="7"/>
        <v>0.59213351169777817</v>
      </c>
    </row>
    <row r="16" spans="1:24" x14ac:dyDescent="0.6">
      <c r="B16" s="63">
        <v>667.77251184834097</v>
      </c>
      <c r="C16" s="63">
        <v>1435.4838709677399</v>
      </c>
      <c r="D16" s="2"/>
      <c r="E16" s="1"/>
      <c r="F16" s="63">
        <v>667.15686274509699</v>
      </c>
      <c r="G16" s="63">
        <v>122.831423895253</v>
      </c>
      <c r="H16" s="63">
        <v>666.32747456059201</v>
      </c>
      <c r="I16" s="63">
        <v>2.2381562099871899</v>
      </c>
      <c r="J16" s="63">
        <v>667.09956709956703</v>
      </c>
      <c r="K16" s="63">
        <v>0.94635463546354603</v>
      </c>
      <c r="N16" s="3">
        <f t="shared" si="0"/>
        <v>667.77251184834097</v>
      </c>
      <c r="O16" s="21">
        <f t="shared" si="1"/>
        <v>143548.38709677398</v>
      </c>
      <c r="P16" s="3">
        <f t="shared" si="2"/>
        <v>667.15686274509699</v>
      </c>
      <c r="Q16" s="17">
        <f t="shared" si="3"/>
        <v>1.22831423895253E-4</v>
      </c>
      <c r="R16" s="3">
        <f t="shared" si="4"/>
        <v>666.32747456059201</v>
      </c>
      <c r="S16" s="24">
        <f t="shared" si="4"/>
        <v>2.2381562099871899</v>
      </c>
      <c r="T16" s="3">
        <f t="shared" si="4"/>
        <v>667.09956709956703</v>
      </c>
      <c r="U16" s="24">
        <f t="shared" si="4"/>
        <v>0.94635463546354603</v>
      </c>
      <c r="V16" s="22">
        <f t="shared" si="5"/>
        <v>0.64553167069477213</v>
      </c>
      <c r="W16" s="22">
        <f t="shared" si="6"/>
        <v>0.3008229647687739</v>
      </c>
      <c r="X16" s="57">
        <f t="shared" si="7"/>
        <v>0.46600806501872238</v>
      </c>
    </row>
    <row r="17" spans="2:24" x14ac:dyDescent="0.6">
      <c r="B17" s="63">
        <v>720.85308056871997</v>
      </c>
      <c r="C17" s="63">
        <v>1120.96774193548</v>
      </c>
      <c r="D17" s="2"/>
      <c r="E17" s="1"/>
      <c r="F17" s="63">
        <v>720.09803921568596</v>
      </c>
      <c r="G17" s="63">
        <v>140.016366612111</v>
      </c>
      <c r="H17" s="63">
        <v>720.90656799259898</v>
      </c>
      <c r="I17" s="63">
        <v>2.1229193341869399</v>
      </c>
      <c r="J17" s="63">
        <v>720.77922077922005</v>
      </c>
      <c r="K17" s="63">
        <v>1.0295229522952201</v>
      </c>
      <c r="N17" s="3">
        <f t="shared" si="0"/>
        <v>720.85308056871997</v>
      </c>
      <c r="O17" s="21">
        <f t="shared" si="1"/>
        <v>112096.774193548</v>
      </c>
      <c r="P17" s="3">
        <f t="shared" si="2"/>
        <v>720.09803921568596</v>
      </c>
      <c r="Q17" s="17">
        <f t="shared" si="3"/>
        <v>1.40016366612111E-4</v>
      </c>
      <c r="R17" s="3">
        <f t="shared" si="4"/>
        <v>720.90656799259898</v>
      </c>
      <c r="S17" s="24">
        <f t="shared" si="4"/>
        <v>2.1229193341869399</v>
      </c>
      <c r="T17" s="3">
        <f t="shared" si="4"/>
        <v>720.77922077922005</v>
      </c>
      <c r="U17" s="24">
        <f t="shared" si="4"/>
        <v>1.0295229522952201</v>
      </c>
      <c r="V17" s="22">
        <f t="shared" si="5"/>
        <v>0.74613856570802983</v>
      </c>
      <c r="W17" s="22">
        <f t="shared" si="6"/>
        <v>0.28338438658719023</v>
      </c>
      <c r="X17" s="57">
        <f t="shared" si="7"/>
        <v>0.37980128572804639</v>
      </c>
    </row>
    <row r="18" spans="2:24" x14ac:dyDescent="0.6">
      <c r="B18" s="63">
        <v>774.88151658767697</v>
      </c>
      <c r="C18" s="63">
        <v>975.80645161290295</v>
      </c>
      <c r="D18" s="2"/>
      <c r="E18" s="1"/>
      <c r="F18" s="63">
        <v>773.52941176470495</v>
      </c>
      <c r="G18" s="63">
        <v>154.255319148936</v>
      </c>
      <c r="H18" s="63">
        <v>774.56059204440305</v>
      </c>
      <c r="I18" s="63">
        <v>2.0921895006401998</v>
      </c>
      <c r="J18" s="63">
        <v>774.45887445887399</v>
      </c>
      <c r="K18" s="63">
        <v>1.11377137713771</v>
      </c>
      <c r="N18" s="3">
        <f t="shared" si="0"/>
        <v>774.88151658767697</v>
      </c>
      <c r="O18" s="21">
        <f t="shared" si="1"/>
        <v>97580.645161290289</v>
      </c>
      <c r="P18" s="3">
        <f t="shared" si="2"/>
        <v>773.52941176470495</v>
      </c>
      <c r="Q18" s="17">
        <f t="shared" si="3"/>
        <v>1.5425531914893599E-4</v>
      </c>
      <c r="R18" s="3">
        <f t="shared" si="4"/>
        <v>774.56059204440305</v>
      </c>
      <c r="S18" s="24">
        <f t="shared" si="4"/>
        <v>2.0921895006401998</v>
      </c>
      <c r="T18" s="3">
        <f t="shared" si="4"/>
        <v>774.45887445887399</v>
      </c>
      <c r="U18" s="24">
        <f t="shared" si="4"/>
        <v>1.11377137713771</v>
      </c>
      <c r="V18" s="22">
        <f t="shared" si="5"/>
        <v>0.85949098291650528</v>
      </c>
      <c r="W18" s="22">
        <f t="shared" si="6"/>
        <v>0.25428039422120474</v>
      </c>
      <c r="X18" s="57">
        <f t="shared" si="7"/>
        <v>0.29584998478792257</v>
      </c>
    </row>
    <row r="19" spans="2:24" x14ac:dyDescent="0.6">
      <c r="B19" s="63">
        <v>823.69668246445497</v>
      </c>
      <c r="C19" s="63">
        <v>806.45161290322505</v>
      </c>
      <c r="D19" s="2"/>
      <c r="E19" s="1"/>
      <c r="F19" s="63">
        <v>823.03921568627402</v>
      </c>
      <c r="G19" s="63">
        <v>168.00327332242199</v>
      </c>
      <c r="H19" s="63">
        <v>822.66419981498598</v>
      </c>
      <c r="I19" s="63">
        <v>2.0076824583866801</v>
      </c>
      <c r="J19" s="63">
        <v>823.376623376623</v>
      </c>
      <c r="K19" s="63">
        <v>1.2304230423042299</v>
      </c>
      <c r="N19" s="3">
        <f t="shared" si="0"/>
        <v>823.69668246445497</v>
      </c>
      <c r="O19" s="21">
        <f t="shared" si="1"/>
        <v>80645.161290322503</v>
      </c>
      <c r="P19" s="3">
        <f t="shared" si="2"/>
        <v>823.03921568627402</v>
      </c>
      <c r="Q19" s="17">
        <f t="shared" si="3"/>
        <v>1.6800327332242197E-4</v>
      </c>
      <c r="R19" s="3">
        <f t="shared" si="4"/>
        <v>822.66419981498598</v>
      </c>
      <c r="S19" s="24">
        <f t="shared" si="4"/>
        <v>2.0076824583866801</v>
      </c>
      <c r="T19" s="3">
        <f t="shared" si="4"/>
        <v>823.376623376623</v>
      </c>
      <c r="U19" s="24">
        <f t="shared" si="4"/>
        <v>1.2304230423042299</v>
      </c>
      <c r="V19" s="22">
        <f t="shared" si="5"/>
        <v>0.933506422013894</v>
      </c>
      <c r="W19" s="22">
        <f t="shared" si="6"/>
        <v>0.29691662029033594</v>
      </c>
      <c r="X19" s="57">
        <f t="shared" si="7"/>
        <v>0.31806596429169165</v>
      </c>
    </row>
    <row r="20" spans="2:24" x14ac:dyDescent="0.6">
      <c r="B20" s="63">
        <v>877.25118483412302</v>
      </c>
      <c r="C20" s="63">
        <v>806.45161290322505</v>
      </c>
      <c r="D20" s="2"/>
      <c r="E20" s="1"/>
      <c r="F20" s="63">
        <v>876.47058823529403</v>
      </c>
      <c r="G20" s="63">
        <v>184.36988543371501</v>
      </c>
      <c r="H20" s="63">
        <v>877.24329324699295</v>
      </c>
      <c r="I20" s="63">
        <v>1.9769526248399401</v>
      </c>
      <c r="J20" s="63">
        <v>875.75757575757495</v>
      </c>
      <c r="K20" s="63">
        <v>1.3233123312331201</v>
      </c>
      <c r="N20" s="3">
        <f t="shared" si="0"/>
        <v>877.25118483412302</v>
      </c>
      <c r="O20" s="21">
        <f t="shared" si="1"/>
        <v>80645.161290322503</v>
      </c>
      <c r="P20" s="3">
        <f t="shared" si="2"/>
        <v>876.47058823529403</v>
      </c>
      <c r="Q20" s="17">
        <f t="shared" si="3"/>
        <v>1.8436988543371499E-4</v>
      </c>
      <c r="R20" s="3">
        <f t="shared" si="4"/>
        <v>877.24329324699295</v>
      </c>
      <c r="S20" s="24">
        <f t="shared" si="4"/>
        <v>1.9769526248399401</v>
      </c>
      <c r="T20" s="3">
        <f t="shared" si="4"/>
        <v>875.75757575757495</v>
      </c>
      <c r="U20" s="24">
        <f t="shared" si="4"/>
        <v>1.3233123312331201</v>
      </c>
      <c r="V20" s="22">
        <f t="shared" si="5"/>
        <v>1.2143557323226366</v>
      </c>
      <c r="W20" s="22">
        <f t="shared" si="6"/>
        <v>0.10895659891048348</v>
      </c>
      <c r="X20" s="57">
        <f t="shared" si="7"/>
        <v>8.9723790163272588E-2</v>
      </c>
    </row>
    <row r="21" spans="2:24" x14ac:dyDescent="0.6">
      <c r="V21"/>
    </row>
    <row r="22" spans="2:24" x14ac:dyDescent="0.6">
      <c r="V22"/>
    </row>
    <row r="23" spans="2:24" x14ac:dyDescent="0.6">
      <c r="O23"/>
      <c r="Q23"/>
      <c r="S23"/>
      <c r="U23"/>
      <c r="V23"/>
    </row>
    <row r="24" spans="2:24" x14ac:dyDescent="0.6">
      <c r="O24"/>
      <c r="Q24"/>
      <c r="S24"/>
      <c r="U24"/>
      <c r="V24"/>
    </row>
    <row r="26" spans="2:24" x14ac:dyDescent="0.6"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2:24" x14ac:dyDescent="0.6">
      <c r="B27" s="36">
        <v>330.35</v>
      </c>
      <c r="C27" s="36">
        <v>5520.99</v>
      </c>
      <c r="D27" s="3"/>
      <c r="E27" s="4"/>
      <c r="F27" s="36">
        <v>330.28300000000002</v>
      </c>
      <c r="G27" s="36">
        <v>43.888399999999997</v>
      </c>
      <c r="H27" s="36">
        <v>329.73200000000003</v>
      </c>
      <c r="I27" s="36">
        <v>5.2243500000000003</v>
      </c>
      <c r="J27" s="3">
        <v>326.84199999999998</v>
      </c>
      <c r="K27" s="4">
        <v>0.211173</v>
      </c>
    </row>
    <row r="28" spans="2:24" x14ac:dyDescent="0.6">
      <c r="B28" s="3">
        <v>372.44499999999999</v>
      </c>
      <c r="C28" s="4">
        <v>4575.7</v>
      </c>
      <c r="D28" s="3"/>
      <c r="E28" s="4"/>
      <c r="F28" s="3">
        <v>371.786</v>
      </c>
      <c r="G28" s="4">
        <v>51.293799999999997</v>
      </c>
      <c r="H28" s="3">
        <v>373.52600000000001</v>
      </c>
      <c r="I28" s="4">
        <v>4.6590199999999999</v>
      </c>
      <c r="J28" s="3">
        <v>369.47399999999999</v>
      </c>
      <c r="K28" s="4">
        <v>0.25810100000000002</v>
      </c>
    </row>
    <row r="29" spans="2:24" x14ac:dyDescent="0.6">
      <c r="B29" s="2">
        <v>419.59899999999999</v>
      </c>
      <c r="C29" s="1">
        <v>3695.44</v>
      </c>
      <c r="D29" s="2"/>
      <c r="E29" s="1"/>
      <c r="F29" s="2">
        <v>419.38200000000001</v>
      </c>
      <c r="G29" s="1">
        <v>61.572200000000002</v>
      </c>
      <c r="H29" s="2">
        <v>422.18</v>
      </c>
      <c r="I29" s="1">
        <v>4.0736100000000004</v>
      </c>
      <c r="J29" s="2">
        <v>418.42099999999999</v>
      </c>
      <c r="K29" s="1">
        <v>0.33631299999999997</v>
      </c>
    </row>
    <row r="30" spans="2:24" x14ac:dyDescent="0.6">
      <c r="B30" s="2">
        <v>465.44600000000003</v>
      </c>
      <c r="C30" s="1">
        <v>2965.94</v>
      </c>
      <c r="D30" s="2"/>
      <c r="E30" s="1"/>
      <c r="F30" s="2">
        <v>465.76299999999998</v>
      </c>
      <c r="G30" s="1">
        <v>70.6203</v>
      </c>
      <c r="H30" s="2">
        <v>467.18799999999999</v>
      </c>
      <c r="I30" s="1">
        <v>3.5083199999999999</v>
      </c>
      <c r="J30" s="2">
        <v>467.36799999999999</v>
      </c>
      <c r="K30" s="1">
        <v>0.41843599999999997</v>
      </c>
    </row>
    <row r="31" spans="2:24" x14ac:dyDescent="0.6">
      <c r="B31" s="2">
        <v>518.85599999999999</v>
      </c>
      <c r="C31" s="1">
        <v>2430.9699999999998</v>
      </c>
      <c r="D31" s="2"/>
      <c r="E31" s="1"/>
      <c r="F31" s="2">
        <v>517.01400000000001</v>
      </c>
      <c r="G31" s="1">
        <v>82.540599999999998</v>
      </c>
      <c r="H31" s="2">
        <v>518.24599999999998</v>
      </c>
      <c r="I31" s="1">
        <v>3.1254300000000002</v>
      </c>
      <c r="J31" s="2">
        <v>516.31600000000003</v>
      </c>
      <c r="K31" s="1">
        <v>0.53184399999999998</v>
      </c>
    </row>
    <row r="32" spans="2:24" x14ac:dyDescent="0.6">
      <c r="B32" s="2">
        <v>565.87599999999998</v>
      </c>
      <c r="C32" s="1">
        <v>2089.5100000000002</v>
      </c>
      <c r="D32" s="2"/>
      <c r="E32" s="1"/>
      <c r="F32" s="2">
        <v>563.39800000000002</v>
      </c>
      <c r="G32" s="1">
        <v>91.178899999999999</v>
      </c>
      <c r="H32" s="2">
        <v>565.649</v>
      </c>
      <c r="I32" s="1">
        <v>2.84362</v>
      </c>
      <c r="J32" s="2">
        <v>563.68399999999997</v>
      </c>
      <c r="K32" s="1">
        <v>0.59832399999999997</v>
      </c>
    </row>
    <row r="33" spans="2:11" x14ac:dyDescent="0.6">
      <c r="B33" s="2">
        <v>620.50099999999998</v>
      </c>
      <c r="C33" s="1">
        <v>1770.14</v>
      </c>
      <c r="D33" s="2"/>
      <c r="E33" s="1"/>
      <c r="F33" s="2">
        <v>613.41700000000003</v>
      </c>
      <c r="G33" s="1">
        <v>104.738</v>
      </c>
      <c r="H33" s="2">
        <v>619.12900000000002</v>
      </c>
      <c r="I33" s="1">
        <v>2.5215299999999998</v>
      </c>
      <c r="J33" s="2">
        <v>615.78899999999999</v>
      </c>
      <c r="K33" s="1">
        <v>0.76648000000000005</v>
      </c>
    </row>
    <row r="34" spans="2:11" x14ac:dyDescent="0.6">
      <c r="B34" s="2">
        <v>666.23</v>
      </c>
      <c r="C34" s="1">
        <v>1514.8</v>
      </c>
      <c r="D34" s="2"/>
      <c r="E34" s="1"/>
      <c r="F34" s="2">
        <v>665.851</v>
      </c>
      <c r="G34" s="1">
        <v>123.21599999999999</v>
      </c>
      <c r="H34" s="2">
        <v>666.52200000000005</v>
      </c>
      <c r="I34" s="1">
        <v>2.3207</v>
      </c>
      <c r="J34" s="2">
        <v>666.31600000000003</v>
      </c>
      <c r="K34" s="1">
        <v>0.94636900000000002</v>
      </c>
    </row>
    <row r="35" spans="2:11" x14ac:dyDescent="0.6">
      <c r="B35" s="2">
        <v>720.85500000000002</v>
      </c>
      <c r="C35" s="1">
        <v>1195.44</v>
      </c>
      <c r="D35" s="2"/>
      <c r="E35" s="1"/>
      <c r="F35" s="2">
        <v>719.51099999999997</v>
      </c>
      <c r="G35" s="1">
        <v>140.876</v>
      </c>
      <c r="H35" s="2">
        <v>717.55399999999997</v>
      </c>
      <c r="I35" s="1">
        <v>2.1604800000000002</v>
      </c>
      <c r="J35" s="2">
        <v>718.42100000000005</v>
      </c>
      <c r="K35" s="1">
        <v>1.0324</v>
      </c>
    </row>
    <row r="36" spans="2:11" x14ac:dyDescent="0.6">
      <c r="B36" s="2">
        <v>771.64300000000003</v>
      </c>
      <c r="C36" s="1">
        <v>1005.11</v>
      </c>
      <c r="D36" s="2"/>
      <c r="E36" s="1"/>
      <c r="F36" s="2">
        <v>774.41600000000005</v>
      </c>
      <c r="G36" s="1">
        <v>154.84800000000001</v>
      </c>
      <c r="H36" s="2">
        <v>769.78499999999997</v>
      </c>
      <c r="I36" s="1">
        <v>2.12175</v>
      </c>
      <c r="J36" s="2">
        <v>775.26300000000003</v>
      </c>
      <c r="K36" s="1">
        <v>1.1184400000000001</v>
      </c>
    </row>
    <row r="37" spans="2:11" x14ac:dyDescent="0.6">
      <c r="B37" s="2">
        <v>823.67700000000002</v>
      </c>
      <c r="C37" s="1">
        <v>901.08799999999997</v>
      </c>
      <c r="D37" s="2"/>
      <c r="E37" s="1"/>
      <c r="F37" s="2">
        <v>821.98400000000004</v>
      </c>
      <c r="G37" s="1">
        <v>169.63499999999999</v>
      </c>
      <c r="H37" s="2">
        <v>822.02200000000005</v>
      </c>
      <c r="I37" s="1">
        <v>2.0425399999999998</v>
      </c>
      <c r="J37" s="2">
        <v>821.053</v>
      </c>
      <c r="K37" s="1">
        <v>1.23184</v>
      </c>
    </row>
    <row r="38" spans="2:11" x14ac:dyDescent="0.6">
      <c r="B38" s="35">
        <v>874.44299999999998</v>
      </c>
      <c r="C38" s="35">
        <v>796.97299999999996</v>
      </c>
      <c r="D38" s="2"/>
      <c r="E38" s="1"/>
      <c r="F38" s="35">
        <v>873.21299999999997</v>
      </c>
      <c r="G38" s="35">
        <v>185.24299999999999</v>
      </c>
      <c r="H38" s="35">
        <v>875.46799999999996</v>
      </c>
      <c r="I38" s="35">
        <v>2.00386</v>
      </c>
      <c r="J38" s="35">
        <v>877.89499999999998</v>
      </c>
      <c r="K38" s="35">
        <v>1.32961</v>
      </c>
    </row>
    <row r="41" spans="2:11" x14ac:dyDescent="0.6">
      <c r="B41" s="60">
        <v>45028</v>
      </c>
      <c r="C41" s="60">
        <v>45028</v>
      </c>
      <c r="D41" s="60">
        <v>45028</v>
      </c>
      <c r="E41" s="60">
        <v>45028</v>
      </c>
      <c r="F41" s="60">
        <v>45028</v>
      </c>
      <c r="G41" s="60">
        <v>45028</v>
      </c>
      <c r="H41" s="60">
        <v>45028</v>
      </c>
      <c r="I41" s="60">
        <v>45028</v>
      </c>
      <c r="J41" s="60">
        <v>45028</v>
      </c>
      <c r="K41" s="60">
        <v>45028</v>
      </c>
    </row>
    <row r="42" spans="2:11" x14ac:dyDescent="0.6">
      <c r="B42" t="s">
        <v>56</v>
      </c>
      <c r="C42" t="s">
        <v>56</v>
      </c>
      <c r="D42" t="s">
        <v>56</v>
      </c>
      <c r="E42" t="s">
        <v>56</v>
      </c>
      <c r="F42" t="s">
        <v>56</v>
      </c>
      <c r="G42" t="s">
        <v>56</v>
      </c>
      <c r="H42" t="s">
        <v>56</v>
      </c>
      <c r="I42" t="s">
        <v>56</v>
      </c>
      <c r="J42" t="s">
        <v>56</v>
      </c>
      <c r="K42" t="s">
        <v>56</v>
      </c>
    </row>
    <row r="43" spans="2:11" x14ac:dyDescent="0.6">
      <c r="B43">
        <v>331.27962085308002</v>
      </c>
      <c r="C43">
        <v>5443.5483870967701</v>
      </c>
      <c r="F43">
        <v>331.37254901960699</v>
      </c>
      <c r="G43">
        <v>44.926350245499101</v>
      </c>
      <c r="H43">
        <v>330.98982423681701</v>
      </c>
      <c r="I43">
        <v>5.21895006402048</v>
      </c>
      <c r="J43">
        <v>331.60173160173099</v>
      </c>
      <c r="K43">
        <v>0.21080108010800999</v>
      </c>
    </row>
    <row r="44" spans="2:11" x14ac:dyDescent="0.6">
      <c r="B44">
        <v>370.61611374407499</v>
      </c>
      <c r="C44">
        <v>4516.1290322580599</v>
      </c>
      <c r="F44">
        <v>372.54901960784298</v>
      </c>
      <c r="G44">
        <v>51.145662847790497</v>
      </c>
      <c r="H44">
        <v>372.15541165587399</v>
      </c>
      <c r="I44">
        <v>4.5813060179257299</v>
      </c>
      <c r="J44">
        <v>372.29437229437201</v>
      </c>
      <c r="K44">
        <v>0.26048604860486002</v>
      </c>
    </row>
    <row r="45" spans="2:11" x14ac:dyDescent="0.6">
      <c r="B45">
        <v>418.957345971564</v>
      </c>
      <c r="C45">
        <v>3685.4838709677401</v>
      </c>
      <c r="F45">
        <v>420.588235294117</v>
      </c>
      <c r="G45">
        <v>60.638297872340303</v>
      </c>
      <c r="H45">
        <v>417.94634597594802</v>
      </c>
      <c r="I45">
        <v>4.0204865556978202</v>
      </c>
      <c r="J45">
        <v>420.77922077922</v>
      </c>
      <c r="K45">
        <v>0.34257425742574199</v>
      </c>
    </row>
    <row r="46" spans="2:11" x14ac:dyDescent="0.6">
      <c r="B46">
        <v>469.668246445497</v>
      </c>
      <c r="C46">
        <v>2951.6129032258</v>
      </c>
      <c r="F46">
        <v>467.15686274509699</v>
      </c>
      <c r="G46">
        <v>69.803600654664507</v>
      </c>
      <c r="H46">
        <v>469.28769657724303</v>
      </c>
      <c r="I46">
        <v>3.4980793854033201</v>
      </c>
      <c r="J46">
        <v>469.26406926406901</v>
      </c>
      <c r="K46">
        <v>0.41170117011701102</v>
      </c>
    </row>
    <row r="47" spans="2:11" x14ac:dyDescent="0.6">
      <c r="B47">
        <v>517.53554502369605</v>
      </c>
      <c r="C47">
        <v>2338.7096774193501</v>
      </c>
      <c r="F47">
        <v>517.64705882352905</v>
      </c>
      <c r="G47">
        <v>82.2422258592471</v>
      </c>
      <c r="H47">
        <v>516.92876965772405</v>
      </c>
      <c r="I47">
        <v>3.0909090909090899</v>
      </c>
      <c r="J47">
        <v>517.74891774891705</v>
      </c>
      <c r="K47">
        <v>0.51755175517551699</v>
      </c>
    </row>
    <row r="48" spans="2:11" x14ac:dyDescent="0.6">
      <c r="B48">
        <v>567.77251184834097</v>
      </c>
      <c r="C48">
        <v>1991.9354838709601</v>
      </c>
      <c r="F48">
        <v>567.64705882352905</v>
      </c>
      <c r="G48">
        <v>91.407528641571204</v>
      </c>
      <c r="H48">
        <v>566.88251618871402</v>
      </c>
      <c r="I48">
        <v>2.8450704225352101</v>
      </c>
      <c r="J48">
        <v>566.66666666666595</v>
      </c>
      <c r="K48">
        <v>0.59207920792079105</v>
      </c>
    </row>
    <row r="49" spans="2:11" x14ac:dyDescent="0.6">
      <c r="B49">
        <v>618.48341232227494</v>
      </c>
      <c r="C49">
        <v>1758.0645161290299</v>
      </c>
      <c r="F49">
        <v>616.66666666666595</v>
      </c>
      <c r="G49">
        <v>105.31914893617</v>
      </c>
      <c r="H49">
        <v>620.53654024051798</v>
      </c>
      <c r="I49">
        <v>2.5377720870678599</v>
      </c>
      <c r="J49">
        <v>619.91341991341994</v>
      </c>
      <c r="K49">
        <v>0.75841584158415798</v>
      </c>
    </row>
    <row r="50" spans="2:11" x14ac:dyDescent="0.6">
      <c r="B50">
        <v>667.77251184834097</v>
      </c>
      <c r="C50">
        <v>1435.4838709677399</v>
      </c>
      <c r="F50">
        <v>667.15686274509699</v>
      </c>
      <c r="G50">
        <v>122.831423895253</v>
      </c>
      <c r="H50">
        <v>666.32747456059201</v>
      </c>
      <c r="I50">
        <v>2.2381562099871899</v>
      </c>
      <c r="J50">
        <v>667.09956709956703</v>
      </c>
      <c r="K50">
        <v>0.94635463546354603</v>
      </c>
    </row>
    <row r="51" spans="2:11" x14ac:dyDescent="0.6">
      <c r="B51">
        <v>720.85308056871997</v>
      </c>
      <c r="C51">
        <v>1120.96774193548</v>
      </c>
      <c r="F51">
        <v>720.09803921568596</v>
      </c>
      <c r="G51">
        <v>140.016366612111</v>
      </c>
      <c r="H51">
        <v>720.90656799259898</v>
      </c>
      <c r="I51">
        <v>2.1229193341869399</v>
      </c>
      <c r="J51">
        <v>720.77922077922005</v>
      </c>
      <c r="K51">
        <v>1.0295229522952201</v>
      </c>
    </row>
    <row r="52" spans="2:11" x14ac:dyDescent="0.6">
      <c r="B52">
        <v>774.88151658767697</v>
      </c>
      <c r="C52">
        <v>975.80645161290295</v>
      </c>
      <c r="F52">
        <v>773.52941176470495</v>
      </c>
      <c r="G52">
        <v>154.255319148936</v>
      </c>
      <c r="H52">
        <v>774.56059204440305</v>
      </c>
      <c r="I52">
        <v>2.0921895006401998</v>
      </c>
      <c r="J52">
        <v>774.45887445887399</v>
      </c>
      <c r="K52">
        <v>1.11377137713771</v>
      </c>
    </row>
    <row r="53" spans="2:11" x14ac:dyDescent="0.6">
      <c r="B53">
        <v>823.69668246445497</v>
      </c>
      <c r="C53">
        <v>806.45161290322505</v>
      </c>
      <c r="F53">
        <v>823.03921568627402</v>
      </c>
      <c r="G53">
        <v>168.00327332242199</v>
      </c>
      <c r="H53">
        <v>822.66419981498598</v>
      </c>
      <c r="I53">
        <v>2.0076824583866801</v>
      </c>
      <c r="J53">
        <v>823.376623376623</v>
      </c>
      <c r="K53">
        <v>1.2304230423042299</v>
      </c>
    </row>
    <row r="54" spans="2:11" x14ac:dyDescent="0.6">
      <c r="B54">
        <v>877.25118483412302</v>
      </c>
      <c r="C54">
        <v>806.45161290322505</v>
      </c>
      <c r="F54">
        <v>876.47058823529403</v>
      </c>
      <c r="G54">
        <v>184.36988543371501</v>
      </c>
      <c r="H54">
        <v>877.24329324699295</v>
      </c>
      <c r="I54">
        <v>1.9769526248399401</v>
      </c>
      <c r="J54">
        <v>875.75757575757495</v>
      </c>
      <c r="K54">
        <v>1.3233123312331201</v>
      </c>
    </row>
    <row r="57" spans="2:11" x14ac:dyDescent="0.6">
      <c r="B57" s="61">
        <f>B27/B43-1</f>
        <v>-2.8061516452057012E-3</v>
      </c>
      <c r="C57" s="61">
        <f t="shared" ref="C57:K57" si="8">C27/C43-1</f>
        <v>1.4226311111111833E-2</v>
      </c>
      <c r="D57" s="61" t="e">
        <f t="shared" si="8"/>
        <v>#DIV/0!</v>
      </c>
      <c r="E57" s="61" t="e">
        <f t="shared" si="8"/>
        <v>#DIV/0!</v>
      </c>
      <c r="F57" s="61">
        <f t="shared" si="8"/>
        <v>-3.2879881656778798E-3</v>
      </c>
      <c r="G57" s="61">
        <f t="shared" si="8"/>
        <v>-2.3103373406191396E-2</v>
      </c>
      <c r="H57" s="61">
        <f t="shared" si="8"/>
        <v>-3.8001900503050745E-3</v>
      </c>
      <c r="I57" s="61">
        <f t="shared" si="8"/>
        <v>1.0346786064783231E-3</v>
      </c>
      <c r="J57" s="61">
        <f t="shared" si="8"/>
        <v>-1.4353759791120968E-2</v>
      </c>
      <c r="K57" s="61">
        <f t="shared" si="8"/>
        <v>1.7643168232317485E-3</v>
      </c>
    </row>
    <row r="58" spans="2:11" x14ac:dyDescent="0.6">
      <c r="B58" s="61">
        <f t="shared" ref="B58:K58" si="9">B28/B44-1</f>
        <v>4.9347186700789969E-3</v>
      </c>
      <c r="C58" s="61">
        <f t="shared" si="9"/>
        <v>1.3190714285715277E-2</v>
      </c>
      <c r="D58" s="61" t="e">
        <f t="shared" si="9"/>
        <v>#DIV/0!</v>
      </c>
      <c r="E58" s="61" t="e">
        <f t="shared" si="9"/>
        <v>#DIV/0!</v>
      </c>
      <c r="F58" s="61">
        <f t="shared" si="9"/>
        <v>-2.0481052631574626E-3</v>
      </c>
      <c r="G58" s="61">
        <f t="shared" si="9"/>
        <v>2.8963776000001662E-3</v>
      </c>
      <c r="H58" s="61">
        <f t="shared" si="9"/>
        <v>3.6828386776044386E-3</v>
      </c>
      <c r="I58" s="61">
        <f t="shared" si="9"/>
        <v>1.6963281162662103E-2</v>
      </c>
      <c r="J58" s="61">
        <f t="shared" si="9"/>
        <v>-7.5756511627900203E-3</v>
      </c>
      <c r="K58" s="61">
        <f t="shared" si="9"/>
        <v>-9.1561472011039147E-3</v>
      </c>
    </row>
    <row r="59" spans="2:11" x14ac:dyDescent="0.6">
      <c r="B59" s="61">
        <f t="shared" ref="B59:K59" si="10">B29/B45-1</f>
        <v>1.5315497737555805E-3</v>
      </c>
      <c r="C59" s="61">
        <f t="shared" si="10"/>
        <v>2.7014442013133522E-3</v>
      </c>
      <c r="D59" s="61" t="e">
        <f t="shared" si="10"/>
        <v>#DIV/0!</v>
      </c>
      <c r="E59" s="61" t="e">
        <f t="shared" si="10"/>
        <v>#DIV/0!</v>
      </c>
      <c r="F59" s="61">
        <f t="shared" si="10"/>
        <v>-2.8679720279705112E-3</v>
      </c>
      <c r="G59" s="61">
        <f t="shared" si="10"/>
        <v>1.5401192982458234E-2</v>
      </c>
      <c r="H59" s="61">
        <f t="shared" si="10"/>
        <v>1.0129659141213443E-2</v>
      </c>
      <c r="I59" s="61">
        <f t="shared" si="10"/>
        <v>1.3213187898090117E-2</v>
      </c>
      <c r="J59" s="61">
        <f t="shared" si="10"/>
        <v>-5.6044135802451045E-3</v>
      </c>
      <c r="K59" s="61">
        <f t="shared" si="10"/>
        <v>-1.8277080924853917E-2</v>
      </c>
    </row>
    <row r="60" spans="2:11" x14ac:dyDescent="0.6">
      <c r="B60" s="61">
        <f t="shared" ref="B60:K60" si="11">B30/B46-1</f>
        <v>-8.9898486377383291E-3</v>
      </c>
      <c r="C60" s="61">
        <f t="shared" si="11"/>
        <v>4.8539890710403988E-3</v>
      </c>
      <c r="D60" s="61" t="e">
        <f t="shared" si="11"/>
        <v>#DIV/0!</v>
      </c>
      <c r="E60" s="61" t="e">
        <f t="shared" si="11"/>
        <v>#DIV/0!</v>
      </c>
      <c r="F60" s="61">
        <f t="shared" si="11"/>
        <v>-2.983714585517161E-3</v>
      </c>
      <c r="G60" s="61">
        <f t="shared" si="11"/>
        <v>1.1699960140679533E-2</v>
      </c>
      <c r="H60" s="61">
        <f t="shared" si="11"/>
        <v>-4.474220382416183E-3</v>
      </c>
      <c r="I60" s="61">
        <f t="shared" si="11"/>
        <v>2.9274963396803688E-3</v>
      </c>
      <c r="J60" s="61">
        <f t="shared" si="11"/>
        <v>-4.0405166051654673E-3</v>
      </c>
      <c r="K60" s="61">
        <f t="shared" si="11"/>
        <v>1.6358539571492692E-2</v>
      </c>
    </row>
    <row r="61" spans="2:11" x14ac:dyDescent="0.6">
      <c r="B61" s="61">
        <f t="shared" ref="B61:K61" si="12">B31/B47-1</f>
        <v>2.5514285714298701E-3</v>
      </c>
      <c r="C61" s="61">
        <f t="shared" si="12"/>
        <v>3.9449241379312383E-2</v>
      </c>
      <c r="D61" s="61" t="e">
        <f t="shared" si="12"/>
        <v>#DIV/0!</v>
      </c>
      <c r="E61" s="61" t="e">
        <f t="shared" si="12"/>
        <v>#DIV/0!</v>
      </c>
      <c r="F61" s="61">
        <f t="shared" si="12"/>
        <v>-1.2229545454538471E-3</v>
      </c>
      <c r="G61" s="61">
        <f t="shared" si="12"/>
        <v>3.6279920398014642E-3</v>
      </c>
      <c r="H61" s="61">
        <f t="shared" si="12"/>
        <v>2.5481853972804114E-3</v>
      </c>
      <c r="I61" s="61">
        <f t="shared" si="12"/>
        <v>1.116852941176516E-2</v>
      </c>
      <c r="J61" s="61">
        <f t="shared" si="12"/>
        <v>-2.7675919732427223E-3</v>
      </c>
      <c r="K61" s="61">
        <f t="shared" si="12"/>
        <v>2.7615102608696818E-2</v>
      </c>
    </row>
    <row r="62" spans="2:11" x14ac:dyDescent="0.6">
      <c r="B62" s="61">
        <f t="shared" ref="B62:K62" si="13">B32/B48-1</f>
        <v>-3.3402671118526461E-3</v>
      </c>
      <c r="C62" s="61">
        <f t="shared" si="13"/>
        <v>4.8984777327939266E-2</v>
      </c>
      <c r="D62" s="61" t="e">
        <f t="shared" si="13"/>
        <v>#DIV/0!</v>
      </c>
      <c r="E62" s="61" t="e">
        <f t="shared" si="13"/>
        <v>#DIV/0!</v>
      </c>
      <c r="F62" s="61">
        <f t="shared" si="13"/>
        <v>-7.4853886010356474E-3</v>
      </c>
      <c r="G62" s="61">
        <f t="shared" si="13"/>
        <v>-2.5012014324083953E-3</v>
      </c>
      <c r="H62" s="61">
        <f t="shared" si="13"/>
        <v>-2.1759644255872068E-3</v>
      </c>
      <c r="I62" s="61">
        <f t="shared" si="13"/>
        <v>-5.0980198019756617E-4</v>
      </c>
      <c r="J62" s="61">
        <f t="shared" si="13"/>
        <v>-5.2635294117634457E-3</v>
      </c>
      <c r="K62" s="61">
        <f t="shared" si="13"/>
        <v>1.0547224080269313E-2</v>
      </c>
    </row>
    <row r="63" spans="2:11" x14ac:dyDescent="0.6">
      <c r="B63" s="61">
        <f t="shared" ref="B63:K63" si="14">B33/B49-1</f>
        <v>3.2621532567047584E-3</v>
      </c>
      <c r="C63" s="61">
        <f t="shared" si="14"/>
        <v>6.8686238532122967E-3</v>
      </c>
      <c r="D63" s="61" t="e">
        <f t="shared" si="14"/>
        <v>#DIV/0!</v>
      </c>
      <c r="E63" s="61" t="e">
        <f t="shared" si="14"/>
        <v>#DIV/0!</v>
      </c>
      <c r="F63" s="61">
        <f t="shared" si="14"/>
        <v>-5.2697297297285006E-3</v>
      </c>
      <c r="G63" s="61">
        <f t="shared" si="14"/>
        <v>-5.5179797979777456E-3</v>
      </c>
      <c r="H63" s="61">
        <f t="shared" si="14"/>
        <v>-2.2682632677398784E-3</v>
      </c>
      <c r="I63" s="61">
        <f t="shared" si="14"/>
        <v>-6.400136226033637E-3</v>
      </c>
      <c r="J63" s="61">
        <f t="shared" si="14"/>
        <v>-6.6532192737430718E-3</v>
      </c>
      <c r="K63" s="61">
        <f t="shared" si="14"/>
        <v>1.063289817232449E-2</v>
      </c>
    </row>
    <row r="64" spans="2:11" x14ac:dyDescent="0.6">
      <c r="B64" s="61">
        <f t="shared" ref="B64:K64" si="15">B34/B50-1</f>
        <v>-2.3099361249108163E-3</v>
      </c>
      <c r="C64" s="61">
        <f t="shared" si="15"/>
        <v>5.5253932584271137E-2</v>
      </c>
      <c r="D64" s="61" t="e">
        <f t="shared" si="15"/>
        <v>#DIV/0!</v>
      </c>
      <c r="E64" s="61" t="e">
        <f t="shared" si="15"/>
        <v>#DIV/0!</v>
      </c>
      <c r="F64" s="61">
        <f t="shared" si="15"/>
        <v>-1.9573548861115952E-3</v>
      </c>
      <c r="G64" s="61">
        <f t="shared" si="15"/>
        <v>3.1309260493059821E-3</v>
      </c>
      <c r="H64" s="61">
        <f t="shared" si="15"/>
        <v>2.9193669304472536E-4</v>
      </c>
      <c r="I64" s="61">
        <f t="shared" si="15"/>
        <v>3.6880263157897497E-2</v>
      </c>
      <c r="J64" s="61">
        <f t="shared" si="15"/>
        <v>-1.1745879299154272E-3</v>
      </c>
      <c r="K64" s="61">
        <f t="shared" si="15"/>
        <v>1.5178809207094801E-5</v>
      </c>
    </row>
    <row r="65" spans="2:11" x14ac:dyDescent="0.6">
      <c r="B65" s="61">
        <f t="shared" ref="B65:K65" si="16">B35/B51-1</f>
        <v>2.6627218940866726E-6</v>
      </c>
      <c r="C65" s="61">
        <f t="shared" si="16"/>
        <v>6.6435683453241134E-2</v>
      </c>
      <c r="D65" s="61" t="e">
        <f t="shared" si="16"/>
        <v>#DIV/0!</v>
      </c>
      <c r="E65" s="61" t="e">
        <f t="shared" si="16"/>
        <v>#DIV/0!</v>
      </c>
      <c r="F65" s="61">
        <f t="shared" si="16"/>
        <v>-8.1522123893762455E-4</v>
      </c>
      <c r="G65" s="61">
        <f t="shared" si="16"/>
        <v>6.1395207481027558E-3</v>
      </c>
      <c r="H65" s="61">
        <f t="shared" si="16"/>
        <v>-4.6504889002945138E-3</v>
      </c>
      <c r="I65" s="61">
        <f t="shared" si="16"/>
        <v>1.7692931242460741E-2</v>
      </c>
      <c r="J65" s="61">
        <f t="shared" si="16"/>
        <v>-3.2717657657647115E-3</v>
      </c>
      <c r="K65" s="61">
        <f t="shared" si="16"/>
        <v>2.7945445007959702E-3</v>
      </c>
    </row>
    <row r="66" spans="2:11" x14ac:dyDescent="0.6">
      <c r="B66" s="61">
        <f t="shared" ref="B66:K66" si="17">B36/B52-1</f>
        <v>-4.1793700305799986E-3</v>
      </c>
      <c r="C66" s="61">
        <f t="shared" si="17"/>
        <v>3.0030082644628475E-2</v>
      </c>
      <c r="D66" s="61" t="e">
        <f t="shared" si="17"/>
        <v>#DIV/0!</v>
      </c>
      <c r="E66" s="61" t="e">
        <f t="shared" si="17"/>
        <v>#DIV/0!</v>
      </c>
      <c r="F66" s="61">
        <f t="shared" si="17"/>
        <v>1.1461596958188824E-3</v>
      </c>
      <c r="G66" s="61">
        <f t="shared" si="17"/>
        <v>3.8422068965529022E-3</v>
      </c>
      <c r="H66" s="61">
        <f t="shared" si="17"/>
        <v>-6.1655499820849613E-3</v>
      </c>
      <c r="I66" s="61">
        <f t="shared" si="17"/>
        <v>1.4128977968178802E-2</v>
      </c>
      <c r="J66" s="61">
        <f t="shared" si="17"/>
        <v>1.0383063163785788E-3</v>
      </c>
      <c r="K66" s="61">
        <f t="shared" si="17"/>
        <v>4.1917245838081207E-3</v>
      </c>
    </row>
    <row r="67" spans="2:11" x14ac:dyDescent="0.6">
      <c r="B67" s="61">
        <f t="shared" ref="B67:K67" si="18">B37/B53-1</f>
        <v>-2.3895281933250523E-5</v>
      </c>
      <c r="C67" s="61">
        <f t="shared" si="18"/>
        <v>0.11734912000000097</v>
      </c>
      <c r="D67" s="61" t="e">
        <f t="shared" si="18"/>
        <v>#DIV/0!</v>
      </c>
      <c r="E67" s="61" t="e">
        <f t="shared" si="18"/>
        <v>#DIV/0!</v>
      </c>
      <c r="F67" s="61">
        <f t="shared" si="18"/>
        <v>-1.2820964860029704E-3</v>
      </c>
      <c r="G67" s="61">
        <f t="shared" si="18"/>
        <v>9.7124695567478714E-3</v>
      </c>
      <c r="H67" s="61">
        <f t="shared" si="18"/>
        <v>-7.8063420667917605E-4</v>
      </c>
      <c r="I67" s="61">
        <f t="shared" si="18"/>
        <v>1.7362079081634452E-2</v>
      </c>
      <c r="J67" s="61">
        <f t="shared" si="18"/>
        <v>-2.8220662460562984E-3</v>
      </c>
      <c r="K67" s="61">
        <f t="shared" si="18"/>
        <v>1.1516020482813527E-3</v>
      </c>
    </row>
    <row r="68" spans="2:11" x14ac:dyDescent="0.6">
      <c r="B68" s="61">
        <f t="shared" ref="B68:K68" si="19">B38/B54-1</f>
        <v>-3.2011183144243782E-3</v>
      </c>
      <c r="C68" s="61">
        <f t="shared" si="19"/>
        <v>-1.1753479999999095E-2</v>
      </c>
      <c r="D68" s="61" t="e">
        <f t="shared" si="19"/>
        <v>#DIV/0!</v>
      </c>
      <c r="E68" s="61" t="e">
        <f t="shared" si="19"/>
        <v>#DIV/0!</v>
      </c>
      <c r="F68" s="61">
        <f t="shared" si="19"/>
        <v>-3.7167114093958897E-3</v>
      </c>
      <c r="G68" s="61">
        <f t="shared" si="19"/>
        <v>4.7356679982257788E-3</v>
      </c>
      <c r="H68" s="61">
        <f t="shared" si="19"/>
        <v>-2.0237182326261483E-3</v>
      </c>
      <c r="I68" s="61">
        <f t="shared" si="19"/>
        <v>1.3610531088087408E-2</v>
      </c>
      <c r="J68" s="61">
        <f t="shared" si="19"/>
        <v>2.4406574394473246E-3</v>
      </c>
      <c r="K68" s="61">
        <f t="shared" si="19"/>
        <v>4.7590191810662485E-3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2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298.82400000000001</v>
      </c>
      <c r="C9" s="36">
        <v>3145.68</v>
      </c>
      <c r="D9" s="3"/>
      <c r="E9" s="4"/>
      <c r="F9" s="36">
        <v>297.505</v>
      </c>
      <c r="G9" s="36">
        <v>35.054400000000001</v>
      </c>
      <c r="H9" s="36">
        <v>296.94900000000001</v>
      </c>
      <c r="I9" s="36">
        <v>4.9323399999999999</v>
      </c>
      <c r="J9" s="3">
        <v>296.07</v>
      </c>
      <c r="K9" s="4">
        <v>2.6277399999999999E-2</v>
      </c>
      <c r="N9" s="3">
        <f>B9</f>
        <v>298.82400000000001</v>
      </c>
      <c r="O9" s="21">
        <f>C9*100</f>
        <v>314568</v>
      </c>
      <c r="P9" s="3">
        <f>F9</f>
        <v>297.505</v>
      </c>
      <c r="Q9" s="17">
        <f>G9*0.000001</f>
        <v>3.5054400000000001E-5</v>
      </c>
      <c r="R9" s="3">
        <f>H9</f>
        <v>296.94900000000001</v>
      </c>
      <c r="S9" s="24">
        <f>I9</f>
        <v>4.9323399999999999</v>
      </c>
      <c r="T9" s="3">
        <f>J9</f>
        <v>296.07</v>
      </c>
      <c r="U9" s="56">
        <f>K9</f>
        <v>2.6277399999999999E-2</v>
      </c>
      <c r="V9" s="37">
        <f>((O9*(Q9)^2)/S9)*T9</f>
        <v>2.3202833028165455E-2</v>
      </c>
    </row>
    <row r="10" spans="1:22" x14ac:dyDescent="0.6">
      <c r="B10" s="3">
        <v>325.88200000000001</v>
      </c>
      <c r="C10" s="4">
        <v>2948.15</v>
      </c>
      <c r="D10" s="3"/>
      <c r="E10" s="4"/>
      <c r="F10" s="3">
        <v>324.012</v>
      </c>
      <c r="G10" s="4">
        <v>37.604700000000001</v>
      </c>
      <c r="H10" s="3">
        <v>325.14699999999999</v>
      </c>
      <c r="I10" s="4">
        <v>4.79</v>
      </c>
      <c r="J10" s="3">
        <v>318.34100000000001</v>
      </c>
      <c r="K10" s="4">
        <v>2.6277399999999999E-2</v>
      </c>
      <c r="N10" s="3">
        <f t="shared" ref="N10:N20" si="0">B10</f>
        <v>325.88200000000001</v>
      </c>
      <c r="O10" s="21">
        <f t="shared" ref="O10:O20" si="1">C10*100</f>
        <v>294815</v>
      </c>
      <c r="P10" s="3">
        <f t="shared" ref="P10:P20" si="2">F10</f>
        <v>324.012</v>
      </c>
      <c r="Q10" s="17">
        <f t="shared" ref="Q10:Q20" si="3">G10*0.000001</f>
        <v>3.7604700000000003E-5</v>
      </c>
      <c r="R10" s="3">
        <f t="shared" ref="R10:U26" si="4">H10</f>
        <v>325.14699999999999</v>
      </c>
      <c r="S10" s="24">
        <f t="shared" si="4"/>
        <v>4.79</v>
      </c>
      <c r="T10" s="3">
        <f t="shared" si="4"/>
        <v>318.34100000000001</v>
      </c>
      <c r="U10" s="24">
        <f t="shared" si="4"/>
        <v>2.6277399999999999E-2</v>
      </c>
    </row>
    <row r="11" spans="1:22" x14ac:dyDescent="0.6">
      <c r="B11" s="2">
        <v>369.41199999999998</v>
      </c>
      <c r="C11" s="1">
        <v>2651.85</v>
      </c>
      <c r="D11" s="2"/>
      <c r="E11" s="1"/>
      <c r="F11" s="2">
        <v>367.06900000000002</v>
      </c>
      <c r="G11" s="1">
        <v>45.229900000000001</v>
      </c>
      <c r="H11" s="2">
        <v>374.21100000000001</v>
      </c>
      <c r="I11" s="1">
        <v>4.6943000000000001</v>
      </c>
      <c r="J11" s="2">
        <v>343.23099999999999</v>
      </c>
      <c r="K11" s="1">
        <v>2.91971E-2</v>
      </c>
      <c r="N11" s="3">
        <f t="shared" si="0"/>
        <v>369.41199999999998</v>
      </c>
      <c r="O11" s="21">
        <f t="shared" si="1"/>
        <v>265185</v>
      </c>
      <c r="P11" s="3">
        <f t="shared" si="2"/>
        <v>367.06900000000002</v>
      </c>
      <c r="Q11" s="17">
        <f t="shared" si="3"/>
        <v>4.5229899999999999E-5</v>
      </c>
      <c r="R11" s="3">
        <f t="shared" si="4"/>
        <v>374.21100000000001</v>
      </c>
      <c r="S11" s="24">
        <f t="shared" si="4"/>
        <v>4.6943000000000001</v>
      </c>
      <c r="T11" s="3">
        <f t="shared" si="4"/>
        <v>343.23099999999999</v>
      </c>
      <c r="U11" s="24">
        <f t="shared" si="4"/>
        <v>2.91971E-2</v>
      </c>
    </row>
    <row r="12" spans="1:22" x14ac:dyDescent="0.6">
      <c r="B12" s="2">
        <v>416.471</v>
      </c>
      <c r="C12" s="1">
        <v>2335.8000000000002</v>
      </c>
      <c r="D12" s="2"/>
      <c r="E12" s="1"/>
      <c r="F12" s="2">
        <v>417.85300000000001</v>
      </c>
      <c r="G12" s="1">
        <v>54.548299999999998</v>
      </c>
      <c r="H12" s="2">
        <v>423.26100000000002</v>
      </c>
      <c r="I12" s="1">
        <v>4.5042</v>
      </c>
      <c r="J12" s="2">
        <v>370.74200000000002</v>
      </c>
      <c r="K12" s="1">
        <v>3.7956200000000002E-2</v>
      </c>
      <c r="N12" s="3">
        <f t="shared" si="0"/>
        <v>416.471</v>
      </c>
      <c r="O12" s="21">
        <f t="shared" si="1"/>
        <v>233580.00000000003</v>
      </c>
      <c r="P12" s="3">
        <f t="shared" si="2"/>
        <v>417.85300000000001</v>
      </c>
      <c r="Q12" s="17">
        <f t="shared" si="3"/>
        <v>5.4548299999999994E-5</v>
      </c>
      <c r="R12" s="3">
        <f t="shared" si="4"/>
        <v>423.26100000000002</v>
      </c>
      <c r="S12" s="24">
        <f t="shared" si="4"/>
        <v>4.5042</v>
      </c>
      <c r="T12" s="3">
        <f t="shared" si="4"/>
        <v>370.74200000000002</v>
      </c>
      <c r="U12" s="24">
        <f t="shared" si="4"/>
        <v>3.7956200000000002E-2</v>
      </c>
    </row>
    <row r="13" spans="1:22" x14ac:dyDescent="0.6">
      <c r="B13" s="2">
        <v>469.41199999999998</v>
      </c>
      <c r="C13" s="1">
        <v>2079.0100000000002</v>
      </c>
      <c r="D13" s="2"/>
      <c r="E13" s="1"/>
      <c r="F13" s="2">
        <v>467.52600000000001</v>
      </c>
      <c r="G13" s="1">
        <v>65.131699999999995</v>
      </c>
      <c r="H13" s="2">
        <v>473.53199999999998</v>
      </c>
      <c r="I13" s="1">
        <v>4.28261</v>
      </c>
      <c r="J13" s="2">
        <v>393.01299999999998</v>
      </c>
      <c r="K13" s="1">
        <v>4.6715300000000001E-2</v>
      </c>
      <c r="N13" s="3">
        <f t="shared" si="0"/>
        <v>469.41199999999998</v>
      </c>
      <c r="O13" s="21">
        <f t="shared" si="1"/>
        <v>207901.00000000003</v>
      </c>
      <c r="P13" s="3">
        <f t="shared" si="2"/>
        <v>467.52600000000001</v>
      </c>
      <c r="Q13" s="17">
        <f t="shared" si="3"/>
        <v>6.5131699999999992E-5</v>
      </c>
      <c r="R13" s="3">
        <f t="shared" si="4"/>
        <v>473.53199999999998</v>
      </c>
      <c r="S13" s="24">
        <f t="shared" si="4"/>
        <v>4.28261</v>
      </c>
      <c r="T13" s="3">
        <f t="shared" si="4"/>
        <v>393.01299999999998</v>
      </c>
      <c r="U13" s="24">
        <f t="shared" si="4"/>
        <v>4.6715300000000001E-2</v>
      </c>
    </row>
    <row r="14" spans="1:22" x14ac:dyDescent="0.6">
      <c r="B14" s="2">
        <v>515.29399999999998</v>
      </c>
      <c r="C14" s="1">
        <v>1802.47</v>
      </c>
      <c r="D14" s="2"/>
      <c r="E14" s="1"/>
      <c r="F14" s="2">
        <v>518.29300000000001</v>
      </c>
      <c r="G14" s="1">
        <v>77.825699999999998</v>
      </c>
      <c r="H14" s="2">
        <v>525.01099999999997</v>
      </c>
      <c r="I14" s="1">
        <v>3.9350999999999998</v>
      </c>
      <c r="J14" s="2">
        <v>419.214</v>
      </c>
      <c r="K14" s="1">
        <v>6.1313899999999998E-2</v>
      </c>
      <c r="N14" s="3">
        <f t="shared" si="0"/>
        <v>515.29399999999998</v>
      </c>
      <c r="O14" s="21">
        <f t="shared" si="1"/>
        <v>180247</v>
      </c>
      <c r="P14" s="3">
        <f t="shared" si="2"/>
        <v>518.29300000000001</v>
      </c>
      <c r="Q14" s="17">
        <f t="shared" si="3"/>
        <v>7.7825699999999989E-5</v>
      </c>
      <c r="R14" s="3">
        <f t="shared" si="4"/>
        <v>525.01099999999997</v>
      </c>
      <c r="S14" s="24">
        <f t="shared" si="4"/>
        <v>3.9350999999999998</v>
      </c>
      <c r="T14" s="3">
        <f t="shared" si="4"/>
        <v>419.214</v>
      </c>
      <c r="U14" s="24">
        <f t="shared" si="4"/>
        <v>6.1313899999999998E-2</v>
      </c>
    </row>
    <row r="15" spans="1:22" x14ac:dyDescent="0.6">
      <c r="B15" s="2">
        <v>558.82399999999996</v>
      </c>
      <c r="C15" s="1">
        <v>1723.46</v>
      </c>
      <c r="D15" s="2"/>
      <c r="E15" s="1"/>
      <c r="F15" s="2">
        <v>562.44500000000005</v>
      </c>
      <c r="G15" s="1">
        <v>87.561300000000003</v>
      </c>
      <c r="H15" s="2">
        <v>574.04499999999996</v>
      </c>
      <c r="I15" s="1">
        <v>3.6505999999999998</v>
      </c>
      <c r="J15" s="2">
        <v>440.17500000000001</v>
      </c>
      <c r="K15" s="1">
        <v>7.8832100000000002E-2</v>
      </c>
      <c r="N15" s="3">
        <f t="shared" si="0"/>
        <v>558.82399999999996</v>
      </c>
      <c r="O15" s="21">
        <f t="shared" si="1"/>
        <v>172346</v>
      </c>
      <c r="P15" s="3">
        <f t="shared" si="2"/>
        <v>562.44500000000005</v>
      </c>
      <c r="Q15" s="17">
        <f t="shared" si="3"/>
        <v>8.7561300000000005E-5</v>
      </c>
      <c r="R15" s="3">
        <f t="shared" si="4"/>
        <v>574.04499999999996</v>
      </c>
      <c r="S15" s="24">
        <f t="shared" si="4"/>
        <v>3.6505999999999998</v>
      </c>
      <c r="T15" s="3">
        <f t="shared" si="4"/>
        <v>440.17500000000001</v>
      </c>
      <c r="U15" s="24">
        <f t="shared" si="4"/>
        <v>7.8832100000000002E-2</v>
      </c>
    </row>
    <row r="16" spans="1:22" x14ac:dyDescent="0.6">
      <c r="B16" s="2">
        <v>614.11800000000005</v>
      </c>
      <c r="C16" s="1">
        <v>1644.44</v>
      </c>
      <c r="D16" s="2"/>
      <c r="E16" s="1"/>
      <c r="F16" s="2">
        <v>608.77499999999998</v>
      </c>
      <c r="G16" s="1">
        <v>104.05</v>
      </c>
      <c r="H16" s="2">
        <v>621.85199999999998</v>
      </c>
      <c r="I16" s="1">
        <v>3.36612</v>
      </c>
      <c r="J16" s="2">
        <v>466.37599999999998</v>
      </c>
      <c r="K16" s="1">
        <v>8.4671499999999997E-2</v>
      </c>
      <c r="N16" s="3">
        <f t="shared" si="0"/>
        <v>614.11800000000005</v>
      </c>
      <c r="O16" s="21">
        <f t="shared" si="1"/>
        <v>164444</v>
      </c>
      <c r="P16" s="3">
        <f t="shared" si="2"/>
        <v>608.77499999999998</v>
      </c>
      <c r="Q16" s="17">
        <f t="shared" si="3"/>
        <v>1.0404999999999999E-4</v>
      </c>
      <c r="R16" s="3">
        <f t="shared" si="4"/>
        <v>621.85199999999998</v>
      </c>
      <c r="S16" s="24">
        <f t="shared" si="4"/>
        <v>3.36612</v>
      </c>
      <c r="T16" s="3">
        <f t="shared" si="4"/>
        <v>466.37599999999998</v>
      </c>
      <c r="U16" s="24">
        <f t="shared" si="4"/>
        <v>8.4671499999999997E-2</v>
      </c>
    </row>
    <row r="17" spans="2:22" x14ac:dyDescent="0.6">
      <c r="B17" s="2">
        <v>664.70600000000002</v>
      </c>
      <c r="C17" s="1">
        <v>1525.93</v>
      </c>
      <c r="D17" s="2"/>
      <c r="E17" s="1"/>
      <c r="F17" s="2">
        <v>663.96799999999996</v>
      </c>
      <c r="G17" s="1">
        <v>115.48099999999999</v>
      </c>
      <c r="H17" s="2">
        <v>672.11900000000003</v>
      </c>
      <c r="I17" s="1">
        <v>3.1130599999999999</v>
      </c>
      <c r="J17" s="2">
        <v>493.88600000000002</v>
      </c>
      <c r="K17" s="1">
        <v>0.108029</v>
      </c>
      <c r="N17" s="3">
        <f t="shared" si="0"/>
        <v>664.70600000000002</v>
      </c>
      <c r="O17" s="21">
        <f t="shared" si="1"/>
        <v>152593</v>
      </c>
      <c r="P17" s="3">
        <f t="shared" si="2"/>
        <v>663.96799999999996</v>
      </c>
      <c r="Q17" s="17">
        <f t="shared" si="3"/>
        <v>1.1548099999999999E-4</v>
      </c>
      <c r="R17" s="3">
        <f t="shared" si="4"/>
        <v>672.11900000000003</v>
      </c>
      <c r="S17" s="24">
        <f t="shared" si="4"/>
        <v>3.1130599999999999</v>
      </c>
      <c r="T17" s="3">
        <f t="shared" si="4"/>
        <v>493.88600000000002</v>
      </c>
      <c r="U17" s="24">
        <f t="shared" si="4"/>
        <v>0.108029</v>
      </c>
      <c r="V17"/>
    </row>
    <row r="18" spans="2:22" x14ac:dyDescent="0.6">
      <c r="B18" s="2">
        <v>708.23500000000001</v>
      </c>
      <c r="C18" s="1">
        <v>1387.65</v>
      </c>
      <c r="D18" s="2"/>
      <c r="E18" s="1"/>
      <c r="F18" s="2">
        <v>710.31200000000001</v>
      </c>
      <c r="G18" s="1">
        <v>129.01599999999999</v>
      </c>
      <c r="H18" s="2">
        <v>724.83399999999995</v>
      </c>
      <c r="I18" s="1">
        <v>2.8284600000000002</v>
      </c>
      <c r="J18" s="2">
        <v>514.84699999999998</v>
      </c>
      <c r="K18" s="1">
        <v>0.131387</v>
      </c>
      <c r="N18" s="3">
        <f t="shared" si="0"/>
        <v>708.23500000000001</v>
      </c>
      <c r="O18" s="21">
        <f t="shared" si="1"/>
        <v>138765</v>
      </c>
      <c r="P18" s="3">
        <f t="shared" si="2"/>
        <v>710.31200000000001</v>
      </c>
      <c r="Q18" s="17">
        <f t="shared" si="3"/>
        <v>1.2901599999999997E-4</v>
      </c>
      <c r="R18" s="3">
        <f t="shared" si="4"/>
        <v>724.83399999999995</v>
      </c>
      <c r="S18" s="24">
        <f t="shared" si="4"/>
        <v>2.8284600000000002</v>
      </c>
      <c r="T18" s="3">
        <f t="shared" si="4"/>
        <v>514.84699999999998</v>
      </c>
      <c r="U18" s="24">
        <f t="shared" si="4"/>
        <v>0.131387</v>
      </c>
      <c r="V18"/>
    </row>
    <row r="19" spans="2:22" x14ac:dyDescent="0.6">
      <c r="B19" s="2">
        <v>760</v>
      </c>
      <c r="C19" s="1">
        <v>1229.6300000000001</v>
      </c>
      <c r="D19" s="2"/>
      <c r="E19" s="1"/>
      <c r="F19" s="2">
        <v>754.44899999999996</v>
      </c>
      <c r="G19" s="1">
        <v>141.70500000000001</v>
      </c>
      <c r="H19" s="2">
        <v>773.87400000000002</v>
      </c>
      <c r="I19" s="1">
        <v>2.5754199999999998</v>
      </c>
      <c r="J19" s="2">
        <v>538.428</v>
      </c>
      <c r="K19" s="1">
        <v>0.15182499999999999</v>
      </c>
      <c r="N19" s="3">
        <f t="shared" si="0"/>
        <v>760</v>
      </c>
      <c r="O19" s="21">
        <f t="shared" si="1"/>
        <v>122963.00000000001</v>
      </c>
      <c r="P19" s="3">
        <f t="shared" si="2"/>
        <v>754.44899999999996</v>
      </c>
      <c r="Q19" s="17">
        <f t="shared" si="3"/>
        <v>1.41705E-4</v>
      </c>
      <c r="R19" s="3">
        <f t="shared" si="4"/>
        <v>773.87400000000002</v>
      </c>
      <c r="S19" s="24">
        <f t="shared" si="4"/>
        <v>2.5754199999999998</v>
      </c>
      <c r="T19" s="3">
        <f t="shared" si="4"/>
        <v>538.428</v>
      </c>
      <c r="U19" s="24">
        <f t="shared" si="4"/>
        <v>0.15182499999999999</v>
      </c>
      <c r="V19"/>
    </row>
    <row r="20" spans="2:22" x14ac:dyDescent="0.6">
      <c r="B20" s="35">
        <v>854.11800000000005</v>
      </c>
      <c r="C20" s="35">
        <v>1091.3599999999999</v>
      </c>
      <c r="D20" s="2"/>
      <c r="E20" s="1"/>
      <c r="F20" s="35">
        <v>851.53399999999999</v>
      </c>
      <c r="G20" s="35">
        <v>173.41900000000001</v>
      </c>
      <c r="H20" s="2">
        <v>824.15</v>
      </c>
      <c r="I20" s="1">
        <v>2.3852899999999999</v>
      </c>
      <c r="J20" s="2">
        <v>560.69899999999996</v>
      </c>
      <c r="K20" s="1">
        <v>0.18978100000000001</v>
      </c>
      <c r="N20" s="3">
        <f t="shared" si="0"/>
        <v>854.11800000000005</v>
      </c>
      <c r="O20" s="21">
        <f t="shared" si="1"/>
        <v>109135.99999999999</v>
      </c>
      <c r="P20" s="3">
        <f t="shared" si="2"/>
        <v>851.53399999999999</v>
      </c>
      <c r="Q20" s="17">
        <f t="shared" si="3"/>
        <v>1.7341900000000001E-4</v>
      </c>
      <c r="R20" s="3">
        <f t="shared" si="4"/>
        <v>824.15</v>
      </c>
      <c r="S20" s="24">
        <f t="shared" si="4"/>
        <v>2.3852899999999999</v>
      </c>
      <c r="T20" s="3">
        <f t="shared" si="4"/>
        <v>560.69899999999996</v>
      </c>
      <c r="U20" s="24">
        <f t="shared" si="4"/>
        <v>0.18978100000000001</v>
      </c>
      <c r="V20"/>
    </row>
    <row r="21" spans="2:22" x14ac:dyDescent="0.6">
      <c r="B21" s="2"/>
      <c r="C21" s="1"/>
      <c r="D21" s="2"/>
      <c r="E21" s="1"/>
      <c r="F21" s="2"/>
      <c r="G21" s="1"/>
      <c r="H21" s="35">
        <v>871.98199999999997</v>
      </c>
      <c r="I21" s="35">
        <v>2.2581600000000002</v>
      </c>
      <c r="J21" s="2">
        <v>589.52</v>
      </c>
      <c r="K21" s="1">
        <v>0.25109500000000001</v>
      </c>
      <c r="N21" s="3"/>
      <c r="O21" s="21"/>
      <c r="P21" s="3"/>
      <c r="Q21" s="17"/>
      <c r="R21" s="3">
        <f t="shared" si="4"/>
        <v>871.98199999999997</v>
      </c>
      <c r="S21" s="24">
        <f t="shared" si="4"/>
        <v>2.2581600000000002</v>
      </c>
      <c r="T21" s="3">
        <f t="shared" si="4"/>
        <v>589.52</v>
      </c>
      <c r="U21" s="24">
        <f t="shared" si="4"/>
        <v>0.25109500000000001</v>
      </c>
      <c r="V21"/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2">
        <v>610.48</v>
      </c>
      <c r="K22" s="1">
        <v>0.30656899999999998</v>
      </c>
      <c r="N22" s="3"/>
      <c r="O22" s="21"/>
      <c r="P22" s="3"/>
      <c r="Q22" s="17"/>
      <c r="R22" s="3"/>
      <c r="S22" s="24"/>
      <c r="T22" s="3">
        <f t="shared" si="4"/>
        <v>610.48</v>
      </c>
      <c r="U22" s="24">
        <f t="shared" si="4"/>
        <v>0.30656899999999998</v>
      </c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2">
        <v>661.572</v>
      </c>
      <c r="K23" s="1">
        <v>0.40583900000000001</v>
      </c>
      <c r="N23" s="3"/>
      <c r="O23" s="21"/>
      <c r="P23" s="3"/>
      <c r="Q23" s="17"/>
      <c r="R23" s="3"/>
      <c r="S23" s="24"/>
      <c r="T23" s="3">
        <f t="shared" si="4"/>
        <v>661.572</v>
      </c>
      <c r="U23" s="24">
        <f t="shared" si="4"/>
        <v>0.40583900000000001</v>
      </c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2">
        <v>710.04399999999998</v>
      </c>
      <c r="K24" s="1">
        <v>0.54598500000000005</v>
      </c>
      <c r="N24" s="3"/>
      <c r="O24" s="21"/>
      <c r="P24" s="3"/>
      <c r="Q24" s="17"/>
      <c r="R24" s="3"/>
      <c r="S24" s="24"/>
      <c r="T24" s="3">
        <f t="shared" si="4"/>
        <v>710.04399999999998</v>
      </c>
      <c r="U24" s="24">
        <f t="shared" si="4"/>
        <v>0.54598500000000005</v>
      </c>
      <c r="V24" s="22">
        <f>((O18*(Q18)^2)/S18)*T24</f>
        <v>0.57983216924719205</v>
      </c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2">
        <v>758.51499999999999</v>
      </c>
      <c r="K25" s="1">
        <v>0.718248</v>
      </c>
      <c r="N25" s="3"/>
      <c r="O25" s="21"/>
      <c r="P25" s="3"/>
      <c r="Q25" s="17"/>
      <c r="R25" s="3"/>
      <c r="S25" s="24"/>
      <c r="T25" s="3">
        <f t="shared" si="4"/>
        <v>758.51499999999999</v>
      </c>
      <c r="U25" s="24">
        <f t="shared" si="4"/>
        <v>0.718248</v>
      </c>
      <c r="V25"/>
    </row>
    <row r="26" spans="2:22" x14ac:dyDescent="0.6">
      <c r="B26" s="2"/>
      <c r="C26" s="1"/>
      <c r="D26" s="2"/>
      <c r="E26" s="1"/>
      <c r="F26" s="2"/>
      <c r="G26" s="1"/>
      <c r="H26" s="2"/>
      <c r="I26" s="1"/>
      <c r="J26" s="35">
        <v>854.14800000000002</v>
      </c>
      <c r="K26" s="35">
        <v>1.1591199999999999</v>
      </c>
      <c r="N26" s="3"/>
      <c r="O26" s="21"/>
      <c r="P26" s="3"/>
      <c r="Q26" s="17"/>
      <c r="R26" s="3"/>
      <c r="S26" s="24"/>
      <c r="T26" s="3">
        <f t="shared" si="4"/>
        <v>854.14800000000002</v>
      </c>
      <c r="U26" s="24">
        <f t="shared" si="4"/>
        <v>1.1591199999999999</v>
      </c>
      <c r="V26" s="22">
        <f>((O20*(Q20)^2)/S20)*T26</f>
        <v>1.1753124272415763</v>
      </c>
    </row>
    <row r="27" spans="2:22" x14ac:dyDescent="0.6"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293.75</v>
      </c>
      <c r="C9" s="36">
        <v>1838.17</v>
      </c>
      <c r="D9" s="3"/>
      <c r="E9" s="4"/>
      <c r="F9" s="36">
        <v>296.25299999999999</v>
      </c>
      <c r="G9" s="36">
        <v>98.069000000000003</v>
      </c>
      <c r="H9" s="36">
        <v>305.22699999999998</v>
      </c>
      <c r="I9" s="36">
        <v>3.4903400000000002</v>
      </c>
      <c r="J9" s="36">
        <v>298.077</v>
      </c>
      <c r="K9" s="36">
        <v>8.6338200000000004E-2</v>
      </c>
      <c r="N9" s="3">
        <f>B9</f>
        <v>293.75</v>
      </c>
      <c r="O9" s="21">
        <f>C9*100</f>
        <v>183817</v>
      </c>
      <c r="P9" s="3">
        <f>F9</f>
        <v>296.25299999999999</v>
      </c>
      <c r="Q9" s="17">
        <f>G9*0.000001</f>
        <v>9.8068999999999999E-5</v>
      </c>
      <c r="R9" s="3">
        <f>H9</f>
        <v>305.22699999999998</v>
      </c>
      <c r="S9" s="24">
        <f>I9</f>
        <v>3.4903400000000002</v>
      </c>
      <c r="T9" s="3">
        <f>J9</f>
        <v>298.077</v>
      </c>
      <c r="U9" s="24">
        <f>K9</f>
        <v>8.6338200000000004E-2</v>
      </c>
      <c r="V9" s="22">
        <f t="shared" ref="V9:V19" si="0">((O9*(Q9)^2)/S9)*T9</f>
        <v>0.15097669004641029</v>
      </c>
      <c r="W9" s="39">
        <f>U9/V9-1</f>
        <v>-0.42813556202974368</v>
      </c>
    </row>
    <row r="10" spans="1:23" x14ac:dyDescent="0.6">
      <c r="B10" s="3">
        <v>318.75</v>
      </c>
      <c r="C10" s="4">
        <v>1875.52</v>
      </c>
      <c r="D10" s="3"/>
      <c r="E10" s="4"/>
      <c r="F10" s="3">
        <v>318.94200000000001</v>
      </c>
      <c r="G10" s="4">
        <v>104.643</v>
      </c>
      <c r="H10" s="3">
        <v>325.988</v>
      </c>
      <c r="I10" s="4">
        <v>3.47092</v>
      </c>
      <c r="J10" s="3">
        <v>322.50299999999999</v>
      </c>
      <c r="K10" s="4">
        <v>0.105896</v>
      </c>
      <c r="N10" s="3">
        <f t="shared" ref="N10:N20" si="1">B10</f>
        <v>318.75</v>
      </c>
      <c r="O10" s="21">
        <f t="shared" ref="O10:O20" si="2">C10*100</f>
        <v>187552</v>
      </c>
      <c r="P10" s="3">
        <f t="shared" ref="P10:P20" si="3">F10</f>
        <v>318.94200000000001</v>
      </c>
      <c r="Q10" s="17">
        <f t="shared" ref="Q10:Q20" si="4">G10*0.000001</f>
        <v>1.0464299999999999E-4</v>
      </c>
      <c r="R10" s="3">
        <f t="shared" ref="R10:U20" si="5">H10</f>
        <v>325.988</v>
      </c>
      <c r="S10" s="24">
        <f t="shared" si="5"/>
        <v>3.47092</v>
      </c>
      <c r="T10" s="3">
        <f t="shared" si="5"/>
        <v>322.50299999999999</v>
      </c>
      <c r="U10" s="24">
        <f t="shared" si="5"/>
        <v>0.105896</v>
      </c>
      <c r="V10" s="22">
        <f t="shared" si="0"/>
        <v>0.19082321936444172</v>
      </c>
      <c r="W10" s="39">
        <f t="shared" ref="W10:W20" si="6">U10/V10-1</f>
        <v>-0.44505705148095398</v>
      </c>
    </row>
    <row r="11" spans="1:23" x14ac:dyDescent="0.6">
      <c r="B11" s="2">
        <v>367.18799999999999</v>
      </c>
      <c r="C11" s="1">
        <v>1863.07</v>
      </c>
      <c r="D11" s="2"/>
      <c r="E11" s="1"/>
      <c r="F11" s="2">
        <v>362.97300000000001</v>
      </c>
      <c r="G11" s="1">
        <v>109.408</v>
      </c>
      <c r="H11" s="2">
        <v>373.18099999999998</v>
      </c>
      <c r="I11" s="1">
        <v>3.3920400000000002</v>
      </c>
      <c r="J11" s="2">
        <v>366.30200000000002</v>
      </c>
      <c r="K11" s="1">
        <v>0.24499000000000001</v>
      </c>
      <c r="N11" s="3">
        <f t="shared" si="1"/>
        <v>367.18799999999999</v>
      </c>
      <c r="O11" s="21">
        <f t="shared" si="2"/>
        <v>186307</v>
      </c>
      <c r="P11" s="3">
        <f t="shared" si="3"/>
        <v>362.97300000000001</v>
      </c>
      <c r="Q11" s="17">
        <f t="shared" si="4"/>
        <v>1.0940799999999999E-4</v>
      </c>
      <c r="R11" s="3">
        <f t="shared" si="5"/>
        <v>373.18099999999998</v>
      </c>
      <c r="S11" s="24">
        <f t="shared" si="5"/>
        <v>3.3920400000000002</v>
      </c>
      <c r="T11" s="3">
        <f t="shared" si="5"/>
        <v>366.30200000000002</v>
      </c>
      <c r="U11" s="24">
        <f t="shared" si="5"/>
        <v>0.24499000000000001</v>
      </c>
      <c r="V11" s="22">
        <f t="shared" si="0"/>
        <v>0.24082726628843568</v>
      </c>
      <c r="W11" s="39">
        <f t="shared" si="6"/>
        <v>1.7285142898141315E-2</v>
      </c>
    </row>
    <row r="12" spans="1:23" x14ac:dyDescent="0.6">
      <c r="B12" s="2">
        <v>418.75</v>
      </c>
      <c r="C12" s="1">
        <v>1800.83</v>
      </c>
      <c r="D12" s="2"/>
      <c r="E12" s="1"/>
      <c r="F12" s="2">
        <v>414.10700000000003</v>
      </c>
      <c r="G12" s="1">
        <v>114.90600000000001</v>
      </c>
      <c r="H12" s="2">
        <v>424.12400000000002</v>
      </c>
      <c r="I12" s="1">
        <v>3.3937499999999998</v>
      </c>
      <c r="J12" s="2">
        <v>413.50900000000001</v>
      </c>
      <c r="K12" s="1">
        <v>0.292431</v>
      </c>
      <c r="N12" s="3">
        <f t="shared" si="1"/>
        <v>418.75</v>
      </c>
      <c r="O12" s="21">
        <f t="shared" si="2"/>
        <v>180083</v>
      </c>
      <c r="P12" s="3">
        <f t="shared" si="3"/>
        <v>414.10700000000003</v>
      </c>
      <c r="Q12" s="17">
        <f t="shared" si="4"/>
        <v>1.14906E-4</v>
      </c>
      <c r="R12" s="3">
        <f t="shared" si="5"/>
        <v>424.12400000000002</v>
      </c>
      <c r="S12" s="24">
        <f t="shared" si="5"/>
        <v>3.3937499999999998</v>
      </c>
      <c r="T12" s="3">
        <f t="shared" si="5"/>
        <v>413.50900000000001</v>
      </c>
      <c r="U12" s="24">
        <f t="shared" si="5"/>
        <v>0.292431</v>
      </c>
      <c r="V12" s="22">
        <f t="shared" si="0"/>
        <v>0.2897098423050819</v>
      </c>
      <c r="W12" s="39">
        <f t="shared" si="6"/>
        <v>9.3927002039941865E-3</v>
      </c>
    </row>
    <row r="13" spans="1:23" x14ac:dyDescent="0.6">
      <c r="B13" s="2">
        <v>462.5</v>
      </c>
      <c r="C13" s="1">
        <v>1713.69</v>
      </c>
      <c r="D13" s="2"/>
      <c r="E13" s="1"/>
      <c r="F13" s="2">
        <v>466.63600000000002</v>
      </c>
      <c r="G13" s="1">
        <v>123.321</v>
      </c>
      <c r="H13" s="2">
        <v>476.96499999999997</v>
      </c>
      <c r="I13" s="1">
        <v>3.3552900000000001</v>
      </c>
      <c r="J13" s="2">
        <v>463.95100000000002</v>
      </c>
      <c r="K13" s="1">
        <v>0.35655500000000001</v>
      </c>
      <c r="N13" s="3">
        <f t="shared" si="1"/>
        <v>462.5</v>
      </c>
      <c r="O13" s="21">
        <f t="shared" si="2"/>
        <v>171369</v>
      </c>
      <c r="P13" s="3">
        <f t="shared" si="3"/>
        <v>466.63600000000002</v>
      </c>
      <c r="Q13" s="17">
        <f t="shared" si="4"/>
        <v>1.2332099999999999E-4</v>
      </c>
      <c r="R13" s="3">
        <f t="shared" si="5"/>
        <v>476.96499999999997</v>
      </c>
      <c r="S13" s="24">
        <f t="shared" si="5"/>
        <v>3.3552900000000001</v>
      </c>
      <c r="T13" s="3">
        <f t="shared" si="5"/>
        <v>463.95100000000002</v>
      </c>
      <c r="U13" s="24">
        <f t="shared" si="5"/>
        <v>0.35655500000000001</v>
      </c>
      <c r="V13" s="22">
        <f t="shared" si="0"/>
        <v>0.36036980152250236</v>
      </c>
      <c r="W13" s="39">
        <f t="shared" si="6"/>
        <v>-1.0585796885270171E-2</v>
      </c>
    </row>
    <row r="14" spans="1:23" x14ac:dyDescent="0.6">
      <c r="B14" s="2">
        <v>510.93799999999999</v>
      </c>
      <c r="C14" s="1">
        <v>1639</v>
      </c>
      <c r="D14" s="2"/>
      <c r="E14" s="1"/>
      <c r="F14" s="2">
        <v>510.69200000000001</v>
      </c>
      <c r="G14" s="1">
        <v>125.53400000000001</v>
      </c>
      <c r="H14" s="2">
        <v>527.92600000000004</v>
      </c>
      <c r="I14" s="1">
        <v>3.2966500000000001</v>
      </c>
      <c r="J14" s="2">
        <v>509.52699999999999</v>
      </c>
      <c r="K14" s="1">
        <v>0.40398899999999999</v>
      </c>
      <c r="N14" s="3">
        <f t="shared" si="1"/>
        <v>510.93799999999999</v>
      </c>
      <c r="O14" s="21">
        <f t="shared" si="2"/>
        <v>163900</v>
      </c>
      <c r="P14" s="3">
        <f t="shared" si="3"/>
        <v>510.69200000000001</v>
      </c>
      <c r="Q14" s="17">
        <f t="shared" si="4"/>
        <v>1.2553400000000001E-4</v>
      </c>
      <c r="R14" s="3">
        <f t="shared" si="5"/>
        <v>527.92600000000004</v>
      </c>
      <c r="S14" s="24">
        <f t="shared" si="5"/>
        <v>3.2966500000000001</v>
      </c>
      <c r="T14" s="3">
        <f t="shared" si="5"/>
        <v>509.52699999999999</v>
      </c>
      <c r="U14" s="24">
        <f t="shared" si="5"/>
        <v>0.40398899999999999</v>
      </c>
      <c r="V14" s="22">
        <f t="shared" si="0"/>
        <v>0.39920507100034913</v>
      </c>
      <c r="W14" s="39">
        <f t="shared" si="6"/>
        <v>1.1983637852252205E-2</v>
      </c>
    </row>
    <row r="15" spans="1:23" x14ac:dyDescent="0.6">
      <c r="B15" s="2">
        <v>560.93799999999999</v>
      </c>
      <c r="C15" s="1">
        <v>1576.76</v>
      </c>
      <c r="D15" s="2"/>
      <c r="E15" s="1"/>
      <c r="F15" s="2">
        <v>561.82899999999995</v>
      </c>
      <c r="G15" s="1">
        <v>130.66800000000001</v>
      </c>
      <c r="H15" s="2">
        <v>575.11300000000006</v>
      </c>
      <c r="I15" s="1">
        <v>3.2378900000000002</v>
      </c>
      <c r="J15" s="2">
        <v>559.98599999999999</v>
      </c>
      <c r="K15" s="1">
        <v>0.45700099999999999</v>
      </c>
      <c r="N15" s="3">
        <f t="shared" si="1"/>
        <v>560.93799999999999</v>
      </c>
      <c r="O15" s="21">
        <f t="shared" si="2"/>
        <v>157676</v>
      </c>
      <c r="P15" s="3">
        <f t="shared" si="3"/>
        <v>561.82899999999995</v>
      </c>
      <c r="Q15" s="17">
        <f t="shared" si="4"/>
        <v>1.3066799999999999E-4</v>
      </c>
      <c r="R15" s="3">
        <f t="shared" si="5"/>
        <v>575.11300000000006</v>
      </c>
      <c r="S15" s="24">
        <f t="shared" si="5"/>
        <v>3.2378900000000002</v>
      </c>
      <c r="T15" s="3">
        <f t="shared" si="5"/>
        <v>559.98599999999999</v>
      </c>
      <c r="U15" s="24">
        <f t="shared" si="5"/>
        <v>0.45700099999999999</v>
      </c>
      <c r="V15" s="22">
        <f t="shared" si="0"/>
        <v>0.46560663528361562</v>
      </c>
      <c r="W15" s="39">
        <f t="shared" si="6"/>
        <v>-1.848263025369834E-2</v>
      </c>
    </row>
    <row r="16" spans="1:23" x14ac:dyDescent="0.6">
      <c r="B16" s="2">
        <v>610.93799999999999</v>
      </c>
      <c r="C16" s="1">
        <v>1464.73</v>
      </c>
      <c r="D16" s="2"/>
      <c r="E16" s="1"/>
      <c r="F16" s="2">
        <v>607.28200000000004</v>
      </c>
      <c r="G16" s="1">
        <v>135.43299999999999</v>
      </c>
      <c r="H16" s="2">
        <v>622.30600000000004</v>
      </c>
      <c r="I16" s="1">
        <v>3.1590099999999999</v>
      </c>
      <c r="J16" s="2">
        <v>605.54499999999996</v>
      </c>
      <c r="K16" s="1">
        <v>0.51554599999999995</v>
      </c>
      <c r="N16" s="3">
        <f t="shared" si="1"/>
        <v>610.93799999999999</v>
      </c>
      <c r="O16" s="21">
        <f t="shared" si="2"/>
        <v>146473</v>
      </c>
      <c r="P16" s="3">
        <f t="shared" si="3"/>
        <v>607.28200000000004</v>
      </c>
      <c r="Q16" s="17">
        <f t="shared" si="4"/>
        <v>1.3543299999999999E-4</v>
      </c>
      <c r="R16" s="3">
        <f t="shared" si="5"/>
        <v>622.30600000000004</v>
      </c>
      <c r="S16" s="24">
        <f t="shared" si="5"/>
        <v>3.1590099999999999</v>
      </c>
      <c r="T16" s="3">
        <f t="shared" si="5"/>
        <v>605.54499999999996</v>
      </c>
      <c r="U16" s="24">
        <f t="shared" si="5"/>
        <v>0.51554599999999995</v>
      </c>
      <c r="V16" s="22">
        <f t="shared" si="0"/>
        <v>0.51499379443120152</v>
      </c>
      <c r="W16" s="39">
        <f t="shared" si="6"/>
        <v>1.0722567432259744E-3</v>
      </c>
    </row>
    <row r="17" spans="2:23" x14ac:dyDescent="0.6">
      <c r="B17" s="2">
        <v>654.68799999999999</v>
      </c>
      <c r="C17" s="1">
        <v>1439.83</v>
      </c>
      <c r="D17" s="2"/>
      <c r="E17" s="1"/>
      <c r="F17" s="2">
        <v>656.98800000000006</v>
      </c>
      <c r="G17" s="1">
        <v>141.65899999999999</v>
      </c>
      <c r="H17" s="2">
        <v>673.279</v>
      </c>
      <c r="I17" s="1">
        <v>3.0601500000000001</v>
      </c>
      <c r="J17" s="2">
        <v>657.58500000000004</v>
      </c>
      <c r="K17" s="1">
        <v>0.59912100000000001</v>
      </c>
      <c r="N17" s="3">
        <f t="shared" si="1"/>
        <v>654.68799999999999</v>
      </c>
      <c r="O17" s="21">
        <f t="shared" si="2"/>
        <v>143983</v>
      </c>
      <c r="P17" s="3">
        <f t="shared" si="3"/>
        <v>656.98800000000006</v>
      </c>
      <c r="Q17" s="17">
        <f t="shared" si="4"/>
        <v>1.4165899999999998E-4</v>
      </c>
      <c r="R17" s="3">
        <f t="shared" si="5"/>
        <v>673.279</v>
      </c>
      <c r="S17" s="24">
        <f t="shared" si="5"/>
        <v>3.0601500000000001</v>
      </c>
      <c r="T17" s="3">
        <f t="shared" si="5"/>
        <v>657.58500000000004</v>
      </c>
      <c r="U17" s="24">
        <f t="shared" si="5"/>
        <v>0.59912100000000001</v>
      </c>
      <c r="V17" s="22">
        <f t="shared" si="0"/>
        <v>0.62088153588702177</v>
      </c>
      <c r="W17" s="39">
        <f t="shared" si="6"/>
        <v>-3.5047806432081385E-2</v>
      </c>
    </row>
    <row r="18" spans="2:23" x14ac:dyDescent="0.6">
      <c r="B18" s="2">
        <v>709.375</v>
      </c>
      <c r="C18" s="1">
        <v>1390.04</v>
      </c>
      <c r="D18" s="2"/>
      <c r="E18" s="1"/>
      <c r="F18" s="2">
        <v>710.95500000000004</v>
      </c>
      <c r="G18" s="1">
        <v>148.25299999999999</v>
      </c>
      <c r="H18" s="2">
        <v>728.01300000000003</v>
      </c>
      <c r="I18" s="1">
        <v>3.0016400000000001</v>
      </c>
      <c r="J18" s="2">
        <v>706.32100000000003</v>
      </c>
      <c r="K18" s="1">
        <v>0.71045999999999998</v>
      </c>
      <c r="N18" s="3">
        <f t="shared" si="1"/>
        <v>709.375</v>
      </c>
      <c r="O18" s="21">
        <f t="shared" si="2"/>
        <v>139004</v>
      </c>
      <c r="P18" s="3">
        <f t="shared" si="3"/>
        <v>710.95500000000004</v>
      </c>
      <c r="Q18" s="17">
        <f t="shared" si="4"/>
        <v>1.4825299999999999E-4</v>
      </c>
      <c r="R18" s="3">
        <f t="shared" si="5"/>
        <v>728.01300000000003</v>
      </c>
      <c r="S18" s="24">
        <f t="shared" si="5"/>
        <v>3.0016400000000001</v>
      </c>
      <c r="T18" s="3">
        <f t="shared" si="5"/>
        <v>706.32100000000003</v>
      </c>
      <c r="U18" s="24">
        <f t="shared" si="5"/>
        <v>0.71045999999999998</v>
      </c>
      <c r="V18" s="22">
        <f t="shared" si="0"/>
        <v>0.71891541027316508</v>
      </c>
      <c r="W18" s="39">
        <f t="shared" si="6"/>
        <v>-1.176134236704196E-2</v>
      </c>
    </row>
    <row r="19" spans="2:23" x14ac:dyDescent="0.6">
      <c r="B19" s="2">
        <v>807.81299999999999</v>
      </c>
      <c r="C19" s="1">
        <v>1228.22</v>
      </c>
      <c r="D19" s="2"/>
      <c r="E19" s="1"/>
      <c r="F19" s="2">
        <v>806.09400000000005</v>
      </c>
      <c r="G19" s="1">
        <v>161.43100000000001</v>
      </c>
      <c r="H19" s="2">
        <v>831.83299999999997</v>
      </c>
      <c r="I19" s="1">
        <v>2.8441999999999998</v>
      </c>
      <c r="J19" s="2">
        <v>805.49300000000005</v>
      </c>
      <c r="K19" s="1">
        <v>0.88869900000000002</v>
      </c>
      <c r="N19" s="3">
        <f t="shared" si="1"/>
        <v>807.81299999999999</v>
      </c>
      <c r="O19" s="21">
        <f t="shared" si="2"/>
        <v>122822</v>
      </c>
      <c r="P19" s="3">
        <f t="shared" si="3"/>
        <v>806.09400000000005</v>
      </c>
      <c r="Q19" s="17">
        <f t="shared" si="4"/>
        <v>1.6143099999999999E-4</v>
      </c>
      <c r="R19" s="3">
        <f t="shared" si="5"/>
        <v>831.83299999999997</v>
      </c>
      <c r="S19" s="24">
        <f t="shared" si="5"/>
        <v>2.8441999999999998</v>
      </c>
      <c r="T19" s="3">
        <f t="shared" si="5"/>
        <v>805.49300000000005</v>
      </c>
      <c r="U19" s="24">
        <f t="shared" si="5"/>
        <v>0.88869900000000002</v>
      </c>
      <c r="V19" s="22">
        <f t="shared" si="0"/>
        <v>0.90646633098712803</v>
      </c>
      <c r="W19" s="39">
        <f t="shared" si="6"/>
        <v>-1.9600651871735431E-2</v>
      </c>
    </row>
    <row r="20" spans="2:23" x14ac:dyDescent="0.6">
      <c r="B20" s="35">
        <v>853.125</v>
      </c>
      <c r="C20" s="35">
        <v>1091.29</v>
      </c>
      <c r="D20" s="2"/>
      <c r="E20" s="1"/>
      <c r="F20" s="35">
        <v>852.95600000000002</v>
      </c>
      <c r="G20" s="35">
        <v>167.655</v>
      </c>
      <c r="H20" s="35">
        <v>875.23500000000001</v>
      </c>
      <c r="I20" s="35">
        <v>2.8255400000000002</v>
      </c>
      <c r="J20" s="35">
        <v>854.27700000000004</v>
      </c>
      <c r="K20" s="35">
        <v>0.96948199999999995</v>
      </c>
      <c r="N20" s="3">
        <f t="shared" si="1"/>
        <v>853.125</v>
      </c>
      <c r="O20" s="21">
        <f t="shared" si="2"/>
        <v>109129</v>
      </c>
      <c r="P20" s="3">
        <f t="shared" si="3"/>
        <v>852.95600000000002</v>
      </c>
      <c r="Q20" s="17">
        <f t="shared" si="4"/>
        <v>1.6765500000000001E-4</v>
      </c>
      <c r="R20" s="3">
        <f t="shared" si="5"/>
        <v>875.23500000000001</v>
      </c>
      <c r="S20" s="24">
        <f t="shared" si="5"/>
        <v>2.8255400000000002</v>
      </c>
      <c r="T20" s="3">
        <f t="shared" si="5"/>
        <v>854.27700000000004</v>
      </c>
      <c r="U20" s="24">
        <f t="shared" si="5"/>
        <v>0.96948199999999995</v>
      </c>
      <c r="V20" s="22">
        <f>((O20*(Q20)^2)/S20)*T20</f>
        <v>0.9274071708552617</v>
      </c>
      <c r="W20" s="39">
        <f t="shared" si="6"/>
        <v>4.5368237886209695E-2</v>
      </c>
    </row>
    <row r="21" spans="2:23" x14ac:dyDescent="0.6">
      <c r="V21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2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296.48599999999999</v>
      </c>
      <c r="C9" s="36">
        <v>3889.73</v>
      </c>
      <c r="D9" s="3"/>
      <c r="E9" s="4"/>
      <c r="F9" s="36">
        <v>296.93700000000001</v>
      </c>
      <c r="G9" s="36">
        <v>28.604900000000001</v>
      </c>
      <c r="H9" s="36">
        <v>302.34300000000002</v>
      </c>
      <c r="I9" s="36">
        <v>5.1115599999999999</v>
      </c>
      <c r="J9" s="3">
        <v>297.55500000000001</v>
      </c>
      <c r="K9" s="4">
        <v>1.6496199999999999E-2</v>
      </c>
      <c r="N9" s="3">
        <f>B9</f>
        <v>296.48599999999999</v>
      </c>
      <c r="O9" s="21">
        <f>C9*100</f>
        <v>388973</v>
      </c>
      <c r="P9" s="3">
        <f>F9</f>
        <v>296.93700000000001</v>
      </c>
      <c r="Q9" s="17">
        <f>G9*0.000001</f>
        <v>2.8604899999999998E-5</v>
      </c>
      <c r="R9" s="3">
        <f>H9</f>
        <v>302.34300000000002</v>
      </c>
      <c r="S9" s="24">
        <f>I9</f>
        <v>5.1115599999999999</v>
      </c>
      <c r="T9" s="3">
        <f>J9</f>
        <v>297.55500000000001</v>
      </c>
      <c r="U9" s="24">
        <f>K9</f>
        <v>1.6496199999999999E-2</v>
      </c>
      <c r="V9" s="22">
        <f t="shared" ref="V9:V19" si="0">((O9*(Q9)^2)/S9)*T9</f>
        <v>1.8527384458617867E-2</v>
      </c>
    </row>
    <row r="10" spans="1:22" x14ac:dyDescent="0.6">
      <c r="B10" s="3">
        <v>342.11500000000001</v>
      </c>
      <c r="C10" s="4">
        <v>3753.07</v>
      </c>
      <c r="D10" s="3"/>
      <c r="E10" s="4"/>
      <c r="F10" s="3">
        <v>342.39100000000002</v>
      </c>
      <c r="G10" s="4">
        <v>34.352600000000002</v>
      </c>
      <c r="H10" s="3">
        <v>349.91300000000001</v>
      </c>
      <c r="I10" s="4">
        <v>5.1101700000000001</v>
      </c>
      <c r="J10" s="3">
        <v>341.815</v>
      </c>
      <c r="K10" s="4">
        <v>2.8318699999999999E-2</v>
      </c>
      <c r="N10" s="3">
        <f t="shared" ref="N10:N19" si="1">B10</f>
        <v>342.11500000000001</v>
      </c>
      <c r="O10" s="21">
        <f t="shared" ref="O10:O19" si="2">C10*100</f>
        <v>375307</v>
      </c>
      <c r="P10" s="3">
        <f t="shared" ref="P10:P19" si="3">F10</f>
        <v>342.39100000000002</v>
      </c>
      <c r="Q10" s="17">
        <f t="shared" ref="Q10:Q19" si="4">G10*0.000001</f>
        <v>3.43526E-5</v>
      </c>
      <c r="R10" s="3">
        <f t="shared" ref="R10:U19" si="5">H10</f>
        <v>349.91300000000001</v>
      </c>
      <c r="S10" s="24">
        <f t="shared" si="5"/>
        <v>5.1101700000000001</v>
      </c>
      <c r="T10" s="3">
        <f t="shared" si="5"/>
        <v>341.815</v>
      </c>
      <c r="U10" s="24">
        <f t="shared" si="5"/>
        <v>2.8318699999999999E-2</v>
      </c>
      <c r="V10" s="22">
        <f t="shared" si="0"/>
        <v>2.9625225091368893E-2</v>
      </c>
    </row>
    <row r="11" spans="1:22" x14ac:dyDescent="0.6">
      <c r="B11" s="2">
        <v>387.79199999999997</v>
      </c>
      <c r="C11" s="1">
        <v>3340.1</v>
      </c>
      <c r="D11" s="2"/>
      <c r="E11" s="1"/>
      <c r="F11" s="2">
        <v>392.10700000000003</v>
      </c>
      <c r="G11" s="1">
        <v>40.542900000000003</v>
      </c>
      <c r="H11" s="2">
        <v>400.51299999999998</v>
      </c>
      <c r="I11" s="1">
        <v>4.9328000000000003</v>
      </c>
      <c r="J11" s="2">
        <v>388.40800000000002</v>
      </c>
      <c r="K11" s="1">
        <v>3.7820100000000002E-2</v>
      </c>
      <c r="N11" s="3">
        <f t="shared" si="1"/>
        <v>387.79199999999997</v>
      </c>
      <c r="O11" s="21">
        <f t="shared" si="2"/>
        <v>334010</v>
      </c>
      <c r="P11" s="3">
        <f t="shared" si="3"/>
        <v>392.10700000000003</v>
      </c>
      <c r="Q11" s="17">
        <f t="shared" si="4"/>
        <v>4.0542900000000001E-5</v>
      </c>
      <c r="R11" s="3">
        <f t="shared" si="5"/>
        <v>400.51299999999998</v>
      </c>
      <c r="S11" s="24">
        <f t="shared" si="5"/>
        <v>4.9328000000000003</v>
      </c>
      <c r="T11" s="3">
        <f t="shared" si="5"/>
        <v>388.40800000000002</v>
      </c>
      <c r="U11" s="24">
        <f t="shared" si="5"/>
        <v>3.7820100000000002E-2</v>
      </c>
      <c r="V11" s="22">
        <f t="shared" si="0"/>
        <v>4.3229852019084448E-2</v>
      </c>
    </row>
    <row r="12" spans="1:22" x14ac:dyDescent="0.6">
      <c r="B12" s="2">
        <v>436.32499999999999</v>
      </c>
      <c r="C12" s="1">
        <v>2887.75</v>
      </c>
      <c r="D12" s="2"/>
      <c r="E12" s="1"/>
      <c r="F12" s="2">
        <v>436.12200000000001</v>
      </c>
      <c r="G12" s="1">
        <v>48.487299999999998</v>
      </c>
      <c r="H12" s="2">
        <v>448.02800000000002</v>
      </c>
      <c r="I12" s="1">
        <v>4.6851799999999999</v>
      </c>
      <c r="J12" s="2">
        <v>436.14699999999999</v>
      </c>
      <c r="K12" s="1">
        <v>6.5966899999999995E-2</v>
      </c>
      <c r="N12" s="3">
        <f t="shared" si="1"/>
        <v>436.32499999999999</v>
      </c>
      <c r="O12" s="21">
        <f t="shared" si="2"/>
        <v>288775</v>
      </c>
      <c r="P12" s="3">
        <f t="shared" si="3"/>
        <v>436.12200000000001</v>
      </c>
      <c r="Q12" s="17">
        <f t="shared" si="4"/>
        <v>4.8487299999999992E-5</v>
      </c>
      <c r="R12" s="3">
        <f t="shared" si="5"/>
        <v>448.02800000000002</v>
      </c>
      <c r="S12" s="24">
        <f t="shared" si="5"/>
        <v>4.6851799999999999</v>
      </c>
      <c r="T12" s="3">
        <f t="shared" si="5"/>
        <v>436.14699999999999</v>
      </c>
      <c r="U12" s="24">
        <f t="shared" si="5"/>
        <v>6.5966899999999995E-2</v>
      </c>
      <c r="V12" s="22">
        <f t="shared" si="0"/>
        <v>6.320074589514553E-2</v>
      </c>
    </row>
    <row r="13" spans="1:22" x14ac:dyDescent="0.6">
      <c r="B13" s="2">
        <v>484.84199999999998</v>
      </c>
      <c r="C13" s="1">
        <v>2534.08</v>
      </c>
      <c r="D13" s="2"/>
      <c r="E13" s="1"/>
      <c r="F13" s="2">
        <v>485.78699999999998</v>
      </c>
      <c r="G13" s="1">
        <v>61.271099999999997</v>
      </c>
      <c r="H13" s="2">
        <v>498.6</v>
      </c>
      <c r="I13" s="1">
        <v>4.3846999999999996</v>
      </c>
      <c r="J13" s="2">
        <v>485.04300000000001</v>
      </c>
      <c r="K13" s="1">
        <v>0.103439</v>
      </c>
      <c r="N13" s="3">
        <f t="shared" si="1"/>
        <v>484.84199999999998</v>
      </c>
      <c r="O13" s="21">
        <f t="shared" si="2"/>
        <v>253408</v>
      </c>
      <c r="P13" s="3">
        <f t="shared" si="3"/>
        <v>485.78699999999998</v>
      </c>
      <c r="Q13" s="17">
        <f t="shared" si="4"/>
        <v>6.1271099999999997E-5</v>
      </c>
      <c r="R13" s="3">
        <f t="shared" si="5"/>
        <v>498.6</v>
      </c>
      <c r="S13" s="24">
        <f t="shared" si="5"/>
        <v>4.3846999999999996</v>
      </c>
      <c r="T13" s="3">
        <f t="shared" si="5"/>
        <v>485.04300000000001</v>
      </c>
      <c r="U13" s="24">
        <f t="shared" si="5"/>
        <v>0.103439</v>
      </c>
      <c r="V13" s="22">
        <f t="shared" si="0"/>
        <v>0.1052378659708109</v>
      </c>
    </row>
    <row r="14" spans="1:22" x14ac:dyDescent="0.6">
      <c r="B14" s="2">
        <v>531.92700000000002</v>
      </c>
      <c r="C14" s="1">
        <v>2219.84</v>
      </c>
      <c r="D14" s="2"/>
      <c r="E14" s="1"/>
      <c r="F14" s="2">
        <v>532.61800000000005</v>
      </c>
      <c r="G14" s="1">
        <v>72.734099999999998</v>
      </c>
      <c r="H14" s="2">
        <v>549.15700000000004</v>
      </c>
      <c r="I14" s="1">
        <v>4.0138699999999998</v>
      </c>
      <c r="J14" s="2">
        <v>531.59900000000005</v>
      </c>
      <c r="K14" s="1">
        <v>0.15022199999999999</v>
      </c>
      <c r="N14" s="3">
        <f t="shared" si="1"/>
        <v>531.92700000000002</v>
      </c>
      <c r="O14" s="21">
        <f t="shared" si="2"/>
        <v>221984</v>
      </c>
      <c r="P14" s="3">
        <f t="shared" si="3"/>
        <v>532.61800000000005</v>
      </c>
      <c r="Q14" s="17">
        <f t="shared" si="4"/>
        <v>7.2734099999999992E-5</v>
      </c>
      <c r="R14" s="3">
        <f t="shared" si="5"/>
        <v>549.15700000000004</v>
      </c>
      <c r="S14" s="24">
        <f t="shared" si="5"/>
        <v>4.0138699999999998</v>
      </c>
      <c r="T14" s="3">
        <f t="shared" si="5"/>
        <v>531.59900000000005</v>
      </c>
      <c r="U14" s="24">
        <f t="shared" si="5"/>
        <v>0.15022199999999999</v>
      </c>
      <c r="V14" s="22">
        <f t="shared" si="0"/>
        <v>0.15553160875310146</v>
      </c>
    </row>
    <row r="15" spans="1:22" x14ac:dyDescent="0.6">
      <c r="B15" s="2">
        <v>583.29100000000005</v>
      </c>
      <c r="C15" s="1">
        <v>1886.01</v>
      </c>
      <c r="D15" s="2"/>
      <c r="E15" s="1"/>
      <c r="F15" s="2">
        <v>579.423</v>
      </c>
      <c r="G15" s="1">
        <v>87.7136</v>
      </c>
      <c r="H15" s="2">
        <v>599.71699999999998</v>
      </c>
      <c r="I15" s="1">
        <v>3.6606299999999998</v>
      </c>
      <c r="J15" s="2">
        <v>579.30499999999995</v>
      </c>
      <c r="K15" s="1">
        <v>0.21332000000000001</v>
      </c>
      <c r="N15" s="3">
        <f t="shared" si="1"/>
        <v>583.29100000000005</v>
      </c>
      <c r="O15" s="21">
        <f t="shared" si="2"/>
        <v>188601</v>
      </c>
      <c r="P15" s="3">
        <f t="shared" si="3"/>
        <v>579.423</v>
      </c>
      <c r="Q15" s="17">
        <f t="shared" si="4"/>
        <v>8.7713599999999993E-5</v>
      </c>
      <c r="R15" s="3">
        <f t="shared" si="5"/>
        <v>599.71699999999998</v>
      </c>
      <c r="S15" s="24">
        <f t="shared" si="5"/>
        <v>3.6606299999999998</v>
      </c>
      <c r="T15" s="3">
        <f t="shared" si="5"/>
        <v>579.30499999999995</v>
      </c>
      <c r="U15" s="24">
        <f t="shared" si="5"/>
        <v>0.21332000000000001</v>
      </c>
      <c r="V15" s="22">
        <f t="shared" si="0"/>
        <v>0.2296303593447</v>
      </c>
    </row>
    <row r="16" spans="1:22" x14ac:dyDescent="0.6">
      <c r="B16" s="2">
        <v>628.94299999999998</v>
      </c>
      <c r="C16" s="1">
        <v>1611.19</v>
      </c>
      <c r="D16" s="2"/>
      <c r="E16" s="1"/>
      <c r="F16" s="2">
        <v>629.02700000000004</v>
      </c>
      <c r="G16" s="1">
        <v>108.41</v>
      </c>
      <c r="H16" s="2">
        <v>648.73199999999997</v>
      </c>
      <c r="I16" s="1">
        <v>3.25467</v>
      </c>
      <c r="J16" s="2">
        <v>630.45399999999995</v>
      </c>
      <c r="K16" s="1">
        <v>0.33002399999999998</v>
      </c>
      <c r="N16" s="3">
        <f t="shared" si="1"/>
        <v>628.94299999999998</v>
      </c>
      <c r="O16" s="21">
        <f t="shared" si="2"/>
        <v>161119</v>
      </c>
      <c r="P16" s="3">
        <f t="shared" si="3"/>
        <v>629.02700000000004</v>
      </c>
      <c r="Q16" s="17">
        <f t="shared" si="4"/>
        <v>1.0840999999999999E-4</v>
      </c>
      <c r="R16" s="3">
        <f t="shared" si="5"/>
        <v>648.73199999999997</v>
      </c>
      <c r="S16" s="24">
        <f t="shared" si="5"/>
        <v>3.25467</v>
      </c>
      <c r="T16" s="3">
        <f t="shared" si="5"/>
        <v>630.45399999999995</v>
      </c>
      <c r="U16" s="24">
        <f t="shared" si="5"/>
        <v>0.33002399999999998</v>
      </c>
      <c r="V16" s="22">
        <f t="shared" si="0"/>
        <v>0.36680216491050904</v>
      </c>
    </row>
    <row r="17" spans="2:22" x14ac:dyDescent="0.6">
      <c r="B17" s="2">
        <v>677.45</v>
      </c>
      <c r="C17" s="1">
        <v>1316.74</v>
      </c>
      <c r="D17" s="2"/>
      <c r="E17" s="1"/>
      <c r="F17" s="2">
        <v>672.99800000000005</v>
      </c>
      <c r="G17" s="1">
        <v>122.068</v>
      </c>
      <c r="H17" s="2">
        <v>700.83500000000004</v>
      </c>
      <c r="I17" s="1">
        <v>2.9365600000000001</v>
      </c>
      <c r="J17" s="2">
        <v>679.29100000000005</v>
      </c>
      <c r="K17" s="1">
        <v>0.42807899999999999</v>
      </c>
      <c r="N17" s="3">
        <f t="shared" si="1"/>
        <v>677.45</v>
      </c>
      <c r="O17" s="21">
        <f t="shared" si="2"/>
        <v>131674</v>
      </c>
      <c r="P17" s="3">
        <f t="shared" si="3"/>
        <v>672.99800000000005</v>
      </c>
      <c r="Q17" s="17">
        <f t="shared" si="4"/>
        <v>1.22068E-4</v>
      </c>
      <c r="R17" s="3">
        <f t="shared" si="5"/>
        <v>700.83500000000004</v>
      </c>
      <c r="S17" s="24">
        <f t="shared" si="5"/>
        <v>2.9365600000000001</v>
      </c>
      <c r="T17" s="3">
        <f t="shared" si="5"/>
        <v>679.29100000000005</v>
      </c>
      <c r="U17" s="24">
        <f t="shared" si="5"/>
        <v>0.42807899999999999</v>
      </c>
      <c r="V17" s="22">
        <f t="shared" si="0"/>
        <v>0.45385870396255651</v>
      </c>
    </row>
    <row r="18" spans="2:22" x14ac:dyDescent="0.6">
      <c r="B18" s="2">
        <v>725.93600000000004</v>
      </c>
      <c r="C18" s="1">
        <v>1140.7</v>
      </c>
      <c r="D18" s="2"/>
      <c r="E18" s="1"/>
      <c r="F18" s="2">
        <v>721.16700000000003</v>
      </c>
      <c r="G18" s="1">
        <v>144.52099999999999</v>
      </c>
      <c r="H18" s="2">
        <v>749.86500000000001</v>
      </c>
      <c r="I18" s="1">
        <v>2.6009600000000002</v>
      </c>
      <c r="J18" s="2">
        <v>723.39700000000005</v>
      </c>
      <c r="K18" s="1">
        <v>0.59834900000000002</v>
      </c>
      <c r="N18" s="3">
        <f t="shared" si="1"/>
        <v>725.93600000000004</v>
      </c>
      <c r="O18" s="21">
        <f t="shared" si="2"/>
        <v>114070</v>
      </c>
      <c r="P18" s="3">
        <f t="shared" si="3"/>
        <v>721.16700000000003</v>
      </c>
      <c r="Q18" s="17">
        <f t="shared" si="4"/>
        <v>1.4452099999999997E-4</v>
      </c>
      <c r="R18" s="3">
        <f t="shared" si="5"/>
        <v>749.86500000000001</v>
      </c>
      <c r="S18" s="24">
        <f t="shared" si="5"/>
        <v>2.6009600000000002</v>
      </c>
      <c r="T18" s="3">
        <f t="shared" si="5"/>
        <v>723.39700000000005</v>
      </c>
      <c r="U18" s="24">
        <f t="shared" si="5"/>
        <v>0.59834900000000002</v>
      </c>
      <c r="V18" s="22">
        <f t="shared" si="0"/>
        <v>0.66263807635222693</v>
      </c>
    </row>
    <row r="19" spans="2:22" x14ac:dyDescent="0.6">
      <c r="B19" s="35">
        <v>852.83699999999999</v>
      </c>
      <c r="C19" s="35">
        <v>789.61</v>
      </c>
      <c r="D19" s="2"/>
      <c r="E19" s="1"/>
      <c r="F19" s="35">
        <v>851.66600000000005</v>
      </c>
      <c r="G19" s="35">
        <v>184.61699999999999</v>
      </c>
      <c r="H19" s="35">
        <v>875.55799999999999</v>
      </c>
      <c r="I19" s="35">
        <v>1.98169</v>
      </c>
      <c r="J19" s="2">
        <v>849.98199999999997</v>
      </c>
      <c r="K19" s="1">
        <v>1.01593</v>
      </c>
      <c r="N19" s="3">
        <f t="shared" si="1"/>
        <v>852.83699999999999</v>
      </c>
      <c r="O19" s="21">
        <f t="shared" si="2"/>
        <v>78961</v>
      </c>
      <c r="P19" s="3">
        <f t="shared" si="3"/>
        <v>851.66600000000005</v>
      </c>
      <c r="Q19" s="17">
        <f t="shared" si="4"/>
        <v>1.8461699999999998E-4</v>
      </c>
      <c r="R19" s="3">
        <f t="shared" si="5"/>
        <v>875.55799999999999</v>
      </c>
      <c r="S19" s="24">
        <f t="shared" si="5"/>
        <v>1.98169</v>
      </c>
      <c r="T19" s="3">
        <f t="shared" si="5"/>
        <v>849.98199999999997</v>
      </c>
      <c r="U19" s="24">
        <f t="shared" si="5"/>
        <v>1.01593</v>
      </c>
      <c r="V19" s="22">
        <f t="shared" si="0"/>
        <v>1.1543301248024211</v>
      </c>
    </row>
    <row r="22" spans="2:22" x14ac:dyDescent="0.6">
      <c r="O22"/>
      <c r="Q22"/>
      <c r="S22"/>
      <c r="U22"/>
    </row>
    <row r="23" spans="2:22" x14ac:dyDescent="0.6">
      <c r="O23"/>
      <c r="Q23"/>
      <c r="S23"/>
      <c r="U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3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43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304.44900000000001</v>
      </c>
      <c r="E9" s="4">
        <v>34.339100000000002</v>
      </c>
      <c r="F9" s="3">
        <v>302.04300000000001</v>
      </c>
      <c r="G9" s="4">
        <v>317.42899999999997</v>
      </c>
      <c r="H9" s="3">
        <v>301.25900000000001</v>
      </c>
      <c r="I9" s="4">
        <v>1.3310599999999999</v>
      </c>
      <c r="J9" s="3">
        <v>302.59699999999998</v>
      </c>
      <c r="K9" s="4">
        <v>5.8741300000000003E-2</v>
      </c>
      <c r="N9" s="3">
        <f>D9</f>
        <v>304.44900000000001</v>
      </c>
      <c r="O9" s="21">
        <f>(1/(E9*10^(-3)))*100</f>
        <v>2912.1322341004857</v>
      </c>
      <c r="P9" s="3">
        <f>F9</f>
        <v>302.04300000000001</v>
      </c>
      <c r="Q9" s="17">
        <f>G9*0.000001</f>
        <v>3.1742899999999999E-4</v>
      </c>
      <c r="R9" s="3">
        <f>H9</f>
        <v>301.25900000000001</v>
      </c>
      <c r="S9" s="24">
        <f>I9</f>
        <v>1.3310599999999999</v>
      </c>
      <c r="T9" s="3">
        <f>J9</f>
        <v>302.59699999999998</v>
      </c>
      <c r="U9" s="24">
        <f>K9</f>
        <v>5.8741300000000003E-2</v>
      </c>
      <c r="V9" s="22">
        <f>((O9*(Q9)^2)/S9)*T9</f>
        <v>6.6706979918445902E-2</v>
      </c>
    </row>
    <row r="10" spans="1:22" x14ac:dyDescent="0.6">
      <c r="B10" s="3"/>
      <c r="C10" s="4"/>
      <c r="D10" s="3">
        <v>333.00599999999997</v>
      </c>
      <c r="E10" s="4">
        <v>33.442599999999999</v>
      </c>
      <c r="F10" s="3">
        <v>349.18200000000002</v>
      </c>
      <c r="G10" s="4">
        <v>341.25400000000002</v>
      </c>
      <c r="H10" s="3">
        <v>351.637</v>
      </c>
      <c r="I10" s="4">
        <v>1.1160399999999999</v>
      </c>
      <c r="J10" s="3">
        <v>349.351</v>
      </c>
      <c r="K10" s="4">
        <v>0.106294</v>
      </c>
      <c r="N10" s="3">
        <f t="shared" ref="N10:N21" si="0">D10</f>
        <v>333.00599999999997</v>
      </c>
      <c r="O10" s="21">
        <f t="shared" ref="O10:O21" si="1">(1/(E10*10^(-3)))*100</f>
        <v>2990.1981305281288</v>
      </c>
      <c r="P10" s="3">
        <f t="shared" ref="P10:P18" si="2">F10</f>
        <v>349.18200000000002</v>
      </c>
      <c r="Q10" s="17">
        <f t="shared" ref="Q10:Q18" si="3">G10*0.000001</f>
        <v>3.4125399999999998E-4</v>
      </c>
      <c r="R10" s="3">
        <f t="shared" ref="R10:U18" si="4">H10</f>
        <v>351.637</v>
      </c>
      <c r="S10" s="24">
        <f t="shared" si="4"/>
        <v>1.1160399999999999</v>
      </c>
      <c r="T10" s="3">
        <f t="shared" si="4"/>
        <v>349.351</v>
      </c>
      <c r="U10" s="24">
        <f t="shared" si="4"/>
        <v>0.106294</v>
      </c>
    </row>
    <row r="11" spans="1:22" x14ac:dyDescent="0.6">
      <c r="B11" s="2"/>
      <c r="C11" s="1"/>
      <c r="D11" s="2">
        <v>369.423</v>
      </c>
      <c r="E11" s="1">
        <v>36.773000000000003</v>
      </c>
      <c r="F11" s="2">
        <v>398.86099999999999</v>
      </c>
      <c r="G11" s="1">
        <v>369.267</v>
      </c>
      <c r="H11" s="2">
        <v>399.49599999999998</v>
      </c>
      <c r="I11" s="1">
        <v>0.97781600000000002</v>
      </c>
      <c r="J11" s="2">
        <v>398.70100000000002</v>
      </c>
      <c r="K11" s="1">
        <v>0.13706299999999999</v>
      </c>
      <c r="N11" s="3">
        <f t="shared" si="0"/>
        <v>369.423</v>
      </c>
      <c r="O11" s="21">
        <f t="shared" si="1"/>
        <v>2719.3865064041547</v>
      </c>
      <c r="P11" s="3">
        <f t="shared" si="2"/>
        <v>398.86099999999999</v>
      </c>
      <c r="Q11" s="17">
        <f t="shared" si="3"/>
        <v>3.69267E-4</v>
      </c>
      <c r="R11" s="3">
        <f t="shared" si="4"/>
        <v>399.49599999999998</v>
      </c>
      <c r="S11" s="24">
        <f t="shared" si="4"/>
        <v>0.97781600000000002</v>
      </c>
      <c r="T11" s="3">
        <f t="shared" si="4"/>
        <v>398.70100000000002</v>
      </c>
      <c r="U11" s="24">
        <f t="shared" si="4"/>
        <v>0.13706299999999999</v>
      </c>
    </row>
    <row r="12" spans="1:22" x14ac:dyDescent="0.6">
      <c r="B12" s="2"/>
      <c r="C12" s="1"/>
      <c r="D12" s="2">
        <v>409.79</v>
      </c>
      <c r="E12" s="1">
        <v>43.489100000000001</v>
      </c>
      <c r="F12" s="2">
        <v>448.55399999999997</v>
      </c>
      <c r="G12" s="1">
        <v>391.70499999999998</v>
      </c>
      <c r="H12" s="2">
        <v>449.87400000000002</v>
      </c>
      <c r="I12" s="1">
        <v>0.87030700000000005</v>
      </c>
      <c r="J12" s="2">
        <v>451.94799999999998</v>
      </c>
      <c r="K12" s="1">
        <v>0.173427</v>
      </c>
      <c r="N12" s="3">
        <f t="shared" si="0"/>
        <v>409.79</v>
      </c>
      <c r="O12" s="21">
        <f t="shared" si="1"/>
        <v>2299.4267529104991</v>
      </c>
      <c r="P12" s="3">
        <f t="shared" si="2"/>
        <v>448.55399999999997</v>
      </c>
      <c r="Q12" s="17">
        <f t="shared" si="3"/>
        <v>3.9170499999999995E-4</v>
      </c>
      <c r="R12" s="3">
        <f t="shared" si="4"/>
        <v>449.87400000000002</v>
      </c>
      <c r="S12" s="24">
        <f t="shared" si="4"/>
        <v>0.87030700000000005</v>
      </c>
      <c r="T12" s="3">
        <f t="shared" si="4"/>
        <v>451.94799999999998</v>
      </c>
      <c r="U12" s="24">
        <f t="shared" si="4"/>
        <v>0.173427</v>
      </c>
    </row>
    <row r="13" spans="1:22" x14ac:dyDescent="0.6">
      <c r="B13" s="2"/>
      <c r="C13" s="1"/>
      <c r="D13" s="2">
        <v>443.70299999999997</v>
      </c>
      <c r="E13" s="1">
        <v>52.760300000000001</v>
      </c>
      <c r="F13" s="2">
        <v>498.26900000000001</v>
      </c>
      <c r="G13" s="1">
        <v>404.387</v>
      </c>
      <c r="H13" s="2">
        <v>498.99200000000002</v>
      </c>
      <c r="I13" s="1">
        <v>0.82423199999999996</v>
      </c>
      <c r="J13" s="2">
        <v>498.70100000000002</v>
      </c>
      <c r="K13" s="1">
        <v>0.19020999999999999</v>
      </c>
      <c r="N13" s="3">
        <f t="shared" si="0"/>
        <v>443.70299999999997</v>
      </c>
      <c r="O13" s="21">
        <f t="shared" si="1"/>
        <v>1895.3645070251685</v>
      </c>
      <c r="P13" s="3">
        <f t="shared" si="2"/>
        <v>498.26900000000001</v>
      </c>
      <c r="Q13" s="17">
        <f t="shared" si="3"/>
        <v>4.0438699999999998E-4</v>
      </c>
      <c r="R13" s="3">
        <f t="shared" si="4"/>
        <v>498.99200000000002</v>
      </c>
      <c r="S13" s="24">
        <f t="shared" si="4"/>
        <v>0.82423199999999996</v>
      </c>
      <c r="T13" s="3">
        <f t="shared" si="4"/>
        <v>498.70100000000002</v>
      </c>
      <c r="U13" s="24">
        <f t="shared" si="4"/>
        <v>0.19020999999999999</v>
      </c>
    </row>
    <row r="14" spans="1:22" x14ac:dyDescent="0.6">
      <c r="B14" s="2"/>
      <c r="C14" s="1"/>
      <c r="D14" s="2">
        <v>484.15800000000002</v>
      </c>
      <c r="E14" s="1">
        <v>64.988600000000005</v>
      </c>
      <c r="F14" s="2">
        <v>545.42999999999995</v>
      </c>
      <c r="G14" s="1">
        <v>418.45600000000002</v>
      </c>
      <c r="H14" s="2">
        <v>549.37</v>
      </c>
      <c r="I14" s="1">
        <v>0.773038</v>
      </c>
      <c r="J14" s="2">
        <v>548.05200000000002</v>
      </c>
      <c r="K14" s="1">
        <v>0.20979</v>
      </c>
      <c r="N14" s="3">
        <f t="shared" si="0"/>
        <v>484.15800000000002</v>
      </c>
      <c r="O14" s="21">
        <f t="shared" si="1"/>
        <v>1538.7314082777593</v>
      </c>
      <c r="P14" s="3">
        <f t="shared" si="2"/>
        <v>545.42999999999995</v>
      </c>
      <c r="Q14" s="17">
        <f t="shared" si="3"/>
        <v>4.1845599999999999E-4</v>
      </c>
      <c r="R14" s="3">
        <f t="shared" si="4"/>
        <v>549.37</v>
      </c>
      <c r="S14" s="24">
        <f t="shared" si="4"/>
        <v>0.773038</v>
      </c>
      <c r="T14" s="3">
        <f t="shared" si="4"/>
        <v>548.05200000000002</v>
      </c>
      <c r="U14" s="24">
        <f t="shared" si="4"/>
        <v>0.20979</v>
      </c>
    </row>
    <row r="15" spans="1:22" x14ac:dyDescent="0.6">
      <c r="B15" s="2"/>
      <c r="C15" s="1"/>
      <c r="D15" s="2">
        <v>519.49099999999999</v>
      </c>
      <c r="E15" s="1">
        <v>81.889899999999997</v>
      </c>
      <c r="F15" s="2">
        <v>597.74800000000005</v>
      </c>
      <c r="G15" s="1">
        <v>408.846</v>
      </c>
      <c r="H15" s="2">
        <v>601.00800000000004</v>
      </c>
      <c r="I15" s="1">
        <v>0.74743999999999999</v>
      </c>
      <c r="J15" s="2">
        <v>600</v>
      </c>
      <c r="K15" s="1">
        <v>0.25454500000000002</v>
      </c>
      <c r="N15" s="3">
        <f t="shared" si="0"/>
        <v>519.49099999999999</v>
      </c>
      <c r="O15" s="21">
        <f t="shared" si="1"/>
        <v>1221.1518148147695</v>
      </c>
      <c r="P15" s="3">
        <f t="shared" si="2"/>
        <v>597.74800000000005</v>
      </c>
      <c r="Q15" s="17">
        <f t="shared" si="3"/>
        <v>4.0884599999999998E-4</v>
      </c>
      <c r="R15" s="3">
        <f t="shared" si="4"/>
        <v>601.00800000000004</v>
      </c>
      <c r="S15" s="24">
        <f t="shared" si="4"/>
        <v>0.74743999999999999</v>
      </c>
      <c r="T15" s="3">
        <f t="shared" si="4"/>
        <v>600</v>
      </c>
      <c r="U15" s="24">
        <f t="shared" si="4"/>
        <v>0.25454500000000002</v>
      </c>
    </row>
    <row r="16" spans="1:22" x14ac:dyDescent="0.6">
      <c r="B16" s="2"/>
      <c r="C16" s="1"/>
      <c r="D16" s="2">
        <v>554.87300000000005</v>
      </c>
      <c r="E16" s="1">
        <v>101.759</v>
      </c>
      <c r="F16" s="2">
        <v>648.79100000000005</v>
      </c>
      <c r="G16" s="1">
        <v>399.23200000000003</v>
      </c>
      <c r="H16" s="2">
        <v>650.12599999999998</v>
      </c>
      <c r="I16" s="1">
        <v>0.73208200000000001</v>
      </c>
      <c r="J16" s="2">
        <v>653.24699999999996</v>
      </c>
      <c r="K16" s="1">
        <v>0.34965000000000002</v>
      </c>
      <c r="N16" s="3">
        <f t="shared" si="0"/>
        <v>554.87300000000005</v>
      </c>
      <c r="O16" s="21">
        <f t="shared" si="1"/>
        <v>982.71405969005195</v>
      </c>
      <c r="P16" s="3">
        <f t="shared" si="2"/>
        <v>648.79100000000005</v>
      </c>
      <c r="Q16" s="17">
        <f t="shared" si="3"/>
        <v>3.9923200000000002E-4</v>
      </c>
      <c r="R16" s="3">
        <f t="shared" si="4"/>
        <v>650.12599999999998</v>
      </c>
      <c r="S16" s="24">
        <f t="shared" si="4"/>
        <v>0.73208200000000001</v>
      </c>
      <c r="T16" s="3">
        <f t="shared" si="4"/>
        <v>653.24699999999996</v>
      </c>
      <c r="U16" s="24">
        <f t="shared" si="4"/>
        <v>0.34965000000000002</v>
      </c>
    </row>
    <row r="17" spans="2:22" x14ac:dyDescent="0.6">
      <c r="B17" s="2"/>
      <c r="C17" s="1"/>
      <c r="D17" s="2">
        <v>591.19500000000005</v>
      </c>
      <c r="E17" s="1">
        <v>99.153599999999997</v>
      </c>
      <c r="F17" s="2">
        <v>698.58500000000004</v>
      </c>
      <c r="G17" s="1">
        <v>378.46499999999997</v>
      </c>
      <c r="H17" s="2">
        <v>696.72500000000002</v>
      </c>
      <c r="I17" s="1">
        <v>0.70648500000000003</v>
      </c>
      <c r="J17" s="2">
        <v>701.29899999999998</v>
      </c>
      <c r="K17" s="1">
        <v>0.45594400000000002</v>
      </c>
      <c r="N17" s="3">
        <f t="shared" si="0"/>
        <v>591.19500000000005</v>
      </c>
      <c r="O17" s="21">
        <f t="shared" si="1"/>
        <v>1008.5362508269999</v>
      </c>
      <c r="P17" s="3">
        <f t="shared" si="2"/>
        <v>698.58500000000004</v>
      </c>
      <c r="Q17" s="17">
        <f t="shared" si="3"/>
        <v>3.7846499999999998E-4</v>
      </c>
      <c r="R17" s="3">
        <f t="shared" si="4"/>
        <v>696.72500000000002</v>
      </c>
      <c r="S17" s="24">
        <f t="shared" si="4"/>
        <v>0.70648500000000003</v>
      </c>
      <c r="T17" s="3">
        <f t="shared" si="4"/>
        <v>701.29899999999998</v>
      </c>
      <c r="U17" s="24">
        <f t="shared" si="4"/>
        <v>0.45594400000000002</v>
      </c>
      <c r="V17"/>
    </row>
    <row r="18" spans="2:22" x14ac:dyDescent="0.6">
      <c r="B18" s="2"/>
      <c r="C18" s="1"/>
      <c r="D18" s="2">
        <v>628.56600000000003</v>
      </c>
      <c r="E18" s="1">
        <v>80.856800000000007</v>
      </c>
      <c r="F18" s="2">
        <v>747.12199999999996</v>
      </c>
      <c r="G18" s="1">
        <v>349.33199999999999</v>
      </c>
      <c r="H18" s="2">
        <v>750.88199999999995</v>
      </c>
      <c r="I18" s="1">
        <v>0.68600700000000003</v>
      </c>
      <c r="J18" s="2">
        <v>749.351</v>
      </c>
      <c r="K18" s="1">
        <v>0.63216799999999995</v>
      </c>
      <c r="N18" s="3">
        <f t="shared" si="0"/>
        <v>628.56600000000003</v>
      </c>
      <c r="O18" s="21">
        <f t="shared" si="1"/>
        <v>1236.754360795876</v>
      </c>
      <c r="P18" s="3">
        <f t="shared" si="2"/>
        <v>747.12199999999996</v>
      </c>
      <c r="Q18" s="17">
        <f t="shared" si="3"/>
        <v>3.49332E-4</v>
      </c>
      <c r="R18" s="3">
        <f t="shared" si="4"/>
        <v>750.88199999999995</v>
      </c>
      <c r="S18" s="24">
        <f t="shared" si="4"/>
        <v>0.68600700000000003</v>
      </c>
      <c r="T18" s="3">
        <f t="shared" si="4"/>
        <v>749.351</v>
      </c>
      <c r="U18" s="24">
        <f t="shared" si="4"/>
        <v>0.63216799999999995</v>
      </c>
      <c r="V18" s="22">
        <f>((O21*(Q18)^2)/S18)*T18</f>
        <v>0.44148767844433268</v>
      </c>
    </row>
    <row r="19" spans="2:22" x14ac:dyDescent="0.6">
      <c r="B19" s="2"/>
      <c r="C19" s="1"/>
      <c r="D19" s="2">
        <v>665.93</v>
      </c>
      <c r="E19" s="1">
        <v>62.136099999999999</v>
      </c>
      <c r="F19" s="2"/>
      <c r="G19" s="1"/>
      <c r="H19" s="2"/>
      <c r="I19" s="1"/>
      <c r="J19" s="2"/>
      <c r="K19" s="1"/>
      <c r="N19" s="3">
        <f t="shared" si="0"/>
        <v>665.93</v>
      </c>
      <c r="O19" s="21">
        <f t="shared" si="1"/>
        <v>1609.3703982065176</v>
      </c>
      <c r="P19" s="3"/>
      <c r="Q19" s="17"/>
      <c r="R19" s="3"/>
      <c r="S19" s="24"/>
      <c r="T19" s="3"/>
      <c r="U19" s="24"/>
      <c r="V19"/>
    </row>
    <row r="20" spans="2:22" x14ac:dyDescent="0.6">
      <c r="B20" s="2"/>
      <c r="C20" s="1"/>
      <c r="D20" s="2">
        <v>705.90599999999995</v>
      </c>
      <c r="E20" s="1">
        <v>44.258899999999997</v>
      </c>
      <c r="F20" s="2"/>
      <c r="G20" s="1"/>
      <c r="H20" s="2"/>
      <c r="I20" s="1"/>
      <c r="J20" s="2"/>
      <c r="K20" s="1"/>
      <c r="N20" s="3">
        <f t="shared" si="0"/>
        <v>705.90599999999995</v>
      </c>
      <c r="O20" s="21">
        <f t="shared" si="1"/>
        <v>2259.4325661053485</v>
      </c>
      <c r="P20" s="3"/>
      <c r="Q20" s="17"/>
      <c r="R20" s="3"/>
      <c r="S20" s="24"/>
      <c r="T20" s="3"/>
      <c r="U20" s="24"/>
      <c r="V20"/>
    </row>
    <row r="21" spans="2:22" x14ac:dyDescent="0.6">
      <c r="B21" s="2"/>
      <c r="C21" s="1"/>
      <c r="D21" s="2">
        <v>748.53899999999999</v>
      </c>
      <c r="E21" s="1">
        <v>30.1936</v>
      </c>
      <c r="F21" s="2"/>
      <c r="G21" s="1"/>
      <c r="H21" s="2"/>
      <c r="I21" s="1"/>
      <c r="J21" s="2"/>
      <c r="K21" s="1"/>
      <c r="N21" s="3">
        <f t="shared" si="0"/>
        <v>748.53899999999999</v>
      </c>
      <c r="O21" s="21">
        <f t="shared" si="1"/>
        <v>3311.9601504954694</v>
      </c>
      <c r="P21" s="3"/>
      <c r="Q21" s="17"/>
      <c r="R21" s="3"/>
      <c r="S21" s="24"/>
      <c r="T21" s="3"/>
      <c r="U21" s="24"/>
      <c r="V21"/>
    </row>
    <row r="22" spans="2:22" x14ac:dyDescent="0.6">
      <c r="B22" s="2"/>
      <c r="C22" s="1"/>
      <c r="D22" s="2">
        <v>696.80799999999999</v>
      </c>
      <c r="E22" s="1">
        <v>43.850299999999997</v>
      </c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  <c r="V22"/>
    </row>
    <row r="23" spans="2:22" x14ac:dyDescent="0.6">
      <c r="B23" s="2"/>
      <c r="C23" s="1"/>
      <c r="D23" s="2">
        <v>656.72500000000002</v>
      </c>
      <c r="E23" s="1">
        <v>54.943100000000001</v>
      </c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  <c r="V23"/>
    </row>
    <row r="24" spans="2:22" x14ac:dyDescent="0.6">
      <c r="B24" s="2"/>
      <c r="C24" s="1"/>
      <c r="D24" s="2">
        <v>626.99699999999996</v>
      </c>
      <c r="E24" s="1">
        <v>63.898200000000003</v>
      </c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  <c r="V24"/>
    </row>
    <row r="25" spans="2:22" x14ac:dyDescent="0.6">
      <c r="B25" s="2"/>
      <c r="C25" s="1"/>
      <c r="D25" s="2">
        <v>589.49800000000005</v>
      </c>
      <c r="E25" s="1">
        <v>74.138599999999997</v>
      </c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  <c r="V25"/>
    </row>
    <row r="26" spans="2:22" x14ac:dyDescent="0.6">
      <c r="B26" s="2"/>
      <c r="C26" s="1"/>
      <c r="D26" s="2">
        <v>555.78</v>
      </c>
      <c r="E26" s="1">
        <v>77.164000000000001</v>
      </c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  <c r="V26"/>
    </row>
    <row r="27" spans="2:22" x14ac:dyDescent="0.6">
      <c r="B27" s="2"/>
      <c r="C27" s="1"/>
      <c r="D27" s="2">
        <v>512.89700000000005</v>
      </c>
      <c r="E27" s="1">
        <v>75.540599999999998</v>
      </c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  <c r="V27"/>
    </row>
    <row r="28" spans="2:22" x14ac:dyDescent="0.6">
      <c r="B28" s="2"/>
      <c r="C28" s="1"/>
      <c r="D28" s="2">
        <v>479.03699999999998</v>
      </c>
      <c r="E28" s="1">
        <v>69.661600000000007</v>
      </c>
      <c r="F28" s="2"/>
      <c r="G28" s="1"/>
      <c r="H28" s="2"/>
      <c r="I28" s="1"/>
      <c r="J28" s="2"/>
      <c r="K28" s="1"/>
      <c r="N28" s="3"/>
      <c r="O28" s="21"/>
      <c r="P28" s="3"/>
      <c r="Q28" s="17"/>
      <c r="R28" s="3"/>
      <c r="S28" s="24"/>
      <c r="T28" s="3"/>
      <c r="U28" s="24"/>
      <c r="V28"/>
    </row>
    <row r="29" spans="2:22" x14ac:dyDescent="0.6">
      <c r="B29" s="2"/>
      <c r="C29" s="1"/>
      <c r="D29" s="2">
        <v>445.19099999999997</v>
      </c>
      <c r="E29" s="1">
        <v>64.630600000000001</v>
      </c>
      <c r="F29" s="2"/>
      <c r="G29" s="1"/>
      <c r="H29" s="2"/>
      <c r="I29" s="1"/>
      <c r="J29" s="2"/>
      <c r="K29" s="1"/>
      <c r="N29" s="3"/>
      <c r="O29" s="21"/>
      <c r="P29" s="3"/>
      <c r="Q29" s="17"/>
      <c r="R29" s="3"/>
      <c r="S29" s="24"/>
      <c r="T29" s="3"/>
      <c r="U29" s="24"/>
      <c r="V29"/>
    </row>
    <row r="30" spans="2:22" x14ac:dyDescent="0.6">
      <c r="B30" s="2"/>
      <c r="C30" s="1"/>
      <c r="D30" s="2">
        <v>407.40800000000002</v>
      </c>
      <c r="E30" s="1">
        <v>57.062100000000001</v>
      </c>
      <c r="F30" s="2"/>
      <c r="G30" s="1"/>
      <c r="H30" s="2"/>
      <c r="I30" s="1"/>
      <c r="J30" s="2"/>
      <c r="K30" s="1"/>
      <c r="N30" s="3"/>
      <c r="O30" s="21"/>
      <c r="P30" s="3"/>
      <c r="Q30" s="17"/>
      <c r="R30" s="3"/>
      <c r="S30" s="24"/>
      <c r="T30" s="3"/>
      <c r="U30" s="24"/>
      <c r="V30"/>
    </row>
    <row r="31" spans="2:22" x14ac:dyDescent="0.6">
      <c r="B31" s="2"/>
      <c r="C31" s="1"/>
      <c r="D31" s="2">
        <v>370.99799999999999</v>
      </c>
      <c r="E31" s="1">
        <v>54.155700000000003</v>
      </c>
      <c r="F31" s="2"/>
      <c r="G31" s="1"/>
      <c r="H31" s="2"/>
      <c r="I31" s="1"/>
      <c r="J31" s="2"/>
      <c r="K31" s="1"/>
      <c r="N31" s="3"/>
      <c r="O31" s="21"/>
      <c r="P31" s="2"/>
      <c r="Q31" s="28"/>
      <c r="R31" s="2"/>
      <c r="S31" s="29"/>
      <c r="T31" s="2"/>
      <c r="U31" s="29"/>
      <c r="V31"/>
    </row>
    <row r="32" spans="2:22" x14ac:dyDescent="0.6">
      <c r="B32" s="2"/>
      <c r="C32" s="1"/>
      <c r="D32" s="2">
        <v>342.38</v>
      </c>
      <c r="E32" s="1">
        <v>51.235999999999997</v>
      </c>
      <c r="F32" s="2"/>
      <c r="G32" s="1"/>
      <c r="H32" s="2"/>
      <c r="I32" s="1"/>
      <c r="J32" s="2"/>
      <c r="K32" s="1"/>
      <c r="N32" s="3"/>
      <c r="O32" s="21"/>
      <c r="P32" s="2"/>
      <c r="Q32" s="28"/>
      <c r="R32" s="2"/>
      <c r="S32" s="29"/>
      <c r="T32" s="2"/>
      <c r="U32" s="29"/>
      <c r="V32"/>
    </row>
    <row r="33" spans="2:22" x14ac:dyDescent="0.6">
      <c r="B33" s="2"/>
      <c r="C33" s="1"/>
      <c r="D33" s="2">
        <v>325.48399999999998</v>
      </c>
      <c r="E33" s="1">
        <v>50.416600000000003</v>
      </c>
      <c r="F33" s="2"/>
      <c r="G33" s="1"/>
      <c r="H33" s="2"/>
      <c r="I33" s="1"/>
      <c r="J33" s="2"/>
      <c r="K33" s="1"/>
      <c r="N33" s="3"/>
      <c r="O33" s="21"/>
      <c r="P33" s="2"/>
      <c r="Q33" s="1"/>
      <c r="R33" s="2"/>
      <c r="S33" s="1"/>
      <c r="T33" s="2"/>
      <c r="U33" s="1"/>
      <c r="V33"/>
    </row>
    <row r="34" spans="2:22" x14ac:dyDescent="0.6">
      <c r="B34" s="2"/>
      <c r="C34" s="1"/>
      <c r="D34" s="2">
        <v>307.35700000000003</v>
      </c>
      <c r="E34" s="1">
        <v>53.839599999999997</v>
      </c>
      <c r="F34" s="2"/>
      <c r="G34" s="1"/>
      <c r="H34" s="2"/>
      <c r="I34" s="1"/>
      <c r="J34" s="2"/>
      <c r="K34" s="1"/>
      <c r="N34" s="3"/>
      <c r="O34" s="21"/>
      <c r="P34" s="2"/>
      <c r="Q34" s="1"/>
      <c r="R34" s="2"/>
      <c r="S34" s="1"/>
      <c r="T34" s="2"/>
      <c r="U34" s="1"/>
      <c r="V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34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6">
        <v>295.90899999999999</v>
      </c>
      <c r="E9" s="36">
        <v>0.39011200000000001</v>
      </c>
      <c r="F9" s="36">
        <v>297.83600000000001</v>
      </c>
      <c r="G9" s="36">
        <v>62.588999999999999</v>
      </c>
      <c r="H9" s="36">
        <v>300</v>
      </c>
      <c r="I9" s="36">
        <v>3.8666700000000001</v>
      </c>
      <c r="J9" s="3">
        <v>300.07299999999998</v>
      </c>
      <c r="K9" s="4">
        <v>8.6629999999999999E-2</v>
      </c>
      <c r="N9" s="3">
        <f>D9</f>
        <v>295.90899999999999</v>
      </c>
      <c r="O9" s="21">
        <f>(1/(E9*10^(-3)))*100</f>
        <v>256336.64178492327</v>
      </c>
      <c r="P9" s="3">
        <f>F9</f>
        <v>297.83600000000001</v>
      </c>
      <c r="Q9" s="17">
        <f>G9*0.000001</f>
        <v>6.2588999999999993E-5</v>
      </c>
      <c r="R9" s="3">
        <f>H9</f>
        <v>300</v>
      </c>
      <c r="S9" s="24">
        <f>I9</f>
        <v>3.8666700000000001</v>
      </c>
      <c r="T9" s="3">
        <f>J9</f>
        <v>300.07299999999998</v>
      </c>
      <c r="U9" s="24">
        <f>K9</f>
        <v>8.6629999999999999E-2</v>
      </c>
      <c r="V9" s="22">
        <f>((O9*(Q9)^2)/S9)*T9</f>
        <v>7.7928537756662031E-2</v>
      </c>
      <c r="W9" s="40">
        <f>U9/V9-1</f>
        <v>0.11165950874773189</v>
      </c>
    </row>
    <row r="10" spans="1:23" x14ac:dyDescent="0.6">
      <c r="B10" s="3"/>
      <c r="C10" s="4"/>
      <c r="D10" s="3">
        <v>323.96300000000002</v>
      </c>
      <c r="E10" s="4">
        <v>0.40591100000000002</v>
      </c>
      <c r="F10" s="3">
        <v>324.38200000000001</v>
      </c>
      <c r="G10" s="4">
        <v>70.647800000000004</v>
      </c>
      <c r="H10" s="3">
        <v>324.93200000000002</v>
      </c>
      <c r="I10" s="4">
        <v>3.5076900000000002</v>
      </c>
      <c r="J10" s="36">
        <v>326.20600000000002</v>
      </c>
      <c r="K10" s="36">
        <v>0.14118900000000001</v>
      </c>
      <c r="N10" s="3">
        <f t="shared" ref="N10:N27" si="0">D10</f>
        <v>323.96300000000002</v>
      </c>
      <c r="O10" s="21">
        <f t="shared" ref="O10:O27" si="1">(1/(E10*10^(-3)))*100</f>
        <v>246359.42361749249</v>
      </c>
      <c r="P10" s="3">
        <f t="shared" ref="P10:P27" si="2">F10</f>
        <v>324.38200000000001</v>
      </c>
      <c r="Q10" s="17">
        <f t="shared" ref="Q10:Q27" si="3">G10*0.000001</f>
        <v>7.0647800000000005E-5</v>
      </c>
      <c r="R10" s="3">
        <f t="shared" ref="R10:U27" si="4">H10</f>
        <v>324.93200000000002</v>
      </c>
      <c r="S10" s="24">
        <f t="shared" si="4"/>
        <v>3.5076900000000002</v>
      </c>
      <c r="T10" s="3">
        <f t="shared" si="4"/>
        <v>326.20600000000002</v>
      </c>
      <c r="U10" s="24">
        <f t="shared" si="4"/>
        <v>0.14118900000000001</v>
      </c>
      <c r="V10" s="22">
        <f t="shared" ref="V10:V27" si="5">((O10*(Q10)^2)/S10)*T10</f>
        <v>0.11435027257847838</v>
      </c>
      <c r="W10" s="40">
        <f t="shared" ref="W10:W27" si="6">U10/V10-1</f>
        <v>0.23470628286523998</v>
      </c>
    </row>
    <row r="11" spans="1:23" x14ac:dyDescent="0.6">
      <c r="B11" s="2"/>
      <c r="C11" s="1"/>
      <c r="D11" s="2">
        <v>350.98399999999998</v>
      </c>
      <c r="E11" s="1">
        <v>0.45573399999999997</v>
      </c>
      <c r="F11" s="2">
        <v>350.935</v>
      </c>
      <c r="G11" s="1">
        <v>80.510599999999997</v>
      </c>
      <c r="H11" s="2">
        <v>348.78</v>
      </c>
      <c r="I11" s="1">
        <v>3.1589700000000001</v>
      </c>
      <c r="J11" s="2">
        <v>352.31200000000001</v>
      </c>
      <c r="K11" s="1">
        <v>0.163748</v>
      </c>
      <c r="N11" s="3">
        <f t="shared" si="0"/>
        <v>350.98399999999998</v>
      </c>
      <c r="O11" s="21">
        <f t="shared" si="1"/>
        <v>219426.24425651805</v>
      </c>
      <c r="P11" s="3">
        <f t="shared" si="2"/>
        <v>350.935</v>
      </c>
      <c r="Q11" s="17">
        <f t="shared" si="3"/>
        <v>8.0510599999999988E-5</v>
      </c>
      <c r="R11" s="3">
        <f t="shared" si="4"/>
        <v>348.78</v>
      </c>
      <c r="S11" s="24">
        <f t="shared" si="4"/>
        <v>3.1589700000000001</v>
      </c>
      <c r="T11" s="3">
        <f t="shared" si="4"/>
        <v>352.31200000000001</v>
      </c>
      <c r="U11" s="24">
        <f t="shared" si="4"/>
        <v>0.163748</v>
      </c>
      <c r="V11" s="22">
        <f t="shared" si="5"/>
        <v>0.15862682452982188</v>
      </c>
      <c r="W11" s="40">
        <f t="shared" si="6"/>
        <v>3.2284422797705048E-2</v>
      </c>
    </row>
    <row r="12" spans="1:23" x14ac:dyDescent="0.6">
      <c r="B12" s="2"/>
      <c r="C12" s="1"/>
      <c r="D12" s="2">
        <v>375.92700000000002</v>
      </c>
      <c r="E12" s="1">
        <v>0.50564600000000004</v>
      </c>
      <c r="F12" s="2">
        <v>374.18799999999999</v>
      </c>
      <c r="G12" s="1">
        <v>94.891300000000001</v>
      </c>
      <c r="H12" s="2">
        <v>374.79700000000003</v>
      </c>
      <c r="I12" s="1">
        <v>2.8717899999999998</v>
      </c>
      <c r="J12" s="2">
        <v>373.47300000000001</v>
      </c>
      <c r="K12" s="1">
        <v>0.21379200000000001</v>
      </c>
      <c r="N12" s="3">
        <f t="shared" si="0"/>
        <v>375.92700000000002</v>
      </c>
      <c r="O12" s="21">
        <f t="shared" si="1"/>
        <v>197766.81710129222</v>
      </c>
      <c r="P12" s="3">
        <f t="shared" si="2"/>
        <v>374.18799999999999</v>
      </c>
      <c r="Q12" s="17">
        <f t="shared" si="3"/>
        <v>9.489129999999999E-5</v>
      </c>
      <c r="R12" s="3">
        <f t="shared" si="4"/>
        <v>374.79700000000003</v>
      </c>
      <c r="S12" s="24">
        <f t="shared" si="4"/>
        <v>2.8717899999999998</v>
      </c>
      <c r="T12" s="3">
        <f t="shared" si="4"/>
        <v>373.47300000000001</v>
      </c>
      <c r="U12" s="24">
        <f t="shared" si="4"/>
        <v>0.21379200000000001</v>
      </c>
      <c r="V12" s="22">
        <f t="shared" si="5"/>
        <v>0.23158623818088983</v>
      </c>
      <c r="W12" s="40">
        <f t="shared" si="6"/>
        <v>-7.6836336738588584E-2</v>
      </c>
    </row>
    <row r="13" spans="1:23" x14ac:dyDescent="0.6">
      <c r="B13" s="2"/>
      <c r="C13" s="1"/>
      <c r="D13" s="2">
        <v>399.84199999999998</v>
      </c>
      <c r="E13" s="1">
        <v>0.62356199999999995</v>
      </c>
      <c r="F13" s="2">
        <v>399.65100000000001</v>
      </c>
      <c r="G13" s="1">
        <v>109.267</v>
      </c>
      <c r="H13" s="2">
        <v>400.81299999999999</v>
      </c>
      <c r="I13" s="1">
        <v>2.5640999999999998</v>
      </c>
      <c r="J13" s="2">
        <v>398.37900000000002</v>
      </c>
      <c r="K13" s="1">
        <v>0.28665099999999999</v>
      </c>
      <c r="N13" s="3">
        <f t="shared" si="0"/>
        <v>399.84199999999998</v>
      </c>
      <c r="O13" s="21">
        <f t="shared" si="1"/>
        <v>160368.97694214853</v>
      </c>
      <c r="P13" s="3">
        <f t="shared" si="2"/>
        <v>399.65100000000001</v>
      </c>
      <c r="Q13" s="17">
        <f t="shared" si="3"/>
        <v>1.09267E-4</v>
      </c>
      <c r="R13" s="3">
        <f t="shared" si="4"/>
        <v>400.81299999999999</v>
      </c>
      <c r="S13" s="24">
        <f t="shared" si="4"/>
        <v>2.5640999999999998</v>
      </c>
      <c r="T13" s="3">
        <f t="shared" si="4"/>
        <v>398.37900000000002</v>
      </c>
      <c r="U13" s="24">
        <f t="shared" si="4"/>
        <v>0.28665099999999999</v>
      </c>
      <c r="V13" s="22">
        <f t="shared" si="5"/>
        <v>0.29748144055537185</v>
      </c>
      <c r="W13" s="40">
        <f t="shared" si="6"/>
        <v>-3.640711344933778E-2</v>
      </c>
    </row>
    <row r="14" spans="1:23" x14ac:dyDescent="0.6">
      <c r="B14" s="2"/>
      <c r="C14" s="1"/>
      <c r="D14" s="2">
        <v>425.82900000000001</v>
      </c>
      <c r="E14" s="1">
        <v>0.70740999999999998</v>
      </c>
      <c r="F14" s="2">
        <v>425.108</v>
      </c>
      <c r="G14" s="1">
        <v>121.839</v>
      </c>
      <c r="H14" s="2">
        <v>424.661</v>
      </c>
      <c r="I14" s="1">
        <v>2.3487200000000001</v>
      </c>
      <c r="J14" s="2">
        <v>423.31200000000001</v>
      </c>
      <c r="K14" s="1">
        <v>0.39151000000000002</v>
      </c>
      <c r="N14" s="3">
        <f t="shared" si="0"/>
        <v>425.82900000000001</v>
      </c>
      <c r="O14" s="21">
        <f t="shared" si="1"/>
        <v>141360.73846849776</v>
      </c>
      <c r="P14" s="3">
        <f t="shared" si="2"/>
        <v>425.108</v>
      </c>
      <c r="Q14" s="17">
        <f t="shared" si="3"/>
        <v>1.21839E-4</v>
      </c>
      <c r="R14" s="3">
        <f t="shared" si="4"/>
        <v>424.661</v>
      </c>
      <c r="S14" s="24">
        <f t="shared" si="4"/>
        <v>2.3487200000000001</v>
      </c>
      <c r="T14" s="3">
        <f t="shared" si="4"/>
        <v>423.31200000000001</v>
      </c>
      <c r="U14" s="24">
        <f t="shared" si="4"/>
        <v>0.39151000000000002</v>
      </c>
      <c r="V14" s="22">
        <f t="shared" si="5"/>
        <v>0.37820806969179349</v>
      </c>
      <c r="W14" s="40">
        <f t="shared" si="6"/>
        <v>3.5170932019103818E-2</v>
      </c>
    </row>
    <row r="15" spans="1:23" x14ac:dyDescent="0.6">
      <c r="B15" s="2"/>
      <c r="C15" s="1"/>
      <c r="D15" s="2">
        <v>448.70499999999998</v>
      </c>
      <c r="E15" s="1">
        <v>0.82537000000000005</v>
      </c>
      <c r="F15" s="2">
        <v>448.37299999999999</v>
      </c>
      <c r="G15" s="1">
        <v>139.827</v>
      </c>
      <c r="H15" s="2">
        <v>450.678</v>
      </c>
      <c r="I15" s="1">
        <v>2.1743600000000001</v>
      </c>
      <c r="J15" s="2">
        <v>449.46800000000002</v>
      </c>
      <c r="K15" s="1">
        <v>0.47349799999999997</v>
      </c>
      <c r="N15" s="3">
        <f t="shared" si="0"/>
        <v>448.70499999999998</v>
      </c>
      <c r="O15" s="21">
        <f t="shared" si="1"/>
        <v>121157.78378181906</v>
      </c>
      <c r="P15" s="3">
        <f t="shared" si="2"/>
        <v>448.37299999999999</v>
      </c>
      <c r="Q15" s="17">
        <f t="shared" si="3"/>
        <v>1.39827E-4</v>
      </c>
      <c r="R15" s="3">
        <f t="shared" si="4"/>
        <v>450.678</v>
      </c>
      <c r="S15" s="24">
        <f t="shared" si="4"/>
        <v>2.1743600000000001</v>
      </c>
      <c r="T15" s="3">
        <f t="shared" si="4"/>
        <v>449.46800000000002</v>
      </c>
      <c r="U15" s="24">
        <f t="shared" si="4"/>
        <v>0.47349799999999997</v>
      </c>
      <c r="V15" s="22">
        <f t="shared" si="5"/>
        <v>0.48966687725008146</v>
      </c>
      <c r="W15" s="40">
        <f t="shared" si="6"/>
        <v>-3.3020157174780129E-2</v>
      </c>
    </row>
    <row r="16" spans="1:23" x14ac:dyDescent="0.6">
      <c r="B16" s="2"/>
      <c r="C16" s="1"/>
      <c r="D16" s="2">
        <v>475.74</v>
      </c>
      <c r="E16" s="1">
        <v>0.960144</v>
      </c>
      <c r="F16" s="2">
        <v>474.95100000000002</v>
      </c>
      <c r="G16" s="1">
        <v>156.90700000000001</v>
      </c>
      <c r="H16" s="2">
        <v>475.61</v>
      </c>
      <c r="I16" s="1">
        <v>1.96923</v>
      </c>
      <c r="J16" s="2">
        <v>474.40899999999999</v>
      </c>
      <c r="K16" s="1">
        <v>0.58750000000000002</v>
      </c>
      <c r="N16" s="3">
        <f t="shared" si="0"/>
        <v>475.74</v>
      </c>
      <c r="O16" s="21">
        <f t="shared" si="1"/>
        <v>104151.04401006515</v>
      </c>
      <c r="P16" s="3">
        <f t="shared" si="2"/>
        <v>474.95100000000002</v>
      </c>
      <c r="Q16" s="17">
        <f t="shared" si="3"/>
        <v>1.5690699999999999E-4</v>
      </c>
      <c r="R16" s="3">
        <f t="shared" si="4"/>
        <v>475.61</v>
      </c>
      <c r="S16" s="24">
        <f t="shared" si="4"/>
        <v>1.96923</v>
      </c>
      <c r="T16" s="3">
        <f t="shared" si="4"/>
        <v>474.40899999999999</v>
      </c>
      <c r="U16" s="24">
        <f t="shared" si="4"/>
        <v>0.58750000000000002</v>
      </c>
      <c r="V16" s="22">
        <f t="shared" si="5"/>
        <v>0.61773860302339745</v>
      </c>
      <c r="W16" s="40">
        <f t="shared" si="6"/>
        <v>-4.8950483060959171E-2</v>
      </c>
    </row>
    <row r="17" spans="2:23" x14ac:dyDescent="0.6">
      <c r="B17" s="2"/>
      <c r="C17" s="1"/>
      <c r="D17" s="2">
        <v>500.69900000000001</v>
      </c>
      <c r="E17" s="1">
        <v>1.1120000000000001</v>
      </c>
      <c r="F17" s="2">
        <v>500.41399999999999</v>
      </c>
      <c r="G17" s="1">
        <v>171.28200000000001</v>
      </c>
      <c r="H17" s="2">
        <v>499.45800000000003</v>
      </c>
      <c r="I17" s="1">
        <v>1.81538</v>
      </c>
      <c r="J17" s="2">
        <v>498.11500000000001</v>
      </c>
      <c r="K17" s="1">
        <v>0.71065800000000001</v>
      </c>
      <c r="N17" s="3">
        <f t="shared" si="0"/>
        <v>500.69900000000001</v>
      </c>
      <c r="O17" s="21">
        <f t="shared" si="1"/>
        <v>89928.057553956824</v>
      </c>
      <c r="P17" s="3">
        <f t="shared" si="2"/>
        <v>500.41399999999999</v>
      </c>
      <c r="Q17" s="17">
        <f t="shared" si="3"/>
        <v>1.71282E-4</v>
      </c>
      <c r="R17" s="3">
        <f t="shared" si="4"/>
        <v>499.45800000000003</v>
      </c>
      <c r="S17" s="24">
        <f t="shared" si="4"/>
        <v>1.81538</v>
      </c>
      <c r="T17" s="3">
        <f t="shared" si="4"/>
        <v>498.11500000000001</v>
      </c>
      <c r="U17" s="24">
        <f t="shared" si="4"/>
        <v>0.71065800000000001</v>
      </c>
      <c r="V17" s="22">
        <f t="shared" si="5"/>
        <v>0.72390360123966258</v>
      </c>
      <c r="W17" s="40">
        <f t="shared" si="6"/>
        <v>-1.8297465597601481E-2</v>
      </c>
    </row>
    <row r="18" spans="2:23" x14ac:dyDescent="0.6">
      <c r="B18" s="2"/>
      <c r="C18" s="1"/>
      <c r="D18" s="2">
        <v>522.54399999999998</v>
      </c>
      <c r="E18" s="1">
        <v>1.2809699999999999</v>
      </c>
      <c r="F18" s="2">
        <v>523.67899999999997</v>
      </c>
      <c r="G18" s="1">
        <v>189.27099999999999</v>
      </c>
      <c r="H18" s="2">
        <v>524.39</v>
      </c>
      <c r="I18" s="1">
        <v>1.7230799999999999</v>
      </c>
      <c r="J18" s="2">
        <v>526.79499999999996</v>
      </c>
      <c r="K18" s="1">
        <v>0.83833199999999997</v>
      </c>
      <c r="N18" s="3">
        <f t="shared" si="0"/>
        <v>522.54399999999998</v>
      </c>
      <c r="O18" s="21">
        <f t="shared" si="1"/>
        <v>78065.840730071737</v>
      </c>
      <c r="P18" s="3">
        <f t="shared" si="2"/>
        <v>523.67899999999997</v>
      </c>
      <c r="Q18" s="17">
        <f t="shared" si="3"/>
        <v>1.8927099999999997E-4</v>
      </c>
      <c r="R18" s="3">
        <f t="shared" si="4"/>
        <v>524.39</v>
      </c>
      <c r="S18" s="24">
        <f t="shared" si="4"/>
        <v>1.7230799999999999</v>
      </c>
      <c r="T18" s="3">
        <f t="shared" si="4"/>
        <v>526.79499999999996</v>
      </c>
      <c r="U18" s="24">
        <f t="shared" si="4"/>
        <v>0.83833199999999997</v>
      </c>
      <c r="V18" s="22">
        <f t="shared" si="5"/>
        <v>0.85499858761219305</v>
      </c>
      <c r="W18" s="40">
        <f t="shared" si="6"/>
        <v>-1.9493117127525217E-2</v>
      </c>
    </row>
    <row r="19" spans="2:23" x14ac:dyDescent="0.6">
      <c r="B19" s="2"/>
      <c r="C19" s="1"/>
      <c r="D19" s="2">
        <v>550.62300000000005</v>
      </c>
      <c r="E19" s="1">
        <v>1.4496800000000001</v>
      </c>
      <c r="F19" s="2">
        <v>552.45699999999999</v>
      </c>
      <c r="G19" s="1">
        <v>203.64</v>
      </c>
      <c r="H19" s="2">
        <v>548.23800000000006</v>
      </c>
      <c r="I19" s="1">
        <v>1.6205099999999999</v>
      </c>
      <c r="J19" s="2">
        <v>550.51599999999996</v>
      </c>
      <c r="K19" s="1">
        <v>0.97977599999999998</v>
      </c>
      <c r="N19" s="3">
        <f t="shared" si="0"/>
        <v>550.62300000000005</v>
      </c>
      <c r="O19" s="21">
        <f t="shared" si="1"/>
        <v>68980.740577230841</v>
      </c>
      <c r="P19" s="3">
        <f t="shared" si="2"/>
        <v>552.45699999999999</v>
      </c>
      <c r="Q19" s="17">
        <f t="shared" si="3"/>
        <v>2.0363999999999997E-4</v>
      </c>
      <c r="R19" s="3">
        <f t="shared" si="4"/>
        <v>548.23800000000006</v>
      </c>
      <c r="S19" s="24">
        <f t="shared" si="4"/>
        <v>1.6205099999999999</v>
      </c>
      <c r="T19" s="3">
        <f t="shared" si="4"/>
        <v>550.51599999999996</v>
      </c>
      <c r="U19" s="24">
        <f t="shared" si="4"/>
        <v>0.97977599999999998</v>
      </c>
      <c r="V19" s="22">
        <f t="shared" si="5"/>
        <v>0.97178962843277161</v>
      </c>
      <c r="W19" s="40">
        <f t="shared" si="6"/>
        <v>8.2182103343788615E-3</v>
      </c>
    </row>
    <row r="20" spans="2:23" x14ac:dyDescent="0.6">
      <c r="B20" s="2"/>
      <c r="C20" s="1"/>
      <c r="D20" s="2">
        <v>574.54</v>
      </c>
      <c r="E20" s="1">
        <v>1.5845899999999999</v>
      </c>
      <c r="F20" s="2">
        <v>574.60199999999998</v>
      </c>
      <c r="G20" s="1">
        <v>217.12100000000001</v>
      </c>
      <c r="H20" s="2">
        <v>575.33900000000006</v>
      </c>
      <c r="I20" s="1">
        <v>1.5487200000000001</v>
      </c>
      <c r="J20" s="2">
        <v>576.68799999999999</v>
      </c>
      <c r="K20" s="1">
        <v>1.08005</v>
      </c>
      <c r="N20" s="3">
        <f t="shared" si="0"/>
        <v>574.54</v>
      </c>
      <c r="O20" s="21">
        <f t="shared" si="1"/>
        <v>63107.807066812245</v>
      </c>
      <c r="P20" s="3">
        <f t="shared" si="2"/>
        <v>574.60199999999998</v>
      </c>
      <c r="Q20" s="17">
        <f t="shared" si="3"/>
        <v>2.17121E-4</v>
      </c>
      <c r="R20" s="3">
        <f t="shared" si="4"/>
        <v>575.33900000000006</v>
      </c>
      <c r="S20" s="24">
        <f t="shared" si="4"/>
        <v>1.5487200000000001</v>
      </c>
      <c r="T20" s="3">
        <f t="shared" si="4"/>
        <v>576.68799999999999</v>
      </c>
      <c r="U20" s="24">
        <f t="shared" si="4"/>
        <v>1.08005</v>
      </c>
      <c r="V20" s="22">
        <f t="shared" si="5"/>
        <v>1.1077831575024051</v>
      </c>
      <c r="W20" s="40">
        <f t="shared" si="6"/>
        <v>-2.5034825014790818E-2</v>
      </c>
    </row>
    <row r="21" spans="2:23" x14ac:dyDescent="0.6">
      <c r="B21" s="2"/>
      <c r="C21" s="1"/>
      <c r="D21" s="2">
        <v>597.42700000000002</v>
      </c>
      <c r="E21" s="1">
        <v>1.77051</v>
      </c>
      <c r="F21" s="2">
        <v>598.95100000000002</v>
      </c>
      <c r="G21" s="1">
        <v>228.79300000000001</v>
      </c>
      <c r="H21" s="2">
        <v>598.10299999999995</v>
      </c>
      <c r="I21" s="1">
        <v>1.4666699999999999</v>
      </c>
      <c r="J21" s="2">
        <v>600.38699999999994</v>
      </c>
      <c r="K21" s="1">
        <v>1.19407</v>
      </c>
      <c r="N21" s="3">
        <f t="shared" si="0"/>
        <v>597.42700000000002</v>
      </c>
      <c r="O21" s="21">
        <f t="shared" si="1"/>
        <v>56480.900983332482</v>
      </c>
      <c r="P21" s="3">
        <f t="shared" si="2"/>
        <v>598.95100000000002</v>
      </c>
      <c r="Q21" s="17">
        <f t="shared" si="3"/>
        <v>2.28793E-4</v>
      </c>
      <c r="R21" s="3">
        <f t="shared" si="4"/>
        <v>598.10299999999995</v>
      </c>
      <c r="S21" s="24">
        <f t="shared" si="4"/>
        <v>1.4666699999999999</v>
      </c>
      <c r="T21" s="3">
        <f t="shared" si="4"/>
        <v>600.38699999999994</v>
      </c>
      <c r="U21" s="24">
        <f t="shared" si="4"/>
        <v>1.19407</v>
      </c>
      <c r="V21" s="22">
        <f t="shared" si="5"/>
        <v>1.2102802688574299</v>
      </c>
      <c r="W21" s="40">
        <f t="shared" si="6"/>
        <v>-1.3393814040059793E-2</v>
      </c>
    </row>
    <row r="22" spans="2:23" x14ac:dyDescent="0.6">
      <c r="B22" s="2"/>
      <c r="C22" s="1"/>
      <c r="D22" s="2">
        <v>624.47199999999998</v>
      </c>
      <c r="E22" s="1">
        <v>1.9732400000000001</v>
      </c>
      <c r="F22" s="2">
        <v>625.50699999999995</v>
      </c>
      <c r="G22" s="1">
        <v>239.55799999999999</v>
      </c>
      <c r="H22" s="2">
        <v>625.20299999999997</v>
      </c>
      <c r="I22" s="1">
        <v>1.3948700000000001</v>
      </c>
      <c r="J22" s="2">
        <v>624.06200000000001</v>
      </c>
      <c r="K22" s="1">
        <v>1.2806500000000001</v>
      </c>
      <c r="N22" s="3">
        <f t="shared" si="0"/>
        <v>624.47199999999998</v>
      </c>
      <c r="O22" s="21">
        <f t="shared" si="1"/>
        <v>50678.072611542433</v>
      </c>
      <c r="P22" s="3">
        <f t="shared" si="2"/>
        <v>625.50699999999995</v>
      </c>
      <c r="Q22" s="17">
        <f t="shared" si="3"/>
        <v>2.3955799999999999E-4</v>
      </c>
      <c r="R22" s="3">
        <f t="shared" si="4"/>
        <v>625.20299999999997</v>
      </c>
      <c r="S22" s="24">
        <f t="shared" si="4"/>
        <v>1.3948700000000001</v>
      </c>
      <c r="T22" s="3">
        <f t="shared" si="4"/>
        <v>624.06200000000001</v>
      </c>
      <c r="U22" s="24">
        <f t="shared" si="4"/>
        <v>1.2806500000000001</v>
      </c>
      <c r="V22" s="22">
        <f t="shared" si="5"/>
        <v>1.3011742241318733</v>
      </c>
      <c r="W22" s="40">
        <f t="shared" si="6"/>
        <v>-1.5773617207616275E-2</v>
      </c>
    </row>
    <row r="23" spans="2:23" x14ac:dyDescent="0.6">
      <c r="B23" s="2"/>
      <c r="C23" s="1"/>
      <c r="D23" s="2">
        <v>649.43700000000001</v>
      </c>
      <c r="E23" s="1">
        <v>2.1590799999999999</v>
      </c>
      <c r="F23" s="2">
        <v>650.94200000000001</v>
      </c>
      <c r="G23" s="1">
        <v>245.815</v>
      </c>
      <c r="H23" s="2">
        <v>650.13499999999999</v>
      </c>
      <c r="I23" s="1">
        <v>1.3641000000000001</v>
      </c>
      <c r="J23" s="2">
        <v>650.19500000000005</v>
      </c>
      <c r="K23" s="1">
        <v>1.33521</v>
      </c>
      <c r="N23" s="3">
        <f t="shared" si="0"/>
        <v>649.43700000000001</v>
      </c>
      <c r="O23" s="21">
        <f t="shared" si="1"/>
        <v>46316.023491487118</v>
      </c>
      <c r="P23" s="3">
        <f t="shared" si="2"/>
        <v>650.94200000000001</v>
      </c>
      <c r="Q23" s="17">
        <f t="shared" si="3"/>
        <v>2.4581499999999998E-4</v>
      </c>
      <c r="R23" s="3">
        <f t="shared" si="4"/>
        <v>650.13499999999999</v>
      </c>
      <c r="S23" s="24">
        <f t="shared" si="4"/>
        <v>1.3641000000000001</v>
      </c>
      <c r="T23" s="3">
        <f t="shared" si="4"/>
        <v>650.19500000000005</v>
      </c>
      <c r="U23" s="24">
        <f t="shared" si="4"/>
        <v>1.33521</v>
      </c>
      <c r="V23" s="22">
        <f t="shared" si="5"/>
        <v>1.3339680976107506</v>
      </c>
      <c r="W23" s="40">
        <f t="shared" si="6"/>
        <v>9.3098357559950884E-4</v>
      </c>
    </row>
    <row r="24" spans="2:23" x14ac:dyDescent="0.6">
      <c r="B24" s="2"/>
      <c r="C24" s="1"/>
      <c r="D24" s="2">
        <v>674.404</v>
      </c>
      <c r="E24" s="1">
        <v>2.3618999999999999</v>
      </c>
      <c r="F24" s="2">
        <v>678.6</v>
      </c>
      <c r="G24" s="1">
        <v>255.67500000000001</v>
      </c>
      <c r="H24" s="2">
        <v>673.98400000000004</v>
      </c>
      <c r="I24" s="1">
        <v>1.32308</v>
      </c>
      <c r="J24" s="2">
        <v>676.34799999999996</v>
      </c>
      <c r="K24" s="1">
        <v>1.4126300000000001</v>
      </c>
      <c r="N24" s="3">
        <f t="shared" si="0"/>
        <v>674.404</v>
      </c>
      <c r="O24" s="21">
        <f t="shared" si="1"/>
        <v>42338.795037893222</v>
      </c>
      <c r="P24" s="3">
        <f t="shared" si="2"/>
        <v>678.6</v>
      </c>
      <c r="Q24" s="17">
        <f t="shared" si="3"/>
        <v>2.5567500000000002E-4</v>
      </c>
      <c r="R24" s="3">
        <f t="shared" si="4"/>
        <v>673.98400000000004</v>
      </c>
      <c r="S24" s="24">
        <f t="shared" si="4"/>
        <v>1.32308</v>
      </c>
      <c r="T24" s="3">
        <f t="shared" si="4"/>
        <v>676.34799999999996</v>
      </c>
      <c r="U24" s="24">
        <f t="shared" si="4"/>
        <v>1.4126300000000001</v>
      </c>
      <c r="V24" s="22">
        <f t="shared" si="5"/>
        <v>1.4148132832597082</v>
      </c>
      <c r="W24" s="40">
        <f t="shared" si="6"/>
        <v>-1.5431599954149888E-3</v>
      </c>
    </row>
    <row r="25" spans="2:23" x14ac:dyDescent="0.6">
      <c r="B25" s="2"/>
      <c r="C25" s="1"/>
      <c r="D25" s="2">
        <v>699.37099999999998</v>
      </c>
      <c r="E25" s="1">
        <v>2.5647199999999999</v>
      </c>
      <c r="F25" s="2">
        <v>698.50699999999995</v>
      </c>
      <c r="G25" s="1">
        <v>261.04300000000001</v>
      </c>
      <c r="H25" s="2">
        <v>701.08399999999995</v>
      </c>
      <c r="I25" s="1">
        <v>1.27179</v>
      </c>
      <c r="J25" s="2">
        <v>701.21900000000005</v>
      </c>
      <c r="K25" s="1">
        <v>1.44434</v>
      </c>
      <c r="N25" s="3">
        <f t="shared" si="0"/>
        <v>699.37099999999998</v>
      </c>
      <c r="O25" s="21">
        <f t="shared" si="1"/>
        <v>38990.61106085655</v>
      </c>
      <c r="P25" s="3">
        <f t="shared" si="2"/>
        <v>698.50699999999995</v>
      </c>
      <c r="Q25" s="17">
        <f t="shared" si="3"/>
        <v>2.6104299999999997E-4</v>
      </c>
      <c r="R25" s="3">
        <f t="shared" si="4"/>
        <v>701.08399999999995</v>
      </c>
      <c r="S25" s="24">
        <f t="shared" si="4"/>
        <v>1.27179</v>
      </c>
      <c r="T25" s="3">
        <f t="shared" si="4"/>
        <v>701.21900000000005</v>
      </c>
      <c r="U25" s="24">
        <f t="shared" si="4"/>
        <v>1.44434</v>
      </c>
      <c r="V25" s="22">
        <f t="shared" si="5"/>
        <v>1.4649486925850592</v>
      </c>
      <c r="W25" s="40">
        <f t="shared" si="6"/>
        <v>-1.406785963861501E-2</v>
      </c>
    </row>
    <row r="26" spans="2:23" x14ac:dyDescent="0.6">
      <c r="B26" s="2"/>
      <c r="C26" s="1"/>
      <c r="D26" s="2">
        <v>724.33299999999997</v>
      </c>
      <c r="E26" s="1">
        <v>2.7335699999999998</v>
      </c>
      <c r="F26" s="2">
        <v>727.25199999999995</v>
      </c>
      <c r="G26" s="1">
        <v>265.488</v>
      </c>
      <c r="H26" s="2">
        <v>724.93200000000002</v>
      </c>
      <c r="I26" s="1">
        <v>1.2307699999999999</v>
      </c>
      <c r="J26" s="2">
        <v>726.08299999999997</v>
      </c>
      <c r="K26" s="1">
        <v>1.46692</v>
      </c>
      <c r="N26" s="3">
        <f t="shared" si="0"/>
        <v>724.33299999999997</v>
      </c>
      <c r="O26" s="21">
        <f t="shared" si="1"/>
        <v>36582.198370628888</v>
      </c>
      <c r="P26" s="3">
        <f t="shared" si="2"/>
        <v>727.25199999999995</v>
      </c>
      <c r="Q26" s="17">
        <f t="shared" si="3"/>
        <v>2.6548799999999998E-4</v>
      </c>
      <c r="R26" s="3">
        <f t="shared" si="4"/>
        <v>724.93200000000002</v>
      </c>
      <c r="S26" s="24">
        <f t="shared" si="4"/>
        <v>1.2307699999999999</v>
      </c>
      <c r="T26" s="3">
        <f t="shared" si="4"/>
        <v>726.08299999999997</v>
      </c>
      <c r="U26" s="24">
        <f t="shared" si="4"/>
        <v>1.46692</v>
      </c>
      <c r="V26" s="22">
        <f t="shared" si="5"/>
        <v>1.521139202154921</v>
      </c>
      <c r="W26" s="40">
        <f t="shared" si="6"/>
        <v>-3.5643813582682871E-2</v>
      </c>
    </row>
    <row r="27" spans="2:23" x14ac:dyDescent="0.6">
      <c r="B27" s="2"/>
      <c r="C27" s="1"/>
      <c r="D27" s="35">
        <v>751.37800000000004</v>
      </c>
      <c r="E27" s="35">
        <v>2.9363000000000001</v>
      </c>
      <c r="F27" s="35">
        <v>750.471</v>
      </c>
      <c r="G27" s="35">
        <v>269.94600000000003</v>
      </c>
      <c r="H27" s="35">
        <v>749.86500000000001</v>
      </c>
      <c r="I27" s="35">
        <v>1.2</v>
      </c>
      <c r="J27" s="35">
        <v>749.697</v>
      </c>
      <c r="K27" s="35">
        <v>1.4803599999999999</v>
      </c>
      <c r="N27" s="3">
        <f t="shared" si="0"/>
        <v>751.37800000000004</v>
      </c>
      <c r="O27" s="21">
        <f t="shared" si="1"/>
        <v>34056.465619997951</v>
      </c>
      <c r="P27" s="3">
        <f t="shared" si="2"/>
        <v>750.471</v>
      </c>
      <c r="Q27" s="17">
        <f t="shared" si="3"/>
        <v>2.6994600000000002E-4</v>
      </c>
      <c r="R27" s="3">
        <f t="shared" si="4"/>
        <v>749.86500000000001</v>
      </c>
      <c r="S27" s="24">
        <f t="shared" si="4"/>
        <v>1.2</v>
      </c>
      <c r="T27" s="3">
        <f t="shared" si="4"/>
        <v>749.697</v>
      </c>
      <c r="U27" s="24">
        <f t="shared" si="4"/>
        <v>1.4803599999999999</v>
      </c>
      <c r="V27" s="22">
        <f t="shared" si="5"/>
        <v>1.5504504626456328</v>
      </c>
      <c r="W27" s="40">
        <f t="shared" si="6"/>
        <v>-4.5206515354275223E-2</v>
      </c>
    </row>
    <row r="28" spans="2:23" x14ac:dyDescent="0.6">
      <c r="V28"/>
    </row>
    <row r="29" spans="2:23" x14ac:dyDescent="0.6"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303.69600000000003</v>
      </c>
      <c r="C9" s="36">
        <v>3.6211799999999998</v>
      </c>
      <c r="D9" s="3"/>
      <c r="E9" s="4"/>
      <c r="F9" s="36">
        <v>302.30099999999999</v>
      </c>
      <c r="G9" s="36">
        <v>235.18799999999999</v>
      </c>
      <c r="H9" s="36">
        <v>323.41800000000001</v>
      </c>
      <c r="I9" s="36">
        <v>0.58609299999999998</v>
      </c>
      <c r="J9" s="3">
        <v>325.50200000000001</v>
      </c>
      <c r="K9" s="4">
        <v>2.33037E-2</v>
      </c>
      <c r="N9" s="3">
        <f>B9</f>
        <v>303.69600000000003</v>
      </c>
      <c r="O9" s="21">
        <f>C9*100</f>
        <v>362.11799999999999</v>
      </c>
      <c r="P9" s="3">
        <f>F9</f>
        <v>302.30099999999999</v>
      </c>
      <c r="Q9" s="17">
        <f>G9*0.000001</f>
        <v>2.3518799999999997E-4</v>
      </c>
      <c r="R9" s="3">
        <f>H9</f>
        <v>323.41800000000001</v>
      </c>
      <c r="S9" s="24">
        <f>I9</f>
        <v>0.58609299999999998</v>
      </c>
      <c r="T9" s="3">
        <f>J9</f>
        <v>325.50200000000001</v>
      </c>
      <c r="U9" s="24">
        <f>K9</f>
        <v>2.33037E-2</v>
      </c>
      <c r="V9" s="22">
        <f t="shared" ref="V9:V15" si="0">((O10*(Q10)^2)/S9)*T9</f>
        <v>1.9429166322784415E-2</v>
      </c>
      <c r="W9" s="44">
        <f t="shared" ref="W9:W17" si="1">U9/V9-1</f>
        <v>0.19941842140040533</v>
      </c>
    </row>
    <row r="10" spans="1:23" x14ac:dyDescent="0.6">
      <c r="B10" s="3">
        <v>325.51900000000001</v>
      </c>
      <c r="C10" s="4">
        <v>5.9431599999999998</v>
      </c>
      <c r="D10" s="3"/>
      <c r="E10" s="4"/>
      <c r="F10" s="3">
        <v>324.661</v>
      </c>
      <c r="G10" s="4">
        <v>242.619</v>
      </c>
      <c r="H10" s="3">
        <v>375.31599999999997</v>
      </c>
      <c r="I10" s="4">
        <v>0.50496700000000005</v>
      </c>
      <c r="J10" s="3">
        <v>374.678</v>
      </c>
      <c r="K10" s="4">
        <v>6.3581600000000002E-2</v>
      </c>
      <c r="N10" s="3">
        <f t="shared" ref="N10:N19" si="2">B10</f>
        <v>325.51900000000001</v>
      </c>
      <c r="O10" s="21">
        <f t="shared" ref="O10:O19" si="3">C10*100</f>
        <v>594.31600000000003</v>
      </c>
      <c r="P10" s="3">
        <f t="shared" ref="P10:P19" si="4">F10</f>
        <v>324.661</v>
      </c>
      <c r="Q10" s="17">
        <f t="shared" ref="Q10:Q19" si="5">G10*0.000001</f>
        <v>2.4261899999999999E-4</v>
      </c>
      <c r="R10" s="3">
        <f t="shared" ref="R10:U18" si="6">H10</f>
        <v>375.31599999999997</v>
      </c>
      <c r="S10" s="24">
        <f t="shared" si="6"/>
        <v>0.50496700000000005</v>
      </c>
      <c r="T10" s="3">
        <f t="shared" si="6"/>
        <v>374.678</v>
      </c>
      <c r="U10" s="24">
        <f t="shared" si="6"/>
        <v>6.3581600000000002E-2</v>
      </c>
      <c r="V10" s="22">
        <f t="shared" si="0"/>
        <v>6.5202336647629172E-2</v>
      </c>
      <c r="W10" s="44">
        <f t="shared" si="1"/>
        <v>-2.485703321321231E-2</v>
      </c>
    </row>
    <row r="11" spans="1:23" x14ac:dyDescent="0.6">
      <c r="B11" s="2">
        <v>378.27</v>
      </c>
      <c r="C11" s="1">
        <v>12.423999999999999</v>
      </c>
      <c r="D11" s="2"/>
      <c r="E11" s="1"/>
      <c r="F11" s="2">
        <v>374.20600000000002</v>
      </c>
      <c r="G11" s="1">
        <v>265.952</v>
      </c>
      <c r="H11" s="2">
        <v>426.58199999999999</v>
      </c>
      <c r="I11" s="1">
        <v>0.44370900000000002</v>
      </c>
      <c r="J11" s="2">
        <v>425.70699999999999</v>
      </c>
      <c r="K11" s="1">
        <v>0.14393800000000001</v>
      </c>
      <c r="N11" s="3">
        <f t="shared" si="2"/>
        <v>378.27</v>
      </c>
      <c r="O11" s="21">
        <f t="shared" si="3"/>
        <v>1242.3999999999999</v>
      </c>
      <c r="P11" s="3">
        <f t="shared" si="4"/>
        <v>374.20600000000002</v>
      </c>
      <c r="Q11" s="17">
        <f t="shared" si="5"/>
        <v>2.6595199999999996E-4</v>
      </c>
      <c r="R11" s="3">
        <f t="shared" si="6"/>
        <v>426.58199999999999</v>
      </c>
      <c r="S11" s="24">
        <f t="shared" si="6"/>
        <v>0.44370900000000002</v>
      </c>
      <c r="T11" s="3">
        <f t="shared" si="6"/>
        <v>425.70699999999999</v>
      </c>
      <c r="U11" s="24">
        <f t="shared" si="6"/>
        <v>0.14393800000000001</v>
      </c>
      <c r="V11" s="22">
        <f t="shared" si="0"/>
        <v>0.15546774952088044</v>
      </c>
      <c r="W11" s="44">
        <f t="shared" si="1"/>
        <v>-7.4161680196778712E-2</v>
      </c>
    </row>
    <row r="12" spans="1:23" x14ac:dyDescent="0.6">
      <c r="B12" s="2">
        <v>424.97</v>
      </c>
      <c r="C12" s="1">
        <v>19.0136</v>
      </c>
      <c r="D12" s="2"/>
      <c r="E12" s="1"/>
      <c r="F12" s="2">
        <v>424.95600000000002</v>
      </c>
      <c r="G12" s="1">
        <v>291.93200000000002</v>
      </c>
      <c r="H12" s="2">
        <v>476.58199999999999</v>
      </c>
      <c r="I12" s="1">
        <v>0.39569500000000002</v>
      </c>
      <c r="J12" s="2">
        <v>474.233</v>
      </c>
      <c r="K12" s="1">
        <v>0.25802700000000001</v>
      </c>
      <c r="N12" s="3">
        <f t="shared" si="2"/>
        <v>424.97</v>
      </c>
      <c r="O12" s="21">
        <f t="shared" si="3"/>
        <v>1901.3600000000001</v>
      </c>
      <c r="P12" s="3">
        <f t="shared" si="4"/>
        <v>424.95600000000002</v>
      </c>
      <c r="Q12" s="17">
        <f t="shared" si="5"/>
        <v>2.9193200000000001E-4</v>
      </c>
      <c r="R12" s="3">
        <f t="shared" si="6"/>
        <v>476.58199999999999</v>
      </c>
      <c r="S12" s="24">
        <f t="shared" si="6"/>
        <v>0.39569500000000002</v>
      </c>
      <c r="T12" s="3">
        <f t="shared" si="6"/>
        <v>474.233</v>
      </c>
      <c r="U12" s="24">
        <f t="shared" si="6"/>
        <v>0.25802700000000001</v>
      </c>
      <c r="V12" s="22">
        <f t="shared" si="0"/>
        <v>0.28000399445216784</v>
      </c>
      <c r="W12" s="44">
        <f t="shared" si="1"/>
        <v>-7.8488146196507569E-2</v>
      </c>
    </row>
    <row r="13" spans="1:23" x14ac:dyDescent="0.6">
      <c r="B13" s="2">
        <v>475.87299999999999</v>
      </c>
      <c r="C13" s="1">
        <v>23.116199999999999</v>
      </c>
      <c r="D13" s="2"/>
      <c r="E13" s="1"/>
      <c r="F13" s="2">
        <v>476.91500000000002</v>
      </c>
      <c r="G13" s="1">
        <v>317.91300000000001</v>
      </c>
      <c r="H13" s="2">
        <v>527.84799999999996</v>
      </c>
      <c r="I13" s="1">
        <v>0.35761599999999999</v>
      </c>
      <c r="J13" s="2">
        <v>525.84900000000005</v>
      </c>
      <c r="K13" s="1">
        <v>0.43328899999999998</v>
      </c>
      <c r="N13" s="3">
        <f t="shared" si="2"/>
        <v>475.87299999999999</v>
      </c>
      <c r="O13" s="21">
        <f t="shared" si="3"/>
        <v>2311.62</v>
      </c>
      <c r="P13" s="3">
        <f t="shared" si="4"/>
        <v>476.91500000000002</v>
      </c>
      <c r="Q13" s="17">
        <f t="shared" si="5"/>
        <v>3.1791300000000002E-4</v>
      </c>
      <c r="R13" s="3">
        <f t="shared" si="6"/>
        <v>527.84799999999996</v>
      </c>
      <c r="S13" s="24">
        <f t="shared" si="6"/>
        <v>0.35761599999999999</v>
      </c>
      <c r="T13" s="3">
        <f t="shared" si="6"/>
        <v>525.84900000000005</v>
      </c>
      <c r="U13" s="24">
        <f t="shared" si="6"/>
        <v>0.43328899999999998</v>
      </c>
      <c r="V13" s="22">
        <f t="shared" si="0"/>
        <v>0.46760050303371098</v>
      </c>
      <c r="W13" s="44">
        <f t="shared" si="1"/>
        <v>-7.3377814632584637E-2</v>
      </c>
    </row>
    <row r="14" spans="1:23" x14ac:dyDescent="0.6">
      <c r="B14" s="2">
        <v>527.37900000000002</v>
      </c>
      <c r="C14" s="1">
        <v>27.0566</v>
      </c>
      <c r="D14" s="2"/>
      <c r="E14" s="1"/>
      <c r="F14" s="2">
        <v>524.03899999999999</v>
      </c>
      <c r="G14" s="1">
        <v>342.83</v>
      </c>
      <c r="H14" s="2">
        <v>577.84799999999996</v>
      </c>
      <c r="I14" s="1">
        <v>0.33774799999999999</v>
      </c>
      <c r="J14" s="2">
        <v>576.82500000000005</v>
      </c>
      <c r="K14" s="1">
        <v>0.65916399999999997</v>
      </c>
      <c r="N14" s="3">
        <f t="shared" si="2"/>
        <v>527.37900000000002</v>
      </c>
      <c r="O14" s="21">
        <f t="shared" si="3"/>
        <v>2705.66</v>
      </c>
      <c r="P14" s="3">
        <f t="shared" si="4"/>
        <v>524.03899999999999</v>
      </c>
      <c r="Q14" s="17">
        <f t="shared" si="5"/>
        <v>3.4282999999999997E-4</v>
      </c>
      <c r="R14" s="3">
        <f t="shared" si="6"/>
        <v>577.84799999999996</v>
      </c>
      <c r="S14" s="24">
        <f t="shared" si="6"/>
        <v>0.33774799999999999</v>
      </c>
      <c r="T14" s="3">
        <f t="shared" si="6"/>
        <v>576.82500000000005</v>
      </c>
      <c r="U14" s="24">
        <f t="shared" si="6"/>
        <v>0.65916399999999997</v>
      </c>
      <c r="V14" s="22">
        <f t="shared" si="0"/>
        <v>0.72257992174923014</v>
      </c>
      <c r="W14" s="44">
        <f t="shared" si="1"/>
        <v>-8.7763193856414068E-2</v>
      </c>
    </row>
    <row r="15" spans="1:23" x14ac:dyDescent="0.6">
      <c r="B15" s="2">
        <v>576.45600000000002</v>
      </c>
      <c r="C15" s="1">
        <v>30.402699999999999</v>
      </c>
      <c r="D15" s="2"/>
      <c r="E15" s="1"/>
      <c r="F15" s="2">
        <v>577.202</v>
      </c>
      <c r="G15" s="1">
        <v>373.04500000000002</v>
      </c>
      <c r="H15" s="2">
        <v>627.21500000000003</v>
      </c>
      <c r="I15" s="1">
        <v>0.32284800000000002</v>
      </c>
      <c r="J15" s="2">
        <v>627.21299999999997</v>
      </c>
      <c r="K15" s="1">
        <v>0.78802399999999995</v>
      </c>
      <c r="N15" s="3">
        <f t="shared" si="2"/>
        <v>576.45600000000002</v>
      </c>
      <c r="O15" s="21">
        <f t="shared" si="3"/>
        <v>3040.27</v>
      </c>
      <c r="P15" s="3">
        <f t="shared" si="4"/>
        <v>577.202</v>
      </c>
      <c r="Q15" s="17">
        <f t="shared" si="5"/>
        <v>3.7304500000000002E-4</v>
      </c>
      <c r="R15" s="3">
        <f t="shared" si="6"/>
        <v>627.21500000000003</v>
      </c>
      <c r="S15" s="24">
        <f t="shared" si="6"/>
        <v>0.32284800000000002</v>
      </c>
      <c r="T15" s="3">
        <f t="shared" si="6"/>
        <v>627.21299999999997</v>
      </c>
      <c r="U15" s="24">
        <f t="shared" si="6"/>
        <v>0.78802399999999995</v>
      </c>
      <c r="V15" s="22">
        <f t="shared" si="0"/>
        <v>0.85664957202104586</v>
      </c>
      <c r="W15" s="44">
        <f t="shared" si="1"/>
        <v>-8.0109270187506687E-2</v>
      </c>
    </row>
    <row r="16" spans="1:23" x14ac:dyDescent="0.6">
      <c r="B16" s="2">
        <v>628.47699999999998</v>
      </c>
      <c r="C16" s="1">
        <v>27.694299999999998</v>
      </c>
      <c r="D16" s="2"/>
      <c r="E16" s="1"/>
      <c r="F16" s="2">
        <v>626.13800000000003</v>
      </c>
      <c r="G16" s="1">
        <v>399.02300000000002</v>
      </c>
      <c r="H16" s="2">
        <v>675.31600000000003</v>
      </c>
      <c r="I16" s="1">
        <v>0.30794700000000003</v>
      </c>
      <c r="J16" s="2">
        <v>676.39400000000001</v>
      </c>
      <c r="K16" s="1">
        <v>0.81564800000000004</v>
      </c>
      <c r="N16" s="3">
        <f t="shared" si="2"/>
        <v>628.47699999999998</v>
      </c>
      <c r="O16" s="21">
        <f t="shared" si="3"/>
        <v>2769.43</v>
      </c>
      <c r="P16" s="3">
        <f t="shared" si="4"/>
        <v>626.13800000000003</v>
      </c>
      <c r="Q16" s="17">
        <f t="shared" si="5"/>
        <v>3.9902300000000003E-4</v>
      </c>
      <c r="R16" s="3">
        <f t="shared" si="6"/>
        <v>675.31600000000003</v>
      </c>
      <c r="S16" s="24">
        <f t="shared" si="6"/>
        <v>0.30794700000000003</v>
      </c>
      <c r="T16" s="3">
        <f t="shared" si="6"/>
        <v>676.39400000000001</v>
      </c>
      <c r="U16" s="24">
        <f t="shared" si="6"/>
        <v>0.81564800000000004</v>
      </c>
      <c r="V16" s="22">
        <f>((O17*(Q17)^2)/S16)*T16</f>
        <v>0.88906016440635627</v>
      </c>
      <c r="W16" s="44">
        <f t="shared" si="1"/>
        <v>-8.2572774425648698E-2</v>
      </c>
    </row>
    <row r="17" spans="2:23" x14ac:dyDescent="0.6">
      <c r="B17" s="2">
        <v>679.86800000000005</v>
      </c>
      <c r="C17" s="1">
        <v>23.094100000000001</v>
      </c>
      <c r="D17" s="2"/>
      <c r="E17" s="1"/>
      <c r="F17" s="2">
        <v>675.08299999999997</v>
      </c>
      <c r="G17" s="1">
        <v>418.65199999999999</v>
      </c>
      <c r="H17" s="2">
        <v>724.05100000000004</v>
      </c>
      <c r="I17" s="1">
        <v>0.27980100000000002</v>
      </c>
      <c r="J17" s="2">
        <v>726.20799999999997</v>
      </c>
      <c r="K17" s="1">
        <v>0.81374899999999994</v>
      </c>
      <c r="N17" s="3">
        <f t="shared" si="2"/>
        <v>679.86800000000005</v>
      </c>
      <c r="O17" s="21">
        <f t="shared" si="3"/>
        <v>2309.4100000000003</v>
      </c>
      <c r="P17" s="3">
        <f t="shared" si="4"/>
        <v>675.08299999999997</v>
      </c>
      <c r="Q17" s="17">
        <f t="shared" si="5"/>
        <v>4.1865199999999999E-4</v>
      </c>
      <c r="R17" s="3">
        <f t="shared" si="6"/>
        <v>724.05100000000004</v>
      </c>
      <c r="S17" s="24">
        <f t="shared" si="6"/>
        <v>0.27980100000000002</v>
      </c>
      <c r="T17" s="3">
        <f t="shared" si="6"/>
        <v>726.20799999999997</v>
      </c>
      <c r="U17" s="24">
        <f t="shared" si="6"/>
        <v>0.81374899999999994</v>
      </c>
      <c r="V17" s="22">
        <f>((O18*(Q18)^2)/S17)*T17</f>
        <v>0.88776600713284404</v>
      </c>
      <c r="W17" s="44">
        <f t="shared" si="1"/>
        <v>-8.3374455135865833E-2</v>
      </c>
    </row>
    <row r="18" spans="2:23" x14ac:dyDescent="0.6">
      <c r="B18" s="2">
        <v>725.79600000000005</v>
      </c>
      <c r="C18" s="1">
        <v>17.467500000000001</v>
      </c>
      <c r="D18" s="2"/>
      <c r="E18" s="1"/>
      <c r="F18" s="2">
        <v>725.83600000000001</v>
      </c>
      <c r="G18" s="1">
        <v>442.51499999999999</v>
      </c>
      <c r="H18" s="35">
        <v>776.58199999999999</v>
      </c>
      <c r="I18" s="35">
        <v>0.23675499999999999</v>
      </c>
      <c r="J18" s="2">
        <v>775.95600000000002</v>
      </c>
      <c r="K18" s="1">
        <v>0.99111199999999999</v>
      </c>
      <c r="N18" s="3">
        <f t="shared" si="2"/>
        <v>725.79600000000005</v>
      </c>
      <c r="O18" s="21">
        <f t="shared" si="3"/>
        <v>1746.75</v>
      </c>
      <c r="P18" s="3">
        <f t="shared" si="4"/>
        <v>725.83600000000001</v>
      </c>
      <c r="Q18" s="17">
        <f t="shared" si="5"/>
        <v>4.4251499999999999E-4</v>
      </c>
      <c r="R18" s="3">
        <f t="shared" si="6"/>
        <v>776.58199999999999</v>
      </c>
      <c r="S18" s="24">
        <f t="shared" si="6"/>
        <v>0.23675499999999999</v>
      </c>
      <c r="T18" s="3">
        <f t="shared" si="6"/>
        <v>775.95600000000002</v>
      </c>
      <c r="U18" s="24">
        <f t="shared" si="6"/>
        <v>0.99111199999999999</v>
      </c>
      <c r="V18" s="22">
        <f>((O19*(Q19)^2)/S18)*T18</f>
        <v>1.0909932726391114</v>
      </c>
      <c r="W18" s="44">
        <f>U18/V18-1</f>
        <v>-9.1550768592274401E-2</v>
      </c>
    </row>
    <row r="19" spans="2:23" x14ac:dyDescent="0.6">
      <c r="B19" s="35">
        <v>776.66</v>
      </c>
      <c r="C19" s="35">
        <v>18.651199999999999</v>
      </c>
      <c r="D19" s="2"/>
      <c r="E19" s="1"/>
      <c r="F19" s="35">
        <v>776.65</v>
      </c>
      <c r="G19" s="35">
        <v>422.46300000000002</v>
      </c>
      <c r="H19" s="2"/>
      <c r="I19" s="1"/>
      <c r="J19" s="2"/>
      <c r="K19" s="1"/>
      <c r="N19" s="3">
        <f t="shared" si="2"/>
        <v>776.66</v>
      </c>
      <c r="O19" s="21">
        <f t="shared" si="3"/>
        <v>1865.12</v>
      </c>
      <c r="P19" s="3">
        <f t="shared" si="4"/>
        <v>776.65</v>
      </c>
      <c r="Q19" s="17">
        <f t="shared" si="5"/>
        <v>4.2246299999999998E-4</v>
      </c>
      <c r="R19" s="3"/>
      <c r="S19" s="24"/>
      <c r="T19" s="3"/>
      <c r="U19" s="24"/>
      <c r="V19"/>
    </row>
    <row r="20" spans="2:23" x14ac:dyDescent="0.6">
      <c r="V20"/>
    </row>
    <row r="21" spans="2:23" x14ac:dyDescent="0.6"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3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1.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32" t="s">
        <v>4</v>
      </c>
      <c r="I8" s="31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323.79399999999998</v>
      </c>
      <c r="C9" s="36">
        <v>38.7928</v>
      </c>
      <c r="D9" s="3"/>
      <c r="E9" s="4"/>
      <c r="F9" s="36">
        <v>322.71300000000002</v>
      </c>
      <c r="G9" s="36">
        <v>250</v>
      </c>
      <c r="H9" s="35">
        <v>323.96694214875998</v>
      </c>
      <c r="I9" s="35">
        <v>1.06129032258064</v>
      </c>
      <c r="J9" s="36">
        <v>322.05900000000003</v>
      </c>
      <c r="K9" s="36">
        <v>7.3529399999999995E-2</v>
      </c>
      <c r="N9" s="3">
        <f>B9</f>
        <v>323.79399999999998</v>
      </c>
      <c r="O9" s="21">
        <f>C9*100</f>
        <v>3879.2799999999997</v>
      </c>
      <c r="P9" s="3">
        <f>F9</f>
        <v>322.71300000000002</v>
      </c>
      <c r="Q9" s="17">
        <f>G9*0.000001</f>
        <v>2.5000000000000001E-4</v>
      </c>
      <c r="R9" s="3">
        <f>H9</f>
        <v>323.96694214875998</v>
      </c>
      <c r="S9" s="24">
        <f>I9</f>
        <v>1.06129032258064</v>
      </c>
      <c r="T9" s="3">
        <f>J9</f>
        <v>322.05900000000003</v>
      </c>
      <c r="U9" s="24">
        <f>K9</f>
        <v>7.3529399999999995E-2</v>
      </c>
      <c r="V9" s="22">
        <f>((O9*(Q9)^2)/S9)*T9</f>
        <v>7.3575357452735912E-2</v>
      </c>
      <c r="W9" s="39">
        <f>U9/V9-1</f>
        <v>-6.2463104940324587E-4</v>
      </c>
    </row>
    <row r="10" spans="1:23" x14ac:dyDescent="0.6">
      <c r="B10" s="3">
        <v>375.19200000000001</v>
      </c>
      <c r="C10" s="4">
        <v>37.5107</v>
      </c>
      <c r="D10" s="3"/>
      <c r="E10" s="4"/>
      <c r="F10" s="3">
        <v>371.92399999999998</v>
      </c>
      <c r="G10" s="4">
        <v>285</v>
      </c>
      <c r="H10" s="35">
        <v>371.07438016528903</v>
      </c>
      <c r="I10" s="35">
        <v>0.92580645161290298</v>
      </c>
      <c r="J10" s="3">
        <v>375</v>
      </c>
      <c r="K10" s="4">
        <v>0.12745100000000001</v>
      </c>
      <c r="N10" s="3">
        <f t="shared" ref="N10:N19" si="0">B10</f>
        <v>375.19200000000001</v>
      </c>
      <c r="O10" s="21">
        <f t="shared" ref="O10:O19" si="1">C10*100</f>
        <v>3751.07</v>
      </c>
      <c r="P10" s="3">
        <f t="shared" ref="P10:P19" si="2">F10</f>
        <v>371.92399999999998</v>
      </c>
      <c r="Q10" s="17">
        <f t="shared" ref="Q10:Q19" si="3">G10*0.000001</f>
        <v>2.8499999999999999E-4</v>
      </c>
      <c r="R10" s="3">
        <f t="shared" ref="R10:U19" si="4">H10</f>
        <v>371.07438016528903</v>
      </c>
      <c r="S10" s="24">
        <f t="shared" si="4"/>
        <v>0.92580645161290298</v>
      </c>
      <c r="T10" s="3">
        <f t="shared" si="4"/>
        <v>375</v>
      </c>
      <c r="U10" s="24">
        <f t="shared" si="4"/>
        <v>0.12745100000000001</v>
      </c>
      <c r="V10" s="22">
        <f t="shared" ref="V10:V19" si="5">((O10*(Q10)^2)/S10)*T10</f>
        <v>0.12341159168009584</v>
      </c>
      <c r="W10" s="39">
        <f t="shared" ref="W10:W19" si="6">U10/V10-1</f>
        <v>3.2731190521997355E-2</v>
      </c>
    </row>
    <row r="11" spans="1:23" x14ac:dyDescent="0.6">
      <c r="B11" s="2">
        <v>418.85599999999999</v>
      </c>
      <c r="C11" s="1">
        <v>31.441800000000001</v>
      </c>
      <c r="D11" s="2"/>
      <c r="E11" s="1"/>
      <c r="F11" s="2">
        <v>426.81400000000002</v>
      </c>
      <c r="G11" s="1">
        <v>305</v>
      </c>
      <c r="H11" s="35">
        <v>423.14049586776798</v>
      </c>
      <c r="I11" s="35">
        <v>0.81244239631336401</v>
      </c>
      <c r="J11" s="2">
        <v>421.32400000000001</v>
      </c>
      <c r="K11" s="1">
        <v>0.156863</v>
      </c>
      <c r="N11" s="3">
        <f t="shared" si="0"/>
        <v>418.85599999999999</v>
      </c>
      <c r="O11" s="21">
        <f t="shared" si="1"/>
        <v>3144.1800000000003</v>
      </c>
      <c r="P11" s="3">
        <f t="shared" si="2"/>
        <v>426.81400000000002</v>
      </c>
      <c r="Q11" s="17">
        <f t="shared" si="3"/>
        <v>3.0499999999999999E-4</v>
      </c>
      <c r="R11" s="3">
        <f t="shared" si="4"/>
        <v>423.14049586776798</v>
      </c>
      <c r="S11" s="24">
        <f t="shared" si="4"/>
        <v>0.81244239631336401</v>
      </c>
      <c r="T11" s="3">
        <f t="shared" si="4"/>
        <v>421.32400000000001</v>
      </c>
      <c r="U11" s="24">
        <f t="shared" si="4"/>
        <v>0.156863</v>
      </c>
      <c r="V11" s="22">
        <f t="shared" si="5"/>
        <v>0.15168083114976522</v>
      </c>
      <c r="W11" s="39">
        <f t="shared" si="6"/>
        <v>3.4164955525052942E-2</v>
      </c>
    </row>
    <row r="12" spans="1:23" x14ac:dyDescent="0.6">
      <c r="B12" s="2">
        <v>475.85300000000001</v>
      </c>
      <c r="C12" s="1">
        <v>25.3673</v>
      </c>
      <c r="D12" s="2"/>
      <c r="E12" s="1"/>
      <c r="F12" s="2">
        <v>472.24</v>
      </c>
      <c r="G12" s="1">
        <v>325</v>
      </c>
      <c r="H12" s="35">
        <v>471.90082644628097</v>
      </c>
      <c r="I12" s="35">
        <v>0.729493087557603</v>
      </c>
      <c r="J12" s="2">
        <v>480.88200000000001</v>
      </c>
      <c r="K12" s="1">
        <v>0.19117600000000001</v>
      </c>
      <c r="N12" s="3">
        <f t="shared" si="0"/>
        <v>475.85300000000001</v>
      </c>
      <c r="O12" s="21">
        <f t="shared" si="1"/>
        <v>2536.73</v>
      </c>
      <c r="P12" s="3">
        <f t="shared" si="2"/>
        <v>472.24</v>
      </c>
      <c r="Q12" s="17">
        <f t="shared" si="3"/>
        <v>3.2499999999999999E-4</v>
      </c>
      <c r="R12" s="3">
        <f t="shared" si="4"/>
        <v>471.90082644628097</v>
      </c>
      <c r="S12" s="24">
        <f t="shared" si="4"/>
        <v>0.729493087557603</v>
      </c>
      <c r="T12" s="3">
        <f t="shared" si="4"/>
        <v>480.88200000000001</v>
      </c>
      <c r="U12" s="24">
        <f t="shared" si="4"/>
        <v>0.19117600000000001</v>
      </c>
      <c r="V12" s="22">
        <f t="shared" si="5"/>
        <v>0.17662749398915753</v>
      </c>
      <c r="W12" s="39">
        <f t="shared" si="6"/>
        <v>8.2368297722298811E-2</v>
      </c>
    </row>
    <row r="13" spans="1:23" x14ac:dyDescent="0.6">
      <c r="B13" s="2">
        <v>523.375</v>
      </c>
      <c r="C13" s="1">
        <v>21.313600000000001</v>
      </c>
      <c r="D13" s="2"/>
      <c r="E13" s="1"/>
      <c r="F13" s="2">
        <v>519.55799999999999</v>
      </c>
      <c r="G13" s="1">
        <v>347.5</v>
      </c>
      <c r="H13" s="35">
        <v>523.96694214876004</v>
      </c>
      <c r="I13" s="35">
        <v>0.65345622119815605</v>
      </c>
      <c r="J13" s="2">
        <v>520.58799999999997</v>
      </c>
      <c r="K13" s="1">
        <v>0.210784</v>
      </c>
      <c r="N13" s="3">
        <f t="shared" si="0"/>
        <v>523.375</v>
      </c>
      <c r="O13" s="21">
        <f t="shared" si="1"/>
        <v>2131.36</v>
      </c>
      <c r="P13" s="3">
        <f t="shared" si="2"/>
        <v>519.55799999999999</v>
      </c>
      <c r="Q13" s="17">
        <f t="shared" si="3"/>
        <v>3.4749999999999999E-4</v>
      </c>
      <c r="R13" s="3">
        <f t="shared" si="4"/>
        <v>523.96694214876004</v>
      </c>
      <c r="S13" s="24">
        <f t="shared" si="4"/>
        <v>0.65345622119815605</v>
      </c>
      <c r="T13" s="3">
        <f t="shared" si="4"/>
        <v>520.58799999999997</v>
      </c>
      <c r="U13" s="24">
        <f t="shared" si="4"/>
        <v>0.210784</v>
      </c>
      <c r="V13" s="22">
        <f t="shared" si="5"/>
        <v>0.20504259275156175</v>
      </c>
      <c r="W13" s="39">
        <f t="shared" si="6"/>
        <v>2.8001046862467183E-2</v>
      </c>
    </row>
    <row r="14" spans="1:23" x14ac:dyDescent="0.6">
      <c r="B14" s="2">
        <v>576.61099999999999</v>
      </c>
      <c r="C14" s="1">
        <v>17.2575</v>
      </c>
      <c r="D14" s="2"/>
      <c r="E14" s="1"/>
      <c r="F14" s="2">
        <v>576.34100000000001</v>
      </c>
      <c r="G14" s="1">
        <v>365</v>
      </c>
      <c r="H14" s="35">
        <v>573.96694214876004</v>
      </c>
      <c r="I14" s="35">
        <v>0.60368663594469996</v>
      </c>
      <c r="J14" s="2">
        <v>577.94100000000003</v>
      </c>
      <c r="K14" s="1">
        <v>0.25</v>
      </c>
      <c r="N14" s="3">
        <f t="shared" si="0"/>
        <v>576.61099999999999</v>
      </c>
      <c r="O14" s="21">
        <f t="shared" si="1"/>
        <v>1725.75</v>
      </c>
      <c r="P14" s="3">
        <f t="shared" si="2"/>
        <v>576.34100000000001</v>
      </c>
      <c r="Q14" s="17">
        <f t="shared" si="3"/>
        <v>3.6499999999999998E-4</v>
      </c>
      <c r="R14" s="3">
        <f t="shared" si="4"/>
        <v>573.96694214876004</v>
      </c>
      <c r="S14" s="24">
        <f t="shared" si="4"/>
        <v>0.60368663594469996</v>
      </c>
      <c r="T14" s="3">
        <f t="shared" si="4"/>
        <v>577.94100000000003</v>
      </c>
      <c r="U14" s="24">
        <f t="shared" si="4"/>
        <v>0.25</v>
      </c>
      <c r="V14" s="22">
        <f t="shared" si="5"/>
        <v>0.22010786144036937</v>
      </c>
      <c r="W14" s="39">
        <f t="shared" si="6"/>
        <v>0.13580677384269113</v>
      </c>
    </row>
    <row r="15" spans="1:23" x14ac:dyDescent="0.6">
      <c r="B15" s="2">
        <v>624.18100000000004</v>
      </c>
      <c r="C15" s="1">
        <v>15.220700000000001</v>
      </c>
      <c r="D15" s="2"/>
      <c r="E15" s="1"/>
      <c r="F15" s="2">
        <v>621.76700000000005</v>
      </c>
      <c r="G15" s="1">
        <v>390</v>
      </c>
      <c r="H15" s="35">
        <v>623.96694214876004</v>
      </c>
      <c r="I15" s="35">
        <v>0.56635944700460805</v>
      </c>
      <c r="J15" s="2">
        <v>624.26499999999999</v>
      </c>
      <c r="K15" s="1">
        <v>0.27450999999999998</v>
      </c>
      <c r="N15" s="3">
        <f t="shared" si="0"/>
        <v>624.18100000000004</v>
      </c>
      <c r="O15" s="21">
        <f t="shared" si="1"/>
        <v>1522.0700000000002</v>
      </c>
      <c r="P15" s="3">
        <f t="shared" si="2"/>
        <v>621.76700000000005</v>
      </c>
      <c r="Q15" s="17">
        <f t="shared" si="3"/>
        <v>3.8999999999999999E-4</v>
      </c>
      <c r="R15" s="3">
        <f t="shared" si="4"/>
        <v>623.96694214876004</v>
      </c>
      <c r="S15" s="24">
        <f t="shared" si="4"/>
        <v>0.56635944700460805</v>
      </c>
      <c r="T15" s="3">
        <f t="shared" si="4"/>
        <v>624.26499999999999</v>
      </c>
      <c r="U15" s="24">
        <f t="shared" si="4"/>
        <v>0.27450999999999998</v>
      </c>
      <c r="V15" s="22">
        <f t="shared" si="5"/>
        <v>0.25517650073077908</v>
      </c>
      <c r="W15" s="39">
        <f t="shared" si="6"/>
        <v>7.5765202570978518E-2</v>
      </c>
    </row>
    <row r="16" spans="1:23" x14ac:dyDescent="0.6">
      <c r="B16" s="2">
        <v>675.61500000000001</v>
      </c>
      <c r="C16" s="1">
        <v>15.4512</v>
      </c>
      <c r="D16" s="2"/>
      <c r="E16" s="1"/>
      <c r="F16" s="2">
        <v>670.97799999999995</v>
      </c>
      <c r="G16" s="1">
        <v>405</v>
      </c>
      <c r="H16" s="35">
        <v>673.55371900826401</v>
      </c>
      <c r="I16" s="35">
        <v>0.54147465437788</v>
      </c>
      <c r="J16" s="2">
        <v>677.20600000000002</v>
      </c>
      <c r="K16" s="1">
        <v>0.32843099999999997</v>
      </c>
      <c r="N16" s="3">
        <f t="shared" si="0"/>
        <v>675.61500000000001</v>
      </c>
      <c r="O16" s="21">
        <f t="shared" si="1"/>
        <v>1545.12</v>
      </c>
      <c r="P16" s="3">
        <f t="shared" si="2"/>
        <v>670.97799999999995</v>
      </c>
      <c r="Q16" s="17">
        <f t="shared" si="3"/>
        <v>4.0499999999999998E-4</v>
      </c>
      <c r="R16" s="3">
        <f t="shared" si="4"/>
        <v>673.55371900826401</v>
      </c>
      <c r="S16" s="24">
        <f t="shared" si="4"/>
        <v>0.54147465437788</v>
      </c>
      <c r="T16" s="3">
        <f t="shared" si="4"/>
        <v>677.20600000000002</v>
      </c>
      <c r="U16" s="24">
        <f t="shared" si="4"/>
        <v>0.32843099999999997</v>
      </c>
      <c r="V16" s="22">
        <f t="shared" si="5"/>
        <v>0.31696763905715936</v>
      </c>
      <c r="W16" s="39">
        <f t="shared" si="6"/>
        <v>3.6165713878360428E-2</v>
      </c>
    </row>
    <row r="17" spans="2:23" x14ac:dyDescent="0.6">
      <c r="B17" s="2">
        <v>725.16899999999998</v>
      </c>
      <c r="C17" s="1">
        <v>16.690899999999999</v>
      </c>
      <c r="D17" s="2"/>
      <c r="E17" s="1"/>
      <c r="F17" s="2">
        <v>722.08199999999999</v>
      </c>
      <c r="G17" s="1">
        <v>402.5</v>
      </c>
      <c r="H17" s="35">
        <v>723.14049586776798</v>
      </c>
      <c r="I17" s="35">
        <v>0.51105990783410105</v>
      </c>
      <c r="J17" s="2">
        <v>723.529</v>
      </c>
      <c r="K17" s="1">
        <v>0.41666700000000001</v>
      </c>
      <c r="N17" s="3">
        <f t="shared" si="0"/>
        <v>725.16899999999998</v>
      </c>
      <c r="O17" s="21">
        <f t="shared" si="1"/>
        <v>1669.09</v>
      </c>
      <c r="P17" s="3">
        <f t="shared" si="2"/>
        <v>722.08199999999999</v>
      </c>
      <c r="Q17" s="17">
        <f t="shared" si="3"/>
        <v>4.0249999999999997E-4</v>
      </c>
      <c r="R17" s="3">
        <f t="shared" si="4"/>
        <v>723.14049586776798</v>
      </c>
      <c r="S17" s="24">
        <f t="shared" si="4"/>
        <v>0.51105990783410105</v>
      </c>
      <c r="T17" s="3">
        <f t="shared" si="4"/>
        <v>723.529</v>
      </c>
      <c r="U17" s="24">
        <f t="shared" si="4"/>
        <v>0.41666700000000001</v>
      </c>
      <c r="V17" s="22">
        <f t="shared" si="5"/>
        <v>0.38282091342840346</v>
      </c>
      <c r="W17" s="39">
        <f t="shared" si="6"/>
        <v>8.8412323842194107E-2</v>
      </c>
    </row>
    <row r="18" spans="2:23" x14ac:dyDescent="0.6">
      <c r="B18" s="2">
        <v>776.86900000000003</v>
      </c>
      <c r="C18" s="1">
        <v>28.013999999999999</v>
      </c>
      <c r="D18" s="2"/>
      <c r="E18" s="1"/>
      <c r="F18" s="2">
        <v>771.29300000000001</v>
      </c>
      <c r="G18" s="1">
        <v>365</v>
      </c>
      <c r="H18" s="35">
        <v>774.38016528925596</v>
      </c>
      <c r="I18" s="35">
        <v>0.5</v>
      </c>
      <c r="J18" s="2">
        <v>776.471</v>
      </c>
      <c r="K18" s="1">
        <v>0.61764699999999995</v>
      </c>
      <c r="N18" s="3">
        <f t="shared" si="0"/>
        <v>776.86900000000003</v>
      </c>
      <c r="O18" s="21">
        <f t="shared" si="1"/>
        <v>2801.4</v>
      </c>
      <c r="P18" s="3">
        <f t="shared" si="2"/>
        <v>771.29300000000001</v>
      </c>
      <c r="Q18" s="17">
        <f t="shared" si="3"/>
        <v>3.6499999999999998E-4</v>
      </c>
      <c r="R18" s="3">
        <f t="shared" si="4"/>
        <v>774.38016528925596</v>
      </c>
      <c r="S18" s="24">
        <f t="shared" si="4"/>
        <v>0.5</v>
      </c>
      <c r="T18" s="3">
        <f t="shared" si="4"/>
        <v>776.471</v>
      </c>
      <c r="U18" s="24">
        <f t="shared" si="4"/>
        <v>0.61764699999999995</v>
      </c>
      <c r="V18" s="22">
        <f t="shared" si="5"/>
        <v>0.57958360123712993</v>
      </c>
      <c r="W18" s="39">
        <f t="shared" si="6"/>
        <v>6.5673698637475519E-2</v>
      </c>
    </row>
    <row r="19" spans="2:23" x14ac:dyDescent="0.6">
      <c r="B19" s="35">
        <v>826.77300000000002</v>
      </c>
      <c r="C19" s="35">
        <v>43.875700000000002</v>
      </c>
      <c r="D19" s="2"/>
      <c r="E19" s="1"/>
      <c r="F19" s="35">
        <v>828.07600000000002</v>
      </c>
      <c r="G19" s="35">
        <v>332.5</v>
      </c>
      <c r="H19" s="35">
        <v>822.31404958677604</v>
      </c>
      <c r="I19" s="35">
        <v>0.53594470046082898</v>
      </c>
      <c r="J19" s="35">
        <v>818.38199999999995</v>
      </c>
      <c r="K19" s="35">
        <v>0.74019599999999997</v>
      </c>
      <c r="N19" s="3">
        <f t="shared" si="0"/>
        <v>826.77300000000002</v>
      </c>
      <c r="O19" s="21">
        <f t="shared" si="1"/>
        <v>4387.5700000000006</v>
      </c>
      <c r="P19" s="3">
        <f t="shared" si="2"/>
        <v>828.07600000000002</v>
      </c>
      <c r="Q19" s="17">
        <f t="shared" si="3"/>
        <v>3.325E-4</v>
      </c>
      <c r="R19" s="3">
        <f t="shared" si="4"/>
        <v>822.31404958677604</v>
      </c>
      <c r="S19" s="24">
        <f t="shared" si="4"/>
        <v>0.53594470046082898</v>
      </c>
      <c r="T19" s="3">
        <f t="shared" si="4"/>
        <v>818.38199999999995</v>
      </c>
      <c r="U19" s="24">
        <f t="shared" si="4"/>
        <v>0.74019599999999997</v>
      </c>
      <c r="V19" s="22">
        <f t="shared" si="5"/>
        <v>0.7407018773550117</v>
      </c>
      <c r="W19" s="39">
        <f t="shared" si="6"/>
        <v>-6.8297026169039654E-4</v>
      </c>
    </row>
    <row r="20" spans="2:23" x14ac:dyDescent="0.6">
      <c r="V20"/>
    </row>
    <row r="21" spans="2:23" x14ac:dyDescent="0.6">
      <c r="V21"/>
    </row>
    <row r="22" spans="2:23" x14ac:dyDescent="0.6">
      <c r="O22"/>
      <c r="Q22"/>
      <c r="S22"/>
      <c r="U22"/>
      <c r="V22"/>
    </row>
    <row r="23" spans="2:23" x14ac:dyDescent="0.6">
      <c r="H23">
        <v>323.96694214875998</v>
      </c>
      <c r="I23">
        <v>1.06129032258064</v>
      </c>
      <c r="O23"/>
      <c r="Q23"/>
      <c r="S23"/>
      <c r="U23"/>
      <c r="V23"/>
    </row>
    <row r="24" spans="2:23" x14ac:dyDescent="0.6">
      <c r="H24">
        <v>371.07438016528903</v>
      </c>
      <c r="I24">
        <v>0.92580645161290298</v>
      </c>
    </row>
    <row r="25" spans="2:23" x14ac:dyDescent="0.6">
      <c r="H25">
        <v>423.14049586776798</v>
      </c>
      <c r="I25">
        <v>0.81244239631336401</v>
      </c>
    </row>
    <row r="26" spans="2:23" x14ac:dyDescent="0.6">
      <c r="H26">
        <v>471.90082644628097</v>
      </c>
      <c r="I26">
        <v>0.729493087557603</v>
      </c>
    </row>
    <row r="27" spans="2:23" x14ac:dyDescent="0.6">
      <c r="H27">
        <v>523.96694214876004</v>
      </c>
      <c r="I27">
        <v>0.65345622119815605</v>
      </c>
    </row>
    <row r="28" spans="2:23" x14ac:dyDescent="0.6">
      <c r="H28">
        <v>573.96694214876004</v>
      </c>
      <c r="I28">
        <v>0.60368663594469996</v>
      </c>
    </row>
    <row r="29" spans="2:23" x14ac:dyDescent="0.6">
      <c r="H29">
        <v>623.96694214876004</v>
      </c>
      <c r="I29">
        <v>0.56635944700460805</v>
      </c>
    </row>
    <row r="30" spans="2:23" x14ac:dyDescent="0.6">
      <c r="H30">
        <v>673.55371900826401</v>
      </c>
      <c r="I30">
        <v>0.54147465437788</v>
      </c>
    </row>
    <row r="31" spans="2:23" x14ac:dyDescent="0.6">
      <c r="H31">
        <v>723.14049586776798</v>
      </c>
      <c r="I31">
        <v>0.51105990783410105</v>
      </c>
    </row>
    <row r="32" spans="2:23" x14ac:dyDescent="0.6">
      <c r="H32">
        <v>774.38016528925596</v>
      </c>
      <c r="I32">
        <v>0.5</v>
      </c>
    </row>
    <row r="33" spans="8:9" x14ac:dyDescent="0.6">
      <c r="H33">
        <v>822.31404958677604</v>
      </c>
      <c r="I33">
        <v>0.53594470046082898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2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30" t="s">
        <v>4</v>
      </c>
      <c r="C8" s="31" t="s">
        <v>10</v>
      </c>
      <c r="D8" s="32" t="s">
        <v>4</v>
      </c>
      <c r="E8" s="31" t="s">
        <v>33</v>
      </c>
      <c r="F8" s="32" t="s">
        <v>4</v>
      </c>
      <c r="G8" s="33" t="s">
        <v>13</v>
      </c>
      <c r="H8" s="32" t="s">
        <v>4</v>
      </c>
      <c r="I8" s="31" t="s">
        <v>15</v>
      </c>
      <c r="J8" s="32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2"/>
      <c r="C9" s="1"/>
      <c r="D9" s="35">
        <v>310.798</v>
      </c>
      <c r="E9" s="35">
        <v>0.1263</v>
      </c>
      <c r="F9" s="35">
        <v>299.01100000000002</v>
      </c>
      <c r="G9" s="35">
        <v>9.0694599999999994</v>
      </c>
      <c r="H9" s="35">
        <v>300.47399999999999</v>
      </c>
      <c r="I9" s="35">
        <v>4.3743800000000004</v>
      </c>
      <c r="J9" s="35">
        <v>300.00599999999997</v>
      </c>
      <c r="K9" s="36">
        <v>8.0944299999999997E-3</v>
      </c>
      <c r="N9" s="3">
        <f>D9</f>
        <v>310.798</v>
      </c>
      <c r="O9" s="21">
        <f>(1/(E9*10^(-3)))*100</f>
        <v>791765.63737133797</v>
      </c>
      <c r="P9" s="3">
        <f>F9</f>
        <v>299.01100000000002</v>
      </c>
      <c r="Q9" s="17">
        <f>G9*0.000001</f>
        <v>9.0694599999999991E-6</v>
      </c>
      <c r="R9" s="3">
        <f>H9</f>
        <v>300.47399999999999</v>
      </c>
      <c r="S9" s="24">
        <f>I9</f>
        <v>4.3743800000000004</v>
      </c>
      <c r="T9" s="3">
        <f>J9</f>
        <v>300.00599999999997</v>
      </c>
      <c r="U9" s="24">
        <f>K9</f>
        <v>8.0944299999999997E-3</v>
      </c>
      <c r="V9" s="22">
        <f>((O9*(Q9)^2)/S9)*T9</f>
        <v>4.4665576329787522E-3</v>
      </c>
    </row>
    <row r="10" spans="1:22" x14ac:dyDescent="0.6">
      <c r="B10" s="2"/>
      <c r="C10" s="1"/>
      <c r="D10" s="2">
        <v>337.90699999999998</v>
      </c>
      <c r="E10" s="34">
        <v>0.126467</v>
      </c>
      <c r="F10" s="2">
        <v>337.58499999999998</v>
      </c>
      <c r="G10" s="34">
        <v>11.1938</v>
      </c>
      <c r="H10" s="2">
        <v>400.19299999999998</v>
      </c>
      <c r="I10" s="1">
        <v>3.9437899999999999</v>
      </c>
      <c r="J10" s="2">
        <v>328.82799999999997</v>
      </c>
      <c r="K10" s="4">
        <v>1.07647E-2</v>
      </c>
      <c r="N10" s="3">
        <f t="shared" ref="N10:N25" si="0">D10</f>
        <v>337.90699999999998</v>
      </c>
      <c r="O10" s="21">
        <f t="shared" ref="O10:O25" si="1">(1/(E10*10^(-3)))*100</f>
        <v>790720.10880308691</v>
      </c>
      <c r="P10" s="3">
        <f t="shared" ref="P10:P25" si="2">F10</f>
        <v>337.58499999999998</v>
      </c>
      <c r="Q10" s="17">
        <f t="shared" ref="Q10:Q25" si="3">G10*0.000001</f>
        <v>1.1193799999999999E-5</v>
      </c>
      <c r="R10" s="3">
        <f t="shared" ref="R10:R19" si="4">H10</f>
        <v>400.19299999999998</v>
      </c>
      <c r="S10" s="24">
        <f t="shared" ref="S10:S19" si="5">I10</f>
        <v>3.9437899999999999</v>
      </c>
      <c r="T10" s="3">
        <f t="shared" ref="T10:U27" si="6">J10</f>
        <v>328.82799999999997</v>
      </c>
      <c r="U10" s="24">
        <f t="shared" si="6"/>
        <v>1.07647E-2</v>
      </c>
    </row>
    <row r="11" spans="1:22" x14ac:dyDescent="0.6">
      <c r="B11" s="2"/>
      <c r="C11" s="1"/>
      <c r="D11" s="2">
        <v>361.387</v>
      </c>
      <c r="E11" s="34">
        <v>0.16364899999999999</v>
      </c>
      <c r="F11" s="2">
        <v>380.74700000000001</v>
      </c>
      <c r="G11" s="34">
        <v>14.0166</v>
      </c>
      <c r="H11" s="2">
        <v>452.14699999999999</v>
      </c>
      <c r="I11" s="1">
        <v>3.6068199999999999</v>
      </c>
      <c r="J11" s="2">
        <v>359.61500000000001</v>
      </c>
      <c r="K11" s="1">
        <v>1.20625E-2</v>
      </c>
      <c r="N11" s="3">
        <f t="shared" si="0"/>
        <v>361.387</v>
      </c>
      <c r="O11" s="21">
        <f t="shared" si="1"/>
        <v>611063.92339702649</v>
      </c>
      <c r="P11" s="3">
        <f t="shared" si="2"/>
        <v>380.74700000000001</v>
      </c>
      <c r="Q11" s="17">
        <f t="shared" si="3"/>
        <v>1.4016599999999999E-5</v>
      </c>
      <c r="R11" s="3">
        <f t="shared" si="4"/>
        <v>452.14699999999999</v>
      </c>
      <c r="S11" s="24">
        <f t="shared" si="5"/>
        <v>3.6068199999999999</v>
      </c>
      <c r="T11" s="3">
        <f t="shared" si="6"/>
        <v>359.61500000000001</v>
      </c>
      <c r="U11" s="24">
        <f t="shared" si="6"/>
        <v>1.20625E-2</v>
      </c>
    </row>
    <row r="12" spans="1:22" x14ac:dyDescent="0.6">
      <c r="B12" s="2"/>
      <c r="C12" s="1"/>
      <c r="D12" s="2">
        <v>387.58199999999999</v>
      </c>
      <c r="E12" s="34">
        <v>0.18973699999999999</v>
      </c>
      <c r="F12" s="2">
        <v>399.10700000000003</v>
      </c>
      <c r="G12" s="34">
        <v>16.117599999999999</v>
      </c>
      <c r="H12" s="2">
        <v>502.69</v>
      </c>
      <c r="I12" s="1">
        <v>3.20912</v>
      </c>
      <c r="J12" s="2">
        <v>386.47399999999999</v>
      </c>
      <c r="K12" s="1">
        <v>1.7473200000000001E-2</v>
      </c>
      <c r="N12" s="3">
        <f t="shared" si="0"/>
        <v>387.58199999999999</v>
      </c>
      <c r="O12" s="21">
        <f t="shared" si="1"/>
        <v>527045.33116893389</v>
      </c>
      <c r="P12" s="3">
        <f t="shared" si="2"/>
        <v>399.10700000000003</v>
      </c>
      <c r="Q12" s="17">
        <f t="shared" si="3"/>
        <v>1.61176E-5</v>
      </c>
      <c r="R12" s="3">
        <f t="shared" si="4"/>
        <v>502.69</v>
      </c>
      <c r="S12" s="24">
        <f t="shared" si="5"/>
        <v>3.20912</v>
      </c>
      <c r="T12" s="3">
        <f t="shared" si="6"/>
        <v>386.47399999999999</v>
      </c>
      <c r="U12" s="24">
        <f t="shared" si="6"/>
        <v>1.7473200000000001E-2</v>
      </c>
    </row>
    <row r="13" spans="1:22" x14ac:dyDescent="0.6">
      <c r="B13" s="2"/>
      <c r="C13" s="1"/>
      <c r="D13" s="2">
        <v>408.363</v>
      </c>
      <c r="E13" s="34">
        <v>0.197272</v>
      </c>
      <c r="F13" s="2">
        <v>423.90100000000001</v>
      </c>
      <c r="G13" s="34">
        <v>17.8794</v>
      </c>
      <c r="H13" s="2">
        <v>549.04300000000001</v>
      </c>
      <c r="I13" s="1">
        <v>3.0548000000000002</v>
      </c>
      <c r="J13" s="2">
        <v>414.642</v>
      </c>
      <c r="K13" s="1">
        <v>2.1513000000000001E-2</v>
      </c>
      <c r="N13" s="3">
        <f t="shared" si="0"/>
        <v>408.363</v>
      </c>
      <c r="O13" s="21">
        <f t="shared" si="1"/>
        <v>506914.31120483385</v>
      </c>
      <c r="P13" s="3">
        <f t="shared" si="2"/>
        <v>423.90100000000001</v>
      </c>
      <c r="Q13" s="17">
        <f t="shared" si="3"/>
        <v>1.78794E-5</v>
      </c>
      <c r="R13" s="3">
        <f t="shared" si="4"/>
        <v>549.04300000000001</v>
      </c>
      <c r="S13" s="24">
        <f t="shared" si="5"/>
        <v>3.0548000000000002</v>
      </c>
      <c r="T13" s="3">
        <f t="shared" si="6"/>
        <v>414.642</v>
      </c>
      <c r="U13" s="24">
        <f t="shared" si="6"/>
        <v>2.1513000000000001E-2</v>
      </c>
      <c r="V13" s="22">
        <f>((O13*(Q12)^2)/S10)*T14</f>
        <v>1.4829374290155881E-2</v>
      </c>
    </row>
    <row r="14" spans="1:22" x14ac:dyDescent="0.6">
      <c r="B14" s="2"/>
      <c r="C14" s="1"/>
      <c r="D14" s="2">
        <v>436.36900000000003</v>
      </c>
      <c r="E14" s="34">
        <v>0.21226</v>
      </c>
      <c r="F14" s="2">
        <v>446.85500000000002</v>
      </c>
      <c r="G14" s="34">
        <v>19.985600000000002</v>
      </c>
      <c r="H14" s="2">
        <v>602.38900000000001</v>
      </c>
      <c r="I14" s="1">
        <v>2.5961699999999999</v>
      </c>
      <c r="J14" s="2">
        <v>444.12099999999998</v>
      </c>
      <c r="K14" s="1">
        <v>2.82857E-2</v>
      </c>
      <c r="N14" s="3">
        <f t="shared" si="0"/>
        <v>436.36900000000003</v>
      </c>
      <c r="O14" s="21">
        <f t="shared" si="1"/>
        <v>471120.32413078297</v>
      </c>
      <c r="P14" s="3">
        <f t="shared" si="2"/>
        <v>446.85500000000002</v>
      </c>
      <c r="Q14" s="17">
        <f t="shared" si="3"/>
        <v>1.9985600000000001E-5</v>
      </c>
      <c r="R14" s="3">
        <f t="shared" si="4"/>
        <v>602.38900000000001</v>
      </c>
      <c r="S14" s="24">
        <f t="shared" si="5"/>
        <v>2.5961699999999999</v>
      </c>
      <c r="T14" s="3">
        <f t="shared" si="6"/>
        <v>444.12099999999998</v>
      </c>
      <c r="U14" s="24">
        <f t="shared" si="6"/>
        <v>2.82857E-2</v>
      </c>
    </row>
    <row r="15" spans="1:22" x14ac:dyDescent="0.6">
      <c r="B15" s="2"/>
      <c r="C15" s="1"/>
      <c r="D15" s="2">
        <v>475.214</v>
      </c>
      <c r="E15" s="34">
        <v>0.24213000000000001</v>
      </c>
      <c r="F15" s="2">
        <v>479.91300000000001</v>
      </c>
      <c r="G15" s="34">
        <v>22.450199999999999</v>
      </c>
      <c r="H15" s="2">
        <v>650.13800000000003</v>
      </c>
      <c r="I15" s="1">
        <v>2.35059</v>
      </c>
      <c r="J15" s="2">
        <v>473.59899999999999</v>
      </c>
      <c r="K15" s="1">
        <v>3.2322499999999997E-2</v>
      </c>
      <c r="N15" s="3">
        <f t="shared" si="0"/>
        <v>475.214</v>
      </c>
      <c r="O15" s="21">
        <f t="shared" si="1"/>
        <v>413001.28030396893</v>
      </c>
      <c r="P15" s="3">
        <f t="shared" si="2"/>
        <v>479.91300000000001</v>
      </c>
      <c r="Q15" s="17">
        <f t="shared" si="3"/>
        <v>2.2450199999999997E-5</v>
      </c>
      <c r="R15" s="3">
        <f t="shared" si="4"/>
        <v>650.13800000000003</v>
      </c>
      <c r="S15" s="24">
        <f t="shared" si="5"/>
        <v>2.35059</v>
      </c>
      <c r="T15" s="3">
        <f t="shared" si="6"/>
        <v>473.59899999999999</v>
      </c>
      <c r="U15" s="24">
        <f t="shared" si="6"/>
        <v>3.2322499999999997E-2</v>
      </c>
    </row>
    <row r="16" spans="1:22" x14ac:dyDescent="0.6">
      <c r="B16" s="2"/>
      <c r="C16" s="1"/>
      <c r="D16" s="2">
        <v>507.73200000000003</v>
      </c>
      <c r="E16" s="34">
        <v>0.27566400000000002</v>
      </c>
      <c r="F16" s="2">
        <v>517.53099999999995</v>
      </c>
      <c r="G16" s="34">
        <v>29.079499999999999</v>
      </c>
      <c r="H16" s="2">
        <v>699.29100000000005</v>
      </c>
      <c r="I16" s="1">
        <v>2.10494</v>
      </c>
      <c r="J16" s="2">
        <v>502.428</v>
      </c>
      <c r="K16" s="1">
        <v>4.7304600000000002E-2</v>
      </c>
      <c r="N16" s="3">
        <f t="shared" si="0"/>
        <v>507.73200000000003</v>
      </c>
      <c r="O16" s="21">
        <f t="shared" si="1"/>
        <v>362760.46201172442</v>
      </c>
      <c r="P16" s="3">
        <f t="shared" si="2"/>
        <v>517.53099999999995</v>
      </c>
      <c r="Q16" s="17">
        <f t="shared" si="3"/>
        <v>2.9079499999999998E-5</v>
      </c>
      <c r="R16" s="3">
        <f t="shared" si="4"/>
        <v>699.29100000000005</v>
      </c>
      <c r="S16" s="24">
        <f t="shared" si="5"/>
        <v>2.10494</v>
      </c>
      <c r="T16" s="3">
        <f t="shared" si="6"/>
        <v>502.428</v>
      </c>
      <c r="U16" s="24">
        <f t="shared" si="6"/>
        <v>4.7304600000000002E-2</v>
      </c>
    </row>
    <row r="17" spans="2:22" x14ac:dyDescent="0.6">
      <c r="B17" s="2"/>
      <c r="C17" s="1"/>
      <c r="D17" s="2">
        <v>546.57600000000002</v>
      </c>
      <c r="E17" s="34">
        <v>0.305533</v>
      </c>
      <c r="F17" s="2">
        <v>552.36800000000005</v>
      </c>
      <c r="G17" s="34">
        <v>38.825200000000002</v>
      </c>
      <c r="H17" s="2">
        <v>751.24599999999998</v>
      </c>
      <c r="I17" s="1">
        <v>1.76796</v>
      </c>
      <c r="J17" s="2">
        <v>531.25599999999997</v>
      </c>
      <c r="K17" s="1">
        <v>6.0918800000000002E-2</v>
      </c>
      <c r="N17" s="3">
        <f t="shared" si="0"/>
        <v>546.57600000000002</v>
      </c>
      <c r="O17" s="21">
        <f t="shared" si="1"/>
        <v>327296.88773389452</v>
      </c>
      <c r="P17" s="3">
        <f t="shared" si="2"/>
        <v>552.36800000000005</v>
      </c>
      <c r="Q17" s="17">
        <f t="shared" si="3"/>
        <v>3.8825200000000002E-5</v>
      </c>
      <c r="R17" s="3">
        <f t="shared" si="4"/>
        <v>751.24599999999998</v>
      </c>
      <c r="S17" s="24">
        <f t="shared" si="5"/>
        <v>1.76796</v>
      </c>
      <c r="T17" s="3">
        <f t="shared" si="6"/>
        <v>531.25599999999997</v>
      </c>
      <c r="U17" s="24">
        <f t="shared" si="6"/>
        <v>6.0918800000000002E-2</v>
      </c>
    </row>
    <row r="18" spans="2:22" x14ac:dyDescent="0.6">
      <c r="B18" s="2"/>
      <c r="C18" s="1"/>
      <c r="D18" s="2">
        <v>605.274</v>
      </c>
      <c r="E18" s="34">
        <v>0.40589599999999998</v>
      </c>
      <c r="F18" s="2">
        <v>589.05899999999997</v>
      </c>
      <c r="G18" s="34">
        <v>46.493299999999998</v>
      </c>
      <c r="H18" s="2">
        <v>800.38900000000001</v>
      </c>
      <c r="I18" s="1">
        <v>1.4311199999999999</v>
      </c>
      <c r="J18" s="2">
        <v>559.43600000000004</v>
      </c>
      <c r="K18" s="1">
        <v>8.6846400000000004E-2</v>
      </c>
      <c r="N18" s="3">
        <f t="shared" si="0"/>
        <v>605.274</v>
      </c>
      <c r="O18" s="21">
        <f t="shared" si="1"/>
        <v>246368.52789877212</v>
      </c>
      <c r="P18" s="3">
        <f t="shared" si="2"/>
        <v>589.05899999999997</v>
      </c>
      <c r="Q18" s="17">
        <f t="shared" si="3"/>
        <v>4.6493299999999997E-5</v>
      </c>
      <c r="R18" s="3">
        <f t="shared" si="4"/>
        <v>800.38900000000001</v>
      </c>
      <c r="S18" s="24">
        <f t="shared" si="5"/>
        <v>1.4311199999999999</v>
      </c>
      <c r="T18" s="3">
        <f t="shared" si="6"/>
        <v>559.43600000000004</v>
      </c>
      <c r="U18" s="24">
        <f t="shared" si="6"/>
        <v>8.6846400000000004E-2</v>
      </c>
    </row>
    <row r="19" spans="2:22" x14ac:dyDescent="0.6">
      <c r="B19" s="2"/>
      <c r="C19" s="1"/>
      <c r="D19" s="2">
        <v>645.89400000000001</v>
      </c>
      <c r="E19" s="34">
        <v>0.52096200000000004</v>
      </c>
      <c r="F19" s="2">
        <v>619.29300000000001</v>
      </c>
      <c r="G19" s="34">
        <v>57.273600000000002</v>
      </c>
      <c r="H19" s="35">
        <v>853.75900000000001</v>
      </c>
      <c r="I19" s="35">
        <v>1.18526</v>
      </c>
      <c r="J19" s="2">
        <v>588.274</v>
      </c>
      <c r="K19" s="1">
        <v>0.119612</v>
      </c>
      <c r="N19" s="3">
        <f t="shared" si="0"/>
        <v>645.89400000000001</v>
      </c>
      <c r="O19" s="21">
        <f t="shared" si="1"/>
        <v>191952.58003462822</v>
      </c>
      <c r="P19" s="3">
        <f t="shared" si="2"/>
        <v>619.29300000000001</v>
      </c>
      <c r="Q19" s="17">
        <f t="shared" si="3"/>
        <v>5.72736E-5</v>
      </c>
      <c r="R19" s="3">
        <f t="shared" si="4"/>
        <v>853.75900000000001</v>
      </c>
      <c r="S19" s="24">
        <f t="shared" si="5"/>
        <v>1.18526</v>
      </c>
      <c r="T19" s="3">
        <f t="shared" si="6"/>
        <v>588.274</v>
      </c>
      <c r="U19" s="24">
        <f t="shared" si="6"/>
        <v>0.119612</v>
      </c>
    </row>
    <row r="20" spans="2:22" x14ac:dyDescent="0.6">
      <c r="B20" s="2"/>
      <c r="C20" s="1"/>
      <c r="D20" s="2">
        <v>680.19600000000003</v>
      </c>
      <c r="E20" s="34">
        <v>0.61746999999999996</v>
      </c>
      <c r="F20" s="2">
        <v>656.86099999999999</v>
      </c>
      <c r="G20" s="34">
        <v>70.142099999999999</v>
      </c>
      <c r="H20" s="2"/>
      <c r="I20" s="1"/>
      <c r="J20" s="2">
        <v>617.77499999999998</v>
      </c>
      <c r="K20" s="1">
        <v>0.168793</v>
      </c>
      <c r="N20" s="3">
        <f t="shared" si="0"/>
        <v>680.19600000000003</v>
      </c>
      <c r="O20" s="21">
        <f t="shared" si="1"/>
        <v>161951.18791196335</v>
      </c>
      <c r="P20" s="3">
        <f t="shared" si="2"/>
        <v>656.86099999999999</v>
      </c>
      <c r="Q20" s="17">
        <f t="shared" si="3"/>
        <v>7.0142100000000001E-5</v>
      </c>
      <c r="R20" s="3"/>
      <c r="S20" s="24"/>
      <c r="T20" s="3">
        <f t="shared" si="6"/>
        <v>617.77499999999998</v>
      </c>
      <c r="U20" s="24">
        <f t="shared" si="6"/>
        <v>0.168793</v>
      </c>
    </row>
    <row r="21" spans="2:22" x14ac:dyDescent="0.6">
      <c r="B21" s="2"/>
      <c r="C21" s="1"/>
      <c r="D21" s="2">
        <v>715.39</v>
      </c>
      <c r="E21" s="34">
        <v>0.74731700000000001</v>
      </c>
      <c r="F21" s="2">
        <v>696.26099999999997</v>
      </c>
      <c r="G21" s="34">
        <v>83.7059</v>
      </c>
      <c r="H21" s="2"/>
      <c r="I21" s="1"/>
      <c r="J21" s="2">
        <v>647.27300000000002</v>
      </c>
      <c r="K21" s="1">
        <v>0.21113299999999999</v>
      </c>
      <c r="N21" s="3">
        <f t="shared" si="0"/>
        <v>715.39</v>
      </c>
      <c r="O21" s="21">
        <f t="shared" si="1"/>
        <v>133812.02354556366</v>
      </c>
      <c r="P21" s="3">
        <f t="shared" si="2"/>
        <v>696.26099999999997</v>
      </c>
      <c r="Q21" s="17">
        <f t="shared" si="3"/>
        <v>8.3705899999999994E-5</v>
      </c>
      <c r="R21" s="3"/>
      <c r="S21" s="24"/>
      <c r="T21" s="3">
        <f t="shared" si="6"/>
        <v>647.27300000000002</v>
      </c>
      <c r="U21" s="24">
        <f t="shared" si="6"/>
        <v>0.21113299999999999</v>
      </c>
    </row>
    <row r="22" spans="2:22" x14ac:dyDescent="0.6">
      <c r="B22" s="2"/>
      <c r="C22" s="1"/>
      <c r="D22" s="2">
        <v>752.37099999999998</v>
      </c>
      <c r="E22" s="34">
        <v>0.92902700000000005</v>
      </c>
      <c r="F22" s="2">
        <v>734.71100000000001</v>
      </c>
      <c r="G22" s="34">
        <v>101.08199999999999</v>
      </c>
      <c r="H22" s="2"/>
      <c r="I22" s="1"/>
      <c r="J22" s="2">
        <v>676.13400000000001</v>
      </c>
      <c r="K22" s="1">
        <v>0.28630699999999998</v>
      </c>
      <c r="N22" s="3">
        <f t="shared" si="0"/>
        <v>752.37099999999998</v>
      </c>
      <c r="O22" s="21">
        <f t="shared" si="1"/>
        <v>107639.49809854825</v>
      </c>
      <c r="P22" s="3">
        <f t="shared" si="2"/>
        <v>734.71100000000001</v>
      </c>
      <c r="Q22" s="17">
        <f t="shared" si="3"/>
        <v>1.0108199999999999E-4</v>
      </c>
      <c r="R22" s="3"/>
      <c r="S22" s="24"/>
      <c r="T22" s="3">
        <f t="shared" si="6"/>
        <v>676.13400000000001</v>
      </c>
      <c r="U22" s="24">
        <f t="shared" si="6"/>
        <v>0.28630699999999998</v>
      </c>
    </row>
    <row r="23" spans="2:22" x14ac:dyDescent="0.6">
      <c r="B23" s="2"/>
      <c r="C23" s="1"/>
      <c r="D23" s="2">
        <v>784.822</v>
      </c>
      <c r="E23" s="34">
        <v>1.1440399999999999</v>
      </c>
      <c r="F23" s="2">
        <v>769.48599999999999</v>
      </c>
      <c r="G23" s="34">
        <v>118.453</v>
      </c>
      <c r="H23" s="2"/>
      <c r="I23" s="1"/>
      <c r="J23" s="2">
        <v>703.03</v>
      </c>
      <c r="K23" s="1">
        <v>0.36422100000000002</v>
      </c>
      <c r="N23" s="3">
        <f t="shared" si="0"/>
        <v>784.822</v>
      </c>
      <c r="O23" s="21">
        <f t="shared" si="1"/>
        <v>87409.531135274985</v>
      </c>
      <c r="P23" s="3">
        <f t="shared" si="2"/>
        <v>769.48599999999999</v>
      </c>
      <c r="Q23" s="17">
        <f t="shared" si="3"/>
        <v>1.18453E-4</v>
      </c>
      <c r="R23" s="3"/>
      <c r="S23" s="24"/>
      <c r="T23" s="3">
        <f t="shared" si="6"/>
        <v>703.03</v>
      </c>
      <c r="U23" s="24">
        <f t="shared" si="6"/>
        <v>0.36422100000000002</v>
      </c>
      <c r="V23" s="22">
        <f>((O21*(Q21)^2)/S16)*T24</f>
        <v>0.32687563485279897</v>
      </c>
    </row>
    <row r="24" spans="2:22" x14ac:dyDescent="0.6">
      <c r="B24" s="2"/>
      <c r="C24" s="1"/>
      <c r="D24" s="2">
        <v>825.37699999999995</v>
      </c>
      <c r="E24" s="34">
        <v>1.43689</v>
      </c>
      <c r="F24" s="2">
        <v>803.35799999999995</v>
      </c>
      <c r="G24" s="34">
        <v>133.74299999999999</v>
      </c>
      <c r="H24" s="2"/>
      <c r="I24" s="1"/>
      <c r="J24" s="2">
        <v>733.86300000000006</v>
      </c>
      <c r="K24" s="1">
        <v>0.45443800000000001</v>
      </c>
      <c r="N24" s="3">
        <f t="shared" si="0"/>
        <v>825.37699999999995</v>
      </c>
      <c r="O24" s="21">
        <f t="shared" si="1"/>
        <v>69594.749772077193</v>
      </c>
      <c r="P24" s="3">
        <f t="shared" si="2"/>
        <v>803.35799999999995</v>
      </c>
      <c r="Q24" s="17">
        <f t="shared" si="3"/>
        <v>1.33743E-4</v>
      </c>
      <c r="R24" s="3"/>
      <c r="S24" s="24"/>
      <c r="T24" s="3">
        <f t="shared" si="6"/>
        <v>733.86300000000006</v>
      </c>
      <c r="U24" s="24">
        <f t="shared" si="6"/>
        <v>0.45443800000000001</v>
      </c>
    </row>
    <row r="25" spans="2:22" x14ac:dyDescent="0.6">
      <c r="B25" s="2"/>
      <c r="C25" s="1"/>
      <c r="D25" s="35">
        <v>846.97900000000004</v>
      </c>
      <c r="E25" s="35">
        <v>1.66665</v>
      </c>
      <c r="F25" s="35">
        <v>845.43899999999996</v>
      </c>
      <c r="G25" s="35">
        <v>156.66900000000001</v>
      </c>
      <c r="H25" s="2"/>
      <c r="I25" s="1"/>
      <c r="J25" s="2">
        <v>763.39499999999998</v>
      </c>
      <c r="K25" s="1">
        <v>0.55970600000000004</v>
      </c>
      <c r="N25" s="3">
        <f t="shared" si="0"/>
        <v>846.97900000000004</v>
      </c>
      <c r="O25" s="21">
        <f t="shared" si="1"/>
        <v>60000.600006000059</v>
      </c>
      <c r="P25" s="3">
        <f t="shared" si="2"/>
        <v>845.43899999999996</v>
      </c>
      <c r="Q25" s="17">
        <f t="shared" si="3"/>
        <v>1.5666900000000001E-4</v>
      </c>
      <c r="R25" s="3"/>
      <c r="S25" s="24"/>
      <c r="T25" s="3">
        <f t="shared" si="6"/>
        <v>763.39499999999998</v>
      </c>
      <c r="U25" s="24">
        <f t="shared" si="6"/>
        <v>0.55970600000000004</v>
      </c>
    </row>
    <row r="26" spans="2:22" x14ac:dyDescent="0.6">
      <c r="B26" s="2"/>
      <c r="C26" s="1"/>
      <c r="D26" s="2"/>
      <c r="E26" s="1"/>
      <c r="F26" s="2"/>
      <c r="G26" s="1"/>
      <c r="H26" s="2"/>
      <c r="I26" s="1"/>
      <c r="J26" s="2">
        <v>792.28899999999999</v>
      </c>
      <c r="K26" s="1">
        <v>0.70054300000000003</v>
      </c>
      <c r="N26" s="3"/>
      <c r="O26" s="21"/>
      <c r="P26" s="3"/>
      <c r="Q26" s="17"/>
      <c r="R26" s="3"/>
      <c r="S26" s="24"/>
      <c r="T26" s="3">
        <f t="shared" si="6"/>
        <v>792.28899999999999</v>
      </c>
      <c r="U26" s="24">
        <f t="shared" si="6"/>
        <v>0.70054300000000003</v>
      </c>
      <c r="V26" s="22">
        <f>((O24*(Q24)^2)/S18)*T27</f>
        <v>0.71430999811921636</v>
      </c>
    </row>
    <row r="27" spans="2:22" x14ac:dyDescent="0.6">
      <c r="B27" s="2"/>
      <c r="C27" s="1"/>
      <c r="D27" s="2"/>
      <c r="E27" s="1"/>
      <c r="F27" s="2"/>
      <c r="G27" s="1"/>
      <c r="H27" s="2"/>
      <c r="I27" s="1"/>
      <c r="J27" s="35">
        <v>821.19100000000003</v>
      </c>
      <c r="K27" s="35">
        <v>0.85506000000000004</v>
      </c>
      <c r="N27" s="3"/>
      <c r="O27" s="21"/>
      <c r="P27" s="3"/>
      <c r="Q27" s="17"/>
      <c r="R27" s="3"/>
      <c r="S27" s="24"/>
      <c r="T27" s="3">
        <f t="shared" si="6"/>
        <v>821.19100000000003</v>
      </c>
      <c r="U27" s="24">
        <f t="shared" si="6"/>
        <v>0.85506000000000004</v>
      </c>
    </row>
    <row r="28" spans="2:22" x14ac:dyDescent="0.6">
      <c r="B28" s="2"/>
      <c r="C28" s="1"/>
      <c r="D28" s="2"/>
      <c r="E28" s="1"/>
      <c r="F28" s="2"/>
      <c r="G28" s="1"/>
      <c r="H28" s="2"/>
      <c r="I28" s="1"/>
      <c r="J28" s="35">
        <v>850.09900000000005</v>
      </c>
      <c r="K28" s="35">
        <v>1.02189</v>
      </c>
      <c r="N28" s="3"/>
      <c r="O28" s="21"/>
      <c r="P28" s="3"/>
      <c r="Q28" s="17"/>
      <c r="R28" s="3"/>
      <c r="S28" s="24"/>
      <c r="T28" s="3">
        <f t="shared" ref="T28:U28" si="7">J28</f>
        <v>850.09900000000005</v>
      </c>
      <c r="U28" s="24">
        <f t="shared" si="7"/>
        <v>1.02189</v>
      </c>
      <c r="V28" s="22">
        <f>((O25*(Q25)^2)/S19)*T28</f>
        <v>1.0562764891893328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302.14499999999998</v>
      </c>
      <c r="C9" s="36">
        <v>2337.42</v>
      </c>
      <c r="D9" s="3"/>
      <c r="E9" s="4"/>
      <c r="F9" s="36">
        <v>298.03300000000002</v>
      </c>
      <c r="G9" s="36">
        <v>47.142899999999997</v>
      </c>
      <c r="H9" s="36">
        <v>304.36399999999998</v>
      </c>
      <c r="I9" s="36">
        <v>2.8887299999999998</v>
      </c>
      <c r="J9" s="3">
        <v>292.36399999999998</v>
      </c>
      <c r="K9" s="4">
        <v>6.2928100000000001E-2</v>
      </c>
      <c r="N9" s="3">
        <f>B9</f>
        <v>302.14499999999998</v>
      </c>
      <c r="O9" s="21">
        <f>C9*100</f>
        <v>233742</v>
      </c>
      <c r="P9" s="3">
        <f>F9</f>
        <v>298.03300000000002</v>
      </c>
      <c r="Q9" s="17">
        <f>G9*0.000001</f>
        <v>4.7142899999999992E-5</v>
      </c>
      <c r="R9" s="3">
        <f>H9</f>
        <v>304.36399999999998</v>
      </c>
      <c r="S9" s="24">
        <f>I9</f>
        <v>2.8887299999999998</v>
      </c>
      <c r="T9" s="3">
        <f>J9</f>
        <v>292.36399999999998</v>
      </c>
      <c r="U9" s="24">
        <f>K9</f>
        <v>6.2928100000000001E-2</v>
      </c>
      <c r="V9" s="22">
        <f>((O9*(Q9)^2)/S9)*T9</f>
        <v>5.2575848279793266E-2</v>
      </c>
      <c r="W9" s="39">
        <f>U9/V9-1</f>
        <v>0.19690127803768531</v>
      </c>
    </row>
    <row r="10" spans="1:23" x14ac:dyDescent="0.6">
      <c r="B10" s="3">
        <v>327.76799999999997</v>
      </c>
      <c r="C10" s="4">
        <v>2202.1</v>
      </c>
      <c r="D10" s="3"/>
      <c r="E10" s="4"/>
      <c r="F10" s="3">
        <v>325.57400000000001</v>
      </c>
      <c r="G10" s="4">
        <v>51.904800000000002</v>
      </c>
      <c r="H10" s="3">
        <v>326.041</v>
      </c>
      <c r="I10" s="4">
        <v>2.7530199999999998</v>
      </c>
      <c r="J10" s="3">
        <v>321.935</v>
      </c>
      <c r="K10" s="4">
        <v>8.1227499999999994E-2</v>
      </c>
      <c r="N10" s="3">
        <f t="shared" ref="N10:N22" si="0">B10</f>
        <v>327.76799999999997</v>
      </c>
      <c r="O10" s="21">
        <f t="shared" ref="O10:O22" si="1">C10*100</f>
        <v>220210</v>
      </c>
      <c r="P10" s="3">
        <f t="shared" ref="P10:P22" si="2">F10</f>
        <v>325.57400000000001</v>
      </c>
      <c r="Q10" s="17">
        <f t="shared" ref="Q10:Q22" si="3">G10*0.000001</f>
        <v>5.1904799999999998E-5</v>
      </c>
      <c r="R10" s="3">
        <f t="shared" ref="R10:U22" si="4">H10</f>
        <v>326.041</v>
      </c>
      <c r="S10" s="24">
        <f t="shared" si="4"/>
        <v>2.7530199999999998</v>
      </c>
      <c r="T10" s="3">
        <f t="shared" si="4"/>
        <v>321.935</v>
      </c>
      <c r="U10" s="24">
        <f t="shared" si="4"/>
        <v>8.1227499999999994E-2</v>
      </c>
      <c r="V10" s="22">
        <f t="shared" ref="V10:V22" si="5">((O10*(Q10)^2)/S10)*T10</f>
        <v>6.9376264041583813E-2</v>
      </c>
      <c r="W10" s="39">
        <f t="shared" ref="W10:W22" si="6">U10/V10-1</f>
        <v>0.17082551391514267</v>
      </c>
    </row>
    <row r="11" spans="1:23" x14ac:dyDescent="0.6">
      <c r="B11" s="2">
        <v>369.279</v>
      </c>
      <c r="C11" s="1">
        <v>1907.2</v>
      </c>
      <c r="D11" s="2"/>
      <c r="E11" s="1"/>
      <c r="F11" s="2">
        <v>368.85199999999998</v>
      </c>
      <c r="G11" s="1">
        <v>60.476199999999999</v>
      </c>
      <c r="H11" s="2">
        <v>373.26600000000002</v>
      </c>
      <c r="I11" s="1">
        <v>2.5456500000000002</v>
      </c>
      <c r="J11" s="2">
        <v>377.09199999999998</v>
      </c>
      <c r="K11" s="1">
        <v>0.10294200000000001</v>
      </c>
      <c r="N11" s="3">
        <f t="shared" si="0"/>
        <v>369.279</v>
      </c>
      <c r="O11" s="21">
        <f t="shared" si="1"/>
        <v>190720</v>
      </c>
      <c r="P11" s="3">
        <f t="shared" si="2"/>
        <v>368.85199999999998</v>
      </c>
      <c r="Q11" s="17">
        <f t="shared" si="3"/>
        <v>6.0476199999999995E-5</v>
      </c>
      <c r="R11" s="3">
        <f t="shared" si="4"/>
        <v>373.26600000000002</v>
      </c>
      <c r="S11" s="24">
        <f t="shared" si="4"/>
        <v>2.5456500000000002</v>
      </c>
      <c r="T11" s="3">
        <f t="shared" si="4"/>
        <v>377.09199999999998</v>
      </c>
      <c r="U11" s="24">
        <f t="shared" si="4"/>
        <v>0.10294200000000001</v>
      </c>
      <c r="V11" s="22">
        <f t="shared" si="5"/>
        <v>0.10332700796502919</v>
      </c>
      <c r="W11" s="39">
        <f t="shared" si="6"/>
        <v>-3.7261116199115429E-3</v>
      </c>
    </row>
    <row r="12" spans="1:23" x14ac:dyDescent="0.6">
      <c r="B12" s="2">
        <v>418.53199999999998</v>
      </c>
      <c r="C12" s="1">
        <v>1660.51</v>
      </c>
      <c r="D12" s="2"/>
      <c r="E12" s="1"/>
      <c r="F12" s="2">
        <v>427.86900000000003</v>
      </c>
      <c r="G12" s="1">
        <v>71.904799999999994</v>
      </c>
      <c r="H12" s="2">
        <v>424.45699999999999</v>
      </c>
      <c r="I12" s="1">
        <v>2.28233</v>
      </c>
      <c r="J12" s="2">
        <v>426.47699999999998</v>
      </c>
      <c r="K12" s="1">
        <v>0.16206300000000001</v>
      </c>
      <c r="N12" s="3">
        <f t="shared" si="0"/>
        <v>418.53199999999998</v>
      </c>
      <c r="O12" s="21">
        <f t="shared" si="1"/>
        <v>166051</v>
      </c>
      <c r="P12" s="3">
        <f t="shared" si="2"/>
        <v>427.86900000000003</v>
      </c>
      <c r="Q12" s="17">
        <f t="shared" si="3"/>
        <v>7.1904799999999996E-5</v>
      </c>
      <c r="R12" s="3">
        <f t="shared" si="4"/>
        <v>424.45699999999999</v>
      </c>
      <c r="S12" s="24">
        <f t="shared" si="4"/>
        <v>2.28233</v>
      </c>
      <c r="T12" s="3">
        <f t="shared" si="4"/>
        <v>426.47699999999998</v>
      </c>
      <c r="U12" s="24">
        <f t="shared" si="4"/>
        <v>0.16206300000000001</v>
      </c>
      <c r="V12" s="22">
        <f t="shared" si="5"/>
        <v>0.1604258822510215</v>
      </c>
      <c r="W12" s="39">
        <f t="shared" si="6"/>
        <v>1.0204823099659643E-2</v>
      </c>
    </row>
    <row r="13" spans="1:23" x14ac:dyDescent="0.6">
      <c r="B13" s="2">
        <v>471.70600000000002</v>
      </c>
      <c r="C13" s="1">
        <v>1405.92</v>
      </c>
      <c r="D13" s="2"/>
      <c r="E13" s="1"/>
      <c r="F13" s="2">
        <v>469.18</v>
      </c>
      <c r="G13" s="1">
        <v>85.714299999999994</v>
      </c>
      <c r="H13" s="2">
        <v>471.62400000000002</v>
      </c>
      <c r="I13" s="1">
        <v>2.1469499999999999</v>
      </c>
      <c r="J13" s="2">
        <v>473.90699999999998</v>
      </c>
      <c r="K13" s="1">
        <v>0.224943</v>
      </c>
      <c r="N13" s="3">
        <f t="shared" si="0"/>
        <v>471.70600000000002</v>
      </c>
      <c r="O13" s="21">
        <f t="shared" si="1"/>
        <v>140592</v>
      </c>
      <c r="P13" s="3">
        <f t="shared" si="2"/>
        <v>469.18</v>
      </c>
      <c r="Q13" s="17">
        <f t="shared" si="3"/>
        <v>8.5714299999999993E-5</v>
      </c>
      <c r="R13" s="3">
        <f t="shared" si="4"/>
        <v>471.62400000000002</v>
      </c>
      <c r="S13" s="24">
        <f t="shared" si="4"/>
        <v>2.1469499999999999</v>
      </c>
      <c r="T13" s="3">
        <f t="shared" si="4"/>
        <v>473.90699999999998</v>
      </c>
      <c r="U13" s="24">
        <f t="shared" si="4"/>
        <v>0.224943</v>
      </c>
      <c r="V13" s="22">
        <f t="shared" si="5"/>
        <v>0.22800184842326976</v>
      </c>
      <c r="W13" s="39">
        <f t="shared" si="6"/>
        <v>-1.3415893092196374E-2</v>
      </c>
    </row>
    <row r="14" spans="1:23" x14ac:dyDescent="0.6">
      <c r="B14" s="2">
        <v>522.86199999999997</v>
      </c>
      <c r="C14" s="1">
        <v>1191.28</v>
      </c>
      <c r="D14" s="2"/>
      <c r="E14" s="1"/>
      <c r="F14" s="2">
        <v>526.22900000000004</v>
      </c>
      <c r="G14" s="1">
        <v>99.047600000000003</v>
      </c>
      <c r="H14" s="2">
        <v>522.73199999999997</v>
      </c>
      <c r="I14" s="1">
        <v>1.98763</v>
      </c>
      <c r="J14" s="2">
        <v>517.40300000000002</v>
      </c>
      <c r="K14" s="1">
        <v>0.28787099999999999</v>
      </c>
      <c r="N14" s="3">
        <f t="shared" si="0"/>
        <v>522.86199999999997</v>
      </c>
      <c r="O14" s="21">
        <f t="shared" si="1"/>
        <v>119128</v>
      </c>
      <c r="P14" s="3">
        <f t="shared" si="2"/>
        <v>526.22900000000004</v>
      </c>
      <c r="Q14" s="17">
        <f t="shared" si="3"/>
        <v>9.9047600000000004E-5</v>
      </c>
      <c r="R14" s="3">
        <f t="shared" si="4"/>
        <v>522.73199999999997</v>
      </c>
      <c r="S14" s="24">
        <f t="shared" si="4"/>
        <v>1.98763</v>
      </c>
      <c r="T14" s="3">
        <f t="shared" si="4"/>
        <v>517.40300000000002</v>
      </c>
      <c r="U14" s="24">
        <f t="shared" si="4"/>
        <v>0.28787099999999999</v>
      </c>
      <c r="V14" s="22">
        <f t="shared" si="5"/>
        <v>0.30422518471753729</v>
      </c>
      <c r="W14" s="39">
        <f t="shared" si="6"/>
        <v>-5.3756840455932653E-2</v>
      </c>
    </row>
    <row r="15" spans="1:23" x14ac:dyDescent="0.6">
      <c r="B15" s="2">
        <v>572.06299999999999</v>
      </c>
      <c r="C15" s="1">
        <v>976.58199999999999</v>
      </c>
      <c r="D15" s="2"/>
      <c r="E15" s="1"/>
      <c r="F15" s="2">
        <v>565.57399999999996</v>
      </c>
      <c r="G15" s="1">
        <v>119.048</v>
      </c>
      <c r="H15" s="2">
        <v>577.84500000000003</v>
      </c>
      <c r="I15" s="1">
        <v>1.72437</v>
      </c>
      <c r="J15" s="2">
        <v>569.06500000000005</v>
      </c>
      <c r="K15" s="1">
        <v>0.43656699999999998</v>
      </c>
      <c r="N15" s="3">
        <f t="shared" si="0"/>
        <v>572.06299999999999</v>
      </c>
      <c r="O15" s="21">
        <f t="shared" si="1"/>
        <v>97658.2</v>
      </c>
      <c r="P15" s="3">
        <f t="shared" si="2"/>
        <v>565.57399999999996</v>
      </c>
      <c r="Q15" s="17">
        <f t="shared" si="3"/>
        <v>1.19048E-4</v>
      </c>
      <c r="R15" s="3">
        <f t="shared" si="4"/>
        <v>577.84500000000003</v>
      </c>
      <c r="S15" s="24">
        <f t="shared" si="4"/>
        <v>1.72437</v>
      </c>
      <c r="T15" s="3">
        <f t="shared" si="4"/>
        <v>569.06500000000005</v>
      </c>
      <c r="U15" s="24">
        <f t="shared" si="4"/>
        <v>0.43656699999999998</v>
      </c>
      <c r="V15" s="22">
        <f t="shared" si="5"/>
        <v>0.45675608254528727</v>
      </c>
      <c r="W15" s="39">
        <f t="shared" si="6"/>
        <v>-4.4201015195644455E-2</v>
      </c>
    </row>
    <row r="16" spans="1:23" x14ac:dyDescent="0.6">
      <c r="B16" s="2">
        <v>617.35699999999997</v>
      </c>
      <c r="C16" s="1">
        <v>761.78499999999997</v>
      </c>
      <c r="D16" s="2"/>
      <c r="E16" s="1"/>
      <c r="F16" s="2">
        <v>618.68899999999996</v>
      </c>
      <c r="G16" s="1">
        <v>136.667</v>
      </c>
      <c r="H16" s="2">
        <v>625.10900000000004</v>
      </c>
      <c r="I16" s="1">
        <v>1.46899</v>
      </c>
      <c r="J16" s="2">
        <v>626.62699999999995</v>
      </c>
      <c r="K16" s="1">
        <v>0.58519100000000002</v>
      </c>
      <c r="N16" s="3">
        <f t="shared" si="0"/>
        <v>617.35699999999997</v>
      </c>
      <c r="O16" s="21">
        <f t="shared" si="1"/>
        <v>76178.5</v>
      </c>
      <c r="P16" s="3">
        <f t="shared" si="2"/>
        <v>618.68899999999996</v>
      </c>
      <c r="Q16" s="17">
        <f t="shared" si="3"/>
        <v>1.3666699999999998E-4</v>
      </c>
      <c r="R16" s="3">
        <f t="shared" si="4"/>
        <v>625.10900000000004</v>
      </c>
      <c r="S16" s="24">
        <f t="shared" si="4"/>
        <v>1.46899</v>
      </c>
      <c r="T16" s="3">
        <f t="shared" si="4"/>
        <v>626.62699999999995</v>
      </c>
      <c r="U16" s="24">
        <f t="shared" si="4"/>
        <v>0.58519100000000002</v>
      </c>
      <c r="V16" s="22">
        <f t="shared" si="5"/>
        <v>0.60694593035802513</v>
      </c>
      <c r="W16" s="39">
        <f t="shared" si="6"/>
        <v>-3.5843275767896365E-2</v>
      </c>
    </row>
    <row r="17" spans="2:23" x14ac:dyDescent="0.6">
      <c r="B17" s="2">
        <v>668.30899999999997</v>
      </c>
      <c r="C17" s="1">
        <v>675.14099999999996</v>
      </c>
      <c r="D17" s="2"/>
      <c r="E17" s="1"/>
      <c r="F17" s="2">
        <v>669.83600000000001</v>
      </c>
      <c r="G17" s="1">
        <v>143.81</v>
      </c>
      <c r="H17" s="2">
        <v>674.16600000000005</v>
      </c>
      <c r="I17" s="1">
        <v>1.4216500000000001</v>
      </c>
      <c r="J17" s="2">
        <v>672.07799999999997</v>
      </c>
      <c r="K17" s="1">
        <v>0.64436099999999996</v>
      </c>
      <c r="N17" s="3">
        <f t="shared" si="0"/>
        <v>668.30899999999997</v>
      </c>
      <c r="O17" s="21">
        <f t="shared" si="1"/>
        <v>67514.099999999991</v>
      </c>
      <c r="P17" s="3">
        <f t="shared" si="2"/>
        <v>669.83600000000001</v>
      </c>
      <c r="Q17" s="17">
        <f t="shared" si="3"/>
        <v>1.4380999999999999E-4</v>
      </c>
      <c r="R17" s="3">
        <f t="shared" si="4"/>
        <v>674.16600000000005</v>
      </c>
      <c r="S17" s="24">
        <f t="shared" si="4"/>
        <v>1.4216500000000001</v>
      </c>
      <c r="T17" s="3">
        <f t="shared" si="4"/>
        <v>672.07799999999997</v>
      </c>
      <c r="U17" s="24">
        <f t="shared" si="4"/>
        <v>0.64436099999999996</v>
      </c>
      <c r="V17" s="22">
        <f t="shared" si="5"/>
        <v>0.66008466765862794</v>
      </c>
      <c r="W17" s="39">
        <f t="shared" si="6"/>
        <v>-2.382068305631313E-2</v>
      </c>
    </row>
    <row r="18" spans="2:23" x14ac:dyDescent="0.6">
      <c r="B18" s="2">
        <v>723.18200000000002</v>
      </c>
      <c r="C18" s="1">
        <v>580.60199999999998</v>
      </c>
      <c r="D18" s="2"/>
      <c r="E18" s="1"/>
      <c r="F18" s="2">
        <v>717.04899999999998</v>
      </c>
      <c r="G18" s="1">
        <v>158.571</v>
      </c>
      <c r="H18" s="2">
        <v>723.24300000000005</v>
      </c>
      <c r="I18" s="1">
        <v>1.3503000000000001</v>
      </c>
      <c r="J18" s="2">
        <v>727.54399999999998</v>
      </c>
      <c r="K18" s="1">
        <v>0.75567600000000001</v>
      </c>
      <c r="N18" s="3">
        <f t="shared" si="0"/>
        <v>723.18200000000002</v>
      </c>
      <c r="O18" s="21">
        <f t="shared" si="1"/>
        <v>58060.2</v>
      </c>
      <c r="P18" s="3">
        <f t="shared" si="2"/>
        <v>717.04899999999998</v>
      </c>
      <c r="Q18" s="17">
        <f t="shared" si="3"/>
        <v>1.5857099999999998E-4</v>
      </c>
      <c r="R18" s="3">
        <f t="shared" si="4"/>
        <v>723.24300000000005</v>
      </c>
      <c r="S18" s="24">
        <f t="shared" si="4"/>
        <v>1.3503000000000001</v>
      </c>
      <c r="T18" s="3">
        <f t="shared" si="4"/>
        <v>727.54399999999998</v>
      </c>
      <c r="U18" s="24">
        <f t="shared" si="4"/>
        <v>0.75567600000000001</v>
      </c>
      <c r="V18" s="22">
        <f t="shared" si="5"/>
        <v>0.78660201272468011</v>
      </c>
      <c r="W18" s="39">
        <f t="shared" si="6"/>
        <v>-3.9315959309024207E-2</v>
      </c>
    </row>
    <row r="19" spans="2:23" x14ac:dyDescent="0.6">
      <c r="B19" s="2">
        <v>768.28399999999999</v>
      </c>
      <c r="C19" s="1">
        <v>485.803</v>
      </c>
      <c r="D19" s="2"/>
      <c r="E19" s="1"/>
      <c r="F19" s="2">
        <v>766.22900000000004</v>
      </c>
      <c r="G19" s="1">
        <v>178.095</v>
      </c>
      <c r="H19" s="2">
        <v>770.38499999999999</v>
      </c>
      <c r="I19" s="1">
        <v>1.2469300000000001</v>
      </c>
      <c r="J19" s="2">
        <v>773.47199999999998</v>
      </c>
      <c r="K19" s="1">
        <v>0.95297900000000002</v>
      </c>
      <c r="N19" s="3">
        <f t="shared" si="0"/>
        <v>768.28399999999999</v>
      </c>
      <c r="O19" s="21">
        <f t="shared" si="1"/>
        <v>48580.3</v>
      </c>
      <c r="P19" s="3">
        <f t="shared" si="2"/>
        <v>766.22900000000004</v>
      </c>
      <c r="Q19" s="17">
        <f t="shared" si="3"/>
        <v>1.7809499999999999E-4</v>
      </c>
      <c r="R19" s="3">
        <f t="shared" si="4"/>
        <v>770.38499999999999</v>
      </c>
      <c r="S19" s="24">
        <f t="shared" si="4"/>
        <v>1.2469300000000001</v>
      </c>
      <c r="T19" s="3">
        <f t="shared" si="4"/>
        <v>773.47199999999998</v>
      </c>
      <c r="U19" s="24">
        <f t="shared" si="4"/>
        <v>0.95297900000000002</v>
      </c>
      <c r="V19" s="22">
        <f t="shared" si="5"/>
        <v>0.95579811350414878</v>
      </c>
      <c r="W19" s="39">
        <f t="shared" si="6"/>
        <v>-2.9494863657067993E-3</v>
      </c>
    </row>
    <row r="20" spans="2:23" x14ac:dyDescent="0.6">
      <c r="B20" s="2">
        <v>815.226</v>
      </c>
      <c r="C20" s="1">
        <v>463.05399999999997</v>
      </c>
      <c r="D20" s="2"/>
      <c r="E20" s="1"/>
      <c r="F20" s="2">
        <v>809.50800000000004</v>
      </c>
      <c r="G20" s="1">
        <v>191.905</v>
      </c>
      <c r="H20" s="2">
        <v>827.31100000000004</v>
      </c>
      <c r="I20" s="1">
        <v>1.1676899999999999</v>
      </c>
      <c r="J20" s="2">
        <v>823.25599999999997</v>
      </c>
      <c r="K20" s="1">
        <v>1.1278300000000001</v>
      </c>
      <c r="N20" s="3">
        <f t="shared" si="0"/>
        <v>815.226</v>
      </c>
      <c r="O20" s="21">
        <f t="shared" si="1"/>
        <v>46305.399999999994</v>
      </c>
      <c r="P20" s="3">
        <f t="shared" si="2"/>
        <v>809.50800000000004</v>
      </c>
      <c r="Q20" s="17">
        <f t="shared" si="3"/>
        <v>1.91905E-4</v>
      </c>
      <c r="R20" s="3">
        <f t="shared" si="4"/>
        <v>827.31100000000004</v>
      </c>
      <c r="S20" s="24">
        <f t="shared" si="4"/>
        <v>1.1676899999999999</v>
      </c>
      <c r="T20" s="3">
        <f t="shared" si="4"/>
        <v>823.25599999999997</v>
      </c>
      <c r="U20" s="24">
        <f t="shared" si="4"/>
        <v>1.1278300000000001</v>
      </c>
      <c r="V20" s="22">
        <f t="shared" si="5"/>
        <v>1.2022964484543148</v>
      </c>
      <c r="W20" s="39">
        <f t="shared" si="6"/>
        <v>-6.1936844735796748E-2</v>
      </c>
    </row>
    <row r="21" spans="2:23" x14ac:dyDescent="0.6">
      <c r="B21" s="2">
        <v>866.07600000000002</v>
      </c>
      <c r="C21" s="1">
        <v>440.40899999999999</v>
      </c>
      <c r="D21" s="2"/>
      <c r="E21" s="1"/>
      <c r="F21" s="2">
        <v>862.62300000000005</v>
      </c>
      <c r="G21" s="1">
        <v>204.762</v>
      </c>
      <c r="H21" s="2">
        <v>874.30499999999995</v>
      </c>
      <c r="I21" s="1">
        <v>1.24831</v>
      </c>
      <c r="J21" s="35">
        <v>866.98400000000004</v>
      </c>
      <c r="K21" s="35">
        <v>1.25796</v>
      </c>
      <c r="N21" s="3">
        <f t="shared" si="0"/>
        <v>866.07600000000002</v>
      </c>
      <c r="O21" s="21">
        <f t="shared" si="1"/>
        <v>44040.9</v>
      </c>
      <c r="P21" s="3">
        <f t="shared" si="2"/>
        <v>862.62300000000005</v>
      </c>
      <c r="Q21" s="17">
        <f t="shared" si="3"/>
        <v>2.0476199999999999E-4</v>
      </c>
      <c r="R21" s="3">
        <f t="shared" si="4"/>
        <v>874.30499999999995</v>
      </c>
      <c r="S21" s="24">
        <f t="shared" si="4"/>
        <v>1.24831</v>
      </c>
      <c r="T21" s="3">
        <f t="shared" si="4"/>
        <v>866.98400000000004</v>
      </c>
      <c r="U21" s="24">
        <f t="shared" si="4"/>
        <v>1.25796</v>
      </c>
      <c r="V21" s="22">
        <f t="shared" si="5"/>
        <v>1.282459161213523</v>
      </c>
      <c r="W21" s="39">
        <f t="shared" si="6"/>
        <v>-1.9103268123049411E-2</v>
      </c>
    </row>
    <row r="22" spans="2:23" x14ac:dyDescent="0.6">
      <c r="B22" s="35">
        <v>914.90899999999999</v>
      </c>
      <c r="C22" s="35">
        <v>457.71199999999999</v>
      </c>
      <c r="D22" s="2"/>
      <c r="E22" s="1"/>
      <c r="F22" s="35">
        <v>909.83600000000001</v>
      </c>
      <c r="G22" s="35">
        <v>202.381</v>
      </c>
      <c r="H22" s="35">
        <v>927.15</v>
      </c>
      <c r="I22" s="35">
        <v>1.3690199999999999</v>
      </c>
      <c r="J22" s="35">
        <v>914.15700000000004</v>
      </c>
      <c r="K22" s="35">
        <v>1.24617</v>
      </c>
      <c r="N22" s="3">
        <f t="shared" si="0"/>
        <v>914.90899999999999</v>
      </c>
      <c r="O22" s="21">
        <f t="shared" si="1"/>
        <v>45771.199999999997</v>
      </c>
      <c r="P22" s="3">
        <f t="shared" si="2"/>
        <v>909.83600000000001</v>
      </c>
      <c r="Q22" s="17">
        <f t="shared" si="3"/>
        <v>2.0238099999999999E-4</v>
      </c>
      <c r="R22" s="3">
        <f t="shared" si="4"/>
        <v>927.15</v>
      </c>
      <c r="S22" s="24">
        <f t="shared" si="4"/>
        <v>1.3690199999999999</v>
      </c>
      <c r="T22" s="3">
        <f t="shared" si="4"/>
        <v>914.15700000000004</v>
      </c>
      <c r="U22" s="24">
        <f t="shared" si="4"/>
        <v>1.24617</v>
      </c>
      <c r="V22" s="22">
        <f t="shared" si="5"/>
        <v>1.2518225484013512</v>
      </c>
      <c r="W22" s="39">
        <f t="shared" si="6"/>
        <v>-4.5154550128290172E-3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2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6">
        <v>295.22500000000002</v>
      </c>
      <c r="C9" s="36">
        <v>1109.4100000000001</v>
      </c>
      <c r="D9" s="3"/>
      <c r="E9" s="4"/>
      <c r="F9" s="36">
        <v>303.09300000000002</v>
      </c>
      <c r="G9" s="36">
        <v>93.789500000000004</v>
      </c>
      <c r="H9" s="36">
        <v>302.25599999999997</v>
      </c>
      <c r="I9" s="36">
        <v>2.3078799999999999</v>
      </c>
      <c r="J9" s="36">
        <v>292.80700000000002</v>
      </c>
      <c r="K9" s="36">
        <v>0.13428200000000001</v>
      </c>
      <c r="N9" s="3">
        <f>B9</f>
        <v>295.22500000000002</v>
      </c>
      <c r="O9" s="21">
        <f>C9*100</f>
        <v>110941.00000000001</v>
      </c>
      <c r="P9" s="3">
        <f>F9</f>
        <v>303.09300000000002</v>
      </c>
      <c r="Q9" s="17">
        <f>G9*0.000001</f>
        <v>9.37895E-5</v>
      </c>
      <c r="R9" s="3">
        <f>H9</f>
        <v>302.25599999999997</v>
      </c>
      <c r="S9" s="24">
        <f>I9</f>
        <v>2.3078799999999999</v>
      </c>
      <c r="T9" s="3">
        <f>J9</f>
        <v>292.80700000000002</v>
      </c>
      <c r="U9" s="24">
        <f>K9</f>
        <v>0.13428200000000001</v>
      </c>
    </row>
    <row r="10" spans="1:22" x14ac:dyDescent="0.6">
      <c r="B10" s="3">
        <v>324.64600000000002</v>
      </c>
      <c r="C10" s="4">
        <v>1092.8599999999999</v>
      </c>
      <c r="D10" s="3"/>
      <c r="E10" s="4"/>
      <c r="F10" s="3">
        <v>368.041</v>
      </c>
      <c r="G10" s="4">
        <v>108.526</v>
      </c>
      <c r="H10" s="3">
        <v>323.83</v>
      </c>
      <c r="I10" s="4">
        <v>2.2512599999999998</v>
      </c>
      <c r="J10" s="3">
        <v>322.24599999999998</v>
      </c>
      <c r="K10" s="4">
        <v>0.14951200000000001</v>
      </c>
      <c r="N10" s="3">
        <f t="shared" ref="N10:N22" si="0">B10</f>
        <v>324.64600000000002</v>
      </c>
      <c r="O10" s="21">
        <f t="shared" ref="O10:O22" si="1">C10*100</f>
        <v>109285.99999999999</v>
      </c>
      <c r="P10" s="3">
        <f t="shared" ref="P10:P21" si="2">F10</f>
        <v>368.041</v>
      </c>
      <c r="Q10" s="17">
        <f t="shared" ref="Q10:Q21" si="3">G10*0.000001</f>
        <v>1.08526E-4</v>
      </c>
      <c r="R10" s="3">
        <f t="shared" ref="R10:U22" si="4">H10</f>
        <v>323.83</v>
      </c>
      <c r="S10" s="24">
        <f t="shared" si="4"/>
        <v>2.2512599999999998</v>
      </c>
      <c r="T10" s="3">
        <f t="shared" si="4"/>
        <v>322.24599999999998</v>
      </c>
      <c r="U10" s="24">
        <f t="shared" si="4"/>
        <v>0.14951200000000001</v>
      </c>
    </row>
    <row r="11" spans="1:22" x14ac:dyDescent="0.6">
      <c r="B11" s="2">
        <v>364.971</v>
      </c>
      <c r="C11" s="1">
        <v>1042.68</v>
      </c>
      <c r="D11" s="2"/>
      <c r="E11" s="1"/>
      <c r="F11" s="2">
        <v>417.52600000000001</v>
      </c>
      <c r="G11" s="1">
        <v>120.316</v>
      </c>
      <c r="H11" s="2">
        <v>374.678</v>
      </c>
      <c r="I11" s="1">
        <v>2.12548</v>
      </c>
      <c r="J11" s="2">
        <v>373.57299999999998</v>
      </c>
      <c r="K11" s="1">
        <v>0.227163</v>
      </c>
      <c r="N11" s="3">
        <f t="shared" si="0"/>
        <v>364.971</v>
      </c>
      <c r="O11" s="21">
        <f t="shared" si="1"/>
        <v>104268</v>
      </c>
      <c r="P11" s="3">
        <f t="shared" si="2"/>
        <v>417.52600000000001</v>
      </c>
      <c r="Q11" s="17">
        <f t="shared" si="3"/>
        <v>1.2031599999999999E-4</v>
      </c>
      <c r="R11" s="3">
        <f t="shared" si="4"/>
        <v>374.678</v>
      </c>
      <c r="S11" s="24">
        <f t="shared" si="4"/>
        <v>2.12548</v>
      </c>
      <c r="T11" s="3">
        <f t="shared" si="4"/>
        <v>373.57299999999998</v>
      </c>
      <c r="U11" s="24">
        <f t="shared" si="4"/>
        <v>0.227163</v>
      </c>
    </row>
    <row r="12" spans="1:22" x14ac:dyDescent="0.6">
      <c r="B12" s="2">
        <v>417.67399999999998</v>
      </c>
      <c r="C12" s="1">
        <v>989.26700000000005</v>
      </c>
      <c r="D12" s="2"/>
      <c r="E12" s="1"/>
      <c r="F12" s="2">
        <v>473.19600000000003</v>
      </c>
      <c r="G12" s="1">
        <v>131.26300000000001</v>
      </c>
      <c r="H12" s="2">
        <v>425.51799999999997</v>
      </c>
      <c r="I12" s="1">
        <v>2.01233</v>
      </c>
      <c r="J12" s="2">
        <v>424.9</v>
      </c>
      <c r="K12" s="1">
        <v>0.30481399999999997</v>
      </c>
      <c r="N12" s="3">
        <f t="shared" si="0"/>
        <v>417.67399999999998</v>
      </c>
      <c r="O12" s="21">
        <f t="shared" si="1"/>
        <v>98926.700000000012</v>
      </c>
      <c r="P12" s="3">
        <f t="shared" si="2"/>
        <v>473.19600000000003</v>
      </c>
      <c r="Q12" s="17">
        <f t="shared" si="3"/>
        <v>1.3126300000000001E-4</v>
      </c>
      <c r="R12" s="3">
        <f t="shared" si="4"/>
        <v>425.51799999999997</v>
      </c>
      <c r="S12" s="24">
        <f t="shared" si="4"/>
        <v>2.01233</v>
      </c>
      <c r="T12" s="3">
        <f t="shared" si="4"/>
        <v>424.9</v>
      </c>
      <c r="U12" s="24">
        <f t="shared" si="4"/>
        <v>0.30481399999999997</v>
      </c>
    </row>
    <row r="13" spans="1:22" x14ac:dyDescent="0.6">
      <c r="B13" s="2">
        <v>471.9</v>
      </c>
      <c r="C13" s="1">
        <v>945.99400000000003</v>
      </c>
      <c r="D13" s="2"/>
      <c r="E13" s="1"/>
      <c r="F13" s="2">
        <v>522.67999999999995</v>
      </c>
      <c r="G13" s="1">
        <v>140.52600000000001</v>
      </c>
      <c r="H13" s="2">
        <v>482.512</v>
      </c>
      <c r="I13" s="1">
        <v>1.89924</v>
      </c>
      <c r="J13" s="2">
        <v>473.14600000000002</v>
      </c>
      <c r="K13" s="1">
        <v>0.38565199999999999</v>
      </c>
      <c r="N13" s="3">
        <f t="shared" si="0"/>
        <v>471.9</v>
      </c>
      <c r="O13" s="21">
        <f t="shared" si="1"/>
        <v>94599.400000000009</v>
      </c>
      <c r="P13" s="3">
        <f t="shared" si="2"/>
        <v>522.67999999999995</v>
      </c>
      <c r="Q13" s="17">
        <f t="shared" si="3"/>
        <v>1.40526E-4</v>
      </c>
      <c r="R13" s="3">
        <f t="shared" si="4"/>
        <v>482.512</v>
      </c>
      <c r="S13" s="24">
        <f t="shared" si="4"/>
        <v>1.89924</v>
      </c>
      <c r="T13" s="3">
        <f t="shared" si="4"/>
        <v>473.14600000000002</v>
      </c>
      <c r="U13" s="24">
        <f t="shared" si="4"/>
        <v>0.38565199999999999</v>
      </c>
      <c r="V13" s="22">
        <f>((O13*(Q12)^2)/S13)*T13</f>
        <v>0.40605826807869766</v>
      </c>
    </row>
    <row r="14" spans="1:22" x14ac:dyDescent="0.6">
      <c r="B14" s="2">
        <v>519.95600000000002</v>
      </c>
      <c r="C14" s="1">
        <v>895.90099999999995</v>
      </c>
      <c r="D14" s="2"/>
      <c r="E14" s="1"/>
      <c r="F14" s="2">
        <v>570.61900000000003</v>
      </c>
      <c r="G14" s="1">
        <v>149.78899999999999</v>
      </c>
      <c r="H14" s="2">
        <v>519.45399999999995</v>
      </c>
      <c r="I14" s="1">
        <v>1.86805</v>
      </c>
      <c r="J14" s="2">
        <v>516.76499999999999</v>
      </c>
      <c r="K14" s="1">
        <v>0.46970000000000001</v>
      </c>
      <c r="N14" s="3">
        <f t="shared" si="0"/>
        <v>519.95600000000002</v>
      </c>
      <c r="O14" s="21">
        <f t="shared" si="1"/>
        <v>89590.099999999991</v>
      </c>
      <c r="P14" s="3">
        <f t="shared" si="2"/>
        <v>570.61900000000003</v>
      </c>
      <c r="Q14" s="17">
        <f t="shared" si="3"/>
        <v>1.4978899999999997E-4</v>
      </c>
      <c r="R14" s="3">
        <f t="shared" si="4"/>
        <v>519.45399999999995</v>
      </c>
      <c r="S14" s="24">
        <f t="shared" si="4"/>
        <v>1.86805</v>
      </c>
      <c r="T14" s="3">
        <f t="shared" si="4"/>
        <v>516.76499999999999</v>
      </c>
      <c r="U14" s="24">
        <f t="shared" si="4"/>
        <v>0.46970000000000001</v>
      </c>
      <c r="V14" s="22">
        <f>((O14*(Q13)^2)/S14)*T14</f>
        <v>0.48941579983601569</v>
      </c>
    </row>
    <row r="15" spans="1:22" x14ac:dyDescent="0.6">
      <c r="B15" s="2">
        <v>572.68399999999997</v>
      </c>
      <c r="C15" s="1">
        <v>832.35900000000004</v>
      </c>
      <c r="D15" s="2"/>
      <c r="E15" s="1"/>
      <c r="F15" s="2">
        <v>626.28899999999999</v>
      </c>
      <c r="G15" s="1">
        <v>154.84200000000001</v>
      </c>
      <c r="H15" s="2">
        <v>581.06299999999999</v>
      </c>
      <c r="I15" s="1">
        <v>1.75502</v>
      </c>
      <c r="J15" s="2">
        <v>574.39599999999996</v>
      </c>
      <c r="K15" s="1">
        <v>0.57863500000000001</v>
      </c>
      <c r="N15" s="3">
        <f t="shared" si="0"/>
        <v>572.68399999999997</v>
      </c>
      <c r="O15" s="21">
        <f t="shared" si="1"/>
        <v>83235.900000000009</v>
      </c>
      <c r="P15" s="3">
        <f t="shared" si="2"/>
        <v>626.28899999999999</v>
      </c>
      <c r="Q15" s="17">
        <f t="shared" si="3"/>
        <v>1.5484200000000001E-4</v>
      </c>
      <c r="R15" s="3">
        <f t="shared" si="4"/>
        <v>581.06299999999999</v>
      </c>
      <c r="S15" s="24">
        <f t="shared" si="4"/>
        <v>1.75502</v>
      </c>
      <c r="T15" s="3">
        <f t="shared" si="4"/>
        <v>574.39599999999996</v>
      </c>
      <c r="U15" s="24">
        <f t="shared" si="4"/>
        <v>0.57863500000000001</v>
      </c>
      <c r="V15" s="22">
        <f>((O15*(Q14)^2)/S15)*T15</f>
        <v>0.61122324112486237</v>
      </c>
    </row>
    <row r="16" spans="1:22" x14ac:dyDescent="0.6">
      <c r="B16" s="2">
        <v>619.16200000000003</v>
      </c>
      <c r="C16" s="1">
        <v>795.75</v>
      </c>
      <c r="D16" s="2"/>
      <c r="E16" s="1"/>
      <c r="F16" s="2">
        <v>661.85599999999999</v>
      </c>
      <c r="G16" s="1">
        <v>159.89500000000001</v>
      </c>
      <c r="H16" s="2">
        <v>624.17499999999995</v>
      </c>
      <c r="I16" s="1">
        <v>1.6986300000000001</v>
      </c>
      <c r="J16" s="2">
        <v>624.33199999999999</v>
      </c>
      <c r="K16" s="1">
        <v>0.697106</v>
      </c>
      <c r="N16" s="3">
        <f t="shared" si="0"/>
        <v>619.16200000000003</v>
      </c>
      <c r="O16" s="21">
        <f t="shared" si="1"/>
        <v>79575</v>
      </c>
      <c r="P16" s="3">
        <f t="shared" si="2"/>
        <v>661.85599999999999</v>
      </c>
      <c r="Q16" s="17">
        <f t="shared" si="3"/>
        <v>1.5989500000000001E-4</v>
      </c>
      <c r="R16" s="3">
        <f t="shared" si="4"/>
        <v>624.17499999999995</v>
      </c>
      <c r="S16" s="24">
        <f t="shared" si="4"/>
        <v>1.6986300000000001</v>
      </c>
      <c r="T16" s="3">
        <f t="shared" si="4"/>
        <v>624.33199999999999</v>
      </c>
      <c r="U16" s="24">
        <f t="shared" si="4"/>
        <v>0.697106</v>
      </c>
      <c r="V16" s="22">
        <f>((O16*(Q15)^2)/S16)*T16</f>
        <v>0.70124696856450586</v>
      </c>
    </row>
    <row r="17" spans="2:22" x14ac:dyDescent="0.6">
      <c r="B17" s="2">
        <v>670.26300000000003</v>
      </c>
      <c r="C17" s="1">
        <v>765.94500000000005</v>
      </c>
      <c r="D17" s="2"/>
      <c r="E17" s="1"/>
      <c r="F17" s="2">
        <v>715.97900000000004</v>
      </c>
      <c r="G17" s="1">
        <v>173.78899999999999</v>
      </c>
      <c r="H17" s="2">
        <v>682.69600000000003</v>
      </c>
      <c r="I17" s="1">
        <v>1.6045100000000001</v>
      </c>
      <c r="J17" s="2">
        <v>674.13699999999994</v>
      </c>
      <c r="K17" s="1">
        <v>0.781057</v>
      </c>
      <c r="N17" s="3">
        <f t="shared" si="0"/>
        <v>670.26300000000003</v>
      </c>
      <c r="O17" s="21">
        <f t="shared" si="1"/>
        <v>76594.5</v>
      </c>
      <c r="P17" s="3">
        <f t="shared" si="2"/>
        <v>715.97900000000004</v>
      </c>
      <c r="Q17" s="17">
        <f t="shared" si="3"/>
        <v>1.7378899999999999E-4</v>
      </c>
      <c r="R17" s="3">
        <f t="shared" si="4"/>
        <v>682.69600000000003</v>
      </c>
      <c r="S17" s="24">
        <f t="shared" si="4"/>
        <v>1.6045100000000001</v>
      </c>
      <c r="T17" s="3">
        <f t="shared" si="4"/>
        <v>674.13699999999994</v>
      </c>
      <c r="U17" s="24">
        <f t="shared" si="4"/>
        <v>0.781057</v>
      </c>
    </row>
    <row r="18" spans="2:22" x14ac:dyDescent="0.6">
      <c r="B18" s="2">
        <v>715.25900000000001</v>
      </c>
      <c r="C18" s="1">
        <v>702.31500000000005</v>
      </c>
      <c r="D18" s="2"/>
      <c r="E18" s="1"/>
      <c r="F18" s="2">
        <v>771.649</v>
      </c>
      <c r="G18" s="1">
        <v>181.78899999999999</v>
      </c>
      <c r="H18" s="2">
        <v>721.21199999999999</v>
      </c>
      <c r="I18" s="1">
        <v>1.5164899999999999</v>
      </c>
      <c r="J18" s="2">
        <v>721.18299999999999</v>
      </c>
      <c r="K18" s="1">
        <v>0.95292299999999996</v>
      </c>
      <c r="N18" s="3">
        <f t="shared" si="0"/>
        <v>715.25900000000001</v>
      </c>
      <c r="O18" s="21">
        <f t="shared" si="1"/>
        <v>70231.5</v>
      </c>
      <c r="P18" s="3">
        <f t="shared" si="2"/>
        <v>771.649</v>
      </c>
      <c r="Q18" s="17">
        <f t="shared" si="3"/>
        <v>1.8178899999999999E-4</v>
      </c>
      <c r="R18" s="3">
        <f t="shared" si="4"/>
        <v>721.21199999999999</v>
      </c>
      <c r="S18" s="24">
        <f t="shared" si="4"/>
        <v>1.5164899999999999</v>
      </c>
      <c r="T18" s="3">
        <f t="shared" si="4"/>
        <v>721.18299999999999</v>
      </c>
      <c r="U18" s="24">
        <f t="shared" si="4"/>
        <v>0.95292299999999996</v>
      </c>
    </row>
    <row r="19" spans="2:22" x14ac:dyDescent="0.6">
      <c r="B19" s="2">
        <v>764.87</v>
      </c>
      <c r="C19" s="1">
        <v>648.86400000000003</v>
      </c>
      <c r="D19" s="2"/>
      <c r="E19" s="1"/>
      <c r="F19" s="2">
        <v>819.58799999999997</v>
      </c>
      <c r="G19" s="1">
        <v>188.52600000000001</v>
      </c>
      <c r="H19" s="2">
        <v>778.19</v>
      </c>
      <c r="I19" s="1">
        <v>1.4286700000000001</v>
      </c>
      <c r="J19" s="2">
        <v>775.84199999999998</v>
      </c>
      <c r="K19" s="1">
        <v>1.0932900000000001</v>
      </c>
      <c r="N19" s="3">
        <f t="shared" si="0"/>
        <v>764.87</v>
      </c>
      <c r="O19" s="21">
        <f t="shared" si="1"/>
        <v>64886.400000000001</v>
      </c>
      <c r="P19" s="3">
        <f t="shared" si="2"/>
        <v>819.58799999999997</v>
      </c>
      <c r="Q19" s="17">
        <f t="shared" si="3"/>
        <v>1.88526E-4</v>
      </c>
      <c r="R19" s="3">
        <f t="shared" si="4"/>
        <v>778.19</v>
      </c>
      <c r="S19" s="24">
        <f t="shared" si="4"/>
        <v>1.4286700000000001</v>
      </c>
      <c r="T19" s="3">
        <f t="shared" si="4"/>
        <v>775.84199999999998</v>
      </c>
      <c r="U19" s="24">
        <f t="shared" si="4"/>
        <v>1.0932900000000001</v>
      </c>
      <c r="V19" s="22">
        <f>((O19*(Q18)^2)/S19)*T19</f>
        <v>1.1644751948703391</v>
      </c>
    </row>
    <row r="20" spans="2:22" x14ac:dyDescent="0.6">
      <c r="B20" s="2">
        <v>817.55700000000002</v>
      </c>
      <c r="C20" s="1">
        <v>602.19899999999996</v>
      </c>
      <c r="D20" s="2"/>
      <c r="E20" s="1"/>
      <c r="F20" s="2">
        <v>864.43299999999999</v>
      </c>
      <c r="G20" s="1">
        <v>194</v>
      </c>
      <c r="H20" s="2">
        <v>827.43600000000004</v>
      </c>
      <c r="I20" s="1">
        <v>1.4039200000000001</v>
      </c>
      <c r="J20" s="2">
        <v>830.36900000000003</v>
      </c>
      <c r="K20" s="1">
        <v>1.19913</v>
      </c>
      <c r="N20" s="3">
        <f t="shared" si="0"/>
        <v>817.55700000000002</v>
      </c>
      <c r="O20" s="21">
        <f t="shared" si="1"/>
        <v>60219.899999999994</v>
      </c>
      <c r="P20" s="3">
        <f t="shared" si="2"/>
        <v>864.43299999999999</v>
      </c>
      <c r="Q20" s="17">
        <f t="shared" si="3"/>
        <v>1.94E-4</v>
      </c>
      <c r="R20" s="3">
        <f t="shared" si="4"/>
        <v>827.43600000000004</v>
      </c>
      <c r="S20" s="24">
        <f t="shared" si="4"/>
        <v>1.4039200000000001</v>
      </c>
      <c r="T20" s="3">
        <f t="shared" si="4"/>
        <v>830.36900000000003</v>
      </c>
      <c r="U20" s="24">
        <f t="shared" si="4"/>
        <v>1.19913</v>
      </c>
      <c r="V20" s="22">
        <f>((O20*(Q19)^2)/S20)*T20</f>
        <v>1.2659346950906365</v>
      </c>
    </row>
    <row r="21" spans="2:22" x14ac:dyDescent="0.6">
      <c r="B21" s="2">
        <v>870.221</v>
      </c>
      <c r="C21" s="1">
        <v>565.66</v>
      </c>
      <c r="D21" s="2"/>
      <c r="E21" s="1"/>
      <c r="F21" s="35">
        <v>913.91800000000001</v>
      </c>
      <c r="G21" s="35">
        <v>198.63200000000001</v>
      </c>
      <c r="H21" s="2">
        <v>875.12800000000004</v>
      </c>
      <c r="I21" s="1">
        <v>1.40442</v>
      </c>
      <c r="J21" s="2">
        <v>877.26</v>
      </c>
      <c r="K21" s="1">
        <v>1.3302</v>
      </c>
      <c r="N21" s="3">
        <f t="shared" si="0"/>
        <v>870.221</v>
      </c>
      <c r="O21" s="21">
        <f t="shared" si="1"/>
        <v>56566</v>
      </c>
      <c r="P21" s="3">
        <f t="shared" si="2"/>
        <v>913.91800000000001</v>
      </c>
      <c r="Q21" s="17">
        <f t="shared" si="3"/>
        <v>1.9863199999999999E-4</v>
      </c>
      <c r="R21" s="3">
        <f t="shared" si="4"/>
        <v>875.12800000000004</v>
      </c>
      <c r="S21" s="24">
        <f t="shared" si="4"/>
        <v>1.40442</v>
      </c>
      <c r="T21" s="3">
        <f t="shared" si="4"/>
        <v>877.26</v>
      </c>
      <c r="U21" s="24">
        <f t="shared" si="4"/>
        <v>1.3302</v>
      </c>
      <c r="V21" s="22">
        <f>((O21*(Q20)^2)/S21)*T21</f>
        <v>1.3298120103856113</v>
      </c>
    </row>
    <row r="22" spans="2:22" x14ac:dyDescent="0.6">
      <c r="B22" s="35">
        <v>913.50300000000004</v>
      </c>
      <c r="C22" s="35">
        <v>572.89800000000002</v>
      </c>
      <c r="D22" s="2"/>
      <c r="E22" s="1"/>
      <c r="F22" s="2"/>
      <c r="G22" s="1"/>
      <c r="H22" s="35">
        <v>919.71600000000001</v>
      </c>
      <c r="I22" s="35">
        <v>1.4491000000000001</v>
      </c>
      <c r="J22" s="35">
        <v>928.55100000000004</v>
      </c>
      <c r="K22" s="35">
        <v>1.3984399999999999</v>
      </c>
      <c r="N22" s="3">
        <f t="shared" si="0"/>
        <v>913.50300000000004</v>
      </c>
      <c r="O22" s="21">
        <f t="shared" si="1"/>
        <v>57289.8</v>
      </c>
      <c r="P22" s="3"/>
      <c r="Q22" s="17"/>
      <c r="R22" s="3">
        <f t="shared" si="4"/>
        <v>919.71600000000001</v>
      </c>
      <c r="S22" s="24">
        <f t="shared" si="4"/>
        <v>1.4491000000000001</v>
      </c>
      <c r="T22" s="3">
        <f t="shared" si="4"/>
        <v>928.55100000000004</v>
      </c>
      <c r="U22" s="24">
        <f t="shared" si="4"/>
        <v>1.3984399999999999</v>
      </c>
      <c r="V22" s="22">
        <f>((O22*(Q21)^2)/S22)*T22</f>
        <v>1.4483820792284663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303.54599999999999</v>
      </c>
      <c r="C9" s="4">
        <v>1301.76</v>
      </c>
      <c r="D9" s="3"/>
      <c r="E9" s="4"/>
      <c r="F9" s="3">
        <v>298.65699999999998</v>
      </c>
      <c r="G9" s="4">
        <v>79.787800000000004</v>
      </c>
      <c r="H9" s="36">
        <v>304.98899999999998</v>
      </c>
      <c r="I9" s="36">
        <v>2.18045</v>
      </c>
      <c r="J9" s="36">
        <v>301.72899999999998</v>
      </c>
      <c r="K9" s="36">
        <v>0.123529</v>
      </c>
      <c r="N9" s="3">
        <f>B9</f>
        <v>303.54599999999999</v>
      </c>
      <c r="O9" s="21">
        <f>C9*100</f>
        <v>130176</v>
      </c>
      <c r="P9" s="3">
        <f>F9</f>
        <v>298.65699999999998</v>
      </c>
      <c r="Q9" s="17">
        <f>G9*0.000001</f>
        <v>7.9787800000000002E-5</v>
      </c>
      <c r="R9" s="3">
        <f>H9</f>
        <v>304.98899999999998</v>
      </c>
      <c r="S9" s="24">
        <f>I9</f>
        <v>2.18045</v>
      </c>
      <c r="T9" s="3">
        <f>J9</f>
        <v>301.72899999999998</v>
      </c>
      <c r="U9" s="24">
        <f>K9</f>
        <v>0.123529</v>
      </c>
      <c r="V9" s="22">
        <f>((O9*(Q9)^2)/S9)*T9</f>
        <v>0.11467660427634122</v>
      </c>
    </row>
    <row r="10" spans="1:22" x14ac:dyDescent="0.6">
      <c r="B10" s="3">
        <v>401.17</v>
      </c>
      <c r="C10" s="4">
        <v>997.24099999999999</v>
      </c>
      <c r="D10" s="3"/>
      <c r="E10" s="4"/>
      <c r="F10" s="3">
        <v>399.35</v>
      </c>
      <c r="G10" s="4">
        <v>108.768</v>
      </c>
      <c r="H10" s="3">
        <v>400.85700000000003</v>
      </c>
      <c r="I10" s="4">
        <v>2.1448900000000002</v>
      </c>
      <c r="J10" s="3">
        <v>400.28800000000001</v>
      </c>
      <c r="K10" s="4">
        <v>0.25764700000000001</v>
      </c>
      <c r="N10" s="3">
        <f t="shared" ref="N10:N15" si="0">B10</f>
        <v>401.17</v>
      </c>
      <c r="O10" s="21">
        <f t="shared" ref="O10:O15" si="1">C10*100</f>
        <v>99724.1</v>
      </c>
      <c r="P10" s="3">
        <f t="shared" ref="P10:P15" si="2">F10</f>
        <v>399.35</v>
      </c>
      <c r="Q10" s="17">
        <f t="shared" ref="Q10:Q15" si="3">G10*0.000001</f>
        <v>1.08768E-4</v>
      </c>
      <c r="R10" s="3">
        <f t="shared" ref="R10:U15" si="4">H10</f>
        <v>400.85700000000003</v>
      </c>
      <c r="S10" s="24">
        <f t="shared" si="4"/>
        <v>2.1448900000000002</v>
      </c>
      <c r="T10" s="3">
        <f t="shared" si="4"/>
        <v>400.28800000000001</v>
      </c>
      <c r="U10" s="24">
        <f t="shared" si="4"/>
        <v>0.25764700000000001</v>
      </c>
      <c r="V10" s="22">
        <f t="shared" ref="V10:V15" si="5">((O10*(Q10)^2)/S10)*T10</f>
        <v>0.2201759899800787</v>
      </c>
    </row>
    <row r="11" spans="1:22" x14ac:dyDescent="0.6">
      <c r="B11" s="2">
        <v>489.82400000000001</v>
      </c>
      <c r="C11" s="1">
        <v>860.18499999999995</v>
      </c>
      <c r="D11" s="2"/>
      <c r="E11" s="1"/>
      <c r="F11" s="2">
        <v>500.04399999999998</v>
      </c>
      <c r="G11" s="1">
        <v>137.74799999999999</v>
      </c>
      <c r="H11" s="2">
        <v>498.53100000000001</v>
      </c>
      <c r="I11" s="1">
        <v>1.9934499999999999</v>
      </c>
      <c r="J11" s="2">
        <v>502.30500000000001</v>
      </c>
      <c r="K11" s="1">
        <v>0.434118</v>
      </c>
      <c r="N11" s="3">
        <f t="shared" si="0"/>
        <v>489.82400000000001</v>
      </c>
      <c r="O11" s="21">
        <f t="shared" si="1"/>
        <v>86018.5</v>
      </c>
      <c r="P11" s="3">
        <f t="shared" si="2"/>
        <v>500.04399999999998</v>
      </c>
      <c r="Q11" s="17">
        <f t="shared" si="3"/>
        <v>1.3774799999999998E-4</v>
      </c>
      <c r="R11" s="3">
        <f t="shared" si="4"/>
        <v>498.53100000000001</v>
      </c>
      <c r="S11" s="24">
        <f t="shared" si="4"/>
        <v>1.9934499999999999</v>
      </c>
      <c r="T11" s="3">
        <f t="shared" si="4"/>
        <v>502.30500000000001</v>
      </c>
      <c r="U11" s="24">
        <f t="shared" si="4"/>
        <v>0.434118</v>
      </c>
      <c r="V11" s="22">
        <f t="shared" si="5"/>
        <v>0.41126771950109431</v>
      </c>
    </row>
    <row r="12" spans="1:22" x14ac:dyDescent="0.6">
      <c r="B12" s="2">
        <v>602.83100000000002</v>
      </c>
      <c r="C12" s="1">
        <v>725.08100000000002</v>
      </c>
      <c r="D12" s="2"/>
      <c r="E12" s="1"/>
      <c r="F12" s="2">
        <v>596.21900000000005</v>
      </c>
      <c r="G12" s="1">
        <v>161.50899999999999</v>
      </c>
      <c r="H12" s="2">
        <v>605.07600000000002</v>
      </c>
      <c r="I12" s="1">
        <v>1.86161</v>
      </c>
      <c r="J12" s="2">
        <v>595.67700000000002</v>
      </c>
      <c r="K12" s="1">
        <v>0.61764699999999995</v>
      </c>
      <c r="N12" s="3">
        <f t="shared" si="0"/>
        <v>602.83100000000002</v>
      </c>
      <c r="O12" s="21">
        <f t="shared" si="1"/>
        <v>72508.100000000006</v>
      </c>
      <c r="P12" s="3">
        <f t="shared" si="2"/>
        <v>596.21900000000005</v>
      </c>
      <c r="Q12" s="17">
        <f t="shared" si="3"/>
        <v>1.6150899999999997E-4</v>
      </c>
      <c r="R12" s="3">
        <f t="shared" si="4"/>
        <v>605.07600000000002</v>
      </c>
      <c r="S12" s="24">
        <f t="shared" si="4"/>
        <v>1.86161</v>
      </c>
      <c r="T12" s="3">
        <f t="shared" si="4"/>
        <v>595.67700000000002</v>
      </c>
      <c r="U12" s="24">
        <f t="shared" si="4"/>
        <v>0.61764699999999995</v>
      </c>
      <c r="V12" s="22">
        <f t="shared" si="5"/>
        <v>0.6052044460234921</v>
      </c>
    </row>
    <row r="13" spans="1:22" x14ac:dyDescent="0.6">
      <c r="B13" s="2">
        <v>693.68200000000002</v>
      </c>
      <c r="C13" s="1">
        <v>612.22699999999998</v>
      </c>
      <c r="D13" s="2"/>
      <c r="E13" s="1"/>
      <c r="F13" s="2">
        <v>696.846</v>
      </c>
      <c r="G13" s="1">
        <v>184.51900000000001</v>
      </c>
      <c r="H13" s="2">
        <v>702.745</v>
      </c>
      <c r="I13" s="1">
        <v>1.72949</v>
      </c>
      <c r="J13" s="2">
        <v>690.77800000000002</v>
      </c>
      <c r="K13" s="1">
        <v>0.82941200000000004</v>
      </c>
      <c r="N13" s="3">
        <f t="shared" si="0"/>
        <v>693.68200000000002</v>
      </c>
      <c r="O13" s="21">
        <f t="shared" si="1"/>
        <v>61222.7</v>
      </c>
      <c r="P13" s="3">
        <f t="shared" si="2"/>
        <v>696.846</v>
      </c>
      <c r="Q13" s="17">
        <f t="shared" si="3"/>
        <v>1.8451899999999999E-4</v>
      </c>
      <c r="R13" s="3">
        <f t="shared" si="4"/>
        <v>702.745</v>
      </c>
      <c r="S13" s="24">
        <f t="shared" si="4"/>
        <v>1.72949</v>
      </c>
      <c r="T13" s="3">
        <f t="shared" si="4"/>
        <v>690.77800000000002</v>
      </c>
      <c r="U13" s="24">
        <f t="shared" si="4"/>
        <v>0.82941200000000004</v>
      </c>
      <c r="V13" s="22">
        <f t="shared" si="5"/>
        <v>0.83255916425397514</v>
      </c>
    </row>
    <row r="14" spans="1:22" x14ac:dyDescent="0.6">
      <c r="B14" s="2">
        <v>791.20799999999997</v>
      </c>
      <c r="C14" s="1">
        <v>451.85700000000003</v>
      </c>
      <c r="D14" s="2"/>
      <c r="E14" s="1"/>
      <c r="F14" s="2">
        <v>788.66800000000001</v>
      </c>
      <c r="G14" s="1">
        <v>217.988</v>
      </c>
      <c r="H14" s="2">
        <v>803.97500000000002</v>
      </c>
      <c r="I14" s="1">
        <v>1.55884</v>
      </c>
      <c r="J14" s="2">
        <v>792.79499999999996</v>
      </c>
      <c r="K14" s="1">
        <v>1.1717599999999999</v>
      </c>
      <c r="N14" s="3">
        <f t="shared" si="0"/>
        <v>791.20799999999997</v>
      </c>
      <c r="O14" s="21">
        <f t="shared" si="1"/>
        <v>45185.700000000004</v>
      </c>
      <c r="P14" s="3">
        <f t="shared" si="2"/>
        <v>788.66800000000001</v>
      </c>
      <c r="Q14" s="17">
        <f t="shared" si="3"/>
        <v>2.1798799999999999E-4</v>
      </c>
      <c r="R14" s="3">
        <f t="shared" si="4"/>
        <v>803.97500000000002</v>
      </c>
      <c r="S14" s="24">
        <f t="shared" si="4"/>
        <v>1.55884</v>
      </c>
      <c r="T14" s="3">
        <f t="shared" si="4"/>
        <v>792.79499999999996</v>
      </c>
      <c r="U14" s="24">
        <f t="shared" si="4"/>
        <v>1.1717599999999999</v>
      </c>
      <c r="V14" s="22">
        <f t="shared" si="5"/>
        <v>1.0920073196498992</v>
      </c>
    </row>
    <row r="15" spans="1:22" x14ac:dyDescent="0.6">
      <c r="B15" s="2">
        <v>893.06399999999996</v>
      </c>
      <c r="C15" s="1">
        <v>435.988</v>
      </c>
      <c r="D15" s="2"/>
      <c r="E15" s="1"/>
      <c r="F15" s="2">
        <v>902.55399999999997</v>
      </c>
      <c r="G15" s="1">
        <v>229.78700000000001</v>
      </c>
      <c r="H15" s="2">
        <v>903.40300000000002</v>
      </c>
      <c r="I15" s="1">
        <v>1.48475</v>
      </c>
      <c r="J15" s="35">
        <v>894.81299999999999</v>
      </c>
      <c r="K15" s="35">
        <v>1.2529399999999999</v>
      </c>
      <c r="N15" s="3">
        <f t="shared" si="0"/>
        <v>893.06399999999996</v>
      </c>
      <c r="O15" s="21">
        <f t="shared" si="1"/>
        <v>43598.8</v>
      </c>
      <c r="P15" s="3">
        <f t="shared" si="2"/>
        <v>902.55399999999997</v>
      </c>
      <c r="Q15" s="17">
        <f t="shared" si="3"/>
        <v>2.2978699999999999E-4</v>
      </c>
      <c r="R15" s="3">
        <f t="shared" si="4"/>
        <v>903.40300000000002</v>
      </c>
      <c r="S15" s="24">
        <f t="shared" si="4"/>
        <v>1.48475</v>
      </c>
      <c r="T15" s="3">
        <f t="shared" si="4"/>
        <v>894.81299999999999</v>
      </c>
      <c r="U15" s="24">
        <f t="shared" si="4"/>
        <v>1.2529399999999999</v>
      </c>
      <c r="V15" s="22">
        <f t="shared" si="5"/>
        <v>1.3874086489040771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6">
        <v>304.471</v>
      </c>
      <c r="C9" s="36">
        <v>12.289199999999999</v>
      </c>
      <c r="D9" s="3"/>
      <c r="E9" s="4"/>
      <c r="F9" s="36">
        <v>302.553</v>
      </c>
      <c r="G9" s="36">
        <v>253.71799999999999</v>
      </c>
      <c r="H9" s="3">
        <v>305.34899999999999</v>
      </c>
      <c r="I9" s="4">
        <v>0.729572</v>
      </c>
      <c r="J9" s="3">
        <v>301.959</v>
      </c>
      <c r="K9" s="4">
        <v>3.7694699999999998E-2</v>
      </c>
      <c r="N9" s="3">
        <f>B9</f>
        <v>304.471</v>
      </c>
      <c r="O9" s="21">
        <f>C9*100</f>
        <v>1228.9199999999998</v>
      </c>
      <c r="P9" s="3">
        <f>F9</f>
        <v>302.553</v>
      </c>
      <c r="Q9" s="17">
        <f>G9*0.000001</f>
        <v>2.53718E-4</v>
      </c>
      <c r="R9" s="3">
        <f>H9</f>
        <v>305.34899999999999</v>
      </c>
      <c r="S9" s="24">
        <f>I9</f>
        <v>0.729572</v>
      </c>
      <c r="T9" s="3">
        <f>J9</f>
        <v>301.959</v>
      </c>
      <c r="U9" s="24">
        <f>K9</f>
        <v>3.7694699999999998E-2</v>
      </c>
      <c r="V9" s="22">
        <f>((O9*(Q9)^2)/S9)*T9</f>
        <v>3.274205933758801E-2</v>
      </c>
      <c r="W9" s="39">
        <f>U9/V9-1</f>
        <v>0.15126234459927002</v>
      </c>
    </row>
    <row r="10" spans="1:23" x14ac:dyDescent="0.6">
      <c r="B10" s="3">
        <v>329.50799999999998</v>
      </c>
      <c r="C10" s="4">
        <v>13.0602</v>
      </c>
      <c r="D10" s="3"/>
      <c r="E10" s="4"/>
      <c r="F10" s="3">
        <v>332.83</v>
      </c>
      <c r="G10" s="4">
        <v>268.923</v>
      </c>
      <c r="H10" s="3">
        <v>330.31200000000001</v>
      </c>
      <c r="I10" s="4">
        <v>0.65953300000000004</v>
      </c>
      <c r="J10" s="3">
        <v>330.93299999999999</v>
      </c>
      <c r="K10" s="4">
        <v>4.2226699999999999E-2</v>
      </c>
      <c r="N10" s="3">
        <f t="shared" ref="N10:N22" si="0">B10</f>
        <v>329.50799999999998</v>
      </c>
      <c r="O10" s="21">
        <f t="shared" ref="O10:O22" si="1">C10*100</f>
        <v>1306.02</v>
      </c>
      <c r="P10" s="3">
        <f t="shared" ref="P10:P22" si="2">F10</f>
        <v>332.83</v>
      </c>
      <c r="Q10" s="17">
        <f t="shared" ref="Q10:Q22" si="3">G10*0.000001</f>
        <v>2.6892300000000001E-4</v>
      </c>
      <c r="R10" s="3">
        <f t="shared" ref="R10:U22" si="4">H10</f>
        <v>330.31200000000001</v>
      </c>
      <c r="S10" s="24">
        <f t="shared" si="4"/>
        <v>0.65953300000000004</v>
      </c>
      <c r="T10" s="3">
        <f t="shared" si="4"/>
        <v>330.93299999999999</v>
      </c>
      <c r="U10" s="24">
        <f t="shared" si="4"/>
        <v>4.2226699999999999E-2</v>
      </c>
      <c r="V10" s="22">
        <f t="shared" ref="V10:V22" si="5">((O10*(Q10)^2)/S10)*T10</f>
        <v>4.7392461757054818E-2</v>
      </c>
      <c r="W10" s="39">
        <f t="shared" ref="W10:W22" si="6">U10/V10-1</f>
        <v>-0.10899965027214154</v>
      </c>
    </row>
    <row r="11" spans="1:23" x14ac:dyDescent="0.6">
      <c r="B11" s="2">
        <v>369.74700000000001</v>
      </c>
      <c r="C11" s="1">
        <v>15.5663</v>
      </c>
      <c r="D11" s="2"/>
      <c r="E11" s="1"/>
      <c r="F11" s="2">
        <v>372.90899999999999</v>
      </c>
      <c r="G11" s="1">
        <v>286.471</v>
      </c>
      <c r="H11" s="2">
        <v>374.88900000000001</v>
      </c>
      <c r="I11" s="1">
        <v>0.58365800000000001</v>
      </c>
      <c r="J11" s="2">
        <v>373.93599999999998</v>
      </c>
      <c r="K11" s="1">
        <v>8.4742600000000001E-2</v>
      </c>
      <c r="N11" s="3">
        <f t="shared" si="0"/>
        <v>369.74700000000001</v>
      </c>
      <c r="O11" s="21">
        <f t="shared" si="1"/>
        <v>1556.63</v>
      </c>
      <c r="P11" s="3">
        <f t="shared" si="2"/>
        <v>372.90899999999999</v>
      </c>
      <c r="Q11" s="17">
        <f t="shared" si="3"/>
        <v>2.86471E-4</v>
      </c>
      <c r="R11" s="3">
        <f t="shared" si="4"/>
        <v>374.88900000000001</v>
      </c>
      <c r="S11" s="24">
        <f t="shared" si="4"/>
        <v>0.58365800000000001</v>
      </c>
      <c r="T11" s="3">
        <f t="shared" si="4"/>
        <v>373.93599999999998</v>
      </c>
      <c r="U11" s="24">
        <f t="shared" si="4"/>
        <v>8.4742600000000001E-2</v>
      </c>
      <c r="V11" s="22">
        <f t="shared" si="5"/>
        <v>8.1843757460097769E-2</v>
      </c>
      <c r="W11" s="39">
        <f t="shared" si="6"/>
        <v>3.5419225972311175E-2</v>
      </c>
    </row>
    <row r="12" spans="1:23" x14ac:dyDescent="0.6">
      <c r="B12" s="2">
        <v>425.18599999999998</v>
      </c>
      <c r="C12" s="1">
        <v>17.8795</v>
      </c>
      <c r="D12" s="2"/>
      <c r="E12" s="1"/>
      <c r="F12" s="2">
        <v>422.80599999999998</v>
      </c>
      <c r="G12" s="1">
        <v>299.36</v>
      </c>
      <c r="H12" s="2">
        <v>423.03100000000001</v>
      </c>
      <c r="I12" s="1">
        <v>0.49610900000000002</v>
      </c>
      <c r="J12" s="2">
        <v>422.55200000000002</v>
      </c>
      <c r="K12" s="1">
        <v>0.14149999999999999</v>
      </c>
      <c r="N12" s="3">
        <f t="shared" si="0"/>
        <v>425.18599999999998</v>
      </c>
      <c r="O12" s="21">
        <f t="shared" si="1"/>
        <v>1787.95</v>
      </c>
      <c r="P12" s="3">
        <f t="shared" si="2"/>
        <v>422.80599999999998</v>
      </c>
      <c r="Q12" s="17">
        <f t="shared" si="3"/>
        <v>2.9935999999999998E-4</v>
      </c>
      <c r="R12" s="3">
        <f t="shared" si="4"/>
        <v>423.03100000000001</v>
      </c>
      <c r="S12" s="24">
        <f t="shared" si="4"/>
        <v>0.49610900000000002</v>
      </c>
      <c r="T12" s="3">
        <f t="shared" si="4"/>
        <v>422.55200000000002</v>
      </c>
      <c r="U12" s="24">
        <f t="shared" si="4"/>
        <v>0.14149999999999999</v>
      </c>
      <c r="V12" s="22">
        <f t="shared" si="5"/>
        <v>0.13647275719604257</v>
      </c>
      <c r="W12" s="39">
        <f t="shared" si="6"/>
        <v>3.6836969569947309E-2</v>
      </c>
    </row>
    <row r="13" spans="1:23" x14ac:dyDescent="0.6">
      <c r="B13" s="2">
        <v>470.79</v>
      </c>
      <c r="C13" s="1">
        <v>17.8795</v>
      </c>
      <c r="D13" s="2"/>
      <c r="E13" s="1"/>
      <c r="F13" s="2">
        <v>473.58699999999999</v>
      </c>
      <c r="G13" s="1">
        <v>315.16800000000001</v>
      </c>
      <c r="H13" s="2">
        <v>475.63200000000001</v>
      </c>
      <c r="I13" s="1">
        <v>0.42607</v>
      </c>
      <c r="J13" s="2">
        <v>473.03699999999998</v>
      </c>
      <c r="K13" s="1">
        <v>0.198242</v>
      </c>
      <c r="N13" s="3">
        <f t="shared" si="0"/>
        <v>470.79</v>
      </c>
      <c r="O13" s="21">
        <f t="shared" si="1"/>
        <v>1787.95</v>
      </c>
      <c r="P13" s="3">
        <f t="shared" si="2"/>
        <v>473.58699999999999</v>
      </c>
      <c r="Q13" s="17">
        <f t="shared" si="3"/>
        <v>3.15168E-4</v>
      </c>
      <c r="R13" s="3">
        <f t="shared" si="4"/>
        <v>475.63200000000001</v>
      </c>
      <c r="S13" s="24">
        <f t="shared" si="4"/>
        <v>0.42607</v>
      </c>
      <c r="T13" s="3">
        <f t="shared" si="4"/>
        <v>473.03699999999998</v>
      </c>
      <c r="U13" s="24">
        <f t="shared" si="4"/>
        <v>0.198242</v>
      </c>
      <c r="V13" s="22">
        <f t="shared" si="5"/>
        <v>0.19717586587179758</v>
      </c>
      <c r="W13" s="39">
        <f t="shared" si="6"/>
        <v>5.4070214094843472E-3</v>
      </c>
    </row>
    <row r="14" spans="1:23" x14ac:dyDescent="0.6">
      <c r="B14" s="2">
        <v>524.44100000000003</v>
      </c>
      <c r="C14" s="1">
        <v>15.9518</v>
      </c>
      <c r="D14" s="2"/>
      <c r="E14" s="1"/>
      <c r="F14" s="2">
        <v>524.35900000000004</v>
      </c>
      <c r="G14" s="1">
        <v>335.06200000000001</v>
      </c>
      <c r="H14" s="2">
        <v>524.66600000000005</v>
      </c>
      <c r="I14" s="1">
        <v>0.36770399999999998</v>
      </c>
      <c r="J14" s="2">
        <v>524.45100000000002</v>
      </c>
      <c r="K14" s="1">
        <v>0.24069099999999999</v>
      </c>
      <c r="N14" s="3">
        <f t="shared" si="0"/>
        <v>524.44100000000003</v>
      </c>
      <c r="O14" s="21">
        <f t="shared" si="1"/>
        <v>1595.18</v>
      </c>
      <c r="P14" s="3">
        <f t="shared" si="2"/>
        <v>524.35900000000004</v>
      </c>
      <c r="Q14" s="17">
        <f t="shared" si="3"/>
        <v>3.3506200000000001E-4</v>
      </c>
      <c r="R14" s="3">
        <f t="shared" si="4"/>
        <v>524.66600000000005</v>
      </c>
      <c r="S14" s="24">
        <f t="shared" si="4"/>
        <v>0.36770399999999998</v>
      </c>
      <c r="T14" s="3">
        <f t="shared" si="4"/>
        <v>524.45100000000002</v>
      </c>
      <c r="U14" s="24">
        <f t="shared" si="4"/>
        <v>0.24069099999999999</v>
      </c>
      <c r="V14" s="22">
        <f t="shared" si="5"/>
        <v>0.25542688816312359</v>
      </c>
      <c r="W14" s="39">
        <f t="shared" si="6"/>
        <v>-5.7691217510792425E-2</v>
      </c>
    </row>
    <row r="15" spans="1:23" x14ac:dyDescent="0.6">
      <c r="B15" s="2">
        <v>574.51599999999996</v>
      </c>
      <c r="C15" s="1">
        <v>11.710800000000001</v>
      </c>
      <c r="D15" s="2"/>
      <c r="E15" s="1"/>
      <c r="F15" s="2">
        <v>572.45500000000004</v>
      </c>
      <c r="G15" s="1">
        <v>355.53699999999998</v>
      </c>
      <c r="H15" s="2">
        <v>573.70000000000005</v>
      </c>
      <c r="I15" s="1">
        <v>0.34144000000000002</v>
      </c>
      <c r="J15" s="35">
        <v>572.11500000000001</v>
      </c>
      <c r="K15" s="35">
        <v>0.240313</v>
      </c>
      <c r="N15" s="3">
        <f t="shared" si="0"/>
        <v>574.51599999999996</v>
      </c>
      <c r="O15" s="21">
        <f t="shared" si="1"/>
        <v>1171.0800000000002</v>
      </c>
      <c r="P15" s="3">
        <f t="shared" si="2"/>
        <v>572.45500000000004</v>
      </c>
      <c r="Q15" s="17">
        <f t="shared" si="3"/>
        <v>3.5553699999999995E-4</v>
      </c>
      <c r="R15" s="3">
        <f t="shared" si="4"/>
        <v>573.70000000000005</v>
      </c>
      <c r="S15" s="24">
        <f t="shared" si="4"/>
        <v>0.34144000000000002</v>
      </c>
      <c r="T15" s="3">
        <f t="shared" si="4"/>
        <v>572.11500000000001</v>
      </c>
      <c r="U15" s="24">
        <f t="shared" si="4"/>
        <v>0.240313</v>
      </c>
      <c r="V15" s="22">
        <f t="shared" si="5"/>
        <v>0.24804193340115591</v>
      </c>
      <c r="W15" s="39">
        <f t="shared" si="6"/>
        <v>-3.1159785344262669E-2</v>
      </c>
    </row>
    <row r="16" spans="1:23" x14ac:dyDescent="0.6">
      <c r="B16" s="2">
        <v>625.48400000000004</v>
      </c>
      <c r="C16" s="1">
        <v>9.5903600000000004</v>
      </c>
      <c r="D16" s="2"/>
      <c r="E16" s="1"/>
      <c r="F16" s="2">
        <v>621.46199999999999</v>
      </c>
      <c r="G16" s="1">
        <v>367.84100000000001</v>
      </c>
      <c r="H16" s="2">
        <v>623.62599999999998</v>
      </c>
      <c r="I16" s="1">
        <v>0.32684800000000003</v>
      </c>
      <c r="J16" s="35">
        <v>620.71600000000001</v>
      </c>
      <c r="K16" s="35">
        <v>0.24945100000000001</v>
      </c>
      <c r="N16" s="3">
        <f t="shared" si="0"/>
        <v>625.48400000000004</v>
      </c>
      <c r="O16" s="21">
        <f t="shared" si="1"/>
        <v>959.03600000000006</v>
      </c>
      <c r="P16" s="3">
        <f t="shared" si="2"/>
        <v>621.46199999999999</v>
      </c>
      <c r="Q16" s="17">
        <f t="shared" si="3"/>
        <v>3.6784099999999999E-4</v>
      </c>
      <c r="R16" s="3">
        <f t="shared" si="4"/>
        <v>623.62599999999998</v>
      </c>
      <c r="S16" s="24">
        <f t="shared" si="4"/>
        <v>0.32684800000000003</v>
      </c>
      <c r="T16" s="3">
        <f t="shared" si="4"/>
        <v>620.71600000000001</v>
      </c>
      <c r="U16" s="24">
        <f t="shared" si="4"/>
        <v>0.24945100000000001</v>
      </c>
      <c r="V16" s="22">
        <f t="shared" si="5"/>
        <v>0.24643494254878845</v>
      </c>
      <c r="W16" s="39">
        <f t="shared" si="6"/>
        <v>1.2238757296418878E-2</v>
      </c>
    </row>
    <row r="17" spans="2:23" x14ac:dyDescent="0.6">
      <c r="B17" s="2">
        <v>677.34699999999998</v>
      </c>
      <c r="C17" s="1">
        <v>10.5542</v>
      </c>
      <c r="D17" s="2"/>
      <c r="E17" s="1"/>
      <c r="F17" s="2">
        <v>674.95600000000002</v>
      </c>
      <c r="G17" s="1">
        <v>366.726</v>
      </c>
      <c r="H17" s="2">
        <v>669.98500000000001</v>
      </c>
      <c r="I17" s="1">
        <v>0.30058400000000002</v>
      </c>
      <c r="J17" s="2">
        <v>674.00699999999995</v>
      </c>
      <c r="K17" s="1">
        <v>0.315695</v>
      </c>
      <c r="N17" s="3">
        <f t="shared" si="0"/>
        <v>677.34699999999998</v>
      </c>
      <c r="O17" s="21">
        <f t="shared" si="1"/>
        <v>1055.42</v>
      </c>
      <c r="P17" s="3">
        <f t="shared" si="2"/>
        <v>674.95600000000002</v>
      </c>
      <c r="Q17" s="17">
        <f t="shared" si="3"/>
        <v>3.66726E-4</v>
      </c>
      <c r="R17" s="3">
        <f t="shared" si="4"/>
        <v>669.98500000000001</v>
      </c>
      <c r="S17" s="24">
        <f t="shared" si="4"/>
        <v>0.30058400000000002</v>
      </c>
      <c r="T17" s="3">
        <f t="shared" si="4"/>
        <v>674.00699999999995</v>
      </c>
      <c r="U17" s="24">
        <f t="shared" si="4"/>
        <v>0.315695</v>
      </c>
      <c r="V17" s="22">
        <f t="shared" si="5"/>
        <v>0.31827847623492572</v>
      </c>
      <c r="W17" s="39">
        <f t="shared" si="6"/>
        <v>-8.1170309267750707E-3</v>
      </c>
    </row>
    <row r="18" spans="2:23" x14ac:dyDescent="0.6">
      <c r="B18" s="2">
        <v>724.73900000000003</v>
      </c>
      <c r="C18" s="1">
        <v>15.5663</v>
      </c>
      <c r="D18" s="2"/>
      <c r="E18" s="1"/>
      <c r="F18" s="2">
        <v>724.03399999999999</v>
      </c>
      <c r="G18" s="1">
        <v>347.51299999999998</v>
      </c>
      <c r="H18" s="2">
        <v>722.58500000000004</v>
      </c>
      <c r="I18" s="1">
        <v>0.23638100000000001</v>
      </c>
      <c r="J18" s="2">
        <v>724.55600000000004</v>
      </c>
      <c r="K18" s="1">
        <v>0.58196099999999995</v>
      </c>
      <c r="N18" s="3">
        <f t="shared" si="0"/>
        <v>724.73900000000003</v>
      </c>
      <c r="O18" s="21">
        <f t="shared" si="1"/>
        <v>1556.63</v>
      </c>
      <c r="P18" s="3">
        <f t="shared" si="2"/>
        <v>724.03399999999999</v>
      </c>
      <c r="Q18" s="17">
        <f t="shared" si="3"/>
        <v>3.4751299999999998E-4</v>
      </c>
      <c r="R18" s="3">
        <f t="shared" si="4"/>
        <v>722.58500000000004</v>
      </c>
      <c r="S18" s="24">
        <f t="shared" si="4"/>
        <v>0.23638100000000001</v>
      </c>
      <c r="T18" s="3">
        <f t="shared" si="4"/>
        <v>724.55600000000004</v>
      </c>
      <c r="U18" s="24">
        <f t="shared" si="4"/>
        <v>0.58196099999999995</v>
      </c>
      <c r="V18" s="22">
        <f t="shared" si="5"/>
        <v>0.57621810371692839</v>
      </c>
      <c r="W18" s="39">
        <f t="shared" si="6"/>
        <v>9.9665321967961074E-3</v>
      </c>
    </row>
    <row r="19" spans="2:23" x14ac:dyDescent="0.6">
      <c r="B19" s="2">
        <v>775.70799999999997</v>
      </c>
      <c r="C19" s="1">
        <v>25.783100000000001</v>
      </c>
      <c r="D19" s="2"/>
      <c r="E19" s="1"/>
      <c r="F19" s="2">
        <v>773.13800000000003</v>
      </c>
      <c r="G19" s="1">
        <v>316.62700000000001</v>
      </c>
      <c r="H19" s="2">
        <v>773.40300000000002</v>
      </c>
      <c r="I19" s="1">
        <v>0.19844400000000001</v>
      </c>
      <c r="J19" s="2">
        <v>774.20799999999997</v>
      </c>
      <c r="K19" s="1">
        <v>0.97204400000000002</v>
      </c>
      <c r="N19" s="3">
        <f t="shared" si="0"/>
        <v>775.70799999999997</v>
      </c>
      <c r="O19" s="21">
        <f t="shared" si="1"/>
        <v>2578.31</v>
      </c>
      <c r="P19" s="3">
        <f t="shared" si="2"/>
        <v>773.13800000000003</v>
      </c>
      <c r="Q19" s="17">
        <f t="shared" si="3"/>
        <v>3.1662699999999999E-4</v>
      </c>
      <c r="R19" s="3">
        <f t="shared" si="4"/>
        <v>773.40300000000002</v>
      </c>
      <c r="S19" s="24">
        <f t="shared" si="4"/>
        <v>0.19844400000000001</v>
      </c>
      <c r="T19" s="3">
        <f t="shared" si="4"/>
        <v>774.20799999999997</v>
      </c>
      <c r="U19" s="24">
        <f t="shared" si="4"/>
        <v>0.97204400000000002</v>
      </c>
      <c r="V19" s="22">
        <f t="shared" si="5"/>
        <v>1.0084414944693019</v>
      </c>
      <c r="W19" s="39">
        <f t="shared" si="6"/>
        <v>-3.6092817152923895E-2</v>
      </c>
    </row>
    <row r="20" spans="2:23" x14ac:dyDescent="0.6">
      <c r="B20" s="2">
        <v>825.78200000000004</v>
      </c>
      <c r="C20" s="1">
        <v>39.277099999999997</v>
      </c>
      <c r="D20" s="2"/>
      <c r="E20" s="1"/>
      <c r="F20" s="2">
        <v>824.00199999999995</v>
      </c>
      <c r="G20" s="1">
        <v>296.24900000000002</v>
      </c>
      <c r="H20" s="2">
        <v>821.54499999999996</v>
      </c>
      <c r="I20" s="1">
        <v>0.21595300000000001</v>
      </c>
      <c r="J20" s="2">
        <v>823.83199999999999</v>
      </c>
      <c r="K20" s="1">
        <v>1.2716499999999999</v>
      </c>
      <c r="N20" s="3">
        <f t="shared" si="0"/>
        <v>825.78200000000004</v>
      </c>
      <c r="O20" s="21">
        <f t="shared" si="1"/>
        <v>3927.7099999999996</v>
      </c>
      <c r="P20" s="3">
        <f t="shared" si="2"/>
        <v>824.00199999999995</v>
      </c>
      <c r="Q20" s="17">
        <f t="shared" si="3"/>
        <v>2.96249E-4</v>
      </c>
      <c r="R20" s="3">
        <f t="shared" si="4"/>
        <v>821.54499999999996</v>
      </c>
      <c r="S20" s="24">
        <f t="shared" si="4"/>
        <v>0.21595300000000001</v>
      </c>
      <c r="T20" s="3">
        <f t="shared" si="4"/>
        <v>823.83199999999999</v>
      </c>
      <c r="U20" s="24">
        <f t="shared" si="4"/>
        <v>1.2716499999999999</v>
      </c>
      <c r="V20" s="22">
        <f t="shared" si="5"/>
        <v>1.3150207814997428</v>
      </c>
      <c r="W20" s="39">
        <f t="shared" si="6"/>
        <v>-3.2981061675907308E-2</v>
      </c>
    </row>
    <row r="21" spans="2:23" x14ac:dyDescent="0.6">
      <c r="B21" s="2">
        <v>850.82</v>
      </c>
      <c r="C21" s="1">
        <v>41.204799999999999</v>
      </c>
      <c r="D21" s="2"/>
      <c r="E21" s="1"/>
      <c r="F21" s="35">
        <v>849.83600000000001</v>
      </c>
      <c r="G21" s="35">
        <v>305.029</v>
      </c>
      <c r="H21" s="2">
        <v>850.07399999999996</v>
      </c>
      <c r="I21" s="1">
        <v>0.22178999999999999</v>
      </c>
      <c r="J21" s="2">
        <v>850.06700000000001</v>
      </c>
      <c r="K21" s="1">
        <v>1.4904900000000001</v>
      </c>
      <c r="N21" s="3">
        <f t="shared" si="0"/>
        <v>850.82</v>
      </c>
      <c r="O21" s="21">
        <f t="shared" si="1"/>
        <v>4120.4799999999996</v>
      </c>
      <c r="P21" s="3">
        <f t="shared" si="2"/>
        <v>849.83600000000001</v>
      </c>
      <c r="Q21" s="17">
        <f t="shared" si="3"/>
        <v>3.0502899999999996E-4</v>
      </c>
      <c r="R21" s="3">
        <f t="shared" si="4"/>
        <v>850.07399999999996</v>
      </c>
      <c r="S21" s="24">
        <f t="shared" si="4"/>
        <v>0.22178999999999999</v>
      </c>
      <c r="T21" s="3">
        <f t="shared" si="4"/>
        <v>850.06700000000001</v>
      </c>
      <c r="U21" s="24">
        <f t="shared" si="4"/>
        <v>1.4904900000000001</v>
      </c>
      <c r="V21" s="22">
        <f t="shared" si="5"/>
        <v>1.4694041716924915</v>
      </c>
      <c r="W21" s="39">
        <f t="shared" si="6"/>
        <v>1.434991727512358E-2</v>
      </c>
    </row>
    <row r="22" spans="2:23" x14ac:dyDescent="0.6">
      <c r="B22" s="35">
        <v>873.17399999999998</v>
      </c>
      <c r="C22" s="35">
        <v>43.518099999999997</v>
      </c>
      <c r="D22" s="2"/>
      <c r="E22" s="1"/>
      <c r="F22" s="35">
        <v>872.10799999999995</v>
      </c>
      <c r="G22" s="35">
        <v>312.05399999999997</v>
      </c>
      <c r="H22" s="2">
        <v>870.57899999999995</v>
      </c>
      <c r="I22" s="1">
        <v>0.22470799999999999</v>
      </c>
      <c r="J22" s="35">
        <v>873.49699999999996</v>
      </c>
      <c r="K22" s="35">
        <v>1.70459</v>
      </c>
      <c r="N22" s="3">
        <f t="shared" si="0"/>
        <v>873.17399999999998</v>
      </c>
      <c r="O22" s="21">
        <f t="shared" si="1"/>
        <v>4351.8099999999995</v>
      </c>
      <c r="P22" s="3">
        <f t="shared" si="2"/>
        <v>872.10799999999995</v>
      </c>
      <c r="Q22" s="17">
        <f t="shared" si="3"/>
        <v>3.1205399999999998E-4</v>
      </c>
      <c r="R22" s="3">
        <f t="shared" si="4"/>
        <v>870.57899999999995</v>
      </c>
      <c r="S22" s="24">
        <f t="shared" si="4"/>
        <v>0.22470799999999999</v>
      </c>
      <c r="T22" s="3">
        <f t="shared" si="4"/>
        <v>873.49699999999996</v>
      </c>
      <c r="U22" s="24">
        <f t="shared" si="4"/>
        <v>1.70459</v>
      </c>
      <c r="V22" s="22">
        <f t="shared" si="5"/>
        <v>1.64729855303804</v>
      </c>
      <c r="W22" s="39">
        <f t="shared" si="6"/>
        <v>3.4779030708367964E-2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44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6">
        <v>318.49099999999999</v>
      </c>
      <c r="E9" s="36">
        <v>0.14297899999999999</v>
      </c>
      <c r="F9" s="36">
        <v>314.92</v>
      </c>
      <c r="G9" s="36">
        <v>36.6006</v>
      </c>
      <c r="H9" s="36">
        <v>316.17899999999997</v>
      </c>
      <c r="I9" s="36">
        <v>6.6192299999999999</v>
      </c>
      <c r="J9" s="36">
        <v>314.85899999999998</v>
      </c>
      <c r="K9" s="36">
        <v>4.9044600000000001E-2</v>
      </c>
      <c r="N9" s="3">
        <f>D9</f>
        <v>318.49099999999999</v>
      </c>
      <c r="O9" s="21">
        <f>(1/(E9*10^(-3)))*100</f>
        <v>699403.408892215</v>
      </c>
      <c r="P9" s="3">
        <f>F9</f>
        <v>314.92</v>
      </c>
      <c r="Q9" s="17">
        <f>G9*0.000001</f>
        <v>3.6600599999999996E-5</v>
      </c>
      <c r="R9" s="3">
        <f>H9</f>
        <v>316.17899999999997</v>
      </c>
      <c r="S9" s="24">
        <f>I9</f>
        <v>6.6192299999999999</v>
      </c>
      <c r="T9" s="3">
        <f>J9</f>
        <v>314.85899999999998</v>
      </c>
      <c r="U9" s="24">
        <f>K9</f>
        <v>4.9044600000000001E-2</v>
      </c>
      <c r="V9" s="22">
        <f>((O9*(Q9)^2)/S9)*T9</f>
        <v>4.4566937777685847E-2</v>
      </c>
      <c r="W9" s="39">
        <f>U9/V9-1</f>
        <v>0.10047049327575897</v>
      </c>
    </row>
    <row r="10" spans="1:23" x14ac:dyDescent="0.6">
      <c r="B10" s="3"/>
      <c r="C10" s="4"/>
      <c r="D10" s="3">
        <v>333.28399999999999</v>
      </c>
      <c r="E10" s="4">
        <v>0.14638300000000001</v>
      </c>
      <c r="F10" s="3">
        <v>331.26400000000001</v>
      </c>
      <c r="G10" s="4">
        <v>36.590899999999998</v>
      </c>
      <c r="H10" s="3">
        <v>328.08800000000002</v>
      </c>
      <c r="I10" s="4">
        <v>6.3908199999999997</v>
      </c>
      <c r="J10" s="3">
        <v>330.46100000000001</v>
      </c>
      <c r="K10" s="4">
        <v>4.9044600000000001E-2</v>
      </c>
      <c r="N10" s="3">
        <f t="shared" ref="N10:N29" si="0">D10</f>
        <v>333.28399999999999</v>
      </c>
      <c r="O10" s="21">
        <f t="shared" ref="O10:O29" si="1">(1/(E10*10^(-3)))*100</f>
        <v>683139.43559019826</v>
      </c>
      <c r="P10" s="3">
        <f t="shared" ref="P10:P29" si="2">F10</f>
        <v>331.26400000000001</v>
      </c>
      <c r="Q10" s="17">
        <f t="shared" ref="Q10:Q29" si="3">G10*0.000001</f>
        <v>3.6590899999999996E-5</v>
      </c>
      <c r="R10" s="3">
        <f t="shared" ref="R10:U27" si="4">H10</f>
        <v>328.08800000000002</v>
      </c>
      <c r="S10" s="24">
        <f t="shared" si="4"/>
        <v>6.3908199999999997</v>
      </c>
      <c r="T10" s="3">
        <f t="shared" si="4"/>
        <v>330.46100000000001</v>
      </c>
      <c r="U10" s="24">
        <f t="shared" si="4"/>
        <v>4.9044600000000001E-2</v>
      </c>
      <c r="V10" s="22">
        <f t="shared" ref="V10:V29" si="5">((O10*(Q10)^2)/S10)*T10</f>
        <v>4.7295428761328979E-2</v>
      </c>
      <c r="W10" s="39">
        <f t="shared" ref="W10:W29" si="6">U10/V10-1</f>
        <v>3.698393871209027E-2</v>
      </c>
    </row>
    <row r="11" spans="1:23" x14ac:dyDescent="0.6">
      <c r="B11" s="2"/>
      <c r="C11" s="1"/>
      <c r="D11" s="2">
        <v>351.77499999999998</v>
      </c>
      <c r="E11" s="1">
        <v>0.15659600000000001</v>
      </c>
      <c r="F11" s="2">
        <v>349.11</v>
      </c>
      <c r="G11" s="1">
        <v>40.732900000000001</v>
      </c>
      <c r="H11" s="2">
        <v>349.67200000000003</v>
      </c>
      <c r="I11" s="1">
        <v>5.9847900000000003</v>
      </c>
      <c r="J11" s="2">
        <v>349.77699999999999</v>
      </c>
      <c r="K11" s="1">
        <v>5.3503200000000001E-2</v>
      </c>
      <c r="N11" s="3">
        <f t="shared" si="0"/>
        <v>351.77499999999998</v>
      </c>
      <c r="O11" s="21">
        <f t="shared" si="1"/>
        <v>638585.91534905112</v>
      </c>
      <c r="P11" s="3">
        <f t="shared" si="2"/>
        <v>349.11</v>
      </c>
      <c r="Q11" s="17">
        <f t="shared" si="3"/>
        <v>4.0732899999999998E-5</v>
      </c>
      <c r="R11" s="3">
        <f t="shared" si="4"/>
        <v>349.67200000000003</v>
      </c>
      <c r="S11" s="24">
        <f t="shared" si="4"/>
        <v>5.9847900000000003</v>
      </c>
      <c r="T11" s="3">
        <f t="shared" si="4"/>
        <v>349.77699999999999</v>
      </c>
      <c r="U11" s="24">
        <f t="shared" si="4"/>
        <v>5.3503200000000001E-2</v>
      </c>
      <c r="V11" s="22">
        <f t="shared" si="5"/>
        <v>6.1923048681327905E-2</v>
      </c>
      <c r="W11" s="39">
        <f t="shared" si="6"/>
        <v>-0.13597277363811067</v>
      </c>
    </row>
    <row r="12" spans="1:23" x14ac:dyDescent="0.6">
      <c r="B12" s="2"/>
      <c r="C12" s="1"/>
      <c r="D12" s="2">
        <v>374.70400000000001</v>
      </c>
      <c r="E12" s="1">
        <v>0.17702100000000001</v>
      </c>
      <c r="F12" s="2">
        <v>373.63900000000001</v>
      </c>
      <c r="G12" s="1">
        <v>43.981099999999998</v>
      </c>
      <c r="H12" s="2">
        <v>374.95400000000001</v>
      </c>
      <c r="I12" s="1">
        <v>5.6425700000000001</v>
      </c>
      <c r="J12" s="2">
        <v>369.83699999999999</v>
      </c>
      <c r="K12" s="1">
        <v>7.1337600000000001E-2</v>
      </c>
      <c r="N12" s="3">
        <f t="shared" si="0"/>
        <v>374.70400000000001</v>
      </c>
      <c r="O12" s="21">
        <f t="shared" si="1"/>
        <v>564904.72881748481</v>
      </c>
      <c r="P12" s="3">
        <f t="shared" si="2"/>
        <v>373.63900000000001</v>
      </c>
      <c r="Q12" s="17">
        <f t="shared" si="3"/>
        <v>4.3981099999999998E-5</v>
      </c>
      <c r="R12" s="3">
        <f t="shared" si="4"/>
        <v>374.95400000000001</v>
      </c>
      <c r="S12" s="24">
        <f t="shared" si="4"/>
        <v>5.6425700000000001</v>
      </c>
      <c r="T12" s="3">
        <f t="shared" si="4"/>
        <v>369.83699999999999</v>
      </c>
      <c r="U12" s="24">
        <f t="shared" si="4"/>
        <v>7.1337600000000001E-2</v>
      </c>
      <c r="V12" s="22">
        <f t="shared" si="5"/>
        <v>7.1621066984597706E-2</v>
      </c>
      <c r="W12" s="39">
        <f t="shared" si="6"/>
        <v>-3.9578715667369924E-3</v>
      </c>
    </row>
    <row r="13" spans="1:23" x14ac:dyDescent="0.6">
      <c r="B13" s="2"/>
      <c r="C13" s="1"/>
      <c r="D13" s="2">
        <v>398.37299999999999</v>
      </c>
      <c r="E13" s="1">
        <v>0.19744700000000001</v>
      </c>
      <c r="F13" s="2">
        <v>398.17700000000002</v>
      </c>
      <c r="G13" s="1">
        <v>49.6021</v>
      </c>
      <c r="H13" s="2">
        <v>393.572</v>
      </c>
      <c r="I13" s="1">
        <v>5.2236599999999997</v>
      </c>
      <c r="J13" s="2">
        <v>396.58199999999999</v>
      </c>
      <c r="K13" s="1">
        <v>8.6199600000000001E-2</v>
      </c>
      <c r="N13" s="3">
        <f t="shared" si="0"/>
        <v>398.37299999999999</v>
      </c>
      <c r="O13" s="21">
        <f t="shared" si="1"/>
        <v>506465.02605762554</v>
      </c>
      <c r="P13" s="3">
        <f t="shared" si="2"/>
        <v>398.17700000000002</v>
      </c>
      <c r="Q13" s="17">
        <f t="shared" si="3"/>
        <v>4.9602099999999997E-5</v>
      </c>
      <c r="R13" s="3">
        <f t="shared" si="4"/>
        <v>393.572</v>
      </c>
      <c r="S13" s="24">
        <f t="shared" si="4"/>
        <v>5.2236599999999997</v>
      </c>
      <c r="T13" s="3">
        <f t="shared" si="4"/>
        <v>396.58199999999999</v>
      </c>
      <c r="U13" s="24">
        <f t="shared" si="4"/>
        <v>8.6199600000000001E-2</v>
      </c>
      <c r="V13" s="22">
        <f t="shared" si="5"/>
        <v>9.4603604686889414E-2</v>
      </c>
      <c r="W13" s="39">
        <f t="shared" si="6"/>
        <v>-8.8833873875147185E-2</v>
      </c>
    </row>
    <row r="14" spans="1:23" x14ac:dyDescent="0.6">
      <c r="B14" s="2"/>
      <c r="C14" s="1"/>
      <c r="D14" s="2">
        <v>421.30200000000002</v>
      </c>
      <c r="E14" s="1">
        <v>0.22808500000000001</v>
      </c>
      <c r="F14" s="2">
        <v>420.48200000000003</v>
      </c>
      <c r="G14" s="1">
        <v>54.0381</v>
      </c>
      <c r="H14" s="2">
        <v>418.12099999999998</v>
      </c>
      <c r="I14" s="1">
        <v>4.8305100000000003</v>
      </c>
      <c r="J14" s="2">
        <v>420.35700000000003</v>
      </c>
      <c r="K14" s="1">
        <v>0.114437</v>
      </c>
      <c r="N14" s="3">
        <f t="shared" si="0"/>
        <v>421.30200000000002</v>
      </c>
      <c r="O14" s="21">
        <f t="shared" si="1"/>
        <v>438433.04031391797</v>
      </c>
      <c r="P14" s="3">
        <f t="shared" si="2"/>
        <v>420.48200000000003</v>
      </c>
      <c r="Q14" s="17">
        <f t="shared" si="3"/>
        <v>5.40381E-5</v>
      </c>
      <c r="R14" s="3">
        <f t="shared" si="4"/>
        <v>418.12099999999998</v>
      </c>
      <c r="S14" s="24">
        <f t="shared" si="4"/>
        <v>4.8305100000000003</v>
      </c>
      <c r="T14" s="3">
        <f t="shared" si="4"/>
        <v>420.35700000000003</v>
      </c>
      <c r="U14" s="24">
        <f t="shared" si="4"/>
        <v>0.114437</v>
      </c>
      <c r="V14" s="22">
        <f t="shared" si="5"/>
        <v>0.11141116481799372</v>
      </c>
      <c r="W14" s="39">
        <f t="shared" si="6"/>
        <v>2.7159173741244214E-2</v>
      </c>
    </row>
    <row r="15" spans="1:23" x14ac:dyDescent="0.6">
      <c r="B15" s="2"/>
      <c r="C15" s="1"/>
      <c r="D15" s="2">
        <v>442.75099999999998</v>
      </c>
      <c r="E15" s="1">
        <v>0.25531900000000002</v>
      </c>
      <c r="F15" s="2">
        <v>445.02300000000002</v>
      </c>
      <c r="G15" s="1">
        <v>60.548999999999999</v>
      </c>
      <c r="H15" s="2">
        <v>441.92599999999999</v>
      </c>
      <c r="I15" s="1">
        <v>4.4500299999999999</v>
      </c>
      <c r="J15" s="2">
        <v>445.61700000000002</v>
      </c>
      <c r="K15" s="1">
        <v>0.14416100000000001</v>
      </c>
      <c r="N15" s="3">
        <f t="shared" si="0"/>
        <v>442.75099999999998</v>
      </c>
      <c r="O15" s="21">
        <f t="shared" si="1"/>
        <v>391666.89513902215</v>
      </c>
      <c r="P15" s="3">
        <f t="shared" si="2"/>
        <v>445.02300000000002</v>
      </c>
      <c r="Q15" s="17">
        <f t="shared" si="3"/>
        <v>6.0548999999999999E-5</v>
      </c>
      <c r="R15" s="3">
        <f t="shared" si="4"/>
        <v>441.92599999999999</v>
      </c>
      <c r="S15" s="24">
        <f t="shared" si="4"/>
        <v>4.4500299999999999</v>
      </c>
      <c r="T15" s="3">
        <f t="shared" si="4"/>
        <v>445.61700000000002</v>
      </c>
      <c r="U15" s="24">
        <f t="shared" si="4"/>
        <v>0.14416100000000001</v>
      </c>
      <c r="V15" s="22">
        <f t="shared" si="5"/>
        <v>0.14379031225135341</v>
      </c>
      <c r="W15" s="39">
        <f t="shared" si="6"/>
        <v>2.5779744326488441E-3</v>
      </c>
    </row>
    <row r="16" spans="1:23" x14ac:dyDescent="0.6">
      <c r="B16" s="2"/>
      <c r="C16" s="1"/>
      <c r="D16" s="2">
        <v>467.899</v>
      </c>
      <c r="E16" s="1">
        <v>0.27234000000000003</v>
      </c>
      <c r="F16" s="2">
        <v>465.84699999999998</v>
      </c>
      <c r="G16" s="1">
        <v>66.172300000000007</v>
      </c>
      <c r="H16" s="2">
        <v>467.95100000000002</v>
      </c>
      <c r="I16" s="1">
        <v>4.0951199999999996</v>
      </c>
      <c r="J16" s="2">
        <v>470.87700000000001</v>
      </c>
      <c r="K16" s="1">
        <v>0.178344</v>
      </c>
      <c r="N16" s="3">
        <f t="shared" si="0"/>
        <v>467.899</v>
      </c>
      <c r="O16" s="21">
        <f t="shared" si="1"/>
        <v>367188.07373136515</v>
      </c>
      <c r="P16" s="3">
        <f t="shared" si="2"/>
        <v>465.84699999999998</v>
      </c>
      <c r="Q16" s="17">
        <f t="shared" si="3"/>
        <v>6.617230000000001E-5</v>
      </c>
      <c r="R16" s="3">
        <f t="shared" si="4"/>
        <v>467.95100000000002</v>
      </c>
      <c r="S16" s="24">
        <f t="shared" si="4"/>
        <v>4.0951199999999996</v>
      </c>
      <c r="T16" s="3">
        <f t="shared" si="4"/>
        <v>470.87700000000001</v>
      </c>
      <c r="U16" s="24">
        <f t="shared" si="4"/>
        <v>0.178344</v>
      </c>
      <c r="V16" s="22">
        <f t="shared" si="5"/>
        <v>0.18487656877025235</v>
      </c>
      <c r="W16" s="39">
        <f t="shared" si="6"/>
        <v>-3.5334757745154932E-2</v>
      </c>
    </row>
    <row r="17" spans="2:23" x14ac:dyDescent="0.6">
      <c r="B17" s="2"/>
      <c r="C17" s="1"/>
      <c r="D17" s="2">
        <v>490.089</v>
      </c>
      <c r="E17" s="1">
        <v>0.31659599999999999</v>
      </c>
      <c r="F17" s="2">
        <v>488.16</v>
      </c>
      <c r="G17" s="1">
        <v>72.981200000000001</v>
      </c>
      <c r="H17" s="2">
        <v>492.48</v>
      </c>
      <c r="I17" s="1">
        <v>3.8164699999999998</v>
      </c>
      <c r="J17" s="2">
        <v>492.42200000000003</v>
      </c>
      <c r="K17" s="1">
        <v>0.21995799999999999</v>
      </c>
      <c r="N17" s="3">
        <f t="shared" si="0"/>
        <v>490.089</v>
      </c>
      <c r="O17" s="21">
        <f t="shared" si="1"/>
        <v>315859.96032798896</v>
      </c>
      <c r="P17" s="3">
        <f t="shared" si="2"/>
        <v>488.16</v>
      </c>
      <c r="Q17" s="17">
        <f t="shared" si="3"/>
        <v>7.2981199999999998E-5</v>
      </c>
      <c r="R17" s="3">
        <f t="shared" si="4"/>
        <v>492.48</v>
      </c>
      <c r="S17" s="24">
        <f t="shared" si="4"/>
        <v>3.8164699999999998</v>
      </c>
      <c r="T17" s="3">
        <f t="shared" si="4"/>
        <v>492.42200000000003</v>
      </c>
      <c r="U17" s="24">
        <f t="shared" si="4"/>
        <v>0.21995799999999999</v>
      </c>
      <c r="V17" s="22">
        <f t="shared" si="5"/>
        <v>0.21706618394141936</v>
      </c>
      <c r="W17" s="39">
        <f t="shared" si="6"/>
        <v>1.3322278053964576E-2</v>
      </c>
    </row>
    <row r="18" spans="2:23" x14ac:dyDescent="0.6">
      <c r="B18" s="2"/>
      <c r="C18" s="1"/>
      <c r="D18" s="2">
        <v>515.976</v>
      </c>
      <c r="E18" s="1">
        <v>0.354043</v>
      </c>
      <c r="F18" s="2">
        <v>513.447</v>
      </c>
      <c r="G18" s="1">
        <v>80.084900000000005</v>
      </c>
      <c r="H18" s="2">
        <v>514.78200000000004</v>
      </c>
      <c r="I18" s="1">
        <v>3.55043</v>
      </c>
      <c r="J18" s="2">
        <v>512.48099999999999</v>
      </c>
      <c r="K18" s="1">
        <v>0.25859900000000002</v>
      </c>
      <c r="N18" s="3">
        <f t="shared" si="0"/>
        <v>515.976</v>
      </c>
      <c r="O18" s="21">
        <f t="shared" si="1"/>
        <v>282451.56661761424</v>
      </c>
      <c r="P18" s="3">
        <f t="shared" si="2"/>
        <v>513.447</v>
      </c>
      <c r="Q18" s="17">
        <f t="shared" si="3"/>
        <v>8.0084899999999996E-5</v>
      </c>
      <c r="R18" s="3">
        <f t="shared" si="4"/>
        <v>514.78200000000004</v>
      </c>
      <c r="S18" s="24">
        <f t="shared" si="4"/>
        <v>3.55043</v>
      </c>
      <c r="T18" s="3">
        <f t="shared" si="4"/>
        <v>512.48099999999999</v>
      </c>
      <c r="U18" s="24">
        <f t="shared" si="4"/>
        <v>0.25859900000000002</v>
      </c>
      <c r="V18" s="22">
        <f t="shared" si="5"/>
        <v>0.26148216812589747</v>
      </c>
      <c r="W18" s="39">
        <f t="shared" si="6"/>
        <v>-1.1026251413477905E-2</v>
      </c>
    </row>
    <row r="19" spans="2:23" x14ac:dyDescent="0.6">
      <c r="B19" s="2"/>
      <c r="C19" s="1"/>
      <c r="D19" s="2">
        <v>540.38499999999999</v>
      </c>
      <c r="E19" s="1">
        <v>0.40851100000000001</v>
      </c>
      <c r="F19" s="2">
        <v>539.47400000000005</v>
      </c>
      <c r="G19" s="1">
        <v>86.594899999999996</v>
      </c>
      <c r="H19" s="2">
        <v>539.30200000000002</v>
      </c>
      <c r="I19" s="1">
        <v>3.3226599999999999</v>
      </c>
      <c r="J19" s="2">
        <v>539.97</v>
      </c>
      <c r="K19" s="1">
        <v>0.310616</v>
      </c>
      <c r="N19" s="3">
        <f t="shared" si="0"/>
        <v>540.38499999999999</v>
      </c>
      <c r="O19" s="21">
        <f t="shared" si="1"/>
        <v>244791.44992423704</v>
      </c>
      <c r="P19" s="3">
        <f t="shared" si="2"/>
        <v>539.47400000000005</v>
      </c>
      <c r="Q19" s="17">
        <f t="shared" si="3"/>
        <v>8.6594899999999986E-5</v>
      </c>
      <c r="R19" s="3">
        <f t="shared" si="4"/>
        <v>539.30200000000002</v>
      </c>
      <c r="S19" s="24">
        <f t="shared" si="4"/>
        <v>3.3226599999999999</v>
      </c>
      <c r="T19" s="3">
        <f t="shared" si="4"/>
        <v>539.97</v>
      </c>
      <c r="U19" s="24">
        <f t="shared" si="4"/>
        <v>0.310616</v>
      </c>
      <c r="V19" s="22">
        <f t="shared" si="5"/>
        <v>0.29830779588204476</v>
      </c>
      <c r="W19" s="39">
        <f t="shared" si="6"/>
        <v>4.1260081995383446E-2</v>
      </c>
    </row>
    <row r="20" spans="2:23" x14ac:dyDescent="0.6">
      <c r="B20" s="2"/>
      <c r="C20" s="1"/>
      <c r="D20" s="2">
        <v>564.053</v>
      </c>
      <c r="E20" s="1">
        <v>0.46297899999999997</v>
      </c>
      <c r="F20" s="2">
        <v>564.02599999999995</v>
      </c>
      <c r="G20" s="1">
        <v>96.072000000000003</v>
      </c>
      <c r="H20" s="2">
        <v>563.822</v>
      </c>
      <c r="I20" s="1">
        <v>3.0949</v>
      </c>
      <c r="J20" s="2">
        <v>565.97299999999996</v>
      </c>
      <c r="K20" s="1">
        <v>0.36857699999999999</v>
      </c>
      <c r="N20" s="3">
        <f t="shared" si="0"/>
        <v>564.053</v>
      </c>
      <c r="O20" s="21">
        <f t="shared" si="1"/>
        <v>215992.51801917586</v>
      </c>
      <c r="P20" s="3">
        <f t="shared" si="2"/>
        <v>564.02599999999995</v>
      </c>
      <c r="Q20" s="17">
        <f t="shared" si="3"/>
        <v>9.6071999999999998E-5</v>
      </c>
      <c r="R20" s="3">
        <f t="shared" si="4"/>
        <v>563.822</v>
      </c>
      <c r="S20" s="24">
        <f t="shared" si="4"/>
        <v>3.0949</v>
      </c>
      <c r="T20" s="3">
        <f t="shared" si="4"/>
        <v>565.97299999999996</v>
      </c>
      <c r="U20" s="24">
        <f t="shared" si="4"/>
        <v>0.36857699999999999</v>
      </c>
      <c r="V20" s="22">
        <f t="shared" si="5"/>
        <v>0.36457044936141481</v>
      </c>
      <c r="W20" s="39">
        <f t="shared" si="6"/>
        <v>1.0989784404092706E-2</v>
      </c>
    </row>
    <row r="21" spans="2:23" x14ac:dyDescent="0.6">
      <c r="B21" s="2"/>
      <c r="C21" s="1"/>
      <c r="D21" s="2">
        <v>587.72199999999998</v>
      </c>
      <c r="E21" s="1">
        <v>0.52425500000000003</v>
      </c>
      <c r="F21" s="2">
        <v>588.57399999999996</v>
      </c>
      <c r="G21" s="1">
        <v>104.363</v>
      </c>
      <c r="H21" s="2">
        <v>588.33100000000002</v>
      </c>
      <c r="I21" s="1">
        <v>2.9307500000000002</v>
      </c>
      <c r="J21" s="2">
        <v>590.49</v>
      </c>
      <c r="K21" s="1">
        <v>0.41910799999999998</v>
      </c>
      <c r="N21" s="3">
        <f t="shared" si="0"/>
        <v>587.72199999999998</v>
      </c>
      <c r="O21" s="21">
        <f t="shared" si="1"/>
        <v>190746.8693670065</v>
      </c>
      <c r="P21" s="3">
        <f t="shared" si="2"/>
        <v>588.57399999999996</v>
      </c>
      <c r="Q21" s="17">
        <f t="shared" si="3"/>
        <v>1.0436299999999999E-4</v>
      </c>
      <c r="R21" s="3">
        <f t="shared" si="4"/>
        <v>588.33100000000002</v>
      </c>
      <c r="S21" s="24">
        <f t="shared" si="4"/>
        <v>2.9307500000000002</v>
      </c>
      <c r="T21" s="3">
        <f t="shared" si="4"/>
        <v>590.49</v>
      </c>
      <c r="U21" s="24">
        <f t="shared" si="4"/>
        <v>0.41910799999999998</v>
      </c>
      <c r="V21" s="22">
        <f t="shared" si="5"/>
        <v>0.41858561738108307</v>
      </c>
      <c r="W21" s="39">
        <f t="shared" si="6"/>
        <v>1.2479707787984573E-3</v>
      </c>
    </row>
    <row r="22" spans="2:23" x14ac:dyDescent="0.6">
      <c r="B22" s="2"/>
      <c r="C22" s="1"/>
      <c r="D22" s="2">
        <v>610.65099999999995</v>
      </c>
      <c r="E22" s="1">
        <v>0.60255300000000001</v>
      </c>
      <c r="F22" s="2">
        <v>612.36900000000003</v>
      </c>
      <c r="G22" s="1">
        <v>109.98399999999999</v>
      </c>
      <c r="H22" s="2">
        <v>612.84199999999998</v>
      </c>
      <c r="I22" s="1">
        <v>2.7538800000000001</v>
      </c>
      <c r="J22" s="2">
        <v>615.00699999999995</v>
      </c>
      <c r="K22" s="1">
        <v>0.453291</v>
      </c>
      <c r="N22" s="3">
        <f t="shared" si="0"/>
        <v>610.65099999999995</v>
      </c>
      <c r="O22" s="21">
        <f t="shared" si="1"/>
        <v>165960.50471908695</v>
      </c>
      <c r="P22" s="3">
        <f t="shared" si="2"/>
        <v>612.36900000000003</v>
      </c>
      <c r="Q22" s="17">
        <f t="shared" si="3"/>
        <v>1.09984E-4</v>
      </c>
      <c r="R22" s="3">
        <f t="shared" si="4"/>
        <v>612.84199999999998</v>
      </c>
      <c r="S22" s="24">
        <f t="shared" si="4"/>
        <v>2.7538800000000001</v>
      </c>
      <c r="T22" s="3">
        <f t="shared" si="4"/>
        <v>615.00699999999995</v>
      </c>
      <c r="U22" s="24">
        <f t="shared" si="4"/>
        <v>0.453291</v>
      </c>
      <c r="V22" s="22">
        <f t="shared" si="5"/>
        <v>0.44833104690875109</v>
      </c>
      <c r="W22" s="39">
        <f t="shared" si="6"/>
        <v>1.1063148817035628E-2</v>
      </c>
    </row>
    <row r="23" spans="2:23" x14ac:dyDescent="0.6">
      <c r="B23" s="2"/>
      <c r="C23" s="1"/>
      <c r="D23" s="2">
        <v>637.27800000000002</v>
      </c>
      <c r="E23" s="1">
        <v>0.68425499999999995</v>
      </c>
      <c r="F23" s="2">
        <v>636.91399999999999</v>
      </c>
      <c r="G23" s="1">
        <v>117.38500000000001</v>
      </c>
      <c r="H23" s="2">
        <v>637.34900000000005</v>
      </c>
      <c r="I23" s="1">
        <v>2.6024600000000002</v>
      </c>
      <c r="J23" s="2">
        <v>635.06700000000001</v>
      </c>
      <c r="K23" s="1">
        <v>0.49341800000000002</v>
      </c>
      <c r="N23" s="3">
        <f t="shared" si="0"/>
        <v>637.27800000000002</v>
      </c>
      <c r="O23" s="21">
        <f t="shared" si="1"/>
        <v>146144.34677130604</v>
      </c>
      <c r="P23" s="3">
        <f t="shared" si="2"/>
        <v>636.91399999999999</v>
      </c>
      <c r="Q23" s="17">
        <f t="shared" si="3"/>
        <v>1.17385E-4</v>
      </c>
      <c r="R23" s="3">
        <f t="shared" si="4"/>
        <v>637.34900000000005</v>
      </c>
      <c r="S23" s="24">
        <f t="shared" si="4"/>
        <v>2.6024600000000002</v>
      </c>
      <c r="T23" s="3">
        <f t="shared" si="4"/>
        <v>635.06700000000001</v>
      </c>
      <c r="U23" s="24">
        <f t="shared" si="4"/>
        <v>0.49341800000000002</v>
      </c>
      <c r="V23" s="22">
        <f t="shared" si="5"/>
        <v>0.49140855396002636</v>
      </c>
      <c r="W23" s="39">
        <f t="shared" si="6"/>
        <v>4.0891555993083362E-3</v>
      </c>
    </row>
    <row r="24" spans="2:23" x14ac:dyDescent="0.6">
      <c r="B24" s="2"/>
      <c r="C24" s="1"/>
      <c r="D24" s="2">
        <v>657.98800000000006</v>
      </c>
      <c r="E24" s="1">
        <v>0.75234000000000001</v>
      </c>
      <c r="F24" s="2">
        <v>661.45100000000002</v>
      </c>
      <c r="G24" s="1">
        <v>122.709</v>
      </c>
      <c r="H24" s="2">
        <v>661.84299999999996</v>
      </c>
      <c r="I24" s="1">
        <v>2.5273699999999999</v>
      </c>
      <c r="J24" s="2">
        <v>662.55600000000004</v>
      </c>
      <c r="K24" s="1">
        <v>0.523142</v>
      </c>
      <c r="N24" s="3">
        <f t="shared" si="0"/>
        <v>657.98800000000006</v>
      </c>
      <c r="O24" s="21">
        <f t="shared" si="1"/>
        <v>132918.6272164181</v>
      </c>
      <c r="P24" s="3">
        <f t="shared" si="2"/>
        <v>661.45100000000002</v>
      </c>
      <c r="Q24" s="17">
        <f t="shared" si="3"/>
        <v>1.2270900000000001E-4</v>
      </c>
      <c r="R24" s="3">
        <f t="shared" si="4"/>
        <v>661.84299999999996</v>
      </c>
      <c r="S24" s="24">
        <f t="shared" si="4"/>
        <v>2.5273699999999999</v>
      </c>
      <c r="T24" s="3">
        <f t="shared" si="4"/>
        <v>662.55600000000004</v>
      </c>
      <c r="U24" s="24">
        <f t="shared" si="4"/>
        <v>0.523142</v>
      </c>
      <c r="V24" s="22">
        <f t="shared" si="5"/>
        <v>0.52467750681713532</v>
      </c>
      <c r="W24" s="39">
        <f t="shared" si="6"/>
        <v>-2.9265726035221373E-3</v>
      </c>
    </row>
    <row r="25" spans="2:23" x14ac:dyDescent="0.6">
      <c r="B25" s="2"/>
      <c r="C25" s="1"/>
      <c r="D25" s="2">
        <v>687.57399999999996</v>
      </c>
      <c r="E25" s="1">
        <v>0.84085100000000002</v>
      </c>
      <c r="F25" s="2">
        <v>688.21699999999998</v>
      </c>
      <c r="G25" s="1">
        <v>128.03200000000001</v>
      </c>
      <c r="H25" s="2">
        <v>687.07799999999997</v>
      </c>
      <c r="I25" s="1">
        <v>2.4523100000000002</v>
      </c>
      <c r="J25" s="2">
        <v>684.84400000000005</v>
      </c>
      <c r="K25" s="1">
        <v>0.55583899999999997</v>
      </c>
      <c r="N25" s="3">
        <f t="shared" si="0"/>
        <v>687.57399999999996</v>
      </c>
      <c r="O25" s="21">
        <f t="shared" si="1"/>
        <v>118927.1345339424</v>
      </c>
      <c r="P25" s="3">
        <f t="shared" si="2"/>
        <v>688.21699999999998</v>
      </c>
      <c r="Q25" s="17">
        <f t="shared" si="3"/>
        <v>1.2803200000000001E-4</v>
      </c>
      <c r="R25" s="3">
        <f t="shared" si="4"/>
        <v>687.07799999999997</v>
      </c>
      <c r="S25" s="24">
        <f t="shared" si="4"/>
        <v>2.4523100000000002</v>
      </c>
      <c r="T25" s="3">
        <f t="shared" si="4"/>
        <v>684.84400000000005</v>
      </c>
      <c r="U25" s="24">
        <f t="shared" si="4"/>
        <v>0.55583899999999997</v>
      </c>
      <c r="V25" s="22">
        <f t="shared" si="5"/>
        <v>0.54442028741595272</v>
      </c>
      <c r="W25" s="39">
        <f t="shared" si="6"/>
        <v>2.0974076183393642E-2</v>
      </c>
    </row>
    <row r="26" spans="2:23" x14ac:dyDescent="0.6">
      <c r="B26" s="2"/>
      <c r="C26" s="1"/>
      <c r="D26" s="2">
        <v>711.24300000000005</v>
      </c>
      <c r="E26" s="1">
        <v>0.91914899999999999</v>
      </c>
      <c r="F26" s="2">
        <v>712.74099999999999</v>
      </c>
      <c r="G26" s="1">
        <v>130.09399999999999</v>
      </c>
      <c r="H26" s="2">
        <v>715.27300000000002</v>
      </c>
      <c r="I26" s="1">
        <v>2.4283000000000001</v>
      </c>
      <c r="J26" s="2">
        <v>714.56200000000001</v>
      </c>
      <c r="K26" s="1">
        <v>0.55583899999999997</v>
      </c>
      <c r="N26" s="3">
        <f t="shared" si="0"/>
        <v>711.24300000000005</v>
      </c>
      <c r="O26" s="21">
        <f t="shared" si="1"/>
        <v>108796.28874099847</v>
      </c>
      <c r="P26" s="3">
        <f t="shared" si="2"/>
        <v>712.74099999999999</v>
      </c>
      <c r="Q26" s="17">
        <f t="shared" si="3"/>
        <v>1.3009399999999998E-4</v>
      </c>
      <c r="R26" s="3">
        <f t="shared" si="4"/>
        <v>715.27300000000002</v>
      </c>
      <c r="S26" s="24">
        <f t="shared" si="4"/>
        <v>2.4283000000000001</v>
      </c>
      <c r="T26" s="3">
        <f t="shared" si="4"/>
        <v>714.56200000000001</v>
      </c>
      <c r="U26" s="24">
        <f t="shared" si="4"/>
        <v>0.55583899999999997</v>
      </c>
      <c r="V26" s="22">
        <f t="shared" si="5"/>
        <v>0.54183392374598138</v>
      </c>
      <c r="W26" s="39">
        <f t="shared" si="6"/>
        <v>2.5847544127902022E-2</v>
      </c>
    </row>
    <row r="27" spans="2:23" x14ac:dyDescent="0.6">
      <c r="B27" s="2"/>
      <c r="C27" s="1"/>
      <c r="D27" s="2">
        <v>735.65099999999995</v>
      </c>
      <c r="E27" s="1">
        <v>0.99744699999999997</v>
      </c>
      <c r="F27" s="2">
        <v>736.53200000000004</v>
      </c>
      <c r="G27" s="1">
        <v>134.529</v>
      </c>
      <c r="H27" s="2">
        <v>741.25199999999995</v>
      </c>
      <c r="I27" s="1">
        <v>2.34057</v>
      </c>
      <c r="J27" s="2">
        <v>735.36400000000003</v>
      </c>
      <c r="K27" s="1">
        <v>0.58259000000000005</v>
      </c>
      <c r="N27" s="3">
        <f t="shared" si="0"/>
        <v>735.65099999999995</v>
      </c>
      <c r="O27" s="21">
        <f t="shared" si="1"/>
        <v>100255.95344915568</v>
      </c>
      <c r="P27" s="3">
        <f t="shared" si="2"/>
        <v>736.53200000000004</v>
      </c>
      <c r="Q27" s="17">
        <f t="shared" si="3"/>
        <v>1.3452899999999999E-4</v>
      </c>
      <c r="R27" s="3">
        <f t="shared" si="4"/>
        <v>741.25199999999995</v>
      </c>
      <c r="S27" s="24">
        <f t="shared" si="4"/>
        <v>2.34057</v>
      </c>
      <c r="T27" s="3">
        <f t="shared" si="4"/>
        <v>735.36400000000003</v>
      </c>
      <c r="U27" s="24">
        <f t="shared" si="4"/>
        <v>0.58259000000000005</v>
      </c>
      <c r="V27" s="22">
        <f t="shared" si="5"/>
        <v>0.57006283757999698</v>
      </c>
      <c r="W27" s="39">
        <f t="shared" si="6"/>
        <v>2.1975055369654939E-2</v>
      </c>
    </row>
    <row r="28" spans="2:23" x14ac:dyDescent="0.6">
      <c r="B28" s="2"/>
      <c r="C28" s="1"/>
      <c r="D28" s="2">
        <v>759.32</v>
      </c>
      <c r="E28" s="1">
        <v>1.0757399999999999</v>
      </c>
      <c r="F28" s="2">
        <v>758.83100000000002</v>
      </c>
      <c r="G28" s="1">
        <v>137.482</v>
      </c>
      <c r="H28" s="2">
        <v>762.02800000000002</v>
      </c>
      <c r="I28" s="1">
        <v>2.3161800000000001</v>
      </c>
      <c r="J28" s="2">
        <v>762.85299999999995</v>
      </c>
      <c r="K28" s="1">
        <v>0.60339699999999996</v>
      </c>
      <c r="N28" s="3">
        <f t="shared" si="0"/>
        <v>759.32</v>
      </c>
      <c r="O28" s="21">
        <f t="shared" si="1"/>
        <v>92959.265249967473</v>
      </c>
      <c r="P28" s="3">
        <f t="shared" si="2"/>
        <v>758.83100000000002</v>
      </c>
      <c r="Q28" s="17">
        <f t="shared" si="3"/>
        <v>1.37482E-4</v>
      </c>
      <c r="R28" s="3">
        <f t="shared" ref="R28:U29" si="7">H28</f>
        <v>762.02800000000002</v>
      </c>
      <c r="S28" s="24">
        <f t="shared" si="7"/>
        <v>2.3161800000000001</v>
      </c>
      <c r="T28" s="3">
        <f t="shared" si="7"/>
        <v>762.85299999999995</v>
      </c>
      <c r="U28" s="24">
        <f t="shared" si="7"/>
        <v>0.60339699999999996</v>
      </c>
      <c r="V28" s="22">
        <f t="shared" si="5"/>
        <v>0.57869924581442977</v>
      </c>
      <c r="W28" s="39">
        <f t="shared" si="6"/>
        <v>4.2678047991598689E-2</v>
      </c>
    </row>
    <row r="29" spans="2:23" x14ac:dyDescent="0.6">
      <c r="B29" s="2"/>
      <c r="C29" s="1"/>
      <c r="D29" s="35">
        <v>788.16600000000005</v>
      </c>
      <c r="E29" s="35">
        <v>1.1438299999999999</v>
      </c>
      <c r="F29" s="35">
        <v>783.36900000000003</v>
      </c>
      <c r="G29" s="35">
        <v>143.10300000000001</v>
      </c>
      <c r="H29" s="35">
        <v>791.70799999999997</v>
      </c>
      <c r="I29" s="35">
        <v>2.2795200000000002</v>
      </c>
      <c r="J29" s="35">
        <v>788.85599999999999</v>
      </c>
      <c r="K29" s="35">
        <v>0.63312100000000004</v>
      </c>
      <c r="N29" s="3">
        <f t="shared" si="0"/>
        <v>788.16600000000005</v>
      </c>
      <c r="O29" s="21">
        <f t="shared" si="1"/>
        <v>87425.578975896773</v>
      </c>
      <c r="P29" s="3">
        <f t="shared" si="2"/>
        <v>783.36900000000003</v>
      </c>
      <c r="Q29" s="17">
        <f t="shared" si="3"/>
        <v>1.43103E-4</v>
      </c>
      <c r="R29" s="3">
        <f t="shared" si="7"/>
        <v>791.70799999999997</v>
      </c>
      <c r="S29" s="24">
        <f t="shared" si="7"/>
        <v>2.2795200000000002</v>
      </c>
      <c r="T29" s="3">
        <f t="shared" si="7"/>
        <v>788.85599999999999</v>
      </c>
      <c r="U29" s="24">
        <f t="shared" si="7"/>
        <v>0.63312100000000004</v>
      </c>
      <c r="V29" s="22">
        <f t="shared" si="5"/>
        <v>0.61956991330604283</v>
      </c>
      <c r="W29" s="39">
        <f t="shared" si="6"/>
        <v>2.1871763626558627E-2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1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6">
        <v>298.64600000000002</v>
      </c>
      <c r="C9" s="36">
        <v>434286</v>
      </c>
      <c r="D9" s="3"/>
      <c r="E9" s="4"/>
      <c r="F9" s="36">
        <v>299.68700000000001</v>
      </c>
      <c r="G9" s="36">
        <v>48.980699999999999</v>
      </c>
      <c r="H9" s="36">
        <v>296.56099999999998</v>
      </c>
      <c r="I9" s="36">
        <v>3.83439</v>
      </c>
      <c r="J9" s="36">
        <v>301.45100000000002</v>
      </c>
      <c r="K9" s="36">
        <v>7.8751600000000005E-2</v>
      </c>
      <c r="N9" s="3">
        <f>B9</f>
        <v>298.64600000000002</v>
      </c>
      <c r="O9" s="21">
        <f>C9</f>
        <v>434286</v>
      </c>
      <c r="P9" s="3">
        <f>F9</f>
        <v>299.68700000000001</v>
      </c>
      <c r="Q9" s="17">
        <f>G9*0.000001</f>
        <v>4.8980699999999997E-5</v>
      </c>
      <c r="R9" s="3">
        <f>H9</f>
        <v>296.56099999999998</v>
      </c>
      <c r="S9" s="24">
        <f>I9</f>
        <v>3.83439</v>
      </c>
      <c r="T9" s="3">
        <f>J9</f>
        <v>301.45100000000002</v>
      </c>
      <c r="U9" s="24">
        <f>K9</f>
        <v>7.8751600000000005E-2</v>
      </c>
      <c r="V9" s="22">
        <f>((O9*(Q9)^2)/S9)*T9</f>
        <v>8.1911758546823782E-2</v>
      </c>
      <c r="W9" s="40">
        <f>U9/V9-1</f>
        <v>-3.8580035429434889E-2</v>
      </c>
    </row>
    <row r="10" spans="1:23" x14ac:dyDescent="0.6">
      <c r="B10" s="3">
        <v>371.78300000000002</v>
      </c>
      <c r="C10" s="4">
        <v>357143</v>
      </c>
      <c r="D10" s="3"/>
      <c r="E10" s="4"/>
      <c r="F10" s="3">
        <v>370.24400000000003</v>
      </c>
      <c r="G10" s="4">
        <v>56.259500000000003</v>
      </c>
      <c r="H10" s="3">
        <v>370.94499999999999</v>
      </c>
      <c r="I10" s="4">
        <v>3.5257700000000001</v>
      </c>
      <c r="J10" s="3">
        <v>378.03199999999998</v>
      </c>
      <c r="K10" s="4">
        <v>0.120895</v>
      </c>
      <c r="N10" s="3">
        <f t="shared" ref="N10:N15" si="0">B10</f>
        <v>371.78300000000002</v>
      </c>
      <c r="O10" s="21">
        <f t="shared" ref="O10:O15" si="1">C10</f>
        <v>357143</v>
      </c>
      <c r="P10" s="3">
        <f t="shared" ref="P10:P15" si="2">F10</f>
        <v>370.24400000000003</v>
      </c>
      <c r="Q10" s="17">
        <f t="shared" ref="Q10:Q15" si="3">G10*0.000001</f>
        <v>5.6259499999999999E-5</v>
      </c>
      <c r="R10" s="3">
        <f t="shared" ref="R10:U15" si="4">H10</f>
        <v>370.94499999999999</v>
      </c>
      <c r="S10" s="24">
        <f t="shared" si="4"/>
        <v>3.5257700000000001</v>
      </c>
      <c r="T10" s="3">
        <f t="shared" si="4"/>
        <v>378.03199999999998</v>
      </c>
      <c r="U10" s="24">
        <f t="shared" si="4"/>
        <v>0.120895</v>
      </c>
      <c r="V10" s="22">
        <f t="shared" ref="V10:V15" si="5">((O10*(Q10)^2)/S10)*T10</f>
        <v>0.12120163107488985</v>
      </c>
      <c r="W10" s="40">
        <f t="shared" ref="W10:W15" si="6">U10/V10-1</f>
        <v>-2.529925316767212E-3</v>
      </c>
    </row>
    <row r="11" spans="1:23" x14ac:dyDescent="0.6">
      <c r="B11" s="2">
        <v>473.363</v>
      </c>
      <c r="C11" s="1">
        <v>265714</v>
      </c>
      <c r="D11" s="2"/>
      <c r="E11" s="1"/>
      <c r="F11" s="2">
        <v>470.64699999999999</v>
      </c>
      <c r="G11" s="1">
        <v>67.890699999999995</v>
      </c>
      <c r="H11" s="2">
        <v>468.30700000000002</v>
      </c>
      <c r="I11" s="1">
        <v>3.1879300000000002</v>
      </c>
      <c r="J11" s="2">
        <v>475.14100000000002</v>
      </c>
      <c r="K11" s="1">
        <v>0.190277</v>
      </c>
      <c r="N11" s="3">
        <f t="shared" si="0"/>
        <v>473.363</v>
      </c>
      <c r="O11" s="21">
        <f t="shared" si="1"/>
        <v>265714</v>
      </c>
      <c r="P11" s="3">
        <f t="shared" si="2"/>
        <v>470.64699999999999</v>
      </c>
      <c r="Q11" s="17">
        <f t="shared" si="3"/>
        <v>6.7890699999999997E-5</v>
      </c>
      <c r="R11" s="3">
        <f t="shared" si="4"/>
        <v>468.30700000000002</v>
      </c>
      <c r="S11" s="24">
        <f t="shared" si="4"/>
        <v>3.1879300000000002</v>
      </c>
      <c r="T11" s="3">
        <f t="shared" si="4"/>
        <v>475.14100000000002</v>
      </c>
      <c r="U11" s="24">
        <f t="shared" si="4"/>
        <v>0.190277</v>
      </c>
      <c r="V11" s="22">
        <f t="shared" si="5"/>
        <v>0.18253608897421497</v>
      </c>
      <c r="W11" s="40">
        <f t="shared" si="6"/>
        <v>4.2407564823405908E-2</v>
      </c>
    </row>
    <row r="12" spans="1:23" x14ac:dyDescent="0.6">
      <c r="B12" s="2">
        <v>576.298</v>
      </c>
      <c r="C12" s="1">
        <v>202857</v>
      </c>
      <c r="D12" s="2"/>
      <c r="E12" s="1"/>
      <c r="F12" s="2">
        <v>575.1</v>
      </c>
      <c r="G12" s="1">
        <v>84.562600000000003</v>
      </c>
      <c r="H12" s="2">
        <v>575.13400000000001</v>
      </c>
      <c r="I12" s="1">
        <v>2.8194499999999998</v>
      </c>
      <c r="J12" s="2">
        <v>577.75199999999995</v>
      </c>
      <c r="K12" s="1">
        <v>0.293049</v>
      </c>
      <c r="N12" s="3">
        <f t="shared" si="0"/>
        <v>576.298</v>
      </c>
      <c r="O12" s="21">
        <f t="shared" si="1"/>
        <v>202857</v>
      </c>
      <c r="P12" s="3">
        <f t="shared" si="2"/>
        <v>575.1</v>
      </c>
      <c r="Q12" s="17">
        <f t="shared" si="3"/>
        <v>8.4562599999999996E-5</v>
      </c>
      <c r="R12" s="3">
        <f t="shared" si="4"/>
        <v>575.13400000000001</v>
      </c>
      <c r="S12" s="24">
        <f t="shared" si="4"/>
        <v>2.8194499999999998</v>
      </c>
      <c r="T12" s="3">
        <f t="shared" si="4"/>
        <v>577.75199999999995</v>
      </c>
      <c r="U12" s="24">
        <f t="shared" si="4"/>
        <v>0.293049</v>
      </c>
      <c r="V12" s="22">
        <f t="shared" si="5"/>
        <v>0.29725126662675705</v>
      </c>
      <c r="W12" s="40">
        <f t="shared" si="6"/>
        <v>-1.4137085686614093E-2</v>
      </c>
    </row>
    <row r="13" spans="1:23" x14ac:dyDescent="0.6">
      <c r="B13" s="2">
        <v>673.81500000000005</v>
      </c>
      <c r="C13" s="1">
        <v>145714</v>
      </c>
      <c r="D13" s="2"/>
      <c r="E13" s="1"/>
      <c r="F13" s="2">
        <v>675.44799999999998</v>
      </c>
      <c r="G13" s="1">
        <v>109.143</v>
      </c>
      <c r="H13" s="2">
        <v>676.56899999999996</v>
      </c>
      <c r="I13" s="1">
        <v>2.3871000000000002</v>
      </c>
      <c r="J13" s="2">
        <v>679.10599999999999</v>
      </c>
      <c r="K13" s="1">
        <v>0.50215600000000005</v>
      </c>
      <c r="N13" s="3">
        <f t="shared" si="0"/>
        <v>673.81500000000005</v>
      </c>
      <c r="O13" s="21">
        <f t="shared" si="1"/>
        <v>145714</v>
      </c>
      <c r="P13" s="3">
        <f t="shared" si="2"/>
        <v>675.44799999999998</v>
      </c>
      <c r="Q13" s="17">
        <f t="shared" si="3"/>
        <v>1.09143E-4</v>
      </c>
      <c r="R13" s="3">
        <f t="shared" si="4"/>
        <v>676.56899999999996</v>
      </c>
      <c r="S13" s="24">
        <f t="shared" si="4"/>
        <v>2.3871000000000002</v>
      </c>
      <c r="T13" s="3">
        <f t="shared" si="4"/>
        <v>679.10599999999999</v>
      </c>
      <c r="U13" s="24">
        <f t="shared" si="4"/>
        <v>0.50215600000000005</v>
      </c>
      <c r="V13" s="22">
        <f t="shared" si="5"/>
        <v>0.49381014612271895</v>
      </c>
      <c r="W13" s="40">
        <f t="shared" si="6"/>
        <v>1.6900936408072553E-2</v>
      </c>
    </row>
    <row r="14" spans="1:23" x14ac:dyDescent="0.6">
      <c r="B14" s="2">
        <v>774.04100000000005</v>
      </c>
      <c r="C14" s="1">
        <v>111429</v>
      </c>
      <c r="D14" s="2"/>
      <c r="E14" s="1"/>
      <c r="F14" s="2">
        <v>775.79200000000003</v>
      </c>
      <c r="G14" s="1">
        <v>134.44300000000001</v>
      </c>
      <c r="H14" s="2">
        <v>773.94299999999998</v>
      </c>
      <c r="I14" s="1">
        <v>1.98597</v>
      </c>
      <c r="J14" s="2">
        <v>777.79700000000003</v>
      </c>
      <c r="K14" s="1">
        <v>0.78114899999999998</v>
      </c>
      <c r="N14" s="3">
        <f t="shared" si="0"/>
        <v>774.04100000000005</v>
      </c>
      <c r="O14" s="21">
        <f t="shared" si="1"/>
        <v>111429</v>
      </c>
      <c r="P14" s="3">
        <f t="shared" si="2"/>
        <v>775.79200000000003</v>
      </c>
      <c r="Q14" s="17">
        <f t="shared" si="3"/>
        <v>1.3444300000000001E-4</v>
      </c>
      <c r="R14" s="3">
        <f t="shared" si="4"/>
        <v>773.94299999999998</v>
      </c>
      <c r="S14" s="24">
        <f t="shared" si="4"/>
        <v>1.98597</v>
      </c>
      <c r="T14" s="3">
        <f t="shared" si="4"/>
        <v>777.79700000000003</v>
      </c>
      <c r="U14" s="24">
        <f t="shared" si="4"/>
        <v>0.78114899999999998</v>
      </c>
      <c r="V14" s="22">
        <f t="shared" si="5"/>
        <v>0.78880236263726988</v>
      </c>
      <c r="W14" s="40">
        <f t="shared" si="6"/>
        <v>-9.7025097791058057E-3</v>
      </c>
    </row>
    <row r="15" spans="1:23" x14ac:dyDescent="0.6">
      <c r="B15" s="35">
        <v>878.33</v>
      </c>
      <c r="C15" s="35">
        <v>82857.100000000006</v>
      </c>
      <c r="D15" s="2"/>
      <c r="E15" s="1"/>
      <c r="F15" s="35">
        <v>878.83699999999999</v>
      </c>
      <c r="G15" s="35">
        <v>163.34399999999999</v>
      </c>
      <c r="H15" s="35">
        <v>879.40099999999995</v>
      </c>
      <c r="I15" s="35">
        <v>1.71228</v>
      </c>
      <c r="J15" s="35">
        <v>880.63199999999995</v>
      </c>
      <c r="K15" s="35">
        <v>1.1026499999999999</v>
      </c>
      <c r="N15" s="3">
        <f t="shared" si="0"/>
        <v>878.33</v>
      </c>
      <c r="O15" s="21">
        <f t="shared" si="1"/>
        <v>82857.100000000006</v>
      </c>
      <c r="P15" s="3">
        <f t="shared" si="2"/>
        <v>878.83699999999999</v>
      </c>
      <c r="Q15" s="17">
        <f t="shared" si="3"/>
        <v>1.63344E-4</v>
      </c>
      <c r="R15" s="3">
        <f t="shared" si="4"/>
        <v>879.40099999999995</v>
      </c>
      <c r="S15" s="24">
        <f t="shared" si="4"/>
        <v>1.71228</v>
      </c>
      <c r="T15" s="3">
        <f t="shared" si="4"/>
        <v>880.63199999999995</v>
      </c>
      <c r="U15" s="24">
        <f t="shared" si="4"/>
        <v>1.1026499999999999</v>
      </c>
      <c r="V15" s="22">
        <f t="shared" si="5"/>
        <v>1.1369877365604641</v>
      </c>
      <c r="W15" s="40">
        <f t="shared" si="6"/>
        <v>-3.0200621744910228E-2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9.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9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44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/>
      <c r="C9" s="4"/>
      <c r="D9" s="36">
        <v>302.62299999999999</v>
      </c>
      <c r="E9" s="36">
        <v>0.28599999999999998</v>
      </c>
      <c r="F9" s="36">
        <v>322.779</v>
      </c>
      <c r="G9" s="36">
        <v>43.350099999999998</v>
      </c>
      <c r="H9" s="36">
        <v>297.69</v>
      </c>
      <c r="I9" s="36">
        <v>5.3002399999999996</v>
      </c>
      <c r="J9" s="3">
        <v>299.97500000000002</v>
      </c>
      <c r="K9" s="4">
        <v>3.4031899999999997E-2</v>
      </c>
      <c r="N9" s="3">
        <f>D9</f>
        <v>302.62299999999999</v>
      </c>
      <c r="O9" s="21">
        <f>(1/(E9*10^(-3)))*100</f>
        <v>349650.3496503497</v>
      </c>
      <c r="P9" s="3">
        <f>F9</f>
        <v>322.779</v>
      </c>
      <c r="Q9" s="17">
        <f>G9*0.000001</f>
        <v>4.3350099999999997E-5</v>
      </c>
      <c r="R9" s="3">
        <f>H9</f>
        <v>297.69</v>
      </c>
      <c r="S9" s="24">
        <f>I9</f>
        <v>5.3002399999999996</v>
      </c>
      <c r="T9" s="3">
        <f>J9</f>
        <v>299.97500000000002</v>
      </c>
      <c r="U9" s="24">
        <f>K9</f>
        <v>3.4031899999999997E-2</v>
      </c>
      <c r="V9" s="22">
        <f>((O9*(Q9)^2)/S9)*T9</f>
        <v>3.7188075229509988E-2</v>
      </c>
    </row>
    <row r="10" spans="1:22" x14ac:dyDescent="0.6">
      <c r="B10" s="3"/>
      <c r="C10" s="4"/>
      <c r="D10" s="3">
        <v>334.22699999999998</v>
      </c>
      <c r="E10" s="4">
        <v>0.285497</v>
      </c>
      <c r="F10" s="3">
        <v>372.9</v>
      </c>
      <c r="G10" s="4">
        <v>54.164999999999999</v>
      </c>
      <c r="H10" s="3">
        <v>371.35199999999998</v>
      </c>
      <c r="I10" s="4">
        <v>4.1202800000000002</v>
      </c>
      <c r="J10" s="3">
        <v>362.14400000000001</v>
      </c>
      <c r="K10" s="4">
        <v>7.87968E-2</v>
      </c>
      <c r="N10" s="3">
        <f t="shared" ref="N10:N24" si="0">D10</f>
        <v>334.22699999999998</v>
      </c>
      <c r="O10" s="21">
        <f t="shared" ref="O10:O24" si="1">(1/(E10*10^(-3)))*100</f>
        <v>350266.37758014968</v>
      </c>
      <c r="P10" s="3">
        <f t="shared" ref="P10:P18" si="2">F10</f>
        <v>372.9</v>
      </c>
      <c r="Q10" s="17">
        <f t="shared" ref="Q10:Q18" si="3">G10*0.000001</f>
        <v>5.4164999999999994E-5</v>
      </c>
      <c r="R10" s="3">
        <f t="shared" ref="R10:U18" si="4">H10</f>
        <v>371.35199999999998</v>
      </c>
      <c r="S10" s="24">
        <f t="shared" si="4"/>
        <v>4.1202800000000002</v>
      </c>
      <c r="T10" s="3">
        <f t="shared" si="4"/>
        <v>362.14400000000001</v>
      </c>
      <c r="U10" s="24">
        <f t="shared" si="4"/>
        <v>7.87968E-2</v>
      </c>
    </row>
    <row r="11" spans="1:22" x14ac:dyDescent="0.6">
      <c r="B11" s="2"/>
      <c r="C11" s="1"/>
      <c r="D11" s="2">
        <v>368.26499999999999</v>
      </c>
      <c r="E11" s="1">
        <v>0.28893799999999997</v>
      </c>
      <c r="F11" s="2">
        <v>418.17099999999999</v>
      </c>
      <c r="G11" s="1">
        <v>63.933300000000003</v>
      </c>
      <c r="H11" s="2">
        <v>426.35899999999998</v>
      </c>
      <c r="I11" s="1">
        <v>3.5119699999999998</v>
      </c>
      <c r="J11" s="2">
        <v>429.06799999999998</v>
      </c>
      <c r="K11" s="1">
        <v>0.16455900000000001</v>
      </c>
      <c r="N11" s="3">
        <f t="shared" si="0"/>
        <v>368.26499999999999</v>
      </c>
      <c r="O11" s="21">
        <f t="shared" si="1"/>
        <v>346095.01000214583</v>
      </c>
      <c r="P11" s="3">
        <f t="shared" si="2"/>
        <v>418.17099999999999</v>
      </c>
      <c r="Q11" s="17">
        <f t="shared" si="3"/>
        <v>6.3933299999999993E-5</v>
      </c>
      <c r="R11" s="3">
        <f t="shared" si="4"/>
        <v>426.35899999999998</v>
      </c>
      <c r="S11" s="24">
        <f t="shared" si="4"/>
        <v>3.5119699999999998</v>
      </c>
      <c r="T11" s="3">
        <f t="shared" si="4"/>
        <v>429.06799999999998</v>
      </c>
      <c r="U11" s="24">
        <f t="shared" si="4"/>
        <v>0.16455900000000001</v>
      </c>
    </row>
    <row r="12" spans="1:22" x14ac:dyDescent="0.6">
      <c r="B12" s="2"/>
      <c r="C12" s="1"/>
      <c r="D12" s="2">
        <v>412.05399999999997</v>
      </c>
      <c r="E12" s="1">
        <v>0.33206599999999997</v>
      </c>
      <c r="F12" s="2">
        <v>462.65300000000002</v>
      </c>
      <c r="G12" s="1">
        <v>78.952200000000005</v>
      </c>
      <c r="H12" s="2">
        <v>473.279</v>
      </c>
      <c r="I12" s="1">
        <v>2.9820700000000002</v>
      </c>
      <c r="J12" s="2">
        <v>476.85199999999998</v>
      </c>
      <c r="K12" s="1">
        <v>0.25203399999999998</v>
      </c>
      <c r="N12" s="3">
        <f t="shared" si="0"/>
        <v>412.05399999999997</v>
      </c>
      <c r="O12" s="21">
        <f t="shared" si="1"/>
        <v>301144.95311173081</v>
      </c>
      <c r="P12" s="3">
        <f t="shared" si="2"/>
        <v>462.65300000000002</v>
      </c>
      <c r="Q12" s="17">
        <f t="shared" si="3"/>
        <v>7.8952199999999999E-5</v>
      </c>
      <c r="R12" s="3">
        <f t="shared" si="4"/>
        <v>473.279</v>
      </c>
      <c r="S12" s="24">
        <f t="shared" si="4"/>
        <v>2.9820700000000002</v>
      </c>
      <c r="T12" s="3">
        <f t="shared" si="4"/>
        <v>476.85199999999998</v>
      </c>
      <c r="U12" s="24">
        <f t="shared" si="4"/>
        <v>0.25203399999999998</v>
      </c>
    </row>
    <row r="13" spans="1:22" x14ac:dyDescent="0.6">
      <c r="B13" s="2"/>
      <c r="C13" s="1"/>
      <c r="D13" s="2">
        <v>453.42700000000002</v>
      </c>
      <c r="E13" s="1">
        <v>0.39913599999999999</v>
      </c>
      <c r="F13" s="2">
        <v>518.47</v>
      </c>
      <c r="G13" s="1">
        <v>100.96299999999999</v>
      </c>
      <c r="H13" s="2">
        <v>523.404</v>
      </c>
      <c r="I13" s="1">
        <v>2.6500599999999999</v>
      </c>
      <c r="J13" s="2">
        <v>523.83399999999995</v>
      </c>
      <c r="K13" s="1">
        <v>0.34663300000000002</v>
      </c>
      <c r="N13" s="3">
        <f t="shared" si="0"/>
        <v>453.42700000000002</v>
      </c>
      <c r="O13" s="21">
        <f t="shared" si="1"/>
        <v>250541.16892487774</v>
      </c>
      <c r="P13" s="3">
        <f t="shared" si="2"/>
        <v>518.47</v>
      </c>
      <c r="Q13" s="17">
        <f t="shared" si="3"/>
        <v>1.0096299999999999E-4</v>
      </c>
      <c r="R13" s="3">
        <f t="shared" si="4"/>
        <v>523.404</v>
      </c>
      <c r="S13" s="24">
        <f t="shared" si="4"/>
        <v>2.6500599999999999</v>
      </c>
      <c r="T13" s="3">
        <f t="shared" si="4"/>
        <v>523.83399999999995</v>
      </c>
      <c r="U13" s="24">
        <f t="shared" si="4"/>
        <v>0.34663300000000002</v>
      </c>
    </row>
    <row r="14" spans="1:22" x14ac:dyDescent="0.6">
      <c r="B14" s="2"/>
      <c r="C14" s="1"/>
      <c r="D14" s="2">
        <v>492.38499999999999</v>
      </c>
      <c r="E14" s="1">
        <v>0.49014999999999997</v>
      </c>
      <c r="F14" s="2">
        <v>564.56299999999999</v>
      </c>
      <c r="G14" s="1">
        <v>114.581</v>
      </c>
      <c r="H14" s="2">
        <v>571.90800000000002</v>
      </c>
      <c r="I14" s="1">
        <v>2.35744</v>
      </c>
      <c r="J14" s="2">
        <v>570.01900000000001</v>
      </c>
      <c r="K14" s="1">
        <v>0.44123000000000001</v>
      </c>
      <c r="N14" s="3">
        <f t="shared" si="0"/>
        <v>492.38499999999999</v>
      </c>
      <c r="O14" s="21">
        <f t="shared" si="1"/>
        <v>204019.17780271347</v>
      </c>
      <c r="P14" s="3">
        <f t="shared" si="2"/>
        <v>564.56299999999999</v>
      </c>
      <c r="Q14" s="17">
        <f t="shared" si="3"/>
        <v>1.1458099999999999E-4</v>
      </c>
      <c r="R14" s="3">
        <f t="shared" si="4"/>
        <v>571.90800000000002</v>
      </c>
      <c r="S14" s="24">
        <f t="shared" si="4"/>
        <v>2.35744</v>
      </c>
      <c r="T14" s="3">
        <f t="shared" si="4"/>
        <v>570.01900000000001</v>
      </c>
      <c r="U14" s="24">
        <f t="shared" si="4"/>
        <v>0.44123000000000001</v>
      </c>
    </row>
    <row r="15" spans="1:22" x14ac:dyDescent="0.6">
      <c r="B15" s="2"/>
      <c r="C15" s="1"/>
      <c r="D15" s="2">
        <v>532.971</v>
      </c>
      <c r="E15" s="1">
        <v>0.59309000000000001</v>
      </c>
      <c r="F15" s="2">
        <v>613.95899999999995</v>
      </c>
      <c r="G15" s="1">
        <v>147.446</v>
      </c>
      <c r="H15" s="2">
        <v>622.01099999999997</v>
      </c>
      <c r="I15" s="1">
        <v>2.1835399999999998</v>
      </c>
      <c r="J15" s="2">
        <v>620.20100000000002</v>
      </c>
      <c r="K15" s="1">
        <v>0.52158700000000002</v>
      </c>
      <c r="N15" s="3">
        <f t="shared" si="0"/>
        <v>532.971</v>
      </c>
      <c r="O15" s="21">
        <f t="shared" si="1"/>
        <v>168608.47426191639</v>
      </c>
      <c r="P15" s="3">
        <f t="shared" si="2"/>
        <v>613.95899999999995</v>
      </c>
      <c r="Q15" s="17">
        <f t="shared" si="3"/>
        <v>1.47446E-4</v>
      </c>
      <c r="R15" s="3">
        <f t="shared" si="4"/>
        <v>622.01099999999997</v>
      </c>
      <c r="S15" s="24">
        <f t="shared" si="4"/>
        <v>2.1835399999999998</v>
      </c>
      <c r="T15" s="3">
        <f t="shared" si="4"/>
        <v>620.20100000000002</v>
      </c>
      <c r="U15" s="24">
        <f t="shared" si="4"/>
        <v>0.52158700000000002</v>
      </c>
      <c r="V15" s="22">
        <f>((O17*(Q15)^2)/S15)*T15</f>
        <v>0.68419892994463605</v>
      </c>
    </row>
    <row r="16" spans="1:22" x14ac:dyDescent="0.6">
      <c r="B16" s="2"/>
      <c r="C16" s="1"/>
      <c r="D16" s="2">
        <v>571.96100000000001</v>
      </c>
      <c r="E16" s="1">
        <v>0.73191200000000001</v>
      </c>
      <c r="F16" s="2">
        <v>661.61099999999999</v>
      </c>
      <c r="G16" s="1">
        <v>146.01300000000001</v>
      </c>
      <c r="H16" s="2">
        <v>672.90700000000004</v>
      </c>
      <c r="I16" s="1">
        <v>2.1282700000000001</v>
      </c>
      <c r="J16" s="2">
        <v>672.79100000000005</v>
      </c>
      <c r="K16" s="1">
        <v>0.57879000000000003</v>
      </c>
      <c r="N16" s="3">
        <f t="shared" si="0"/>
        <v>571.96100000000001</v>
      </c>
      <c r="O16" s="21">
        <f t="shared" si="1"/>
        <v>136628.44713572122</v>
      </c>
      <c r="P16" s="3">
        <f t="shared" si="2"/>
        <v>661.61099999999999</v>
      </c>
      <c r="Q16" s="17">
        <f t="shared" si="3"/>
        <v>1.4601299999999999E-4</v>
      </c>
      <c r="R16" s="3">
        <f t="shared" si="4"/>
        <v>672.90700000000004</v>
      </c>
      <c r="S16" s="24">
        <f t="shared" si="4"/>
        <v>2.1282700000000001</v>
      </c>
      <c r="T16" s="3">
        <f t="shared" si="4"/>
        <v>672.79100000000005</v>
      </c>
      <c r="U16" s="24">
        <f t="shared" si="4"/>
        <v>0.57879000000000003</v>
      </c>
    </row>
    <row r="17" spans="2:22" x14ac:dyDescent="0.6">
      <c r="B17" s="2"/>
      <c r="C17" s="1"/>
      <c r="D17" s="2">
        <v>616.64400000000001</v>
      </c>
      <c r="E17" s="1">
        <v>0.90251599999999998</v>
      </c>
      <c r="F17" s="2">
        <v>709.31299999999999</v>
      </c>
      <c r="G17" s="1">
        <v>157.87899999999999</v>
      </c>
      <c r="H17" s="2">
        <v>722.17700000000002</v>
      </c>
      <c r="I17" s="1">
        <v>2.1519300000000001</v>
      </c>
      <c r="J17" s="2">
        <v>726.22500000000002</v>
      </c>
      <c r="K17" s="1">
        <v>0.57185299999999994</v>
      </c>
      <c r="N17" s="3">
        <f t="shared" si="0"/>
        <v>616.64400000000001</v>
      </c>
      <c r="O17" s="21">
        <f t="shared" si="1"/>
        <v>110801.35975428691</v>
      </c>
      <c r="P17" s="3">
        <f t="shared" si="2"/>
        <v>709.31299999999999</v>
      </c>
      <c r="Q17" s="17">
        <f t="shared" si="3"/>
        <v>1.5787899999999998E-4</v>
      </c>
      <c r="R17" s="3">
        <f t="shared" si="4"/>
        <v>722.17700000000002</v>
      </c>
      <c r="S17" s="24">
        <f t="shared" si="4"/>
        <v>2.1519300000000001</v>
      </c>
      <c r="T17" s="3">
        <f t="shared" si="4"/>
        <v>726.22500000000002</v>
      </c>
      <c r="U17" s="24">
        <f t="shared" si="4"/>
        <v>0.57185299999999994</v>
      </c>
      <c r="V17"/>
    </row>
    <row r="18" spans="2:22" x14ac:dyDescent="0.6">
      <c r="B18" s="2"/>
      <c r="C18" s="1"/>
      <c r="D18" s="2">
        <v>647.53499999999997</v>
      </c>
      <c r="E18" s="1">
        <v>1.0494399999999999</v>
      </c>
      <c r="F18" s="35">
        <v>757.79300000000001</v>
      </c>
      <c r="G18" s="35">
        <v>162.04599999999999</v>
      </c>
      <c r="H18" s="35">
        <v>772.25</v>
      </c>
      <c r="I18" s="35">
        <v>2.2151800000000001</v>
      </c>
      <c r="J18" s="2">
        <v>773.30899999999997</v>
      </c>
      <c r="K18" s="1">
        <v>0.52391399999999999</v>
      </c>
      <c r="N18" s="3">
        <f t="shared" si="0"/>
        <v>647.53499999999997</v>
      </c>
      <c r="O18" s="21">
        <f t="shared" si="1"/>
        <v>95288.915993291666</v>
      </c>
      <c r="P18" s="3">
        <f t="shared" si="2"/>
        <v>757.79300000000001</v>
      </c>
      <c r="Q18" s="17">
        <f t="shared" si="3"/>
        <v>1.6204599999999997E-4</v>
      </c>
      <c r="R18" s="3">
        <f t="shared" si="4"/>
        <v>772.25</v>
      </c>
      <c r="S18" s="24">
        <f t="shared" si="4"/>
        <v>2.2151800000000001</v>
      </c>
      <c r="T18" s="3">
        <f t="shared" si="4"/>
        <v>773.30899999999997</v>
      </c>
      <c r="U18" s="24">
        <f t="shared" si="4"/>
        <v>0.52391399999999999</v>
      </c>
      <c r="V18" s="22">
        <f>((O24*(Q18)^2)/S18)*T18</f>
        <v>0.53897985498922318</v>
      </c>
    </row>
    <row r="19" spans="2:22" x14ac:dyDescent="0.6">
      <c r="B19" s="2"/>
      <c r="C19" s="1"/>
      <c r="D19" s="2">
        <v>671.93</v>
      </c>
      <c r="E19" s="1">
        <v>1.1765399999999999</v>
      </c>
      <c r="F19" s="2"/>
      <c r="G19" s="1"/>
      <c r="H19" s="2"/>
      <c r="I19" s="1"/>
      <c r="J19" s="2"/>
      <c r="K19" s="1"/>
      <c r="N19" s="3">
        <f t="shared" si="0"/>
        <v>671.93</v>
      </c>
      <c r="O19" s="21">
        <f t="shared" si="1"/>
        <v>84994.985295867547</v>
      </c>
      <c r="P19" s="3"/>
      <c r="Q19" s="17"/>
      <c r="R19" s="3"/>
      <c r="S19" s="24"/>
      <c r="T19" s="3"/>
      <c r="U19" s="24"/>
      <c r="V19"/>
    </row>
    <row r="20" spans="2:22" x14ac:dyDescent="0.6">
      <c r="B20" s="2"/>
      <c r="C20" s="1"/>
      <c r="D20" s="2">
        <v>698.76099999999997</v>
      </c>
      <c r="E20" s="1">
        <v>1.3115699999999999</v>
      </c>
      <c r="F20" s="2"/>
      <c r="G20" s="1"/>
      <c r="H20" s="2"/>
      <c r="I20" s="1"/>
      <c r="J20" s="2"/>
      <c r="K20" s="1"/>
      <c r="N20" s="3">
        <f t="shared" si="0"/>
        <v>698.76099999999997</v>
      </c>
      <c r="O20" s="21">
        <f t="shared" si="1"/>
        <v>76244.500865375085</v>
      </c>
      <c r="P20" s="3"/>
      <c r="Q20" s="17"/>
      <c r="R20" s="3"/>
      <c r="S20" s="24"/>
      <c r="T20" s="3"/>
      <c r="U20" s="24"/>
      <c r="V20"/>
    </row>
    <row r="21" spans="2:22" x14ac:dyDescent="0.6">
      <c r="B21" s="2"/>
      <c r="C21" s="1"/>
      <c r="D21" s="2">
        <v>720.71400000000006</v>
      </c>
      <c r="E21" s="1">
        <v>1.4227799999999999</v>
      </c>
      <c r="F21" s="2"/>
      <c r="G21" s="1"/>
      <c r="H21" s="2"/>
      <c r="I21" s="1"/>
      <c r="J21" s="2"/>
      <c r="K21" s="1"/>
      <c r="N21" s="3">
        <f t="shared" si="0"/>
        <v>720.71400000000006</v>
      </c>
      <c r="O21" s="21">
        <f t="shared" si="1"/>
        <v>70284.935127004879</v>
      </c>
      <c r="P21" s="3"/>
      <c r="Q21" s="17"/>
      <c r="R21" s="3"/>
      <c r="S21" s="24"/>
      <c r="T21" s="3"/>
      <c r="U21" s="24"/>
      <c r="V21"/>
    </row>
    <row r="22" spans="2:22" x14ac:dyDescent="0.6">
      <c r="B22" s="2"/>
      <c r="C22" s="1"/>
      <c r="D22" s="2">
        <v>739.42899999999997</v>
      </c>
      <c r="E22" s="1">
        <v>1.5380199999999999</v>
      </c>
      <c r="F22" s="2"/>
      <c r="G22" s="1"/>
      <c r="H22" s="2"/>
      <c r="I22" s="1"/>
      <c r="J22" s="2"/>
      <c r="K22" s="1"/>
      <c r="N22" s="3">
        <f t="shared" si="0"/>
        <v>739.42899999999997</v>
      </c>
      <c r="O22" s="21">
        <f t="shared" si="1"/>
        <v>65018.660355522035</v>
      </c>
      <c r="P22" s="3"/>
      <c r="Q22" s="17"/>
      <c r="R22" s="3"/>
      <c r="S22" s="24"/>
      <c r="T22" s="3"/>
      <c r="U22" s="24"/>
      <c r="V22"/>
    </row>
    <row r="23" spans="2:22" x14ac:dyDescent="0.6">
      <c r="B23" s="2"/>
      <c r="C23" s="1"/>
      <c r="D23" s="2">
        <v>760.55899999999997</v>
      </c>
      <c r="E23" s="1">
        <v>1.62931</v>
      </c>
      <c r="F23" s="2"/>
      <c r="G23" s="1"/>
      <c r="H23" s="2"/>
      <c r="I23" s="1"/>
      <c r="J23" s="2"/>
      <c r="K23" s="1"/>
      <c r="N23" s="3">
        <f t="shared" si="0"/>
        <v>760.55899999999997</v>
      </c>
      <c r="O23" s="21">
        <f t="shared" si="1"/>
        <v>61375.674365222083</v>
      </c>
      <c r="P23" s="3"/>
      <c r="Q23" s="17"/>
      <c r="R23" s="3"/>
      <c r="S23" s="24"/>
      <c r="T23" s="3"/>
      <c r="U23" s="24"/>
      <c r="V23"/>
    </row>
    <row r="24" spans="2:22" x14ac:dyDescent="0.6">
      <c r="B24" s="2"/>
      <c r="C24" s="1"/>
      <c r="D24" s="35">
        <v>776.00300000000004</v>
      </c>
      <c r="E24" s="35">
        <v>1.70078</v>
      </c>
      <c r="F24" s="2"/>
      <c r="G24" s="1"/>
      <c r="H24" s="2"/>
      <c r="I24" s="1"/>
      <c r="J24" s="2"/>
      <c r="K24" s="1"/>
      <c r="N24" s="3">
        <f t="shared" si="0"/>
        <v>776.00300000000004</v>
      </c>
      <c r="O24" s="21">
        <f t="shared" si="1"/>
        <v>58796.552170180737</v>
      </c>
      <c r="P24" s="3"/>
      <c r="Q24" s="17"/>
      <c r="R24" s="3"/>
      <c r="S24" s="24"/>
      <c r="T24" s="3"/>
      <c r="U24" s="24"/>
      <c r="V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6">
        <v>299.03399999999999</v>
      </c>
      <c r="E9" s="36">
        <v>1.55447</v>
      </c>
      <c r="F9" s="36">
        <v>298.24200000000002</v>
      </c>
      <c r="G9" s="36">
        <v>-69.760800000000003</v>
      </c>
      <c r="H9" s="36">
        <v>299.05700000000002</v>
      </c>
      <c r="I9" s="36">
        <v>1.8700699999999999</v>
      </c>
      <c r="J9" s="36">
        <v>301.19799999999998</v>
      </c>
      <c r="K9" s="36">
        <v>5.2500100000000001E-2</v>
      </c>
      <c r="N9" s="3">
        <f>D9</f>
        <v>299.03399999999999</v>
      </c>
      <c r="O9" s="21">
        <f>(1/(E9*10^(-3)))*100</f>
        <v>64330.607859913667</v>
      </c>
      <c r="P9" s="3">
        <f>F9</f>
        <v>298.24200000000002</v>
      </c>
      <c r="Q9" s="17">
        <f>G9*0.000001</f>
        <v>-6.9760799999999998E-5</v>
      </c>
      <c r="R9" s="3">
        <f>H9</f>
        <v>299.05700000000002</v>
      </c>
      <c r="S9" s="24">
        <f>I9</f>
        <v>1.8700699999999999</v>
      </c>
      <c r="T9" s="3">
        <f>J9</f>
        <v>301.19799999999998</v>
      </c>
      <c r="U9" s="24">
        <f>K9</f>
        <v>5.2500100000000001E-2</v>
      </c>
      <c r="V9" s="22">
        <f>((O9*(Q9)^2)/S9)*T9</f>
        <v>5.0423708127506066E-2</v>
      </c>
      <c r="W9" s="39">
        <f>U9/V9-1</f>
        <v>4.1178880919336081E-2</v>
      </c>
    </row>
    <row r="10" spans="1:23" x14ac:dyDescent="0.6">
      <c r="B10" s="3"/>
      <c r="C10" s="4"/>
      <c r="D10" s="3">
        <v>323.94600000000003</v>
      </c>
      <c r="E10" s="4">
        <v>1.6314</v>
      </c>
      <c r="F10" s="3">
        <v>325.48200000000003</v>
      </c>
      <c r="G10" s="4">
        <v>-83.539400000000001</v>
      </c>
      <c r="H10" s="3">
        <v>321.79899999999998</v>
      </c>
      <c r="I10" s="4">
        <v>1.78572</v>
      </c>
      <c r="J10" s="3">
        <v>323.95100000000002</v>
      </c>
      <c r="K10" s="4">
        <v>7.6558200000000007E-2</v>
      </c>
      <c r="N10" s="3">
        <f t="shared" ref="N10:N28" si="0">D10</f>
        <v>323.94600000000003</v>
      </c>
      <c r="O10" s="21">
        <f t="shared" ref="O10:O28" si="1">(1/(E10*10^(-3)))*100</f>
        <v>61297.045482407746</v>
      </c>
      <c r="P10" s="3">
        <f t="shared" ref="P10:P28" si="2">F10</f>
        <v>325.48200000000003</v>
      </c>
      <c r="Q10" s="17">
        <f t="shared" ref="Q10:Q28" si="3">G10*0.000001</f>
        <v>-8.3539400000000002E-5</v>
      </c>
      <c r="R10" s="3">
        <f t="shared" ref="R10:U27" si="4">H10</f>
        <v>321.79899999999998</v>
      </c>
      <c r="S10" s="24">
        <f t="shared" si="4"/>
        <v>1.78572</v>
      </c>
      <c r="T10" s="3">
        <f t="shared" si="4"/>
        <v>323.95100000000002</v>
      </c>
      <c r="U10" s="24">
        <f t="shared" si="4"/>
        <v>7.6558200000000007E-2</v>
      </c>
      <c r="V10" s="22">
        <f t="shared" ref="V10:V28" si="5">((O10*(Q10)^2)/S10)*T10</f>
        <v>7.7604732751032079E-2</v>
      </c>
      <c r="W10" s="39">
        <f t="shared" ref="W10:W28" si="6">U10/V10-1</f>
        <v>-1.3485424328301132E-2</v>
      </c>
    </row>
    <row r="11" spans="1:23" x14ac:dyDescent="0.6">
      <c r="B11" s="2"/>
      <c r="C11" s="1"/>
      <c r="D11" s="2">
        <v>348.87599999999998</v>
      </c>
      <c r="E11" s="1">
        <v>1.7504900000000001</v>
      </c>
      <c r="F11" s="2">
        <v>347.98200000000003</v>
      </c>
      <c r="G11" s="1">
        <v>-94.415700000000001</v>
      </c>
      <c r="H11" s="2">
        <v>348.12799999999999</v>
      </c>
      <c r="I11" s="1">
        <v>1.6908399999999999</v>
      </c>
      <c r="J11" s="2">
        <v>352.39</v>
      </c>
      <c r="K11" s="1">
        <v>0.1046</v>
      </c>
      <c r="N11" s="3">
        <f t="shared" si="0"/>
        <v>348.87599999999998</v>
      </c>
      <c r="O11" s="21">
        <f t="shared" si="1"/>
        <v>57126.861621603086</v>
      </c>
      <c r="P11" s="3">
        <f t="shared" si="2"/>
        <v>347.98200000000003</v>
      </c>
      <c r="Q11" s="17">
        <f t="shared" si="3"/>
        <v>-9.4415699999999991E-5</v>
      </c>
      <c r="R11" s="3">
        <f t="shared" si="4"/>
        <v>348.12799999999999</v>
      </c>
      <c r="S11" s="24">
        <f t="shared" si="4"/>
        <v>1.6908399999999999</v>
      </c>
      <c r="T11" s="3">
        <f t="shared" si="4"/>
        <v>352.39</v>
      </c>
      <c r="U11" s="24">
        <f t="shared" si="4"/>
        <v>0.1046</v>
      </c>
      <c r="V11" s="22">
        <f t="shared" si="5"/>
        <v>0.10613285888521122</v>
      </c>
      <c r="W11" s="39">
        <f t="shared" si="6"/>
        <v>-1.4442830442069732E-2</v>
      </c>
    </row>
    <row r="12" spans="1:23" x14ac:dyDescent="0.6">
      <c r="B12" s="2"/>
      <c r="C12" s="1"/>
      <c r="D12" s="2">
        <v>372.67</v>
      </c>
      <c r="E12" s="1">
        <v>1.9960599999999999</v>
      </c>
      <c r="F12" s="2">
        <v>374.02300000000002</v>
      </c>
      <c r="G12" s="1">
        <v>-103.83199999999999</v>
      </c>
      <c r="H12" s="2">
        <v>374.44900000000001</v>
      </c>
      <c r="I12" s="1">
        <v>1.6065199999999999</v>
      </c>
      <c r="J12" s="2">
        <v>375.142</v>
      </c>
      <c r="K12" s="1">
        <v>0.12865799999999999</v>
      </c>
      <c r="N12" s="3">
        <f t="shared" si="0"/>
        <v>372.67</v>
      </c>
      <c r="O12" s="21">
        <f t="shared" si="1"/>
        <v>50098.694428023206</v>
      </c>
      <c r="P12" s="3">
        <f t="shared" si="2"/>
        <v>374.02300000000002</v>
      </c>
      <c r="Q12" s="17">
        <f t="shared" si="3"/>
        <v>-1.0383199999999999E-4</v>
      </c>
      <c r="R12" s="3">
        <f t="shared" si="4"/>
        <v>374.44900000000001</v>
      </c>
      <c r="S12" s="24">
        <f t="shared" si="4"/>
        <v>1.6065199999999999</v>
      </c>
      <c r="T12" s="3">
        <f t="shared" si="4"/>
        <v>375.142</v>
      </c>
      <c r="U12" s="24">
        <f t="shared" si="4"/>
        <v>0.12865799999999999</v>
      </c>
      <c r="V12" s="22">
        <f t="shared" si="5"/>
        <v>0.12612419287872365</v>
      </c>
      <c r="W12" s="39">
        <f t="shared" si="6"/>
        <v>2.0089778681182668E-2</v>
      </c>
    </row>
    <row r="13" spans="1:23" x14ac:dyDescent="0.6">
      <c r="B13" s="2"/>
      <c r="C13" s="1"/>
      <c r="D13" s="2">
        <v>401.22699999999998</v>
      </c>
      <c r="E13" s="1">
        <v>2.2977699999999999</v>
      </c>
      <c r="F13" s="2">
        <v>396.51499999999999</v>
      </c>
      <c r="G13" s="1">
        <v>-112.527</v>
      </c>
      <c r="H13" s="2">
        <v>400.75099999999998</v>
      </c>
      <c r="I13" s="1">
        <v>1.54684</v>
      </c>
      <c r="J13" s="2">
        <v>400.15499999999997</v>
      </c>
      <c r="K13" s="1">
        <v>0.14050299999999999</v>
      </c>
      <c r="N13" s="3">
        <f t="shared" si="0"/>
        <v>401.22699999999998</v>
      </c>
      <c r="O13" s="21">
        <f t="shared" si="1"/>
        <v>43520.456790714481</v>
      </c>
      <c r="P13" s="3">
        <f t="shared" si="2"/>
        <v>396.51499999999999</v>
      </c>
      <c r="Q13" s="17">
        <f t="shared" si="3"/>
        <v>-1.12527E-4</v>
      </c>
      <c r="R13" s="3">
        <f t="shared" si="4"/>
        <v>400.75099999999998</v>
      </c>
      <c r="S13" s="24">
        <f t="shared" si="4"/>
        <v>1.54684</v>
      </c>
      <c r="T13" s="3">
        <f t="shared" si="4"/>
        <v>400.15499999999997</v>
      </c>
      <c r="U13" s="24">
        <f t="shared" si="4"/>
        <v>0.14050299999999999</v>
      </c>
      <c r="V13" s="22">
        <f t="shared" si="5"/>
        <v>0.14255740463430047</v>
      </c>
      <c r="W13" s="39">
        <f t="shared" si="6"/>
        <v>-1.4411069278166266E-2</v>
      </c>
    </row>
    <row r="14" spans="1:23" x14ac:dyDescent="0.6">
      <c r="B14" s="2"/>
      <c r="C14" s="1"/>
      <c r="D14" s="2">
        <v>422.64400000000001</v>
      </c>
      <c r="E14" s="1">
        <v>2.5222899999999999</v>
      </c>
      <c r="F14" s="2">
        <v>422.55099999999999</v>
      </c>
      <c r="G14" s="1">
        <v>-120.489</v>
      </c>
      <c r="H14" s="2">
        <v>423.46899999999999</v>
      </c>
      <c r="I14" s="1">
        <v>1.4906600000000001</v>
      </c>
      <c r="J14" s="2">
        <v>424.04399999999998</v>
      </c>
      <c r="K14" s="1">
        <v>0.164545</v>
      </c>
      <c r="N14" s="3">
        <f t="shared" si="0"/>
        <v>422.64400000000001</v>
      </c>
      <c r="O14" s="21">
        <f t="shared" si="1"/>
        <v>39646.511701667929</v>
      </c>
      <c r="P14" s="3">
        <f t="shared" si="2"/>
        <v>422.55099999999999</v>
      </c>
      <c r="Q14" s="17">
        <f t="shared" si="3"/>
        <v>-1.20489E-4</v>
      </c>
      <c r="R14" s="3">
        <f t="shared" si="4"/>
        <v>423.46899999999999</v>
      </c>
      <c r="S14" s="24">
        <f t="shared" si="4"/>
        <v>1.4906600000000001</v>
      </c>
      <c r="T14" s="3">
        <f t="shared" si="4"/>
        <v>424.04399999999998</v>
      </c>
      <c r="U14" s="24">
        <f t="shared" si="4"/>
        <v>0.164545</v>
      </c>
      <c r="V14" s="22">
        <f t="shared" si="5"/>
        <v>0.16373144947195978</v>
      </c>
      <c r="W14" s="39">
        <f t="shared" si="6"/>
        <v>4.9688103944840467E-3</v>
      </c>
    </row>
    <row r="15" spans="1:23" x14ac:dyDescent="0.6">
      <c r="B15" s="2"/>
      <c r="C15" s="1"/>
      <c r="D15" s="2">
        <v>448.73</v>
      </c>
      <c r="E15" s="1">
        <v>2.57111</v>
      </c>
      <c r="F15" s="2">
        <v>448.58300000000003</v>
      </c>
      <c r="G15" s="1">
        <v>-127.724</v>
      </c>
      <c r="H15" s="2">
        <v>448.57400000000001</v>
      </c>
      <c r="I15" s="1">
        <v>1.4345000000000001</v>
      </c>
      <c r="J15" s="2">
        <v>447.94200000000001</v>
      </c>
      <c r="K15" s="1">
        <v>0.19671</v>
      </c>
      <c r="N15" s="3">
        <f t="shared" si="0"/>
        <v>448.73</v>
      </c>
      <c r="O15" s="21">
        <f t="shared" si="1"/>
        <v>38893.707387081842</v>
      </c>
      <c r="P15" s="3">
        <f t="shared" si="2"/>
        <v>448.58300000000003</v>
      </c>
      <c r="Q15" s="17">
        <f t="shared" si="3"/>
        <v>-1.2772399999999999E-4</v>
      </c>
      <c r="R15" s="3">
        <f t="shared" si="4"/>
        <v>448.57400000000001</v>
      </c>
      <c r="S15" s="24">
        <f t="shared" si="4"/>
        <v>1.4345000000000001</v>
      </c>
      <c r="T15" s="3">
        <f t="shared" si="4"/>
        <v>447.94200000000001</v>
      </c>
      <c r="U15" s="24">
        <f t="shared" si="4"/>
        <v>0.19671</v>
      </c>
      <c r="V15" s="22">
        <f t="shared" si="5"/>
        <v>0.19812788197787026</v>
      </c>
      <c r="W15" s="39">
        <f t="shared" si="6"/>
        <v>-7.1563979976762004E-3</v>
      </c>
    </row>
    <row r="16" spans="1:23" x14ac:dyDescent="0.6">
      <c r="B16" s="2"/>
      <c r="C16" s="1"/>
      <c r="D16" s="2">
        <v>475.983</v>
      </c>
      <c r="E16" s="1">
        <v>2.57775</v>
      </c>
      <c r="F16" s="2">
        <v>473.42500000000001</v>
      </c>
      <c r="G16" s="1">
        <v>-132.779</v>
      </c>
      <c r="H16" s="2">
        <v>473.685</v>
      </c>
      <c r="I16" s="1">
        <v>1.3713</v>
      </c>
      <c r="J16" s="2">
        <v>475.25299999999999</v>
      </c>
      <c r="K16" s="1">
        <v>0.23288900000000001</v>
      </c>
      <c r="N16" s="3">
        <f t="shared" si="0"/>
        <v>475.983</v>
      </c>
      <c r="O16" s="21">
        <f t="shared" si="1"/>
        <v>38793.521481912518</v>
      </c>
      <c r="P16" s="3">
        <f t="shared" si="2"/>
        <v>473.42500000000001</v>
      </c>
      <c r="Q16" s="17">
        <f t="shared" si="3"/>
        <v>-1.32779E-4</v>
      </c>
      <c r="R16" s="3">
        <f t="shared" si="4"/>
        <v>473.685</v>
      </c>
      <c r="S16" s="24">
        <f t="shared" si="4"/>
        <v>1.3713</v>
      </c>
      <c r="T16" s="3">
        <f t="shared" si="4"/>
        <v>475.25299999999999</v>
      </c>
      <c r="U16" s="24">
        <f t="shared" si="4"/>
        <v>0.23288900000000001</v>
      </c>
      <c r="V16" s="22">
        <f t="shared" si="5"/>
        <v>0.23703385651257974</v>
      </c>
      <c r="W16" s="39">
        <f t="shared" si="6"/>
        <v>-1.7486348041423128E-2</v>
      </c>
    </row>
    <row r="17" spans="2:23" x14ac:dyDescent="0.6">
      <c r="B17" s="2"/>
      <c r="C17" s="1"/>
      <c r="D17" s="2">
        <v>500.85599999999999</v>
      </c>
      <c r="E17" s="1">
        <v>2.5563199999999999</v>
      </c>
      <c r="F17" s="2">
        <v>497.08499999999998</v>
      </c>
      <c r="G17" s="1">
        <v>-137.83500000000001</v>
      </c>
      <c r="H17" s="2">
        <v>501.16300000000001</v>
      </c>
      <c r="I17" s="1">
        <v>1.3327599999999999</v>
      </c>
      <c r="J17" s="2">
        <v>500.30399999999997</v>
      </c>
      <c r="K17" s="1">
        <v>0.28128300000000001</v>
      </c>
      <c r="N17" s="3">
        <f t="shared" si="0"/>
        <v>500.85599999999999</v>
      </c>
      <c r="O17" s="21">
        <f t="shared" si="1"/>
        <v>39118.733178944734</v>
      </c>
      <c r="P17" s="3">
        <f t="shared" si="2"/>
        <v>497.08499999999998</v>
      </c>
      <c r="Q17" s="17">
        <f t="shared" si="3"/>
        <v>-1.37835E-4</v>
      </c>
      <c r="R17" s="3">
        <f t="shared" si="4"/>
        <v>501.16300000000001</v>
      </c>
      <c r="S17" s="24">
        <f t="shared" si="4"/>
        <v>1.3327599999999999</v>
      </c>
      <c r="T17" s="3">
        <f t="shared" si="4"/>
        <v>500.30399999999997</v>
      </c>
      <c r="U17" s="24">
        <f t="shared" si="4"/>
        <v>0.28128300000000001</v>
      </c>
      <c r="V17" s="22">
        <f t="shared" si="5"/>
        <v>0.27898819599324731</v>
      </c>
      <c r="W17" s="39">
        <f t="shared" si="6"/>
        <v>8.2254519714815011E-3</v>
      </c>
    </row>
    <row r="18" spans="2:23" x14ac:dyDescent="0.6">
      <c r="B18" s="2"/>
      <c r="C18" s="1"/>
      <c r="D18" s="2">
        <v>525.73199999999997</v>
      </c>
      <c r="E18" s="1">
        <v>2.5419200000000002</v>
      </c>
      <c r="F18" s="2">
        <v>523.11199999999997</v>
      </c>
      <c r="G18" s="1">
        <v>-143.61500000000001</v>
      </c>
      <c r="H18" s="2">
        <v>525.05200000000002</v>
      </c>
      <c r="I18" s="1">
        <v>1.3047599999999999</v>
      </c>
      <c r="J18" s="2">
        <v>526.48699999999997</v>
      </c>
      <c r="K18" s="1">
        <v>0.32559900000000003</v>
      </c>
      <c r="N18" s="3">
        <f t="shared" si="0"/>
        <v>525.73199999999997</v>
      </c>
      <c r="O18" s="21">
        <f t="shared" si="1"/>
        <v>39340.341159438532</v>
      </c>
      <c r="P18" s="3">
        <f t="shared" si="2"/>
        <v>523.11199999999997</v>
      </c>
      <c r="Q18" s="17">
        <f t="shared" si="3"/>
        <v>-1.4361500000000001E-4</v>
      </c>
      <c r="R18" s="3">
        <f t="shared" si="4"/>
        <v>525.05200000000002</v>
      </c>
      <c r="S18" s="24">
        <f t="shared" si="4"/>
        <v>1.3047599999999999</v>
      </c>
      <c r="T18" s="3">
        <f t="shared" si="4"/>
        <v>526.48699999999997</v>
      </c>
      <c r="U18" s="24">
        <f t="shared" si="4"/>
        <v>0.32559900000000003</v>
      </c>
      <c r="V18" s="22">
        <f t="shared" si="5"/>
        <v>0.32741211473120635</v>
      </c>
      <c r="W18" s="39">
        <f t="shared" si="6"/>
        <v>-5.5377142433926663E-3</v>
      </c>
    </row>
    <row r="19" spans="2:23" x14ac:dyDescent="0.6">
      <c r="B19" s="2"/>
      <c r="C19" s="1"/>
      <c r="D19" s="2">
        <v>550.59900000000005</v>
      </c>
      <c r="E19" s="1">
        <v>2.50644</v>
      </c>
      <c r="F19" s="2">
        <v>549.13699999999994</v>
      </c>
      <c r="G19" s="1">
        <v>-148.66800000000001</v>
      </c>
      <c r="H19" s="2">
        <v>547.74400000000003</v>
      </c>
      <c r="I19" s="1">
        <v>1.28027</v>
      </c>
      <c r="J19" s="2">
        <v>550.40200000000004</v>
      </c>
      <c r="K19" s="1">
        <v>0.37400800000000001</v>
      </c>
      <c r="N19" s="3">
        <f t="shared" si="0"/>
        <v>550.59900000000005</v>
      </c>
      <c r="O19" s="21">
        <f t="shared" si="1"/>
        <v>39897.224749046458</v>
      </c>
      <c r="P19" s="3">
        <f t="shared" si="2"/>
        <v>549.13699999999994</v>
      </c>
      <c r="Q19" s="17">
        <f t="shared" si="3"/>
        <v>-1.4866799999999999E-4</v>
      </c>
      <c r="R19" s="3">
        <f t="shared" si="4"/>
        <v>547.74400000000003</v>
      </c>
      <c r="S19" s="24">
        <f t="shared" si="4"/>
        <v>1.28027</v>
      </c>
      <c r="T19" s="3">
        <f t="shared" si="4"/>
        <v>550.40200000000004</v>
      </c>
      <c r="U19" s="24">
        <f t="shared" si="4"/>
        <v>0.37400800000000001</v>
      </c>
      <c r="V19" s="22">
        <f t="shared" si="5"/>
        <v>0.37910203835709511</v>
      </c>
      <c r="W19" s="39">
        <f t="shared" si="6"/>
        <v>-1.3437116769857038E-2</v>
      </c>
    </row>
    <row r="20" spans="2:23" x14ac:dyDescent="0.6">
      <c r="B20" s="2"/>
      <c r="C20" s="1"/>
      <c r="D20" s="2">
        <v>575.45799999999997</v>
      </c>
      <c r="E20" s="1">
        <v>2.4498899999999999</v>
      </c>
      <c r="F20" s="2">
        <v>573.97299999999996</v>
      </c>
      <c r="G20" s="1">
        <v>-152.26900000000001</v>
      </c>
      <c r="H20" s="2">
        <v>574.02</v>
      </c>
      <c r="I20" s="1">
        <v>1.2522899999999999</v>
      </c>
      <c r="J20" s="2">
        <v>574.33500000000004</v>
      </c>
      <c r="K20" s="1">
        <v>0.43865999999999999</v>
      </c>
      <c r="N20" s="3">
        <f t="shared" si="0"/>
        <v>575.45799999999997</v>
      </c>
      <c r="O20" s="21">
        <f t="shared" si="1"/>
        <v>40818.159182657175</v>
      </c>
      <c r="P20" s="3">
        <f t="shared" si="2"/>
        <v>573.97299999999996</v>
      </c>
      <c r="Q20" s="17">
        <f t="shared" si="3"/>
        <v>-1.5226899999999999E-4</v>
      </c>
      <c r="R20" s="3">
        <f t="shared" si="4"/>
        <v>574.02</v>
      </c>
      <c r="S20" s="24">
        <f t="shared" si="4"/>
        <v>1.2522899999999999</v>
      </c>
      <c r="T20" s="3">
        <f t="shared" si="4"/>
        <v>574.33500000000004</v>
      </c>
      <c r="U20" s="24">
        <f t="shared" si="4"/>
        <v>0.43865999999999999</v>
      </c>
      <c r="V20" s="22">
        <f t="shared" si="5"/>
        <v>0.43404701774687621</v>
      </c>
      <c r="W20" s="39">
        <f t="shared" si="6"/>
        <v>1.0627839990860144E-2</v>
      </c>
    </row>
    <row r="21" spans="2:23" x14ac:dyDescent="0.6">
      <c r="B21" s="2"/>
      <c r="C21" s="1"/>
      <c r="D21" s="2">
        <v>600.29999999999995</v>
      </c>
      <c r="E21" s="1">
        <v>2.3511799999999998</v>
      </c>
      <c r="F21" s="2">
        <v>599.99699999999996</v>
      </c>
      <c r="G21" s="1">
        <v>-157.322</v>
      </c>
      <c r="H21" s="2">
        <v>597.91999999999996</v>
      </c>
      <c r="I21" s="1">
        <v>1.2101999999999999</v>
      </c>
      <c r="J21" s="2">
        <v>600.57000000000005</v>
      </c>
      <c r="K21" s="1">
        <v>0.53170799999999996</v>
      </c>
      <c r="N21" s="3">
        <f t="shared" si="0"/>
        <v>600.29999999999995</v>
      </c>
      <c r="O21" s="21">
        <f t="shared" si="1"/>
        <v>42531.835078556302</v>
      </c>
      <c r="P21" s="3">
        <f t="shared" si="2"/>
        <v>599.99699999999996</v>
      </c>
      <c r="Q21" s="17">
        <f t="shared" si="3"/>
        <v>-1.57322E-4</v>
      </c>
      <c r="R21" s="3">
        <f t="shared" si="4"/>
        <v>597.91999999999996</v>
      </c>
      <c r="S21" s="24">
        <f t="shared" si="4"/>
        <v>1.2101999999999999</v>
      </c>
      <c r="T21" s="3">
        <f t="shared" si="4"/>
        <v>600.57000000000005</v>
      </c>
      <c r="U21" s="24">
        <f t="shared" si="4"/>
        <v>0.53170799999999996</v>
      </c>
      <c r="V21" s="22">
        <f t="shared" si="5"/>
        <v>0.52239561716840521</v>
      </c>
      <c r="W21" s="39">
        <f t="shared" si="6"/>
        <v>1.7826303524657527E-2</v>
      </c>
    </row>
    <row r="22" spans="2:23" x14ac:dyDescent="0.6">
      <c r="B22" s="2"/>
      <c r="C22" s="1"/>
      <c r="D22" s="2">
        <v>623.95799999999997</v>
      </c>
      <c r="E22" s="1">
        <v>2.2524799999999998</v>
      </c>
      <c r="F22" s="2">
        <v>623.654</v>
      </c>
      <c r="G22" s="1">
        <v>-161.65100000000001</v>
      </c>
      <c r="H22" s="2">
        <v>624.21299999999997</v>
      </c>
      <c r="I22" s="1">
        <v>1.16109</v>
      </c>
      <c r="J22" s="2">
        <v>624.53599999999994</v>
      </c>
      <c r="K22" s="1">
        <v>0.62884799999999996</v>
      </c>
      <c r="N22" s="3">
        <f t="shared" si="0"/>
        <v>623.95799999999997</v>
      </c>
      <c r="O22" s="21">
        <f t="shared" si="1"/>
        <v>44395.510725955392</v>
      </c>
      <c r="P22" s="3">
        <f t="shared" si="2"/>
        <v>623.654</v>
      </c>
      <c r="Q22" s="17">
        <f t="shared" si="3"/>
        <v>-1.6165100000000001E-4</v>
      </c>
      <c r="R22" s="3">
        <f t="shared" si="4"/>
        <v>624.21299999999997</v>
      </c>
      <c r="S22" s="24">
        <f t="shared" si="4"/>
        <v>1.16109</v>
      </c>
      <c r="T22" s="3">
        <f t="shared" si="4"/>
        <v>624.53599999999994</v>
      </c>
      <c r="U22" s="24">
        <f t="shared" si="4"/>
        <v>0.62884799999999996</v>
      </c>
      <c r="V22" s="22">
        <f t="shared" si="5"/>
        <v>0.6240040958625982</v>
      </c>
      <c r="W22" s="39">
        <f t="shared" si="6"/>
        <v>7.7626159339638789E-3</v>
      </c>
    </row>
    <row r="23" spans="2:23" x14ac:dyDescent="0.6">
      <c r="B23" s="2"/>
      <c r="C23" s="1"/>
      <c r="D23" s="2">
        <v>653.54700000000003</v>
      </c>
      <c r="E23" s="1">
        <v>2.1747800000000002</v>
      </c>
      <c r="F23" s="2">
        <v>647.32299999999998</v>
      </c>
      <c r="G23" s="1">
        <v>-168.88900000000001</v>
      </c>
      <c r="H23" s="2">
        <v>649.29499999999996</v>
      </c>
      <c r="I23" s="1">
        <v>1.1331</v>
      </c>
      <c r="J23" s="2">
        <v>650.79300000000001</v>
      </c>
      <c r="K23" s="1">
        <v>0.742201</v>
      </c>
      <c r="N23" s="3">
        <f t="shared" si="0"/>
        <v>653.54700000000003</v>
      </c>
      <c r="O23" s="21">
        <f t="shared" si="1"/>
        <v>45981.662512989809</v>
      </c>
      <c r="P23" s="3">
        <f t="shared" si="2"/>
        <v>647.32299999999998</v>
      </c>
      <c r="Q23" s="17">
        <f t="shared" si="3"/>
        <v>-1.68889E-4</v>
      </c>
      <c r="R23" s="3">
        <f t="shared" si="4"/>
        <v>649.29499999999996</v>
      </c>
      <c r="S23" s="24">
        <f t="shared" si="4"/>
        <v>1.1331</v>
      </c>
      <c r="T23" s="3">
        <f t="shared" si="4"/>
        <v>650.79300000000001</v>
      </c>
      <c r="U23" s="24">
        <f t="shared" si="4"/>
        <v>0.742201</v>
      </c>
      <c r="V23" s="22">
        <f t="shared" si="5"/>
        <v>0.75328970387559169</v>
      </c>
      <c r="W23" s="39">
        <f t="shared" si="6"/>
        <v>-1.472037095229306E-2</v>
      </c>
    </row>
    <row r="24" spans="2:23" x14ac:dyDescent="0.6">
      <c r="B24" s="2"/>
      <c r="C24" s="1"/>
      <c r="D24" s="2">
        <v>673.69200000000001</v>
      </c>
      <c r="E24" s="1">
        <v>2.18153</v>
      </c>
      <c r="F24" s="2">
        <v>673.35299999999995</v>
      </c>
      <c r="G24" s="1">
        <v>-175.39699999999999</v>
      </c>
      <c r="H24" s="2">
        <v>676.76400000000001</v>
      </c>
      <c r="I24" s="1">
        <v>1.1051200000000001</v>
      </c>
      <c r="J24" s="2">
        <v>674.77700000000004</v>
      </c>
      <c r="K24" s="1">
        <v>0.85558400000000001</v>
      </c>
      <c r="N24" s="3">
        <f t="shared" si="0"/>
        <v>673.69200000000001</v>
      </c>
      <c r="O24" s="21">
        <f t="shared" si="1"/>
        <v>45839.387952492056</v>
      </c>
      <c r="P24" s="3">
        <f t="shared" si="2"/>
        <v>673.35299999999995</v>
      </c>
      <c r="Q24" s="17">
        <f t="shared" si="3"/>
        <v>-1.7539699999999999E-4</v>
      </c>
      <c r="R24" s="3">
        <f t="shared" si="4"/>
        <v>676.76400000000001</v>
      </c>
      <c r="S24" s="24">
        <f t="shared" si="4"/>
        <v>1.1051200000000001</v>
      </c>
      <c r="T24" s="3">
        <f t="shared" si="4"/>
        <v>674.77700000000004</v>
      </c>
      <c r="U24" s="24">
        <f t="shared" si="4"/>
        <v>0.85558400000000001</v>
      </c>
      <c r="V24" s="22">
        <f t="shared" si="5"/>
        <v>0.86106108987682772</v>
      </c>
      <c r="W24" s="39">
        <f t="shared" si="6"/>
        <v>-6.3608609670321448E-3</v>
      </c>
    </row>
    <row r="25" spans="2:23" x14ac:dyDescent="0.6">
      <c r="B25" s="2"/>
      <c r="C25" s="1"/>
      <c r="D25" s="2">
        <v>697.38</v>
      </c>
      <c r="E25" s="1">
        <v>2.16012</v>
      </c>
      <c r="F25" s="2">
        <v>699.38199999999995</v>
      </c>
      <c r="G25" s="1">
        <v>-181.904</v>
      </c>
      <c r="H25" s="2">
        <v>701.86099999999999</v>
      </c>
      <c r="I25" s="1">
        <v>1.05952</v>
      </c>
      <c r="J25" s="2">
        <v>701.06799999999998</v>
      </c>
      <c r="K25" s="1">
        <v>1.00142</v>
      </c>
      <c r="N25" s="3">
        <f t="shared" si="0"/>
        <v>697.38</v>
      </c>
      <c r="O25" s="21">
        <f t="shared" si="1"/>
        <v>46293.724422717256</v>
      </c>
      <c r="P25" s="3">
        <f t="shared" si="2"/>
        <v>699.38199999999995</v>
      </c>
      <c r="Q25" s="17">
        <f t="shared" si="3"/>
        <v>-1.8190399999999998E-4</v>
      </c>
      <c r="R25" s="3">
        <f t="shared" si="4"/>
        <v>701.86099999999999</v>
      </c>
      <c r="S25" s="24">
        <f t="shared" si="4"/>
        <v>1.05952</v>
      </c>
      <c r="T25" s="3">
        <f t="shared" si="4"/>
        <v>701.06799999999998</v>
      </c>
      <c r="U25" s="24">
        <f t="shared" si="4"/>
        <v>1.00142</v>
      </c>
      <c r="V25" s="22">
        <f t="shared" si="5"/>
        <v>1.0135790038124941</v>
      </c>
      <c r="W25" s="39">
        <f t="shared" si="6"/>
        <v>-1.1996108607971401E-2</v>
      </c>
    </row>
    <row r="26" spans="2:23" x14ac:dyDescent="0.6">
      <c r="B26" s="2"/>
      <c r="C26" s="1"/>
      <c r="D26" s="2">
        <v>722.26700000000005</v>
      </c>
      <c r="E26" s="1">
        <v>2.1738200000000001</v>
      </c>
      <c r="F26" s="2">
        <v>721.86900000000003</v>
      </c>
      <c r="G26" s="1">
        <v>-189.14400000000001</v>
      </c>
      <c r="H26" s="2">
        <v>723.375</v>
      </c>
      <c r="I26" s="1">
        <v>1.01742</v>
      </c>
      <c r="J26" s="2">
        <v>727.39300000000003</v>
      </c>
      <c r="K26" s="1">
        <v>1.1797500000000001</v>
      </c>
      <c r="N26" s="3">
        <f t="shared" si="0"/>
        <v>722.26700000000005</v>
      </c>
      <c r="O26" s="21">
        <f t="shared" si="1"/>
        <v>46001.968884268244</v>
      </c>
      <c r="P26" s="3">
        <f t="shared" si="2"/>
        <v>721.86900000000003</v>
      </c>
      <c r="Q26" s="17">
        <f t="shared" si="3"/>
        <v>-1.89144E-4</v>
      </c>
      <c r="R26" s="3">
        <f t="shared" si="4"/>
        <v>723.375</v>
      </c>
      <c r="S26" s="24">
        <f t="shared" si="4"/>
        <v>1.01742</v>
      </c>
      <c r="T26" s="3">
        <f t="shared" si="4"/>
        <v>727.39300000000003</v>
      </c>
      <c r="U26" s="24">
        <f t="shared" si="4"/>
        <v>1.1797500000000001</v>
      </c>
      <c r="V26" s="22">
        <f t="shared" si="5"/>
        <v>1.176604229266931</v>
      </c>
      <c r="W26" s="39">
        <f t="shared" si="6"/>
        <v>2.6736014156849564E-3</v>
      </c>
    </row>
    <row r="27" spans="2:23" x14ac:dyDescent="0.6">
      <c r="B27" s="2"/>
      <c r="C27" s="1"/>
      <c r="D27" s="2">
        <v>749.53</v>
      </c>
      <c r="E27" s="1">
        <v>2.2015400000000001</v>
      </c>
      <c r="F27" s="2">
        <v>749.09199999999998</v>
      </c>
      <c r="G27" s="1">
        <v>-198.559</v>
      </c>
      <c r="H27" s="2">
        <v>748.46299999999997</v>
      </c>
      <c r="I27" s="1">
        <v>0.98238599999999998</v>
      </c>
      <c r="J27" s="2">
        <v>751.48</v>
      </c>
      <c r="K27" s="1">
        <v>1.3906000000000001</v>
      </c>
      <c r="N27" s="3">
        <f t="shared" si="0"/>
        <v>749.53</v>
      </c>
      <c r="O27" s="21">
        <f t="shared" si="1"/>
        <v>45422.749529874542</v>
      </c>
      <c r="P27" s="3">
        <f t="shared" si="2"/>
        <v>749.09199999999998</v>
      </c>
      <c r="Q27" s="17">
        <f t="shared" si="3"/>
        <v>-1.9855899999999998E-4</v>
      </c>
      <c r="R27" s="3">
        <f t="shared" si="4"/>
        <v>748.46299999999997</v>
      </c>
      <c r="S27" s="24">
        <f t="shared" si="4"/>
        <v>0.98238599999999998</v>
      </c>
      <c r="T27" s="3">
        <f t="shared" si="4"/>
        <v>751.48</v>
      </c>
      <c r="U27" s="24">
        <f t="shared" si="4"/>
        <v>1.3906000000000001</v>
      </c>
      <c r="V27" s="22">
        <f t="shared" si="5"/>
        <v>1.3698967497205303</v>
      </c>
      <c r="W27" s="39">
        <f t="shared" si="6"/>
        <v>1.5113000511675967E-2</v>
      </c>
    </row>
    <row r="28" spans="2:23" x14ac:dyDescent="0.6">
      <c r="B28" s="2"/>
      <c r="C28" s="1"/>
      <c r="D28" s="35">
        <v>774.41899999999998</v>
      </c>
      <c r="E28" s="35">
        <v>2.22227</v>
      </c>
      <c r="F28" s="35">
        <v>773.95600000000002</v>
      </c>
      <c r="G28" s="35">
        <v>-209.43199999999999</v>
      </c>
      <c r="H28" s="35">
        <v>774.75300000000004</v>
      </c>
      <c r="I28" s="35">
        <v>0.93679599999999996</v>
      </c>
      <c r="J28" s="35">
        <v>776.73800000000006</v>
      </c>
      <c r="K28" s="35">
        <v>1.63392</v>
      </c>
      <c r="N28" s="3">
        <f t="shared" si="0"/>
        <v>774.41899999999998</v>
      </c>
      <c r="O28" s="21">
        <f t="shared" si="1"/>
        <v>44999.0325208008</v>
      </c>
      <c r="P28" s="3">
        <f t="shared" si="2"/>
        <v>773.95600000000002</v>
      </c>
      <c r="Q28" s="17">
        <f t="shared" si="3"/>
        <v>-2.0943199999999998E-4</v>
      </c>
      <c r="R28" s="3">
        <f t="shared" ref="R28:U28" si="7">H28</f>
        <v>774.75300000000004</v>
      </c>
      <c r="S28" s="24">
        <f t="shared" si="7"/>
        <v>0.93679599999999996</v>
      </c>
      <c r="T28" s="3">
        <f t="shared" si="7"/>
        <v>776.73800000000006</v>
      </c>
      <c r="U28" s="24">
        <f t="shared" si="7"/>
        <v>1.63392</v>
      </c>
      <c r="V28" s="22">
        <f t="shared" si="5"/>
        <v>1.6365104449884371</v>
      </c>
      <c r="W28" s="39">
        <f t="shared" si="6"/>
        <v>-1.5829077024042126E-3</v>
      </c>
    </row>
    <row r="29" spans="2:23" x14ac:dyDescent="0.6">
      <c r="V29"/>
    </row>
    <row r="30" spans="2:23" x14ac:dyDescent="0.6"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4"/>
  <sheetViews>
    <sheetView zoomScale="70" zoomScaleNormal="70" workbookViewId="0">
      <selection activeCell="N5" sqref="N5"/>
    </sheetView>
  </sheetViews>
  <sheetFormatPr defaultRowHeight="16.899999999999999" x14ac:dyDescent="0.6"/>
  <cols>
    <col min="3" max="3" width="16.7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9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30" t="s">
        <v>24</v>
      </c>
      <c r="C8" s="31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2">
        <v>300.83999999999997</v>
      </c>
      <c r="C9" s="1">
        <v>10059.856000000002</v>
      </c>
      <c r="D9" s="3"/>
      <c r="E9" s="4"/>
      <c r="F9" s="3">
        <v>299.65199999999999</v>
      </c>
      <c r="G9" s="4">
        <v>509.95600000000002</v>
      </c>
      <c r="H9" s="3"/>
      <c r="I9" s="4"/>
      <c r="J9" s="3">
        <v>300.64699999999999</v>
      </c>
      <c r="K9" s="4">
        <v>0.12554000000000001</v>
      </c>
      <c r="N9" s="3">
        <f>B9</f>
        <v>300.83999999999997</v>
      </c>
      <c r="O9" s="21">
        <f>C9</f>
        <v>10059.856000000002</v>
      </c>
      <c r="P9" s="3">
        <f>F9</f>
        <v>299.65199999999999</v>
      </c>
      <c r="Q9" s="17">
        <f>G9*0.000001</f>
        <v>5.0995599999999999E-4</v>
      </c>
      <c r="R9" s="3">
        <f>(B9+F9+J9)/3</f>
        <v>300.37966666666665</v>
      </c>
      <c r="S9" s="24">
        <f>((Q9)^2*O9)*R9/U9</f>
        <v>6.259585598793012</v>
      </c>
      <c r="T9" s="3">
        <f>J9</f>
        <v>300.64699999999999</v>
      </c>
      <c r="U9" s="24">
        <f>K9</f>
        <v>0.12554000000000001</v>
      </c>
      <c r="V9" s="22">
        <f>((O9*(Q9)^2)/S9)*T9</f>
        <v>0.12565172869002453</v>
      </c>
    </row>
    <row r="10" spans="1:22" x14ac:dyDescent="0.6">
      <c r="B10" s="2">
        <v>399.46899999999999</v>
      </c>
      <c r="C10" s="1">
        <v>6997.6809999999996</v>
      </c>
      <c r="D10" s="3"/>
      <c r="E10" s="4"/>
      <c r="F10" s="3">
        <v>398.589</v>
      </c>
      <c r="G10" s="4">
        <v>534.86599999999999</v>
      </c>
      <c r="H10" s="3"/>
      <c r="I10" s="4"/>
      <c r="J10" s="3">
        <v>398.74700000000001</v>
      </c>
      <c r="K10" s="4">
        <v>0.15046200000000001</v>
      </c>
      <c r="N10" s="3">
        <f t="shared" ref="N10:N14" si="0">B10</f>
        <v>399.46899999999999</v>
      </c>
      <c r="O10" s="21">
        <f t="shared" ref="O10:O14" si="1">C10</f>
        <v>6997.6809999999996</v>
      </c>
      <c r="P10" s="3">
        <f t="shared" ref="P10:P14" si="2">F10</f>
        <v>398.589</v>
      </c>
      <c r="Q10" s="17">
        <f t="shared" ref="Q10:Q14" si="3">G10*0.000001</f>
        <v>5.3486599999999994E-4</v>
      </c>
      <c r="R10" s="3">
        <f t="shared" ref="R10:R14" si="4">(B10+F10+J10)/3</f>
        <v>398.935</v>
      </c>
      <c r="S10" s="24">
        <f t="shared" ref="S10:S14" si="5">((Q10)^2*O10)*R10/U10</f>
        <v>5.3078596913792442</v>
      </c>
      <c r="T10" s="3">
        <f t="shared" ref="T10:U14" si="6">J10</f>
        <v>398.74700000000001</v>
      </c>
      <c r="U10" s="24">
        <f t="shared" si="6"/>
        <v>0.15046200000000001</v>
      </c>
      <c r="V10" s="22">
        <f t="shared" ref="V10:V14" si="7">((O10*(Q10)^2)/S10)*T10</f>
        <v>0.15039109407296933</v>
      </c>
    </row>
    <row r="11" spans="1:22" x14ac:dyDescent="0.6">
      <c r="B11" s="2">
        <v>502.79899999999998</v>
      </c>
      <c r="C11" s="1">
        <v>4977.1819999999998</v>
      </c>
      <c r="D11" s="2"/>
      <c r="E11" s="1"/>
      <c r="F11" s="2">
        <v>499.94</v>
      </c>
      <c r="G11" s="1">
        <v>553.41</v>
      </c>
      <c r="H11" s="2"/>
      <c r="I11" s="1"/>
      <c r="J11" s="2">
        <v>498.40499999999997</v>
      </c>
      <c r="K11" s="1">
        <v>0.19490099999999999</v>
      </c>
      <c r="N11" s="3">
        <f t="shared" si="0"/>
        <v>502.79899999999998</v>
      </c>
      <c r="O11" s="21">
        <f t="shared" si="1"/>
        <v>4977.1819999999998</v>
      </c>
      <c r="P11" s="3">
        <f t="shared" si="2"/>
        <v>499.94</v>
      </c>
      <c r="Q11" s="17">
        <f t="shared" si="3"/>
        <v>5.5340999999999995E-4</v>
      </c>
      <c r="R11" s="3">
        <f t="shared" si="4"/>
        <v>500.38133333333332</v>
      </c>
      <c r="S11" s="24">
        <f t="shared" si="5"/>
        <v>3.9134929825822882</v>
      </c>
      <c r="T11" s="3">
        <f t="shared" si="6"/>
        <v>498.40499999999997</v>
      </c>
      <c r="U11" s="24">
        <f t="shared" si="6"/>
        <v>0.19490099999999999</v>
      </c>
      <c r="V11" s="22">
        <f t="shared" si="7"/>
        <v>0.19413120840838721</v>
      </c>
    </row>
    <row r="12" spans="1:22" x14ac:dyDescent="0.6">
      <c r="B12" s="2">
        <v>600.63900000000001</v>
      </c>
      <c r="C12" s="1">
        <v>6008.951</v>
      </c>
      <c r="D12" s="2"/>
      <c r="E12" s="1"/>
      <c r="F12" s="2">
        <v>602.06500000000005</v>
      </c>
      <c r="G12" s="1">
        <v>559.68100000000004</v>
      </c>
      <c r="H12" s="2"/>
      <c r="I12" s="1"/>
      <c r="J12" s="2">
        <v>598.81399999999996</v>
      </c>
      <c r="K12" s="1">
        <v>0.29393399999999997</v>
      </c>
      <c r="N12" s="3">
        <f t="shared" si="0"/>
        <v>600.63900000000001</v>
      </c>
      <c r="O12" s="21">
        <f t="shared" si="1"/>
        <v>6008.951</v>
      </c>
      <c r="P12" s="3">
        <f t="shared" si="2"/>
        <v>602.06500000000005</v>
      </c>
      <c r="Q12" s="17">
        <f t="shared" si="3"/>
        <v>5.5968100000000002E-4</v>
      </c>
      <c r="R12" s="3">
        <f t="shared" si="4"/>
        <v>600.50599999999997</v>
      </c>
      <c r="S12" s="24">
        <f t="shared" si="5"/>
        <v>3.84545130602885</v>
      </c>
      <c r="T12" s="3">
        <f t="shared" si="6"/>
        <v>598.81399999999996</v>
      </c>
      <c r="U12" s="24">
        <f t="shared" si="6"/>
        <v>0.29393399999999997</v>
      </c>
      <c r="V12" s="22">
        <f t="shared" si="7"/>
        <v>0.29310580456481694</v>
      </c>
    </row>
    <row r="13" spans="1:22" x14ac:dyDescent="0.6">
      <c r="B13" s="2">
        <v>701.61300000000006</v>
      </c>
      <c r="C13" s="1">
        <v>13853.56</v>
      </c>
      <c r="D13" s="2"/>
      <c r="E13" s="1"/>
      <c r="F13" s="2">
        <v>699.98299999999995</v>
      </c>
      <c r="G13" s="1">
        <v>512.31899999999996</v>
      </c>
      <c r="H13" s="2"/>
      <c r="I13" s="1"/>
      <c r="J13" s="2">
        <v>698.149</v>
      </c>
      <c r="K13" s="1">
        <v>0.84909500000000004</v>
      </c>
      <c r="N13" s="3">
        <f t="shared" si="0"/>
        <v>701.61300000000006</v>
      </c>
      <c r="O13" s="21">
        <f t="shared" si="1"/>
        <v>13853.56</v>
      </c>
      <c r="P13" s="3">
        <f t="shared" si="2"/>
        <v>699.98299999999995</v>
      </c>
      <c r="Q13" s="17">
        <f t="shared" si="3"/>
        <v>5.123189999999999E-4</v>
      </c>
      <c r="R13" s="3">
        <f t="shared" si="4"/>
        <v>699.91499999999996</v>
      </c>
      <c r="S13" s="24">
        <f t="shared" si="5"/>
        <v>2.9973077223373226</v>
      </c>
      <c r="T13" s="3">
        <f t="shared" si="6"/>
        <v>698.149</v>
      </c>
      <c r="U13" s="24">
        <f t="shared" si="6"/>
        <v>0.84909500000000004</v>
      </c>
      <c r="V13" s="22">
        <f t="shared" si="7"/>
        <v>0.84695259446504212</v>
      </c>
    </row>
    <row r="14" spans="1:22" x14ac:dyDescent="0.6">
      <c r="B14" s="2">
        <v>802.84199999999998</v>
      </c>
      <c r="C14" s="1">
        <v>50001.206999999995</v>
      </c>
      <c r="D14" s="2"/>
      <c r="E14" s="1"/>
      <c r="F14" s="2">
        <v>802.57399999999996</v>
      </c>
      <c r="G14" s="1">
        <v>399.49799999999999</v>
      </c>
      <c r="H14" s="2"/>
      <c r="I14" s="1"/>
      <c r="J14" s="2">
        <v>798.74300000000005</v>
      </c>
      <c r="K14" s="1">
        <v>1.89551</v>
      </c>
      <c r="N14" s="3">
        <f t="shared" si="0"/>
        <v>802.84199999999998</v>
      </c>
      <c r="O14" s="21">
        <f t="shared" si="1"/>
        <v>50001.206999999995</v>
      </c>
      <c r="P14" s="3">
        <f t="shared" si="2"/>
        <v>802.57399999999996</v>
      </c>
      <c r="Q14" s="17">
        <f t="shared" si="3"/>
        <v>3.9949799999999998E-4</v>
      </c>
      <c r="R14" s="3">
        <f t="shared" si="4"/>
        <v>801.38633333333337</v>
      </c>
      <c r="S14" s="24">
        <f t="shared" si="5"/>
        <v>3.3738483586142523</v>
      </c>
      <c r="T14" s="3">
        <f t="shared" si="6"/>
        <v>798.74300000000005</v>
      </c>
      <c r="U14" s="24">
        <f t="shared" si="6"/>
        <v>1.89551</v>
      </c>
      <c r="V14" s="22">
        <f t="shared" si="7"/>
        <v>1.8892577536635473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9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>
        <v>301.24700000000001</v>
      </c>
      <c r="C9" s="4">
        <v>2500</v>
      </c>
      <c r="D9" s="3"/>
      <c r="E9" s="4"/>
      <c r="F9" s="3">
        <v>300.58999999999997</v>
      </c>
      <c r="G9" s="4">
        <v>82.968800000000002</v>
      </c>
      <c r="H9" s="3"/>
      <c r="I9" s="4"/>
      <c r="J9" s="3">
        <v>299.88099999999997</v>
      </c>
      <c r="K9" s="4">
        <v>0.25928000000000001</v>
      </c>
      <c r="N9" s="3">
        <f>B9</f>
        <v>301.24700000000001</v>
      </c>
      <c r="O9" s="21">
        <f>C9*100</f>
        <v>250000</v>
      </c>
      <c r="P9" s="3">
        <f>F9</f>
        <v>300.58999999999997</v>
      </c>
      <c r="Q9" s="17">
        <f>G9*0.000001</f>
        <v>8.2968799999999997E-5</v>
      </c>
      <c r="R9" s="3">
        <f>(B9+F9+J9)/3</f>
        <v>300.57266666666663</v>
      </c>
      <c r="S9" s="24">
        <f>((Q9)^2*O9)*R9/U9</f>
        <v>1.9950330408254808</v>
      </c>
      <c r="T9" s="3">
        <f>J9</f>
        <v>299.88099999999997</v>
      </c>
      <c r="U9" s="24">
        <f>K9</f>
        <v>0.25928000000000001</v>
      </c>
      <c r="V9" s="22">
        <f>((O9*(Q9)^2)/S9)*T9</f>
        <v>0.25868335448554874</v>
      </c>
    </row>
    <row r="10" spans="1:22" x14ac:dyDescent="0.6">
      <c r="B10" s="3">
        <v>321.19099999999997</v>
      </c>
      <c r="C10" s="4">
        <v>2611.11</v>
      </c>
      <c r="D10" s="3"/>
      <c r="E10" s="4"/>
      <c r="F10" s="3">
        <v>319.43400000000003</v>
      </c>
      <c r="G10" s="4">
        <v>87.475399999999993</v>
      </c>
      <c r="H10" s="3"/>
      <c r="I10" s="4"/>
      <c r="J10" s="3">
        <v>321.173</v>
      </c>
      <c r="K10" s="4">
        <v>0.29666799999999999</v>
      </c>
      <c r="N10" s="3">
        <f t="shared" ref="N10:N30" si="0">B10</f>
        <v>321.19099999999997</v>
      </c>
      <c r="O10" s="21">
        <f t="shared" ref="O10:O30" si="1">C10*100</f>
        <v>261111</v>
      </c>
      <c r="P10" s="3">
        <f t="shared" ref="P10:P30" si="2">F10</f>
        <v>319.43400000000003</v>
      </c>
      <c r="Q10" s="17">
        <f t="shared" ref="Q10:Q30" si="3">G10*0.000001</f>
        <v>8.7475399999999986E-5</v>
      </c>
      <c r="R10" s="3">
        <f t="shared" ref="R10:R30" si="4">(B10+F10+J10)/3</f>
        <v>320.59933333333333</v>
      </c>
      <c r="S10" s="24">
        <f t="shared" ref="S10:S29" si="5">((Q10)^2*O10)*R10/U10</f>
        <v>2.1591805194608935</v>
      </c>
      <c r="T10" s="3">
        <f t="shared" ref="T10:T30" si="6">J10</f>
        <v>321.173</v>
      </c>
      <c r="U10" s="24">
        <f t="shared" ref="U10:U30" si="7">K10</f>
        <v>0.29666799999999999</v>
      </c>
      <c r="V10" s="22">
        <f t="shared" ref="V10:V30" si="8">((O10*(Q10)^2)/S10)*T10</f>
        <v>0.29719884496744636</v>
      </c>
    </row>
    <row r="11" spans="1:22" x14ac:dyDescent="0.6">
      <c r="B11" s="2">
        <v>338.64299999999997</v>
      </c>
      <c r="C11" s="1">
        <v>2722.22</v>
      </c>
      <c r="D11" s="2"/>
      <c r="E11" s="1"/>
      <c r="F11" s="2">
        <v>340.79199999999997</v>
      </c>
      <c r="G11" s="1">
        <v>91.990300000000005</v>
      </c>
      <c r="H11" s="2"/>
      <c r="I11" s="1"/>
      <c r="J11" s="2">
        <v>338.70100000000002</v>
      </c>
      <c r="K11" s="1">
        <v>0.34140100000000001</v>
      </c>
      <c r="N11" s="3">
        <f t="shared" si="0"/>
        <v>338.64299999999997</v>
      </c>
      <c r="O11" s="21">
        <f t="shared" si="1"/>
        <v>272222</v>
      </c>
      <c r="P11" s="3">
        <f t="shared" si="2"/>
        <v>340.79199999999997</v>
      </c>
      <c r="Q11" s="17">
        <f t="shared" si="3"/>
        <v>9.1990299999999999E-5</v>
      </c>
      <c r="R11" s="3">
        <f t="shared" si="4"/>
        <v>339.37866666666667</v>
      </c>
      <c r="S11" s="24">
        <f t="shared" si="5"/>
        <v>2.2899554899168537</v>
      </c>
      <c r="T11" s="3">
        <f t="shared" si="6"/>
        <v>338.70100000000002</v>
      </c>
      <c r="U11" s="24">
        <f t="shared" si="7"/>
        <v>0.34140100000000001</v>
      </c>
      <c r="V11" s="22">
        <f t="shared" si="8"/>
        <v>0.34071929516587179</v>
      </c>
    </row>
    <row r="12" spans="1:22" x14ac:dyDescent="0.6">
      <c r="B12" s="2">
        <v>359.834</v>
      </c>
      <c r="C12" s="1">
        <v>2833.33</v>
      </c>
      <c r="D12" s="2"/>
      <c r="E12" s="1"/>
      <c r="F12" s="2">
        <v>359.63299999999998</v>
      </c>
      <c r="G12" s="1">
        <v>97.978399999999993</v>
      </c>
      <c r="H12" s="2"/>
      <c r="I12" s="1"/>
      <c r="J12" s="2">
        <v>356.22800000000001</v>
      </c>
      <c r="K12" s="1">
        <v>0.38613399999999998</v>
      </c>
      <c r="N12" s="3">
        <f t="shared" si="0"/>
        <v>359.834</v>
      </c>
      <c r="O12" s="21">
        <f t="shared" si="1"/>
        <v>283333</v>
      </c>
      <c r="P12" s="3">
        <f t="shared" si="2"/>
        <v>359.63299999999998</v>
      </c>
      <c r="Q12" s="17">
        <f t="shared" si="3"/>
        <v>9.797839999999999E-5</v>
      </c>
      <c r="R12" s="3">
        <f t="shared" si="4"/>
        <v>358.565</v>
      </c>
      <c r="S12" s="24">
        <f t="shared" si="5"/>
        <v>2.5257345061485275</v>
      </c>
      <c r="T12" s="3">
        <f t="shared" si="6"/>
        <v>356.22800000000001</v>
      </c>
      <c r="U12" s="24">
        <f t="shared" si="7"/>
        <v>0.38613399999999998</v>
      </c>
      <c r="V12" s="22">
        <f t="shared" si="8"/>
        <v>0.3836173149972808</v>
      </c>
    </row>
    <row r="13" spans="1:22" x14ac:dyDescent="0.6">
      <c r="B13" s="2">
        <v>378.53199999999998</v>
      </c>
      <c r="C13" s="1">
        <v>2944.44</v>
      </c>
      <c r="D13" s="2"/>
      <c r="E13" s="1"/>
      <c r="F13" s="2">
        <v>380.99799999999999</v>
      </c>
      <c r="G13" s="1">
        <v>99.530299999999997</v>
      </c>
      <c r="H13" s="2"/>
      <c r="I13" s="1"/>
      <c r="J13" s="2">
        <v>377.51600000000002</v>
      </c>
      <c r="K13" s="1">
        <v>0.43092999999999998</v>
      </c>
      <c r="N13" s="3">
        <f t="shared" si="0"/>
        <v>378.53199999999998</v>
      </c>
      <c r="O13" s="21">
        <f t="shared" si="1"/>
        <v>294444</v>
      </c>
      <c r="P13" s="3">
        <f t="shared" si="2"/>
        <v>380.99799999999999</v>
      </c>
      <c r="Q13" s="17">
        <f t="shared" si="3"/>
        <v>9.9530299999999998E-5</v>
      </c>
      <c r="R13" s="3">
        <f t="shared" si="4"/>
        <v>379.01533333333333</v>
      </c>
      <c r="S13" s="24">
        <f t="shared" si="5"/>
        <v>2.5654490018879423</v>
      </c>
      <c r="T13" s="3">
        <f t="shared" si="6"/>
        <v>377.51600000000002</v>
      </c>
      <c r="U13" s="24">
        <f t="shared" si="7"/>
        <v>0.43092999999999998</v>
      </c>
      <c r="V13" s="22">
        <f t="shared" si="8"/>
        <v>0.42922529927549097</v>
      </c>
    </row>
    <row r="14" spans="1:22" x14ac:dyDescent="0.6">
      <c r="B14" s="2">
        <v>402.21600000000001</v>
      </c>
      <c r="C14" s="1">
        <v>3055.56</v>
      </c>
      <c r="D14" s="2"/>
      <c r="E14" s="1"/>
      <c r="F14" s="2">
        <v>401.10599999999999</v>
      </c>
      <c r="G14" s="1">
        <v>101.078</v>
      </c>
      <c r="H14" s="2"/>
      <c r="I14" s="1"/>
      <c r="J14" s="2">
        <v>396.30399999999997</v>
      </c>
      <c r="K14" s="1">
        <v>0.46086899999999997</v>
      </c>
      <c r="N14" s="3">
        <f t="shared" si="0"/>
        <v>402.21600000000001</v>
      </c>
      <c r="O14" s="21">
        <f t="shared" si="1"/>
        <v>305556</v>
      </c>
      <c r="P14" s="3">
        <f t="shared" si="2"/>
        <v>401.10599999999999</v>
      </c>
      <c r="Q14" s="17">
        <f t="shared" si="3"/>
        <v>1.01078E-4</v>
      </c>
      <c r="R14" s="3">
        <f t="shared" si="4"/>
        <v>399.87533333333334</v>
      </c>
      <c r="S14" s="24">
        <f t="shared" si="5"/>
        <v>2.7086395453235435</v>
      </c>
      <c r="T14" s="3">
        <f t="shared" si="6"/>
        <v>396.30399999999997</v>
      </c>
      <c r="U14" s="24">
        <f t="shared" si="7"/>
        <v>0.46086899999999997</v>
      </c>
      <c r="V14" s="22">
        <f t="shared" si="8"/>
        <v>0.4567529251016566</v>
      </c>
    </row>
    <row r="15" spans="1:22" x14ac:dyDescent="0.6">
      <c r="B15" s="2">
        <v>420.91399999999999</v>
      </c>
      <c r="C15" s="1">
        <v>3166.67</v>
      </c>
      <c r="D15" s="2"/>
      <c r="E15" s="1"/>
      <c r="F15" s="2">
        <v>422.471</v>
      </c>
      <c r="G15" s="1">
        <v>102.63</v>
      </c>
      <c r="H15" s="2"/>
      <c r="I15" s="1"/>
      <c r="J15" s="2">
        <v>416.32799999999997</v>
      </c>
      <c r="K15" s="1">
        <v>0.52786500000000003</v>
      </c>
      <c r="N15" s="3">
        <f t="shared" si="0"/>
        <v>420.91399999999999</v>
      </c>
      <c r="O15" s="21">
        <f t="shared" si="1"/>
        <v>316667</v>
      </c>
      <c r="P15" s="3">
        <f t="shared" si="2"/>
        <v>422.471</v>
      </c>
      <c r="Q15" s="17">
        <f t="shared" si="3"/>
        <v>1.0262999999999998E-4</v>
      </c>
      <c r="R15" s="3">
        <f t="shared" si="4"/>
        <v>419.90433333333334</v>
      </c>
      <c r="S15" s="24">
        <f t="shared" si="5"/>
        <v>2.6532547774651047</v>
      </c>
      <c r="T15" s="3">
        <f t="shared" si="6"/>
        <v>416.32799999999997</v>
      </c>
      <c r="U15" s="24">
        <f t="shared" si="7"/>
        <v>0.52786500000000003</v>
      </c>
      <c r="V15" s="22">
        <f t="shared" si="8"/>
        <v>0.52336916357932328</v>
      </c>
    </row>
    <row r="16" spans="1:22" x14ac:dyDescent="0.6">
      <c r="B16" s="2">
        <v>442.10500000000002</v>
      </c>
      <c r="C16" s="1">
        <v>3277.78</v>
      </c>
      <c r="D16" s="2"/>
      <c r="E16" s="1"/>
      <c r="F16" s="2">
        <v>442.572</v>
      </c>
      <c r="G16" s="1">
        <v>107.14100000000001</v>
      </c>
      <c r="H16" s="2"/>
      <c r="I16" s="1"/>
      <c r="J16" s="2">
        <v>433.84899999999999</v>
      </c>
      <c r="K16" s="1">
        <v>0.58741399999999999</v>
      </c>
      <c r="N16" s="3">
        <f t="shared" si="0"/>
        <v>442.10500000000002</v>
      </c>
      <c r="O16" s="21">
        <f t="shared" si="1"/>
        <v>327778</v>
      </c>
      <c r="P16" s="3">
        <f t="shared" si="2"/>
        <v>442.572</v>
      </c>
      <c r="Q16" s="17">
        <f t="shared" si="3"/>
        <v>1.07141E-4</v>
      </c>
      <c r="R16" s="3">
        <f t="shared" si="4"/>
        <v>439.50866666666667</v>
      </c>
      <c r="S16" s="24">
        <f t="shared" si="5"/>
        <v>2.8152329857264164</v>
      </c>
      <c r="T16" s="3">
        <f t="shared" si="6"/>
        <v>433.84899999999999</v>
      </c>
      <c r="U16" s="24">
        <f t="shared" si="7"/>
        <v>0.58741399999999999</v>
      </c>
      <c r="V16" s="22">
        <f t="shared" si="8"/>
        <v>0.57984971813828468</v>
      </c>
    </row>
    <row r="17" spans="2:22" x14ac:dyDescent="0.6">
      <c r="B17" s="2">
        <v>459.55700000000002</v>
      </c>
      <c r="C17" s="1">
        <v>3388.89</v>
      </c>
      <c r="D17" s="2"/>
      <c r="E17" s="1"/>
      <c r="F17" s="2">
        <v>460.16199999999998</v>
      </c>
      <c r="G17" s="1">
        <v>110.16200000000001</v>
      </c>
      <c r="H17" s="2"/>
      <c r="I17" s="1"/>
      <c r="J17" s="2">
        <v>450.12299999999999</v>
      </c>
      <c r="K17" s="1">
        <v>0.63212599999999997</v>
      </c>
      <c r="N17" s="3">
        <f t="shared" si="0"/>
        <v>459.55700000000002</v>
      </c>
      <c r="O17" s="21">
        <f t="shared" si="1"/>
        <v>338889</v>
      </c>
      <c r="P17" s="3">
        <f t="shared" si="2"/>
        <v>460.16199999999998</v>
      </c>
      <c r="Q17" s="17">
        <f t="shared" si="3"/>
        <v>1.1016200000000001E-4</v>
      </c>
      <c r="R17" s="3">
        <f t="shared" si="4"/>
        <v>456.61400000000003</v>
      </c>
      <c r="S17" s="24">
        <f t="shared" si="5"/>
        <v>2.9707538292551114</v>
      </c>
      <c r="T17" s="3">
        <f t="shared" si="6"/>
        <v>450.12299999999999</v>
      </c>
      <c r="U17" s="24">
        <f t="shared" si="7"/>
        <v>0.63212599999999997</v>
      </c>
      <c r="V17" s="22">
        <f t="shared" si="8"/>
        <v>0.62314000774833878</v>
      </c>
    </row>
    <row r="18" spans="2:22" x14ac:dyDescent="0.6">
      <c r="B18" s="2">
        <v>478.255</v>
      </c>
      <c r="C18" s="1">
        <v>3444.44</v>
      </c>
      <c r="D18" s="2"/>
      <c r="E18" s="1"/>
      <c r="F18" s="2">
        <v>481.52</v>
      </c>
      <c r="G18" s="1">
        <v>114.676</v>
      </c>
      <c r="H18" s="2"/>
      <c r="I18" s="1"/>
      <c r="J18" s="2">
        <v>470.154</v>
      </c>
      <c r="K18" s="1">
        <v>0.68430800000000003</v>
      </c>
      <c r="N18" s="3">
        <f t="shared" si="0"/>
        <v>478.255</v>
      </c>
      <c r="O18" s="21">
        <f t="shared" si="1"/>
        <v>344444</v>
      </c>
      <c r="P18" s="3">
        <f t="shared" si="2"/>
        <v>481.52</v>
      </c>
      <c r="Q18" s="17">
        <f t="shared" si="3"/>
        <v>1.14676E-4</v>
      </c>
      <c r="R18" s="3">
        <f t="shared" si="4"/>
        <v>476.64300000000003</v>
      </c>
      <c r="S18" s="24">
        <f t="shared" si="5"/>
        <v>3.1550431123414153</v>
      </c>
      <c r="T18" s="3">
        <f t="shared" si="6"/>
        <v>470.154</v>
      </c>
      <c r="U18" s="24">
        <f t="shared" si="7"/>
        <v>0.68430800000000003</v>
      </c>
      <c r="V18" s="22">
        <f t="shared" si="8"/>
        <v>0.67499185644601933</v>
      </c>
    </row>
    <row r="19" spans="2:22" x14ac:dyDescent="0.6">
      <c r="B19" s="2">
        <v>500.69299999999998</v>
      </c>
      <c r="C19" s="1">
        <v>3555.56</v>
      </c>
      <c r="D19" s="2"/>
      <c r="E19" s="1"/>
      <c r="F19" s="2">
        <v>502.88900000000001</v>
      </c>
      <c r="G19" s="1">
        <v>114.747</v>
      </c>
      <c r="H19" s="2"/>
      <c r="I19" s="1"/>
      <c r="J19" s="2">
        <v>505.20299999999997</v>
      </c>
      <c r="K19" s="1">
        <v>0.78859000000000001</v>
      </c>
      <c r="N19" s="3">
        <f t="shared" si="0"/>
        <v>500.69299999999998</v>
      </c>
      <c r="O19" s="21">
        <f t="shared" si="1"/>
        <v>355556</v>
      </c>
      <c r="P19" s="3">
        <f t="shared" si="2"/>
        <v>502.88900000000001</v>
      </c>
      <c r="Q19" s="17">
        <f t="shared" si="3"/>
        <v>1.1474699999999999E-4</v>
      </c>
      <c r="R19" s="3">
        <f t="shared" si="4"/>
        <v>502.92833333333328</v>
      </c>
      <c r="S19" s="24">
        <f t="shared" si="5"/>
        <v>2.9856956071745961</v>
      </c>
      <c r="T19" s="3">
        <f t="shared" si="6"/>
        <v>505.20299999999997</v>
      </c>
      <c r="U19" s="24">
        <f t="shared" si="7"/>
        <v>0.78859000000000001</v>
      </c>
      <c r="V19" s="22">
        <f t="shared" si="8"/>
        <v>0.79215666997617284</v>
      </c>
    </row>
    <row r="20" spans="2:22" x14ac:dyDescent="0.6">
      <c r="B20" s="2">
        <v>520.63699999999994</v>
      </c>
      <c r="C20" s="1">
        <v>3611.11</v>
      </c>
      <c r="D20" s="2"/>
      <c r="E20" s="1"/>
      <c r="F20" s="2">
        <v>520.47900000000004</v>
      </c>
      <c r="G20" s="1">
        <v>117.768</v>
      </c>
      <c r="H20" s="2"/>
      <c r="I20" s="1"/>
      <c r="J20" s="2">
        <v>522.72699999999998</v>
      </c>
      <c r="K20" s="1">
        <v>0.84072999999999998</v>
      </c>
      <c r="N20" s="3">
        <f t="shared" si="0"/>
        <v>520.63699999999994</v>
      </c>
      <c r="O20" s="21">
        <f t="shared" si="1"/>
        <v>361111</v>
      </c>
      <c r="P20" s="3">
        <f t="shared" si="2"/>
        <v>520.47900000000004</v>
      </c>
      <c r="Q20" s="17">
        <f t="shared" si="3"/>
        <v>1.17768E-4</v>
      </c>
      <c r="R20" s="3">
        <f t="shared" si="4"/>
        <v>521.28099999999995</v>
      </c>
      <c r="S20" s="24">
        <f t="shared" si="5"/>
        <v>3.1053508027514773</v>
      </c>
      <c r="T20" s="3">
        <f t="shared" si="6"/>
        <v>522.72699999999998</v>
      </c>
      <c r="U20" s="24">
        <f t="shared" si="7"/>
        <v>0.84072999999999998</v>
      </c>
      <c r="V20" s="22">
        <f t="shared" si="8"/>
        <v>0.84306213100036254</v>
      </c>
    </row>
    <row r="21" spans="2:22" x14ac:dyDescent="0.6">
      <c r="B21" s="2">
        <v>540.58199999999999</v>
      </c>
      <c r="C21" s="1">
        <v>3722.22</v>
      </c>
      <c r="D21" s="2"/>
      <c r="E21" s="1"/>
      <c r="F21" s="2">
        <v>543.101</v>
      </c>
      <c r="G21" s="1">
        <v>119.324</v>
      </c>
      <c r="H21" s="2"/>
      <c r="I21" s="1"/>
      <c r="J21" s="2">
        <v>538.99400000000003</v>
      </c>
      <c r="K21" s="1">
        <v>0.900258</v>
      </c>
      <c r="N21" s="3">
        <f t="shared" si="0"/>
        <v>540.58199999999999</v>
      </c>
      <c r="O21" s="21">
        <f t="shared" si="1"/>
        <v>372222</v>
      </c>
      <c r="P21" s="3">
        <f t="shared" si="2"/>
        <v>543.101</v>
      </c>
      <c r="Q21" s="17">
        <f t="shared" si="3"/>
        <v>1.19324E-4</v>
      </c>
      <c r="R21" s="3">
        <f t="shared" si="4"/>
        <v>540.89233333333334</v>
      </c>
      <c r="S21" s="24">
        <f t="shared" si="5"/>
        <v>3.1842083844864684</v>
      </c>
      <c r="T21" s="3">
        <f t="shared" si="6"/>
        <v>538.99400000000003</v>
      </c>
      <c r="U21" s="24">
        <f t="shared" si="7"/>
        <v>0.900258</v>
      </c>
      <c r="V21" s="22">
        <f t="shared" si="8"/>
        <v>0.89709842522942018</v>
      </c>
    </row>
    <row r="22" spans="2:22" x14ac:dyDescent="0.6">
      <c r="B22" s="2">
        <v>560.52599999999995</v>
      </c>
      <c r="C22" s="1">
        <v>3722.22</v>
      </c>
      <c r="D22" s="2"/>
      <c r="E22" s="1"/>
      <c r="F22" s="2">
        <v>561.94899999999996</v>
      </c>
      <c r="G22" s="1">
        <v>122.349</v>
      </c>
      <c r="H22" s="2"/>
      <c r="I22" s="1"/>
      <c r="J22" s="2">
        <v>555.25800000000004</v>
      </c>
      <c r="K22" s="1">
        <v>0.96719299999999997</v>
      </c>
      <c r="N22" s="3">
        <f t="shared" si="0"/>
        <v>560.52599999999995</v>
      </c>
      <c r="O22" s="21">
        <f t="shared" si="1"/>
        <v>372222</v>
      </c>
      <c r="P22" s="3">
        <f t="shared" si="2"/>
        <v>561.94899999999996</v>
      </c>
      <c r="Q22" s="17">
        <f t="shared" si="3"/>
        <v>1.22349E-4</v>
      </c>
      <c r="R22" s="3">
        <f t="shared" si="4"/>
        <v>559.24433333333332</v>
      </c>
      <c r="S22" s="24">
        <f t="shared" si="5"/>
        <v>3.2217462669398476</v>
      </c>
      <c r="T22" s="3">
        <f t="shared" si="6"/>
        <v>555.25800000000004</v>
      </c>
      <c r="U22" s="24">
        <f t="shared" si="7"/>
        <v>0.96719299999999997</v>
      </c>
      <c r="V22" s="22">
        <f t="shared" si="8"/>
        <v>0.96029877959246202</v>
      </c>
    </row>
    <row r="23" spans="2:22" x14ac:dyDescent="0.6">
      <c r="B23" s="2">
        <v>581.71699999999998</v>
      </c>
      <c r="C23" s="1">
        <v>3944.44</v>
      </c>
      <c r="D23" s="2"/>
      <c r="E23" s="1"/>
      <c r="F23" s="2">
        <v>583.31399999999996</v>
      </c>
      <c r="G23" s="1">
        <v>123.901</v>
      </c>
      <c r="H23" s="2"/>
      <c r="I23" s="1"/>
      <c r="J23" s="2">
        <v>575.28599999999994</v>
      </c>
      <c r="K23" s="1">
        <v>1.02678</v>
      </c>
      <c r="N23" s="3">
        <f t="shared" si="0"/>
        <v>581.71699999999998</v>
      </c>
      <c r="O23" s="21">
        <f t="shared" si="1"/>
        <v>394444</v>
      </c>
      <c r="P23" s="3">
        <f t="shared" si="2"/>
        <v>583.31399999999996</v>
      </c>
      <c r="Q23" s="17">
        <f t="shared" si="3"/>
        <v>1.2390099999999999E-4</v>
      </c>
      <c r="R23" s="3">
        <f t="shared" si="4"/>
        <v>580.10566666666671</v>
      </c>
      <c r="S23" s="24">
        <f t="shared" si="5"/>
        <v>3.4210914572273552</v>
      </c>
      <c r="T23" s="3">
        <f t="shared" si="6"/>
        <v>575.28599999999994</v>
      </c>
      <c r="U23" s="24">
        <f t="shared" si="7"/>
        <v>1.02678</v>
      </c>
      <c r="V23" s="22">
        <f t="shared" si="8"/>
        <v>1.0182492484070431</v>
      </c>
    </row>
    <row r="24" spans="2:22" x14ac:dyDescent="0.6">
      <c r="B24" s="2">
        <v>599.16899999999998</v>
      </c>
      <c r="C24" s="1">
        <v>3888.89</v>
      </c>
      <c r="D24" s="2"/>
      <c r="E24" s="1"/>
      <c r="F24" s="2">
        <v>603.42200000000003</v>
      </c>
      <c r="G24" s="1">
        <v>125.44799999999999</v>
      </c>
      <c r="H24" s="2"/>
      <c r="I24" s="1"/>
      <c r="J24" s="2">
        <v>605.30600000000004</v>
      </c>
      <c r="K24" s="1">
        <v>1.1606099999999999</v>
      </c>
      <c r="N24" s="3">
        <f t="shared" si="0"/>
        <v>599.16899999999998</v>
      </c>
      <c r="O24" s="21">
        <f t="shared" si="1"/>
        <v>388889</v>
      </c>
      <c r="P24" s="3">
        <f t="shared" si="2"/>
        <v>603.42200000000003</v>
      </c>
      <c r="Q24" s="17">
        <f t="shared" si="3"/>
        <v>1.2544799999999998E-4</v>
      </c>
      <c r="R24" s="3">
        <f t="shared" si="4"/>
        <v>602.63233333333335</v>
      </c>
      <c r="S24" s="24">
        <f t="shared" si="5"/>
        <v>3.1777466078756196</v>
      </c>
      <c r="T24" s="3">
        <f t="shared" si="6"/>
        <v>605.30600000000004</v>
      </c>
      <c r="U24" s="24">
        <f t="shared" si="7"/>
        <v>1.1606099999999999</v>
      </c>
      <c r="V24" s="22">
        <f t="shared" si="8"/>
        <v>1.1657592163602242</v>
      </c>
    </row>
    <row r="25" spans="2:22" x14ac:dyDescent="0.6">
      <c r="B25" s="2">
        <v>619.11400000000003</v>
      </c>
      <c r="C25" s="1">
        <v>3944.44</v>
      </c>
      <c r="D25" s="2"/>
      <c r="E25" s="1"/>
      <c r="F25" s="2">
        <v>622.27</v>
      </c>
      <c r="G25" s="1">
        <v>128.47399999999999</v>
      </c>
      <c r="H25" s="2"/>
      <c r="I25" s="1"/>
      <c r="J25" s="2">
        <v>624.077</v>
      </c>
      <c r="K25" s="1">
        <v>1.22759</v>
      </c>
      <c r="N25" s="3">
        <f t="shared" si="0"/>
        <v>619.11400000000003</v>
      </c>
      <c r="O25" s="21">
        <f t="shared" si="1"/>
        <v>394444</v>
      </c>
      <c r="P25" s="3">
        <f t="shared" si="2"/>
        <v>622.27</v>
      </c>
      <c r="Q25" s="17">
        <f t="shared" si="3"/>
        <v>1.2847399999999998E-4</v>
      </c>
      <c r="R25" s="3">
        <f t="shared" si="4"/>
        <v>621.82033333333334</v>
      </c>
      <c r="S25" s="24">
        <f t="shared" si="5"/>
        <v>3.2978236139905888</v>
      </c>
      <c r="T25" s="3">
        <f t="shared" si="6"/>
        <v>624.077</v>
      </c>
      <c r="U25" s="24">
        <f t="shared" si="7"/>
        <v>1.22759</v>
      </c>
      <c r="V25" s="22">
        <f t="shared" si="8"/>
        <v>1.2320450833815342</v>
      </c>
    </row>
    <row r="26" spans="2:22" x14ac:dyDescent="0.6">
      <c r="B26" s="2">
        <v>639.05799999999999</v>
      </c>
      <c r="C26" s="1">
        <v>4111.1099999999997</v>
      </c>
      <c r="D26" s="2"/>
      <c r="E26" s="1"/>
      <c r="F26" s="2">
        <v>643.62800000000004</v>
      </c>
      <c r="G26" s="1">
        <v>132.988</v>
      </c>
      <c r="H26" s="2"/>
      <c r="I26" s="1"/>
      <c r="J26" s="2">
        <v>640.34400000000005</v>
      </c>
      <c r="K26" s="1">
        <v>1.28711</v>
      </c>
      <c r="N26" s="3">
        <f t="shared" si="0"/>
        <v>639.05799999999999</v>
      </c>
      <c r="O26" s="21">
        <f t="shared" si="1"/>
        <v>411110.99999999994</v>
      </c>
      <c r="P26" s="3">
        <f t="shared" si="2"/>
        <v>643.62800000000004</v>
      </c>
      <c r="Q26" s="17">
        <f t="shared" si="3"/>
        <v>1.3298799999999998E-4</v>
      </c>
      <c r="R26" s="3">
        <f t="shared" si="4"/>
        <v>641.0100000000001</v>
      </c>
      <c r="S26" s="24">
        <f t="shared" si="5"/>
        <v>3.6210385379516246</v>
      </c>
      <c r="T26" s="3">
        <f t="shared" si="6"/>
        <v>640.34400000000005</v>
      </c>
      <c r="U26" s="24">
        <f t="shared" si="7"/>
        <v>1.28711</v>
      </c>
      <c r="V26" s="22">
        <f t="shared" si="8"/>
        <v>1.2857727115645621</v>
      </c>
    </row>
    <row r="27" spans="2:22" x14ac:dyDescent="0.6">
      <c r="B27" s="2">
        <v>663.98900000000003</v>
      </c>
      <c r="C27" s="1">
        <v>4222.22</v>
      </c>
      <c r="D27" s="2"/>
      <c r="E27" s="1"/>
      <c r="F27" s="2">
        <v>663.73599999999999</v>
      </c>
      <c r="G27" s="1">
        <v>134.536</v>
      </c>
      <c r="H27" s="2"/>
      <c r="I27" s="1"/>
      <c r="J27" s="2">
        <v>657.86500000000001</v>
      </c>
      <c r="K27" s="1">
        <v>1.34666</v>
      </c>
      <c r="N27" s="3">
        <f t="shared" si="0"/>
        <v>663.98900000000003</v>
      </c>
      <c r="O27" s="21">
        <f t="shared" si="1"/>
        <v>422222</v>
      </c>
      <c r="P27" s="3">
        <f t="shared" si="2"/>
        <v>663.73599999999999</v>
      </c>
      <c r="Q27" s="17">
        <f t="shared" si="3"/>
        <v>1.3453599999999999E-4</v>
      </c>
      <c r="R27" s="3">
        <f t="shared" si="4"/>
        <v>661.86333333333334</v>
      </c>
      <c r="S27" s="24">
        <f t="shared" si="5"/>
        <v>3.7560229977640307</v>
      </c>
      <c r="T27" s="3">
        <f t="shared" si="6"/>
        <v>657.86500000000001</v>
      </c>
      <c r="U27" s="24">
        <f t="shared" si="7"/>
        <v>1.34666</v>
      </c>
      <c r="V27" s="22">
        <f t="shared" si="8"/>
        <v>1.3385247924798171</v>
      </c>
    </row>
    <row r="28" spans="2:22" x14ac:dyDescent="0.6">
      <c r="B28" s="2">
        <v>687.673</v>
      </c>
      <c r="C28" s="1">
        <v>4277.78</v>
      </c>
      <c r="D28" s="2"/>
      <c r="E28" s="1"/>
      <c r="F28" s="2">
        <v>681.33699999999999</v>
      </c>
      <c r="G28" s="1">
        <v>133.113</v>
      </c>
      <c r="H28" s="2"/>
      <c r="I28" s="1"/>
      <c r="J28" s="2">
        <v>672.86800000000005</v>
      </c>
      <c r="K28" s="1">
        <v>1.42839</v>
      </c>
      <c r="N28" s="3">
        <f t="shared" si="0"/>
        <v>687.673</v>
      </c>
      <c r="O28" s="21">
        <f t="shared" si="1"/>
        <v>427778</v>
      </c>
      <c r="P28" s="3">
        <f t="shared" si="2"/>
        <v>681.33699999999999</v>
      </c>
      <c r="Q28" s="17">
        <f t="shared" si="3"/>
        <v>1.33113E-4</v>
      </c>
      <c r="R28" s="3">
        <f t="shared" si="4"/>
        <v>680.62600000000009</v>
      </c>
      <c r="S28" s="24">
        <f t="shared" si="5"/>
        <v>3.6117786167816668</v>
      </c>
      <c r="T28" s="3">
        <f t="shared" si="6"/>
        <v>672.86800000000005</v>
      </c>
      <c r="U28" s="24">
        <f t="shared" si="7"/>
        <v>1.42839</v>
      </c>
      <c r="V28" s="22">
        <f t="shared" si="8"/>
        <v>1.4121087388962517</v>
      </c>
    </row>
    <row r="29" spans="2:22" x14ac:dyDescent="0.6">
      <c r="B29" s="2">
        <v>711.35699999999997</v>
      </c>
      <c r="C29" s="1">
        <v>4333.33</v>
      </c>
      <c r="D29" s="2"/>
      <c r="E29" s="1"/>
      <c r="F29" s="2">
        <v>703.952</v>
      </c>
      <c r="G29" s="1">
        <v>137.63200000000001</v>
      </c>
      <c r="H29" s="2"/>
      <c r="I29" s="1"/>
      <c r="J29" s="2">
        <v>705.39499999999998</v>
      </c>
      <c r="K29" s="1">
        <v>1.56226</v>
      </c>
      <c r="N29" s="3">
        <f t="shared" si="0"/>
        <v>711.35699999999997</v>
      </c>
      <c r="O29" s="21">
        <f t="shared" si="1"/>
        <v>433333</v>
      </c>
      <c r="P29" s="3">
        <f t="shared" si="2"/>
        <v>703.952</v>
      </c>
      <c r="Q29" s="17">
        <f t="shared" si="3"/>
        <v>1.37632E-4</v>
      </c>
      <c r="R29" s="3">
        <f t="shared" si="4"/>
        <v>706.90133333333324</v>
      </c>
      <c r="S29" s="24">
        <f t="shared" si="5"/>
        <v>3.7142069030103069</v>
      </c>
      <c r="T29" s="3">
        <f t="shared" si="6"/>
        <v>705.39499999999998</v>
      </c>
      <c r="U29" s="24">
        <f t="shared" si="7"/>
        <v>1.56226</v>
      </c>
      <c r="V29" s="22">
        <f t="shared" si="8"/>
        <v>1.5589309861725165</v>
      </c>
    </row>
    <row r="30" spans="2:22" x14ac:dyDescent="0.6">
      <c r="B30" s="2">
        <v>732.548</v>
      </c>
      <c r="C30" s="1">
        <v>4333.33</v>
      </c>
      <c r="D30" s="2"/>
      <c r="E30" s="1"/>
      <c r="F30" s="2">
        <v>724.05700000000002</v>
      </c>
      <c r="G30" s="1">
        <v>140.661</v>
      </c>
      <c r="H30" s="2"/>
      <c r="I30" s="1"/>
      <c r="J30" s="2">
        <v>721.65499999999997</v>
      </c>
      <c r="K30" s="1">
        <v>1.6366000000000001</v>
      </c>
      <c r="N30" s="3">
        <f t="shared" si="0"/>
        <v>732.548</v>
      </c>
      <c r="O30" s="21">
        <f t="shared" si="1"/>
        <v>433333</v>
      </c>
      <c r="P30" s="3">
        <f t="shared" si="2"/>
        <v>724.05700000000002</v>
      </c>
      <c r="Q30" s="17">
        <f t="shared" si="3"/>
        <v>1.4066099999999999E-4</v>
      </c>
      <c r="R30" s="3">
        <f t="shared" si="4"/>
        <v>726.0866666666667</v>
      </c>
      <c r="S30" s="24">
        <f>((Q30)^2*O30)*R30/U30</f>
        <v>3.8037772765244067</v>
      </c>
      <c r="T30" s="3">
        <f t="shared" si="6"/>
        <v>721.65499999999997</v>
      </c>
      <c r="U30" s="24">
        <f t="shared" si="7"/>
        <v>1.6366000000000001</v>
      </c>
      <c r="V30" s="22">
        <f t="shared" si="8"/>
        <v>1.6266110193457164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26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6">
        <v>74.823899999999995</v>
      </c>
      <c r="C9" s="36">
        <v>645.721</v>
      </c>
      <c r="D9" s="3"/>
      <c r="E9" s="4"/>
      <c r="F9" s="36">
        <v>74.156400000000005</v>
      </c>
      <c r="G9" s="36">
        <v>155.49700000000001</v>
      </c>
      <c r="H9" s="36">
        <v>46.524500000000003</v>
      </c>
      <c r="I9" s="36">
        <v>1.4609700000000001</v>
      </c>
      <c r="J9" s="36">
        <v>74.823899999999995</v>
      </c>
      <c r="K9" s="36">
        <v>0.39909299999999998</v>
      </c>
      <c r="N9" s="3">
        <f>B9+273.15</f>
        <v>347.97389999999996</v>
      </c>
      <c r="O9" s="21">
        <f>C9*100</f>
        <v>64572.1</v>
      </c>
      <c r="P9" s="3">
        <f>F9+273.15</f>
        <v>347.3064</v>
      </c>
      <c r="Q9" s="17">
        <f>G9*0.000001</f>
        <v>1.5549700000000002E-4</v>
      </c>
      <c r="R9" s="3">
        <f>H9+273.15</f>
        <v>319.67449999999997</v>
      </c>
      <c r="S9" s="24">
        <f>I9</f>
        <v>1.4609700000000001</v>
      </c>
      <c r="T9" s="3">
        <f>J9+273.15</f>
        <v>347.97389999999996</v>
      </c>
      <c r="U9" s="24">
        <f>K9</f>
        <v>0.39909299999999998</v>
      </c>
      <c r="V9" s="22">
        <f>((O9*(Q9)^2)/S10)*T9</f>
        <v>0.38814817199214424</v>
      </c>
      <c r="W9" s="38">
        <f t="shared" ref="W9:W16" si="0">U9/V9-1</f>
        <v>2.8197551341494487E-2</v>
      </c>
    </row>
    <row r="10" spans="1:23" x14ac:dyDescent="0.6">
      <c r="B10" s="3">
        <v>101.232</v>
      </c>
      <c r="C10" s="4">
        <v>620.04899999999998</v>
      </c>
      <c r="D10" s="3"/>
      <c r="E10" s="4"/>
      <c r="F10" s="3">
        <v>101.322</v>
      </c>
      <c r="G10" s="4">
        <v>166.166</v>
      </c>
      <c r="H10" s="3">
        <v>73.814300000000003</v>
      </c>
      <c r="I10" s="4">
        <v>1.39971</v>
      </c>
      <c r="J10" s="3">
        <v>100.352</v>
      </c>
      <c r="K10" s="4">
        <v>0.45805000000000001</v>
      </c>
      <c r="N10" s="3">
        <f t="shared" ref="N10:N25" si="1">B10+273.15</f>
        <v>374.38199999999995</v>
      </c>
      <c r="O10" s="21">
        <f t="shared" ref="O10:O26" si="2">C10*100</f>
        <v>62004.899999999994</v>
      </c>
      <c r="P10" s="3">
        <f t="shared" ref="P10:P26" si="3">F10+273.15</f>
        <v>374.47199999999998</v>
      </c>
      <c r="Q10" s="17">
        <f t="shared" ref="Q10:Q26" si="4">G10*0.000001</f>
        <v>1.6616599999999998E-4</v>
      </c>
      <c r="R10" s="3">
        <f t="shared" ref="R10:R26" si="5">H10+273.15</f>
        <v>346.96429999999998</v>
      </c>
      <c r="S10" s="24">
        <f t="shared" ref="S10:U26" si="6">I10</f>
        <v>1.39971</v>
      </c>
      <c r="T10" s="3">
        <f t="shared" ref="T10:T25" si="7">J10+273.15</f>
        <v>373.50199999999995</v>
      </c>
      <c r="U10" s="24">
        <f t="shared" si="6"/>
        <v>0.45805000000000001</v>
      </c>
      <c r="V10" s="22">
        <f>((O10*(Q10)^2)/S11)*T10</f>
        <v>0.44447889345301411</v>
      </c>
      <c r="W10" s="38">
        <f t="shared" si="0"/>
        <v>3.0532623138876946E-2</v>
      </c>
    </row>
    <row r="11" spans="1:23" x14ac:dyDescent="0.6">
      <c r="B11" s="2">
        <v>125.88</v>
      </c>
      <c r="C11" s="1">
        <v>590.95399999999995</v>
      </c>
      <c r="D11" s="2"/>
      <c r="E11" s="1"/>
      <c r="F11" s="2">
        <v>122.346</v>
      </c>
      <c r="G11" s="1">
        <v>176.827</v>
      </c>
      <c r="H11" s="2">
        <v>98.387699999999995</v>
      </c>
      <c r="I11" s="1">
        <v>1.4386399999999999</v>
      </c>
      <c r="J11" s="2">
        <v>149.648</v>
      </c>
      <c r="K11" s="1">
        <v>0.59410399999999997</v>
      </c>
      <c r="N11" s="3">
        <f t="shared" si="1"/>
        <v>399.03</v>
      </c>
      <c r="O11" s="21">
        <f t="shared" si="2"/>
        <v>59095.399999999994</v>
      </c>
      <c r="P11" s="3">
        <f t="shared" si="3"/>
        <v>395.49599999999998</v>
      </c>
      <c r="Q11" s="17">
        <f t="shared" si="4"/>
        <v>1.7682699999999998E-4</v>
      </c>
      <c r="R11" s="3">
        <f t="shared" si="5"/>
        <v>371.53769999999997</v>
      </c>
      <c r="S11" s="24">
        <f t="shared" si="6"/>
        <v>1.4386399999999999</v>
      </c>
      <c r="T11" s="3">
        <f t="shared" si="7"/>
        <v>422.798</v>
      </c>
      <c r="U11" s="24">
        <f t="shared" si="6"/>
        <v>0.59410399999999997</v>
      </c>
      <c r="V11" s="22">
        <f t="shared" ref="V11:V16" si="8">((O12*(Q12)^2)/S13)*T11</f>
        <v>0.58037399396930589</v>
      </c>
      <c r="W11" s="38">
        <f t="shared" si="0"/>
        <v>2.3657169641236875E-2</v>
      </c>
    </row>
    <row r="12" spans="1:23" x14ac:dyDescent="0.6">
      <c r="B12" s="2">
        <v>150.52799999999999</v>
      </c>
      <c r="C12" s="1">
        <v>558.43499999999995</v>
      </c>
      <c r="D12" s="2"/>
      <c r="E12" s="1"/>
      <c r="F12" s="2">
        <v>148.62799999999999</v>
      </c>
      <c r="G12" s="1">
        <v>189.858</v>
      </c>
      <c r="H12" s="2">
        <v>122.107</v>
      </c>
      <c r="I12" s="1">
        <v>1.44672</v>
      </c>
      <c r="J12" s="2">
        <v>175.17599999999999</v>
      </c>
      <c r="K12" s="1">
        <v>0.68934200000000001</v>
      </c>
      <c r="N12" s="3">
        <f t="shared" si="1"/>
        <v>423.678</v>
      </c>
      <c r="O12" s="21">
        <f t="shared" si="2"/>
        <v>55843.499999999993</v>
      </c>
      <c r="P12" s="3">
        <f t="shared" si="3"/>
        <v>421.77799999999996</v>
      </c>
      <c r="Q12" s="17">
        <f t="shared" si="4"/>
        <v>1.89858E-4</v>
      </c>
      <c r="R12" s="3">
        <f t="shared" si="5"/>
        <v>395.25699999999995</v>
      </c>
      <c r="S12" s="24">
        <f t="shared" si="6"/>
        <v>1.44672</v>
      </c>
      <c r="T12" s="3">
        <f t="shared" si="7"/>
        <v>448.32599999999996</v>
      </c>
      <c r="U12" s="24">
        <f t="shared" si="6"/>
        <v>0.68934200000000001</v>
      </c>
      <c r="V12" s="22">
        <f t="shared" si="8"/>
        <v>0.70063732915590327</v>
      </c>
      <c r="W12" s="38">
        <f t="shared" si="0"/>
        <v>-1.6121506356949866E-2</v>
      </c>
    </row>
    <row r="13" spans="1:23" x14ac:dyDescent="0.6">
      <c r="B13" s="2">
        <v>175.17599999999999</v>
      </c>
      <c r="C13" s="1">
        <v>536.18600000000004</v>
      </c>
      <c r="D13" s="2"/>
      <c r="E13" s="1"/>
      <c r="F13" s="2">
        <v>174.90899999999999</v>
      </c>
      <c r="G13" s="1">
        <v>203.48</v>
      </c>
      <c r="H13" s="2">
        <v>149.33199999999999</v>
      </c>
      <c r="I13" s="1">
        <v>1.46641</v>
      </c>
      <c r="J13" s="2">
        <v>202.465</v>
      </c>
      <c r="K13" s="1">
        <v>0.78911600000000004</v>
      </c>
      <c r="N13" s="3">
        <f t="shared" si="1"/>
        <v>448.32599999999996</v>
      </c>
      <c r="O13" s="21">
        <f t="shared" si="2"/>
        <v>53618.600000000006</v>
      </c>
      <c r="P13" s="3">
        <f t="shared" si="3"/>
        <v>448.05899999999997</v>
      </c>
      <c r="Q13" s="17">
        <f t="shared" si="4"/>
        <v>2.0347999999999997E-4</v>
      </c>
      <c r="R13" s="3">
        <f t="shared" si="5"/>
        <v>422.48199999999997</v>
      </c>
      <c r="S13" s="24">
        <f t="shared" si="6"/>
        <v>1.46641</v>
      </c>
      <c r="T13" s="3">
        <f t="shared" si="7"/>
        <v>475.61500000000001</v>
      </c>
      <c r="U13" s="24">
        <f t="shared" si="6"/>
        <v>0.78911600000000004</v>
      </c>
      <c r="V13" s="22">
        <f t="shared" si="8"/>
        <v>0.78976970219526199</v>
      </c>
      <c r="W13" s="38">
        <f t="shared" si="0"/>
        <v>-8.2771242483081764E-4</v>
      </c>
    </row>
    <row r="14" spans="1:23" x14ac:dyDescent="0.6">
      <c r="B14" s="2">
        <v>198.06299999999999</v>
      </c>
      <c r="C14" s="1">
        <v>517.35900000000004</v>
      </c>
      <c r="D14" s="2"/>
      <c r="E14" s="1"/>
      <c r="F14" s="2">
        <v>199.44399999999999</v>
      </c>
      <c r="G14" s="1">
        <v>213.55500000000001</v>
      </c>
      <c r="H14" s="2">
        <v>175.73099999999999</v>
      </c>
      <c r="I14" s="1">
        <v>1.42056</v>
      </c>
      <c r="J14" s="2">
        <v>223.59200000000001</v>
      </c>
      <c r="K14" s="1">
        <v>0.893424</v>
      </c>
      <c r="N14" s="3">
        <f t="shared" si="1"/>
        <v>471.21299999999997</v>
      </c>
      <c r="O14" s="21">
        <f t="shared" si="2"/>
        <v>51735.9</v>
      </c>
      <c r="P14" s="3">
        <f t="shared" si="3"/>
        <v>472.59399999999994</v>
      </c>
      <c r="Q14" s="17">
        <f t="shared" si="4"/>
        <v>2.1355499999999998E-4</v>
      </c>
      <c r="R14" s="3">
        <f t="shared" si="5"/>
        <v>448.88099999999997</v>
      </c>
      <c r="S14" s="24">
        <f t="shared" si="6"/>
        <v>1.42056</v>
      </c>
      <c r="T14" s="3">
        <f t="shared" si="7"/>
        <v>496.74199999999996</v>
      </c>
      <c r="U14" s="24">
        <f t="shared" si="6"/>
        <v>0.893424</v>
      </c>
      <c r="V14" s="22">
        <f t="shared" si="8"/>
        <v>0.88524938509879292</v>
      </c>
      <c r="W14" s="38">
        <f t="shared" si="0"/>
        <v>9.2342508662628386E-3</v>
      </c>
    </row>
    <row r="15" spans="1:23" x14ac:dyDescent="0.6">
      <c r="B15" s="2">
        <v>224.47200000000001</v>
      </c>
      <c r="C15" s="1">
        <v>517.35900000000004</v>
      </c>
      <c r="D15" s="2"/>
      <c r="E15" s="1"/>
      <c r="F15" s="2">
        <v>223.98500000000001</v>
      </c>
      <c r="G15" s="1">
        <v>221.26499999999999</v>
      </c>
      <c r="H15" s="2">
        <v>198.578</v>
      </c>
      <c r="I15" s="1">
        <v>1.4209099999999999</v>
      </c>
      <c r="J15" s="2">
        <v>251.761</v>
      </c>
      <c r="K15" s="1">
        <v>1.0158700000000001</v>
      </c>
      <c r="N15" s="3">
        <f t="shared" si="1"/>
        <v>497.62199999999996</v>
      </c>
      <c r="O15" s="21">
        <f t="shared" si="2"/>
        <v>51735.9</v>
      </c>
      <c r="P15" s="3">
        <f t="shared" si="3"/>
        <v>497.13499999999999</v>
      </c>
      <c r="Q15" s="17">
        <f t="shared" si="4"/>
        <v>2.2126499999999998E-4</v>
      </c>
      <c r="R15" s="3">
        <f t="shared" si="5"/>
        <v>471.72799999999995</v>
      </c>
      <c r="S15" s="24">
        <f t="shared" si="6"/>
        <v>1.4209099999999999</v>
      </c>
      <c r="T15" s="3">
        <f t="shared" si="7"/>
        <v>524.91099999999994</v>
      </c>
      <c r="U15" s="24">
        <f t="shared" si="6"/>
        <v>1.0158700000000001</v>
      </c>
      <c r="V15" s="22">
        <f t="shared" si="8"/>
        <v>1.0179373980495545</v>
      </c>
      <c r="W15" s="38">
        <f t="shared" si="0"/>
        <v>-2.0309677721986885E-3</v>
      </c>
    </row>
    <row r="16" spans="1:23" x14ac:dyDescent="0.6">
      <c r="B16" s="2">
        <v>248.239</v>
      </c>
      <c r="C16" s="1">
        <v>532.76300000000003</v>
      </c>
      <c r="D16" s="2"/>
      <c r="E16" s="1"/>
      <c r="F16" s="2">
        <v>247.65199999999999</v>
      </c>
      <c r="G16" s="1">
        <v>227.79300000000001</v>
      </c>
      <c r="H16" s="2">
        <v>223.18199999999999</v>
      </c>
      <c r="I16" s="1">
        <v>1.4212899999999999</v>
      </c>
      <c r="J16" s="2">
        <v>277.28899999999999</v>
      </c>
      <c r="K16" s="1">
        <v>1.1700699999999999</v>
      </c>
      <c r="N16" s="3">
        <f t="shared" si="1"/>
        <v>521.38900000000001</v>
      </c>
      <c r="O16" s="21">
        <f t="shared" si="2"/>
        <v>53276.3</v>
      </c>
      <c r="P16" s="3">
        <f t="shared" si="3"/>
        <v>520.80199999999991</v>
      </c>
      <c r="Q16" s="17">
        <f t="shared" si="4"/>
        <v>2.2779300000000001E-4</v>
      </c>
      <c r="R16" s="3">
        <f t="shared" si="5"/>
        <v>496.33199999999999</v>
      </c>
      <c r="S16" s="24">
        <f t="shared" si="6"/>
        <v>1.4212899999999999</v>
      </c>
      <c r="T16" s="3">
        <f t="shared" si="7"/>
        <v>550.43899999999996</v>
      </c>
      <c r="U16" s="24">
        <f t="shared" si="6"/>
        <v>1.1700699999999999</v>
      </c>
      <c r="V16" s="22">
        <f t="shared" si="8"/>
        <v>1.1718885398911953</v>
      </c>
      <c r="W16" s="38">
        <f t="shared" si="0"/>
        <v>-1.5518027775612842E-3</v>
      </c>
    </row>
    <row r="17" spans="2:23" x14ac:dyDescent="0.6">
      <c r="B17" s="2">
        <v>277.28899999999999</v>
      </c>
      <c r="C17" s="1">
        <v>613.20299999999997</v>
      </c>
      <c r="D17" s="2"/>
      <c r="E17" s="1"/>
      <c r="F17" s="2">
        <v>275.71600000000001</v>
      </c>
      <c r="G17" s="1">
        <v>230.19</v>
      </c>
      <c r="H17" s="2">
        <v>248.66200000000001</v>
      </c>
      <c r="I17" s="1">
        <v>1.42554</v>
      </c>
      <c r="J17" s="2">
        <v>301.05599999999998</v>
      </c>
      <c r="K17" s="1">
        <v>1.4467099999999999</v>
      </c>
      <c r="N17" s="3">
        <f t="shared" si="1"/>
        <v>550.43899999999996</v>
      </c>
      <c r="O17" s="21">
        <f t="shared" si="2"/>
        <v>61320.299999999996</v>
      </c>
      <c r="P17" s="3">
        <f t="shared" si="3"/>
        <v>548.86599999999999</v>
      </c>
      <c r="Q17" s="17">
        <f t="shared" si="4"/>
        <v>2.3018999999999999E-4</v>
      </c>
      <c r="R17" s="3">
        <f t="shared" si="5"/>
        <v>521.81200000000001</v>
      </c>
      <c r="S17" s="24">
        <f t="shared" si="6"/>
        <v>1.42554</v>
      </c>
      <c r="T17" s="3">
        <f t="shared" si="7"/>
        <v>574.2059999999999</v>
      </c>
      <c r="U17" s="24">
        <f t="shared" si="6"/>
        <v>1.4467099999999999</v>
      </c>
      <c r="W17" s="38"/>
    </row>
    <row r="18" spans="2:23" x14ac:dyDescent="0.6">
      <c r="B18" s="2">
        <v>301.93700000000001</v>
      </c>
      <c r="C18" s="1">
        <v>847.67700000000002</v>
      </c>
      <c r="D18" s="2"/>
      <c r="E18" s="1"/>
      <c r="F18" s="2">
        <v>298.548</v>
      </c>
      <c r="G18" s="1">
        <v>220.76300000000001</v>
      </c>
      <c r="H18" s="2">
        <v>273.18599999999998</v>
      </c>
      <c r="I18" s="1">
        <v>1.52616</v>
      </c>
      <c r="J18" s="2">
        <v>325.70400000000001</v>
      </c>
      <c r="K18" s="1">
        <v>1.5691600000000001</v>
      </c>
      <c r="N18" s="3">
        <f t="shared" si="1"/>
        <v>575.08699999999999</v>
      </c>
      <c r="O18" s="21">
        <f t="shared" si="2"/>
        <v>84767.7</v>
      </c>
      <c r="P18" s="3">
        <f t="shared" si="3"/>
        <v>571.69799999999998</v>
      </c>
      <c r="Q18" s="17">
        <f t="shared" si="4"/>
        <v>2.2076299999999999E-4</v>
      </c>
      <c r="R18" s="3">
        <f t="shared" si="5"/>
        <v>546.33600000000001</v>
      </c>
      <c r="S18" s="24">
        <f t="shared" si="6"/>
        <v>1.52616</v>
      </c>
      <c r="T18" s="3">
        <f t="shared" si="7"/>
        <v>598.85400000000004</v>
      </c>
      <c r="U18" s="24">
        <f t="shared" si="6"/>
        <v>1.5691600000000001</v>
      </c>
      <c r="V18" s="22">
        <f t="shared" ref="V18:V24" si="9">((O19*(Q19)^2)/S19)*T18</f>
        <v>1.5847699461852747</v>
      </c>
      <c r="W18" s="38">
        <f t="shared" ref="W18:W24" si="10">U18/V18-1</f>
        <v>-9.8499761576432698E-3</v>
      </c>
    </row>
    <row r="19" spans="2:23" x14ac:dyDescent="0.6">
      <c r="B19" s="2">
        <v>326.58499999999998</v>
      </c>
      <c r="C19" s="1">
        <v>832.274</v>
      </c>
      <c r="D19" s="2"/>
      <c r="E19" s="1"/>
      <c r="F19" s="2">
        <v>323.97300000000001</v>
      </c>
      <c r="G19" s="1">
        <v>226.11099999999999</v>
      </c>
      <c r="H19" s="2">
        <v>324.96600000000001</v>
      </c>
      <c r="I19" s="1">
        <v>1.60792</v>
      </c>
      <c r="J19" s="2">
        <v>351.23200000000003</v>
      </c>
      <c r="K19" s="1">
        <v>1.6462600000000001</v>
      </c>
      <c r="N19" s="3">
        <f t="shared" si="1"/>
        <v>599.7349999999999</v>
      </c>
      <c r="O19" s="21">
        <f t="shared" si="2"/>
        <v>83227.399999999994</v>
      </c>
      <c r="P19" s="3">
        <f t="shared" si="3"/>
        <v>597.12300000000005</v>
      </c>
      <c r="Q19" s="17">
        <f t="shared" si="4"/>
        <v>2.2611099999999998E-4</v>
      </c>
      <c r="R19" s="3">
        <f t="shared" si="5"/>
        <v>598.11599999999999</v>
      </c>
      <c r="S19" s="24">
        <f t="shared" si="6"/>
        <v>1.60792</v>
      </c>
      <c r="T19" s="3">
        <f t="shared" si="7"/>
        <v>624.38200000000006</v>
      </c>
      <c r="U19" s="24">
        <f t="shared" si="6"/>
        <v>1.6462600000000001</v>
      </c>
      <c r="V19" s="22">
        <f t="shared" si="9"/>
        <v>1.7041657577897309</v>
      </c>
      <c r="W19" s="38">
        <f t="shared" si="10"/>
        <v>-3.3978946898236884E-2</v>
      </c>
    </row>
    <row r="20" spans="2:23" x14ac:dyDescent="0.6">
      <c r="B20" s="2">
        <v>351.23200000000003</v>
      </c>
      <c r="C20" s="1">
        <v>775.79499999999996</v>
      </c>
      <c r="D20" s="2"/>
      <c r="E20" s="1"/>
      <c r="F20" s="2">
        <v>348.51100000000002</v>
      </c>
      <c r="G20" s="1">
        <v>235.00399999999999</v>
      </c>
      <c r="H20" s="2">
        <v>351.358</v>
      </c>
      <c r="I20" s="1">
        <v>1.5697700000000001</v>
      </c>
      <c r="J20" s="2">
        <v>376.76100000000002</v>
      </c>
      <c r="K20" s="1">
        <v>1.74603</v>
      </c>
      <c r="N20" s="3">
        <f t="shared" si="1"/>
        <v>624.38200000000006</v>
      </c>
      <c r="O20" s="21">
        <f t="shared" si="2"/>
        <v>77579.5</v>
      </c>
      <c r="P20" s="3">
        <f t="shared" si="3"/>
        <v>621.66100000000006</v>
      </c>
      <c r="Q20" s="17">
        <f t="shared" si="4"/>
        <v>2.3500399999999997E-4</v>
      </c>
      <c r="R20" s="3">
        <f t="shared" si="5"/>
        <v>624.50800000000004</v>
      </c>
      <c r="S20" s="24">
        <f t="shared" si="6"/>
        <v>1.5697700000000001</v>
      </c>
      <c r="T20" s="3">
        <f t="shared" si="7"/>
        <v>649.91100000000006</v>
      </c>
      <c r="U20" s="24">
        <f t="shared" si="6"/>
        <v>1.74603</v>
      </c>
      <c r="V20" s="22">
        <f t="shared" si="9"/>
        <v>1.7886085911118479</v>
      </c>
      <c r="W20" s="38">
        <f t="shared" si="10"/>
        <v>-2.3805426924277451E-2</v>
      </c>
    </row>
    <row r="21" spans="2:23" x14ac:dyDescent="0.6">
      <c r="B21" s="2">
        <v>373.23899999999998</v>
      </c>
      <c r="C21" s="1">
        <v>727.87300000000005</v>
      </c>
      <c r="D21" s="2"/>
      <c r="E21" s="1"/>
      <c r="F21" s="2">
        <v>375.68799999999999</v>
      </c>
      <c r="G21" s="1">
        <v>240.94499999999999</v>
      </c>
      <c r="H21" s="2">
        <v>374.233</v>
      </c>
      <c r="I21" s="1">
        <v>1.5354300000000001</v>
      </c>
      <c r="J21" s="35">
        <v>402.28899999999999</v>
      </c>
      <c r="K21" s="35">
        <v>1.8049900000000001</v>
      </c>
      <c r="N21" s="3">
        <f t="shared" si="1"/>
        <v>646.3889999999999</v>
      </c>
      <c r="O21" s="21">
        <f t="shared" si="2"/>
        <v>72787.3</v>
      </c>
      <c r="P21" s="3">
        <f t="shared" si="3"/>
        <v>648.83799999999997</v>
      </c>
      <c r="Q21" s="17">
        <f t="shared" si="4"/>
        <v>2.4094499999999998E-4</v>
      </c>
      <c r="R21" s="3">
        <f t="shared" si="5"/>
        <v>647.38300000000004</v>
      </c>
      <c r="S21" s="24">
        <f t="shared" si="6"/>
        <v>1.5354300000000001</v>
      </c>
      <c r="T21" s="3">
        <f t="shared" si="7"/>
        <v>675.43899999999996</v>
      </c>
      <c r="U21" s="24">
        <f t="shared" si="6"/>
        <v>1.8049900000000001</v>
      </c>
      <c r="V21" s="22">
        <f t="shared" si="9"/>
        <v>1.8149692918310107</v>
      </c>
      <c r="W21" s="38">
        <f t="shared" si="10"/>
        <v>-5.498325440505436E-3</v>
      </c>
    </row>
    <row r="22" spans="2:23" x14ac:dyDescent="0.6">
      <c r="B22" s="2">
        <v>401.40800000000002</v>
      </c>
      <c r="C22" s="1">
        <v>688.50900000000001</v>
      </c>
      <c r="D22" s="2"/>
      <c r="E22" s="1"/>
      <c r="F22" s="2">
        <v>398.48599999999999</v>
      </c>
      <c r="G22" s="1">
        <v>244.517</v>
      </c>
      <c r="H22" s="2">
        <v>398.84</v>
      </c>
      <c r="I22" s="1">
        <v>1.5319499999999999</v>
      </c>
      <c r="J22" s="35">
        <v>425.17599999999999</v>
      </c>
      <c r="K22" s="35">
        <v>1.86395</v>
      </c>
      <c r="N22" s="3">
        <f t="shared" si="1"/>
        <v>674.55799999999999</v>
      </c>
      <c r="O22" s="21">
        <f t="shared" si="2"/>
        <v>68850.899999999994</v>
      </c>
      <c r="P22" s="3">
        <f t="shared" si="3"/>
        <v>671.63599999999997</v>
      </c>
      <c r="Q22" s="17">
        <f t="shared" si="4"/>
        <v>2.4451699999999998E-4</v>
      </c>
      <c r="R22" s="3">
        <f t="shared" si="5"/>
        <v>671.99</v>
      </c>
      <c r="S22" s="24">
        <f t="shared" si="6"/>
        <v>1.5319499999999999</v>
      </c>
      <c r="T22" s="3">
        <f t="shared" si="7"/>
        <v>698.32600000000002</v>
      </c>
      <c r="U22" s="24">
        <f t="shared" si="6"/>
        <v>1.86395</v>
      </c>
      <c r="V22" s="22">
        <f t="shared" si="9"/>
        <v>1.8802036949207424</v>
      </c>
      <c r="W22" s="38">
        <f t="shared" si="10"/>
        <v>-8.6446457714399738E-3</v>
      </c>
    </row>
    <row r="23" spans="2:23" x14ac:dyDescent="0.6">
      <c r="B23" s="2">
        <v>425.17599999999999</v>
      </c>
      <c r="C23" s="1">
        <v>650.85599999999999</v>
      </c>
      <c r="D23" s="2"/>
      <c r="E23" s="1"/>
      <c r="F23" s="2">
        <v>424.78800000000001</v>
      </c>
      <c r="G23" s="1">
        <v>249.86600000000001</v>
      </c>
      <c r="H23" s="2">
        <v>425.22</v>
      </c>
      <c r="I23" s="1">
        <v>1.50922</v>
      </c>
      <c r="J23" s="35">
        <v>450.70400000000001</v>
      </c>
      <c r="K23" s="35">
        <v>1.89116</v>
      </c>
      <c r="N23" s="3">
        <f t="shared" si="1"/>
        <v>698.32600000000002</v>
      </c>
      <c r="O23" s="21">
        <f t="shared" si="2"/>
        <v>65085.599999999999</v>
      </c>
      <c r="P23" s="3">
        <f t="shared" si="3"/>
        <v>697.93799999999999</v>
      </c>
      <c r="Q23" s="17">
        <f t="shared" si="4"/>
        <v>2.4986600000000001E-4</v>
      </c>
      <c r="R23" s="3">
        <f t="shared" si="5"/>
        <v>698.37</v>
      </c>
      <c r="S23" s="24">
        <f t="shared" si="6"/>
        <v>1.50922</v>
      </c>
      <c r="T23" s="3">
        <f t="shared" si="7"/>
        <v>723.85400000000004</v>
      </c>
      <c r="U23" s="24">
        <f t="shared" si="6"/>
        <v>1.89116</v>
      </c>
      <c r="V23" s="22">
        <f t="shared" si="9"/>
        <v>1.8923926380228853</v>
      </c>
      <c r="W23" s="38">
        <f t="shared" si="10"/>
        <v>-6.5136483735905859E-4</v>
      </c>
    </row>
    <row r="24" spans="2:23" x14ac:dyDescent="0.6">
      <c r="B24" s="2">
        <v>448.94400000000002</v>
      </c>
      <c r="C24" s="1">
        <v>625.18299999999999</v>
      </c>
      <c r="D24" s="2"/>
      <c r="E24" s="1"/>
      <c r="F24" s="2">
        <v>450.21899999999999</v>
      </c>
      <c r="G24" s="1">
        <v>252.851</v>
      </c>
      <c r="H24" s="2">
        <v>450.68799999999999</v>
      </c>
      <c r="I24" s="1">
        <v>1.5288900000000001</v>
      </c>
      <c r="J24" s="35">
        <v>477.113</v>
      </c>
      <c r="K24" s="35">
        <v>1.90476</v>
      </c>
      <c r="N24" s="3">
        <f t="shared" si="1"/>
        <v>722.09400000000005</v>
      </c>
      <c r="O24" s="21">
        <f t="shared" si="2"/>
        <v>62518.3</v>
      </c>
      <c r="P24" s="3">
        <f t="shared" si="3"/>
        <v>723.36899999999991</v>
      </c>
      <c r="Q24" s="17">
        <f t="shared" si="4"/>
        <v>2.5285100000000001E-4</v>
      </c>
      <c r="R24" s="3">
        <f t="shared" si="5"/>
        <v>723.83799999999997</v>
      </c>
      <c r="S24" s="24">
        <f t="shared" si="6"/>
        <v>1.5288900000000001</v>
      </c>
      <c r="T24" s="3">
        <f t="shared" si="7"/>
        <v>750.26299999999992</v>
      </c>
      <c r="U24" s="24">
        <f t="shared" si="6"/>
        <v>1.90476</v>
      </c>
      <c r="V24" s="22">
        <f t="shared" si="9"/>
        <v>1.9281941830598384</v>
      </c>
      <c r="W24" s="38">
        <f t="shared" si="10"/>
        <v>-1.2153435201557761E-2</v>
      </c>
    </row>
    <row r="25" spans="2:23" x14ac:dyDescent="0.6">
      <c r="B25" s="2">
        <v>476.23200000000003</v>
      </c>
      <c r="C25" s="1">
        <v>608.06799999999998</v>
      </c>
      <c r="D25" s="2"/>
      <c r="E25" s="1"/>
      <c r="F25" s="2">
        <v>473.01799999999997</v>
      </c>
      <c r="G25" s="1">
        <v>255.833</v>
      </c>
      <c r="H25" s="2">
        <v>476.15600000000001</v>
      </c>
      <c r="I25" s="1">
        <v>1.5485599999999999</v>
      </c>
      <c r="J25" s="35">
        <v>502.64100000000002</v>
      </c>
      <c r="K25" s="35">
        <v>1.8775500000000001</v>
      </c>
      <c r="N25" s="3">
        <f t="shared" si="1"/>
        <v>749.38200000000006</v>
      </c>
      <c r="O25" s="21">
        <f t="shared" si="2"/>
        <v>60806.799999999996</v>
      </c>
      <c r="P25" s="3">
        <f t="shared" si="3"/>
        <v>746.16799999999989</v>
      </c>
      <c r="Q25" s="17">
        <f t="shared" si="4"/>
        <v>2.5583299999999996E-4</v>
      </c>
      <c r="R25" s="3">
        <f t="shared" si="5"/>
        <v>749.30600000000004</v>
      </c>
      <c r="S25" s="24">
        <f t="shared" si="6"/>
        <v>1.5485599999999999</v>
      </c>
      <c r="T25" s="3">
        <f t="shared" si="7"/>
        <v>775.79099999999994</v>
      </c>
      <c r="U25" s="24">
        <f t="shared" si="6"/>
        <v>1.8775500000000001</v>
      </c>
      <c r="V25" s="22">
        <f>((O26*(Q26)^2)/S26)*T25</f>
        <v>1.8907528687803785</v>
      </c>
      <c r="W25" s="38">
        <f>U25/V25-1</f>
        <v>-6.9828632807495961E-3</v>
      </c>
    </row>
    <row r="26" spans="2:23" x14ac:dyDescent="0.6">
      <c r="B26" s="35">
        <v>499.12</v>
      </c>
      <c r="C26" s="35">
        <v>589.24199999999996</v>
      </c>
      <c r="D26" s="2"/>
      <c r="E26" s="1"/>
      <c r="F26" s="35">
        <v>501.09100000000001</v>
      </c>
      <c r="G26" s="35">
        <v>254.684</v>
      </c>
      <c r="H26" s="35">
        <v>500.74400000000003</v>
      </c>
      <c r="I26" s="35">
        <v>1.5682199999999999</v>
      </c>
      <c r="J26" s="2"/>
      <c r="K26" s="1"/>
      <c r="N26" s="3">
        <f>B26+273.15</f>
        <v>772.27</v>
      </c>
      <c r="O26" s="21">
        <f t="shared" si="2"/>
        <v>58924.2</v>
      </c>
      <c r="P26" s="3">
        <f t="shared" si="3"/>
        <v>774.24099999999999</v>
      </c>
      <c r="Q26" s="17">
        <f t="shared" si="4"/>
        <v>2.5468399999999998E-4</v>
      </c>
      <c r="R26" s="3">
        <f t="shared" si="5"/>
        <v>773.89400000000001</v>
      </c>
      <c r="S26" s="24">
        <f t="shared" si="6"/>
        <v>1.5682199999999999</v>
      </c>
      <c r="T26" s="3"/>
      <c r="U26" s="24"/>
      <c r="V26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1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.5" style="22" bestFit="1" customWidth="1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47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48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49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6">
        <v>49.065300000000001</v>
      </c>
      <c r="E9" s="36">
        <v>0.34728399999999998</v>
      </c>
      <c r="F9" s="36">
        <v>46.476799999999997</v>
      </c>
      <c r="G9" s="36">
        <v>18.925000000000001</v>
      </c>
      <c r="H9" s="36">
        <v>51.855400000000003</v>
      </c>
      <c r="I9" s="36">
        <v>3.1901999999999999</v>
      </c>
      <c r="J9" s="36">
        <v>52.364899999999999</v>
      </c>
      <c r="K9" s="36">
        <v>3.6082500000000003E-2</v>
      </c>
      <c r="N9" s="3">
        <f>D9+273.15</f>
        <v>322.21529999999996</v>
      </c>
      <c r="O9" s="21">
        <f>(1/(E9*10^(-3)))*100</f>
        <v>287948.76815516979</v>
      </c>
      <c r="P9" s="3">
        <f>F9+273.15</f>
        <v>319.6268</v>
      </c>
      <c r="Q9" s="17">
        <f>G9*0.000001</f>
        <v>1.8924999999999999E-5</v>
      </c>
      <c r="R9" s="3">
        <f>H9+273.15</f>
        <v>325.00540000000001</v>
      </c>
      <c r="S9" s="24">
        <f>I9</f>
        <v>3.1901999999999999</v>
      </c>
      <c r="T9" s="3">
        <f>J9+273.15</f>
        <v>325.51489999999995</v>
      </c>
      <c r="U9" s="24">
        <f>K9/1000*T9</f>
        <v>1.174539137925E-2</v>
      </c>
      <c r="V9" s="22">
        <f>((O9*(Q9)^2)/S9)*T9</f>
        <v>1.0523009517639941E-2</v>
      </c>
      <c r="W9" s="57">
        <f>U9/V9-1</f>
        <v>0.11616276309177098</v>
      </c>
    </row>
    <row r="10" spans="1:23" x14ac:dyDescent="0.6">
      <c r="B10" s="3"/>
      <c r="C10" s="4"/>
      <c r="D10" s="3">
        <v>99.804299999999998</v>
      </c>
      <c r="E10" s="4">
        <v>0.52219599999999999</v>
      </c>
      <c r="F10" s="3">
        <v>99.736000000000004</v>
      </c>
      <c r="G10" s="4">
        <v>33.265099999999997</v>
      </c>
      <c r="H10" s="3">
        <v>103.16800000000001</v>
      </c>
      <c r="I10" s="4">
        <v>2.9759500000000001</v>
      </c>
      <c r="J10" s="3">
        <v>103.88500000000001</v>
      </c>
      <c r="K10" s="4">
        <v>8.1185599999999997E-2</v>
      </c>
      <c r="N10" s="3">
        <f t="shared" ref="N10:N17" si="0">D10+273.15</f>
        <v>372.95429999999999</v>
      </c>
      <c r="O10" s="21">
        <f t="shared" ref="O10:O17" si="1">(1/(E10*10^(-3)))*100</f>
        <v>191498.97739546068</v>
      </c>
      <c r="P10" s="3">
        <f t="shared" ref="P10:P17" si="2">F10+273.15</f>
        <v>372.88599999999997</v>
      </c>
      <c r="Q10" s="17">
        <f t="shared" ref="Q10:Q17" si="3">G10*0.000001</f>
        <v>3.3265099999999994E-5</v>
      </c>
      <c r="R10" s="3">
        <f t="shared" ref="R10:R17" si="4">H10+273.15</f>
        <v>376.31799999999998</v>
      </c>
      <c r="S10" s="24">
        <f t="shared" ref="S10:S17" si="5">I10</f>
        <v>2.9759500000000001</v>
      </c>
      <c r="T10" s="3">
        <f t="shared" ref="T10:T17" si="6">J10+273.15</f>
        <v>377.03499999999997</v>
      </c>
      <c r="U10" s="24">
        <f t="shared" ref="U10:U17" si="7">K10/1000*T10</f>
        <v>3.0609812695999994E-2</v>
      </c>
      <c r="V10" s="22">
        <f t="shared" ref="V10:V17" si="8">((O10*(Q10)^2)/S10)*T10</f>
        <v>2.6847272017502866E-2</v>
      </c>
      <c r="W10" s="57">
        <f t="shared" ref="W10:W17" si="9">U10/V10-1</f>
        <v>0.14014610780730985</v>
      </c>
    </row>
    <row r="11" spans="1:23" x14ac:dyDescent="0.6">
      <c r="B11" s="2"/>
      <c r="C11" s="1"/>
      <c r="D11" s="2">
        <v>150.54499999999999</v>
      </c>
      <c r="E11" s="1">
        <v>0.67247800000000002</v>
      </c>
      <c r="F11" s="2">
        <v>151.28899999999999</v>
      </c>
      <c r="G11" s="1">
        <v>52.705500000000001</v>
      </c>
      <c r="H11" s="2">
        <v>150.27500000000001</v>
      </c>
      <c r="I11" s="1">
        <v>2.77956</v>
      </c>
      <c r="J11" s="2">
        <v>149.49299999999999</v>
      </c>
      <c r="K11" s="1">
        <v>0.16237099999999999</v>
      </c>
      <c r="N11" s="3">
        <f t="shared" si="0"/>
        <v>423.69499999999994</v>
      </c>
      <c r="O11" s="21">
        <f t="shared" si="1"/>
        <v>148703.74941633779</v>
      </c>
      <c r="P11" s="3">
        <f t="shared" si="2"/>
        <v>424.43899999999996</v>
      </c>
      <c r="Q11" s="17">
        <f t="shared" si="3"/>
        <v>5.2705499999999999E-5</v>
      </c>
      <c r="R11" s="3">
        <f t="shared" si="4"/>
        <v>423.42499999999995</v>
      </c>
      <c r="S11" s="24">
        <f t="shared" si="5"/>
        <v>2.77956</v>
      </c>
      <c r="T11" s="3">
        <f t="shared" si="6"/>
        <v>422.64299999999997</v>
      </c>
      <c r="U11" s="24">
        <f t="shared" si="7"/>
        <v>6.8624966552999989E-2</v>
      </c>
      <c r="V11" s="22">
        <f t="shared" si="8"/>
        <v>6.2810380094951893E-2</v>
      </c>
      <c r="W11" s="57">
        <f t="shared" si="9"/>
        <v>9.257365501144954E-2</v>
      </c>
    </row>
    <row r="12" spans="1:23" x14ac:dyDescent="0.6">
      <c r="B12" s="2"/>
      <c r="C12" s="1"/>
      <c r="D12" s="2">
        <v>198.79</v>
      </c>
      <c r="E12" s="1">
        <v>0.79800700000000002</v>
      </c>
      <c r="F12" s="2">
        <v>198.60499999999999</v>
      </c>
      <c r="G12" s="1">
        <v>74.692700000000002</v>
      </c>
      <c r="H12" s="2">
        <v>199.04900000000001</v>
      </c>
      <c r="I12" s="1">
        <v>2.48536</v>
      </c>
      <c r="J12" s="2">
        <v>198.48</v>
      </c>
      <c r="K12" s="1">
        <v>0.27963900000000003</v>
      </c>
      <c r="N12" s="3">
        <f t="shared" si="0"/>
        <v>471.93999999999994</v>
      </c>
      <c r="O12" s="21">
        <f t="shared" si="1"/>
        <v>125312.18397833602</v>
      </c>
      <c r="P12" s="3">
        <f t="shared" si="2"/>
        <v>471.755</v>
      </c>
      <c r="Q12" s="17">
        <f t="shared" si="3"/>
        <v>7.4692700000000004E-5</v>
      </c>
      <c r="R12" s="3">
        <f t="shared" si="4"/>
        <v>472.19899999999996</v>
      </c>
      <c r="S12" s="24">
        <f t="shared" si="5"/>
        <v>2.48536</v>
      </c>
      <c r="T12" s="3">
        <f t="shared" si="6"/>
        <v>471.63</v>
      </c>
      <c r="U12" s="24">
        <f t="shared" si="7"/>
        <v>0.13188614157</v>
      </c>
      <c r="V12" s="22">
        <f t="shared" si="8"/>
        <v>0.13266664131606348</v>
      </c>
      <c r="W12" s="57">
        <f t="shared" si="9"/>
        <v>-5.8831650392355828E-3</v>
      </c>
    </row>
    <row r="13" spans="1:23" x14ac:dyDescent="0.6">
      <c r="B13" s="2"/>
      <c r="C13" s="1"/>
      <c r="D13" s="2">
        <v>248.696</v>
      </c>
      <c r="E13" s="1">
        <v>0.99750799999999995</v>
      </c>
      <c r="F13" s="2">
        <v>249.29900000000001</v>
      </c>
      <c r="G13" s="1">
        <v>98.724100000000007</v>
      </c>
      <c r="H13" s="2">
        <v>252.054</v>
      </c>
      <c r="I13" s="1">
        <v>2.3244099999999999</v>
      </c>
      <c r="J13" s="2">
        <v>251.68899999999999</v>
      </c>
      <c r="K13" s="1">
        <v>0.40773199999999998</v>
      </c>
      <c r="N13" s="3">
        <f t="shared" si="0"/>
        <v>521.846</v>
      </c>
      <c r="O13" s="21">
        <f t="shared" si="1"/>
        <v>100249.82255781407</v>
      </c>
      <c r="P13" s="3">
        <f t="shared" si="2"/>
        <v>522.44899999999996</v>
      </c>
      <c r="Q13" s="17">
        <f t="shared" si="3"/>
        <v>9.8724100000000006E-5</v>
      </c>
      <c r="R13" s="3">
        <f t="shared" si="4"/>
        <v>525.20399999999995</v>
      </c>
      <c r="S13" s="24">
        <f t="shared" si="5"/>
        <v>2.3244099999999999</v>
      </c>
      <c r="T13" s="3">
        <f t="shared" si="6"/>
        <v>524.83899999999994</v>
      </c>
      <c r="U13" s="24">
        <f t="shared" si="7"/>
        <v>0.21399365514799998</v>
      </c>
      <c r="V13" s="22">
        <f t="shared" si="8"/>
        <v>0.22061921922261055</v>
      </c>
      <c r="W13" s="57">
        <f t="shared" si="9"/>
        <v>-3.0031672208599369E-2</v>
      </c>
    </row>
    <row r="14" spans="1:23" x14ac:dyDescent="0.6">
      <c r="B14" s="2"/>
      <c r="C14" s="1"/>
      <c r="D14" s="2">
        <v>297.76600000000002</v>
      </c>
      <c r="E14" s="1">
        <v>1.2708600000000001</v>
      </c>
      <c r="F14" s="2">
        <v>300.83100000000002</v>
      </c>
      <c r="G14" s="1">
        <v>125.307</v>
      </c>
      <c r="H14" s="2">
        <v>301.68200000000002</v>
      </c>
      <c r="I14" s="1">
        <v>2.1013099999999998</v>
      </c>
      <c r="J14" s="2">
        <v>302.36500000000001</v>
      </c>
      <c r="K14" s="1">
        <v>0.53221600000000002</v>
      </c>
      <c r="N14" s="3">
        <f t="shared" si="0"/>
        <v>570.91599999999994</v>
      </c>
      <c r="O14" s="21">
        <f t="shared" si="1"/>
        <v>78686.87345577011</v>
      </c>
      <c r="P14" s="3">
        <f t="shared" si="2"/>
        <v>573.98099999999999</v>
      </c>
      <c r="Q14" s="17">
        <f t="shared" si="3"/>
        <v>1.2530699999999998E-4</v>
      </c>
      <c r="R14" s="3">
        <f t="shared" si="4"/>
        <v>574.83199999999999</v>
      </c>
      <c r="S14" s="24">
        <f t="shared" si="5"/>
        <v>2.1013099999999998</v>
      </c>
      <c r="T14" s="3">
        <f t="shared" si="6"/>
        <v>575.51499999999999</v>
      </c>
      <c r="U14" s="24">
        <f t="shared" si="7"/>
        <v>0.30629829124000002</v>
      </c>
      <c r="V14" s="22">
        <f t="shared" si="8"/>
        <v>0.33839152268398104</v>
      </c>
      <c r="W14" s="57">
        <f t="shared" si="9"/>
        <v>-9.4840530251558364E-2</v>
      </c>
    </row>
    <row r="15" spans="1:23" x14ac:dyDescent="0.6">
      <c r="B15" s="2"/>
      <c r="C15" s="1"/>
      <c r="D15" s="2">
        <v>346.83100000000002</v>
      </c>
      <c r="E15" s="1">
        <v>1.6181000000000001</v>
      </c>
      <c r="F15" s="2">
        <v>353.226</v>
      </c>
      <c r="G15" s="1">
        <v>146.279</v>
      </c>
      <c r="H15" s="2">
        <v>353.83199999999999</v>
      </c>
      <c r="I15" s="1">
        <v>1.8603799999999999</v>
      </c>
      <c r="J15" s="35">
        <v>352.19600000000003</v>
      </c>
      <c r="K15" s="35">
        <v>0.64226799999999995</v>
      </c>
      <c r="N15" s="3">
        <f t="shared" si="0"/>
        <v>619.98099999999999</v>
      </c>
      <c r="O15" s="21">
        <f t="shared" si="1"/>
        <v>61800.877572461526</v>
      </c>
      <c r="P15" s="3">
        <f t="shared" si="2"/>
        <v>626.37599999999998</v>
      </c>
      <c r="Q15" s="17">
        <f t="shared" si="3"/>
        <v>1.46279E-4</v>
      </c>
      <c r="R15" s="3">
        <f t="shared" si="4"/>
        <v>626.98199999999997</v>
      </c>
      <c r="S15" s="24">
        <f t="shared" si="5"/>
        <v>1.8603799999999999</v>
      </c>
      <c r="T15" s="3">
        <f t="shared" si="6"/>
        <v>625.346</v>
      </c>
      <c r="U15" s="24">
        <f t="shared" si="7"/>
        <v>0.40163972472799997</v>
      </c>
      <c r="V15" s="22">
        <f t="shared" si="8"/>
        <v>0.44450568713628147</v>
      </c>
      <c r="W15" s="57">
        <f t="shared" si="9"/>
        <v>-9.643512703840651E-2</v>
      </c>
    </row>
    <row r="16" spans="1:23" x14ac:dyDescent="0.6">
      <c r="B16" s="2"/>
      <c r="C16" s="1"/>
      <c r="D16" s="2">
        <v>400.05200000000002</v>
      </c>
      <c r="E16" s="1">
        <v>2.0394399999999999</v>
      </c>
      <c r="F16" s="2">
        <v>398.01499999999999</v>
      </c>
      <c r="G16" s="1">
        <v>164.18199999999999</v>
      </c>
      <c r="H16" s="2">
        <v>402.642</v>
      </c>
      <c r="I16" s="1">
        <v>1.7884</v>
      </c>
      <c r="J16" s="35">
        <v>401.18200000000002</v>
      </c>
      <c r="K16" s="35">
        <v>0.69097900000000001</v>
      </c>
      <c r="N16" s="3">
        <f t="shared" si="0"/>
        <v>673.202</v>
      </c>
      <c r="O16" s="21">
        <f t="shared" si="1"/>
        <v>49033.067900992428</v>
      </c>
      <c r="P16" s="3">
        <f t="shared" si="2"/>
        <v>671.16499999999996</v>
      </c>
      <c r="Q16" s="17">
        <f t="shared" si="3"/>
        <v>1.6418199999999997E-4</v>
      </c>
      <c r="R16" s="3">
        <f t="shared" si="4"/>
        <v>675.79199999999992</v>
      </c>
      <c r="S16" s="24">
        <f t="shared" si="5"/>
        <v>1.7884</v>
      </c>
      <c r="T16" s="3">
        <f t="shared" si="6"/>
        <v>674.33199999999999</v>
      </c>
      <c r="U16" s="24">
        <f t="shared" si="7"/>
        <v>0.465949251028</v>
      </c>
      <c r="V16" s="22">
        <f t="shared" si="8"/>
        <v>0.49836697872322483</v>
      </c>
      <c r="W16" s="57">
        <f t="shared" si="9"/>
        <v>-6.5047904614941365E-2</v>
      </c>
    </row>
    <row r="17" spans="2:23" x14ac:dyDescent="0.6">
      <c r="B17" s="2"/>
      <c r="C17" s="1"/>
      <c r="D17" s="35">
        <v>443.28399999999999</v>
      </c>
      <c r="E17" s="35">
        <v>2.5588099999999998</v>
      </c>
      <c r="F17" s="35">
        <v>440.28</v>
      </c>
      <c r="G17" s="35">
        <v>176.98</v>
      </c>
      <c r="H17" s="35">
        <v>450.61</v>
      </c>
      <c r="I17" s="35">
        <v>1.71644</v>
      </c>
      <c r="J17" s="35">
        <v>451.858</v>
      </c>
      <c r="K17" s="35">
        <v>0.69097900000000001</v>
      </c>
      <c r="N17" s="3">
        <f t="shared" si="0"/>
        <v>716.43399999999997</v>
      </c>
      <c r="O17" s="21">
        <f t="shared" si="1"/>
        <v>39080.666403523515</v>
      </c>
      <c r="P17" s="3">
        <f t="shared" si="2"/>
        <v>713.43</v>
      </c>
      <c r="Q17" s="17">
        <f t="shared" si="3"/>
        <v>1.7697999999999998E-4</v>
      </c>
      <c r="R17" s="3">
        <f t="shared" si="4"/>
        <v>723.76</v>
      </c>
      <c r="S17" s="24">
        <f t="shared" si="5"/>
        <v>1.71644</v>
      </c>
      <c r="T17" s="3">
        <f t="shared" si="6"/>
        <v>725.00800000000004</v>
      </c>
      <c r="U17" s="24">
        <f t="shared" si="7"/>
        <v>0.50096530283200003</v>
      </c>
      <c r="V17" s="22">
        <f t="shared" si="8"/>
        <v>0.5170404420183714</v>
      </c>
      <c r="W17" s="57">
        <f t="shared" si="9"/>
        <v>-3.1090680496130729E-2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7"/>
  <sheetViews>
    <sheetView zoomScale="70" zoomScaleNormal="70" workbookViewId="0">
      <selection activeCell="N5" sqref="N5"/>
    </sheetView>
  </sheetViews>
  <sheetFormatPr defaultRowHeight="16.899999999999999" x14ac:dyDescent="0.6"/>
  <cols>
    <col min="11" max="11" width="11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47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48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49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6">
        <v>49.274799999999999</v>
      </c>
      <c r="E9" s="36">
        <v>0.35185899999999998</v>
      </c>
      <c r="F9" s="36">
        <v>56.363599999999998</v>
      </c>
      <c r="G9" s="36">
        <v>22.3188</v>
      </c>
      <c r="H9" s="36">
        <v>48.636699999999998</v>
      </c>
      <c r="I9" s="36">
        <v>3.3229299999999999</v>
      </c>
      <c r="J9" s="36">
        <v>47.619</v>
      </c>
      <c r="K9" s="36">
        <v>4.7222199999999999E-2</v>
      </c>
      <c r="N9" s="3">
        <f>D9+273.15</f>
        <v>322.4248</v>
      </c>
      <c r="O9" s="21">
        <f>(1/(E9*10^(-3)))*100</f>
        <v>284204.7524718708</v>
      </c>
      <c r="P9" s="3">
        <f>F9+273.15</f>
        <v>329.5136</v>
      </c>
      <c r="Q9" s="17">
        <f>G9*0.000001</f>
        <v>2.2318799999999997E-5</v>
      </c>
      <c r="R9" s="3">
        <f>H9+273.15</f>
        <v>321.7867</v>
      </c>
      <c r="S9" s="24">
        <f>I9</f>
        <v>3.3229299999999999</v>
      </c>
      <c r="T9" s="3">
        <f>J9+273.15</f>
        <v>320.76900000000001</v>
      </c>
      <c r="U9" s="24">
        <f>K9/1000*T9</f>
        <v>1.5147417871799998E-2</v>
      </c>
      <c r="V9" s="22">
        <f>((O9*(Q9)^2)/S9)*T9</f>
        <v>1.3666088047483075E-2</v>
      </c>
      <c r="W9" s="57">
        <f>U9/V9-1</f>
        <v>0.10839457635352678</v>
      </c>
    </row>
    <row r="10" spans="1:23" x14ac:dyDescent="0.6">
      <c r="B10" s="3"/>
      <c r="C10" s="4"/>
      <c r="D10" s="3">
        <v>96.831599999999995</v>
      </c>
      <c r="E10" s="4">
        <v>0.45323600000000003</v>
      </c>
      <c r="F10" s="3">
        <v>97.2727</v>
      </c>
      <c r="G10" s="4">
        <v>30.434799999999999</v>
      </c>
      <c r="H10" s="3">
        <v>100.34</v>
      </c>
      <c r="I10" s="4">
        <v>3.2191700000000001</v>
      </c>
      <c r="J10" s="3">
        <v>99.816800000000001</v>
      </c>
      <c r="K10" s="4">
        <v>7.7777799999999994E-2</v>
      </c>
      <c r="N10" s="3">
        <f t="shared" ref="N10:N17" si="0">D10+273.15</f>
        <v>369.98159999999996</v>
      </c>
      <c r="O10" s="21">
        <f t="shared" ref="O10:O17" si="1">(1/(E10*10^(-3)))*100</f>
        <v>220635.60705680924</v>
      </c>
      <c r="P10" s="3">
        <f t="shared" ref="P10:P17" si="2">F10+273.15</f>
        <v>370.42269999999996</v>
      </c>
      <c r="Q10" s="17">
        <f t="shared" ref="Q10:Q17" si="3">G10*0.000001</f>
        <v>3.0434799999999999E-5</v>
      </c>
      <c r="R10" s="3">
        <f t="shared" ref="R10:R17" si="4">H10+273.15</f>
        <v>373.49</v>
      </c>
      <c r="S10" s="24">
        <f t="shared" ref="S10:S17" si="5">I10</f>
        <v>3.2191700000000001</v>
      </c>
      <c r="T10" s="3">
        <f t="shared" ref="T10:T17" si="6">J10+273.15</f>
        <v>372.96679999999998</v>
      </c>
      <c r="U10" s="24">
        <f t="shared" ref="U10:U17" si="7">K10/1000*T10</f>
        <v>2.9008537177039998E-2</v>
      </c>
      <c r="V10" s="22">
        <f t="shared" ref="V10:V17" si="8">((O10*(Q10)^2)/S10)*T10</f>
        <v>2.3677877472822344E-2</v>
      </c>
      <c r="W10" s="57">
        <f t="shared" ref="W10:W17" si="9">U10/V10-1</f>
        <v>0.22513249806010815</v>
      </c>
    </row>
    <row r="11" spans="1:23" x14ac:dyDescent="0.6">
      <c r="B11" s="2"/>
      <c r="C11" s="1"/>
      <c r="D11" s="2">
        <v>150.672</v>
      </c>
      <c r="E11" s="1">
        <v>0.58397600000000005</v>
      </c>
      <c r="F11" s="2">
        <v>151.81800000000001</v>
      </c>
      <c r="G11" s="1">
        <v>46.666699999999999</v>
      </c>
      <c r="H11" s="2">
        <v>151.20500000000001</v>
      </c>
      <c r="I11" s="1">
        <v>3.0198200000000002</v>
      </c>
      <c r="J11" s="2">
        <v>148.352</v>
      </c>
      <c r="K11" s="1">
        <v>0.13888900000000001</v>
      </c>
      <c r="N11" s="3">
        <f t="shared" si="0"/>
        <v>423.822</v>
      </c>
      <c r="O11" s="21">
        <f t="shared" si="1"/>
        <v>171239.91396906719</v>
      </c>
      <c r="P11" s="3">
        <f t="shared" si="2"/>
        <v>424.96799999999996</v>
      </c>
      <c r="Q11" s="17">
        <f t="shared" si="3"/>
        <v>4.6666699999999998E-5</v>
      </c>
      <c r="R11" s="3">
        <f t="shared" si="4"/>
        <v>424.35500000000002</v>
      </c>
      <c r="S11" s="24">
        <f t="shared" si="5"/>
        <v>3.0198200000000002</v>
      </c>
      <c r="T11" s="3">
        <f t="shared" si="6"/>
        <v>421.50199999999995</v>
      </c>
      <c r="U11" s="24">
        <f t="shared" si="7"/>
        <v>5.8541991277999993E-2</v>
      </c>
      <c r="V11" s="22">
        <f t="shared" si="8"/>
        <v>5.2052041323009494E-2</v>
      </c>
      <c r="W11" s="57">
        <f t="shared" si="9"/>
        <v>0.12468194887337924</v>
      </c>
    </row>
    <row r="12" spans="1:23" x14ac:dyDescent="0.6">
      <c r="B12" s="2"/>
      <c r="C12" s="1"/>
      <c r="D12" s="2">
        <v>199.13</v>
      </c>
      <c r="E12" s="1">
        <v>0.72141500000000003</v>
      </c>
      <c r="F12" s="2">
        <v>200</v>
      </c>
      <c r="G12" s="1">
        <v>62.898600000000002</v>
      </c>
      <c r="H12" s="2">
        <v>200.32400000000001</v>
      </c>
      <c r="I12" s="1">
        <v>2.8084099999999999</v>
      </c>
      <c r="J12" s="2">
        <v>198.71799999999999</v>
      </c>
      <c r="K12" s="1">
        <v>0.23055600000000001</v>
      </c>
      <c r="N12" s="3">
        <f t="shared" si="0"/>
        <v>472.28</v>
      </c>
      <c r="O12" s="21">
        <f t="shared" si="1"/>
        <v>138616.46902268459</v>
      </c>
      <c r="P12" s="3">
        <f t="shared" si="2"/>
        <v>473.15</v>
      </c>
      <c r="Q12" s="17">
        <f t="shared" si="3"/>
        <v>6.2898599999999994E-5</v>
      </c>
      <c r="R12" s="3">
        <f t="shared" si="4"/>
        <v>473.47399999999999</v>
      </c>
      <c r="S12" s="24">
        <f t="shared" si="5"/>
        <v>2.8084099999999999</v>
      </c>
      <c r="T12" s="3">
        <f t="shared" si="6"/>
        <v>471.86799999999994</v>
      </c>
      <c r="U12" s="24">
        <f t="shared" si="7"/>
        <v>0.10879199860799998</v>
      </c>
      <c r="V12" s="22">
        <f t="shared" si="8"/>
        <v>9.2141824087052265E-2</v>
      </c>
      <c r="W12" s="57">
        <f t="shared" si="9"/>
        <v>0.18070159437279254</v>
      </c>
    </row>
    <row r="13" spans="1:23" x14ac:dyDescent="0.6">
      <c r="B13" s="2"/>
      <c r="C13" s="1"/>
      <c r="D13" s="2">
        <v>251.178</v>
      </c>
      <c r="E13" s="1">
        <v>0.89133499999999999</v>
      </c>
      <c r="F13" s="2">
        <v>250</v>
      </c>
      <c r="G13" s="1">
        <v>85.217399999999998</v>
      </c>
      <c r="H13" s="2">
        <v>249.45599999999999</v>
      </c>
      <c r="I13" s="1">
        <v>2.5611899999999999</v>
      </c>
      <c r="J13" s="2">
        <v>249.084</v>
      </c>
      <c r="K13" s="1">
        <v>0.35277799999999998</v>
      </c>
      <c r="N13" s="3">
        <f t="shared" si="0"/>
        <v>524.32799999999997</v>
      </c>
      <c r="O13" s="21">
        <f t="shared" si="1"/>
        <v>112191.2636662983</v>
      </c>
      <c r="P13" s="3">
        <f t="shared" si="2"/>
        <v>523.15</v>
      </c>
      <c r="Q13" s="17">
        <f t="shared" si="3"/>
        <v>8.5217399999999995E-5</v>
      </c>
      <c r="R13" s="3">
        <f t="shared" si="4"/>
        <v>522.60599999999999</v>
      </c>
      <c r="S13" s="24">
        <f t="shared" si="5"/>
        <v>2.5611899999999999</v>
      </c>
      <c r="T13" s="3">
        <f t="shared" si="6"/>
        <v>522.23399999999992</v>
      </c>
      <c r="U13" s="24">
        <f t="shared" si="7"/>
        <v>0.18423266605199998</v>
      </c>
      <c r="V13" s="22">
        <f t="shared" si="8"/>
        <v>0.16612651122258965</v>
      </c>
      <c r="W13" s="57">
        <f t="shared" si="9"/>
        <v>0.10899015874203388</v>
      </c>
    </row>
    <row r="14" spans="1:23" x14ac:dyDescent="0.6">
      <c r="B14" s="2"/>
      <c r="C14" s="1"/>
      <c r="D14" s="2">
        <v>299.637</v>
      </c>
      <c r="E14" s="1">
        <v>1.0783</v>
      </c>
      <c r="F14" s="2">
        <v>299.09100000000001</v>
      </c>
      <c r="G14" s="1">
        <v>108.551</v>
      </c>
      <c r="H14" s="2">
        <v>301.20100000000002</v>
      </c>
      <c r="I14" s="1">
        <v>2.3499599999999998</v>
      </c>
      <c r="J14" s="2">
        <v>300.36599999999999</v>
      </c>
      <c r="K14" s="1">
        <v>0.46944399999999997</v>
      </c>
      <c r="N14" s="3">
        <f t="shared" si="0"/>
        <v>572.78700000000003</v>
      </c>
      <c r="O14" s="21">
        <f t="shared" si="1"/>
        <v>92738.56997125104</v>
      </c>
      <c r="P14" s="3">
        <f t="shared" si="2"/>
        <v>572.24099999999999</v>
      </c>
      <c r="Q14" s="17">
        <f t="shared" si="3"/>
        <v>1.08551E-4</v>
      </c>
      <c r="R14" s="3">
        <f t="shared" si="4"/>
        <v>574.351</v>
      </c>
      <c r="S14" s="24">
        <f t="shared" si="5"/>
        <v>2.3499599999999998</v>
      </c>
      <c r="T14" s="3">
        <f t="shared" si="6"/>
        <v>573.51599999999996</v>
      </c>
      <c r="U14" s="24">
        <f t="shared" si="7"/>
        <v>0.26923364510399994</v>
      </c>
      <c r="V14" s="22">
        <f t="shared" si="8"/>
        <v>0.26669392344175225</v>
      </c>
      <c r="W14" s="57">
        <f t="shared" si="9"/>
        <v>9.5229828616714141E-3</v>
      </c>
    </row>
    <row r="15" spans="1:23" x14ac:dyDescent="0.6">
      <c r="B15" s="2"/>
      <c r="C15" s="1"/>
      <c r="D15" s="2">
        <v>350.78500000000003</v>
      </c>
      <c r="E15" s="1">
        <v>1.3891899999999999</v>
      </c>
      <c r="F15" s="2">
        <v>347.27300000000002</v>
      </c>
      <c r="G15" s="1">
        <v>125.797</v>
      </c>
      <c r="H15" s="2">
        <v>351.19499999999999</v>
      </c>
      <c r="I15" s="1">
        <v>2.13862</v>
      </c>
      <c r="J15" s="2">
        <v>352.56400000000002</v>
      </c>
      <c r="K15" s="1">
        <v>0.58055599999999996</v>
      </c>
      <c r="N15" s="3">
        <f t="shared" si="0"/>
        <v>623.93499999999995</v>
      </c>
      <c r="O15" s="21">
        <f t="shared" si="1"/>
        <v>71984.39378342776</v>
      </c>
      <c r="P15" s="3">
        <f t="shared" si="2"/>
        <v>620.423</v>
      </c>
      <c r="Q15" s="17">
        <f t="shared" si="3"/>
        <v>1.25797E-4</v>
      </c>
      <c r="R15" s="3">
        <f t="shared" si="4"/>
        <v>624.34500000000003</v>
      </c>
      <c r="S15" s="24">
        <f t="shared" si="5"/>
        <v>2.13862</v>
      </c>
      <c r="T15" s="3">
        <f t="shared" si="6"/>
        <v>625.71399999999994</v>
      </c>
      <c r="U15" s="24">
        <f t="shared" si="7"/>
        <v>0.36326201698399996</v>
      </c>
      <c r="V15" s="22">
        <f t="shared" si="8"/>
        <v>0.33328914423953554</v>
      </c>
      <c r="W15" s="57">
        <f t="shared" si="9"/>
        <v>8.9930540080606081E-2</v>
      </c>
    </row>
    <row r="16" spans="1:23" x14ac:dyDescent="0.6">
      <c r="B16" s="2"/>
      <c r="C16" s="1"/>
      <c r="D16" s="2">
        <v>400.137</v>
      </c>
      <c r="E16" s="1">
        <v>1.7895799999999999</v>
      </c>
      <c r="F16" s="2">
        <v>400</v>
      </c>
      <c r="G16" s="1">
        <v>148.11600000000001</v>
      </c>
      <c r="H16" s="2">
        <v>399.40499999999997</v>
      </c>
      <c r="I16" s="1">
        <v>2.0107300000000001</v>
      </c>
      <c r="J16" s="2">
        <v>399.267</v>
      </c>
      <c r="K16" s="1">
        <v>0.65833299999999995</v>
      </c>
      <c r="N16" s="3">
        <f t="shared" si="0"/>
        <v>673.28700000000003</v>
      </c>
      <c r="O16" s="21">
        <f t="shared" si="1"/>
        <v>55879.033069211764</v>
      </c>
      <c r="P16" s="3">
        <f t="shared" si="2"/>
        <v>673.15</v>
      </c>
      <c r="Q16" s="17">
        <f t="shared" si="3"/>
        <v>1.48116E-4</v>
      </c>
      <c r="R16" s="3">
        <f t="shared" si="4"/>
        <v>672.55499999999995</v>
      </c>
      <c r="S16" s="24">
        <f t="shared" si="5"/>
        <v>2.0107300000000001</v>
      </c>
      <c r="T16" s="3">
        <f t="shared" si="6"/>
        <v>672.41699999999992</v>
      </c>
      <c r="U16" s="24">
        <f t="shared" si="7"/>
        <v>0.44267430086099996</v>
      </c>
      <c r="V16" s="22">
        <f t="shared" si="8"/>
        <v>0.40995648390293449</v>
      </c>
      <c r="W16" s="57">
        <f t="shared" si="9"/>
        <v>7.9808024126317045E-2</v>
      </c>
    </row>
    <row r="17" spans="2:23" x14ac:dyDescent="0.6">
      <c r="B17" s="2"/>
      <c r="C17" s="1"/>
      <c r="D17" s="35">
        <v>451.29300000000001</v>
      </c>
      <c r="E17" s="35">
        <v>2.0764300000000002</v>
      </c>
      <c r="F17" s="35">
        <v>449.09100000000001</v>
      </c>
      <c r="G17" s="35">
        <v>161.304</v>
      </c>
      <c r="H17" s="35">
        <v>447.61500000000001</v>
      </c>
      <c r="I17" s="35">
        <v>1.8828400000000001</v>
      </c>
      <c r="J17" s="35">
        <v>447.80200000000002</v>
      </c>
      <c r="K17" s="35">
        <v>0.72222200000000003</v>
      </c>
      <c r="N17" s="3">
        <f t="shared" si="0"/>
        <v>724.44299999999998</v>
      </c>
      <c r="O17" s="21">
        <f t="shared" si="1"/>
        <v>48159.581589555142</v>
      </c>
      <c r="P17" s="3">
        <f t="shared" si="2"/>
        <v>722.24099999999999</v>
      </c>
      <c r="Q17" s="17">
        <f t="shared" si="3"/>
        <v>1.61304E-4</v>
      </c>
      <c r="R17" s="3">
        <f t="shared" si="4"/>
        <v>720.76499999999999</v>
      </c>
      <c r="S17" s="24">
        <f t="shared" si="5"/>
        <v>1.8828400000000001</v>
      </c>
      <c r="T17" s="3">
        <f t="shared" si="6"/>
        <v>720.952</v>
      </c>
      <c r="U17" s="24">
        <f t="shared" si="7"/>
        <v>0.52068739534399999</v>
      </c>
      <c r="V17" s="22">
        <f t="shared" si="8"/>
        <v>0.47980626475724492</v>
      </c>
      <c r="W17" s="57">
        <f t="shared" si="9"/>
        <v>8.5203411438236731E-2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9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11" t="s">
        <v>46</v>
      </c>
      <c r="C8" s="10" t="s">
        <v>25</v>
      </c>
      <c r="D8" s="11" t="s">
        <v>46</v>
      </c>
      <c r="E8" s="10" t="s">
        <v>26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/>
      <c r="C9" s="4"/>
      <c r="D9" s="36">
        <v>52.7211</v>
      </c>
      <c r="E9" s="36">
        <v>1.12174</v>
      </c>
      <c r="F9" s="36">
        <v>51.7241</v>
      </c>
      <c r="G9" s="36">
        <v>79</v>
      </c>
      <c r="H9" s="36">
        <v>51.546399999999998</v>
      </c>
      <c r="I9" s="36">
        <v>1.1014900000000001</v>
      </c>
      <c r="J9" s="36">
        <v>50.688800000000001</v>
      </c>
      <c r="K9" s="36">
        <v>0.164436</v>
      </c>
      <c r="N9" s="3">
        <f>D9+273.15</f>
        <v>325.87109999999996</v>
      </c>
      <c r="O9" s="21">
        <f>(1/(E9*10^(-3)))*100</f>
        <v>89147.217715335108</v>
      </c>
      <c r="P9" s="3">
        <f>D9+273.15</f>
        <v>325.87109999999996</v>
      </c>
      <c r="Q9" s="17">
        <f>G9*0.000001</f>
        <v>7.8999999999999996E-5</v>
      </c>
      <c r="R9" s="3">
        <f>H9+273.15</f>
        <v>324.69639999999998</v>
      </c>
      <c r="S9" s="24">
        <f>I9</f>
        <v>1.1014900000000001</v>
      </c>
      <c r="T9" s="3">
        <f>J9+273.15</f>
        <v>323.83879999999999</v>
      </c>
      <c r="U9" s="24">
        <f>K9</f>
        <v>0.164436</v>
      </c>
      <c r="V9" s="22">
        <f>((O9*(Q9)^2)/S9)*T9</f>
        <v>0.163572502791338</v>
      </c>
    </row>
    <row r="10" spans="1:22" x14ac:dyDescent="0.6">
      <c r="B10" s="3"/>
      <c r="C10" s="4"/>
      <c r="D10" s="3">
        <v>59.9773</v>
      </c>
      <c r="E10" s="4">
        <v>1.1673899999999999</v>
      </c>
      <c r="F10" s="3">
        <v>59.482799999999997</v>
      </c>
      <c r="G10" s="4">
        <v>80.666700000000006</v>
      </c>
      <c r="H10" s="3">
        <v>59.278399999999998</v>
      </c>
      <c r="I10" s="4">
        <v>1.08168</v>
      </c>
      <c r="J10" s="3">
        <v>59.657200000000003</v>
      </c>
      <c r="K10" s="4">
        <v>0.17526900000000001</v>
      </c>
      <c r="N10" s="3">
        <f t="shared" ref="N10:N49" si="0">D10+273.15</f>
        <v>333.12729999999999</v>
      </c>
      <c r="O10" s="21">
        <f t="shared" ref="O10:O49" si="1">(1/(E10*10^(-3)))*100</f>
        <v>85661.175785298838</v>
      </c>
      <c r="P10" s="3">
        <f t="shared" ref="P10:P49" si="2">D10+273.15</f>
        <v>333.12729999999999</v>
      </c>
      <c r="Q10" s="17">
        <f t="shared" ref="Q10:Q49" si="3">G10*0.000001</f>
        <v>8.0666699999999998E-5</v>
      </c>
      <c r="R10" s="3">
        <f t="shared" ref="R10:R53" si="4">H10+273.15</f>
        <v>332.42839999999995</v>
      </c>
      <c r="S10" s="24">
        <f t="shared" ref="S10:S53" si="5">I10</f>
        <v>1.08168</v>
      </c>
      <c r="T10" s="3">
        <f t="shared" ref="T10:T49" si="6">J10+273.15</f>
        <v>332.80719999999997</v>
      </c>
      <c r="U10" s="24">
        <f t="shared" ref="U10:U27" si="7">K10</f>
        <v>0.17526900000000001</v>
      </c>
      <c r="V10" s="22">
        <f t="shared" ref="V10:V49" si="8">((O10*(Q10)^2)/S10)*T10</f>
        <v>0.17150094846527431</v>
      </c>
    </row>
    <row r="11" spans="1:22" x14ac:dyDescent="0.6">
      <c r="B11" s="2"/>
      <c r="C11" s="1"/>
      <c r="D11" s="2">
        <v>70.861699999999999</v>
      </c>
      <c r="E11" s="1">
        <v>1.2130399999999999</v>
      </c>
      <c r="F11" s="2">
        <v>68.965500000000006</v>
      </c>
      <c r="G11" s="1">
        <v>82</v>
      </c>
      <c r="H11" s="2">
        <v>67.010300000000001</v>
      </c>
      <c r="I11" s="1">
        <v>1.05941</v>
      </c>
      <c r="J11" s="2">
        <v>67.726699999999994</v>
      </c>
      <c r="K11" s="1">
        <v>0.18609200000000001</v>
      </c>
      <c r="N11" s="3">
        <f t="shared" si="0"/>
        <v>344.01169999999996</v>
      </c>
      <c r="O11" s="21">
        <f t="shared" si="1"/>
        <v>82437.51236562687</v>
      </c>
      <c r="P11" s="3">
        <f t="shared" si="2"/>
        <v>344.01169999999996</v>
      </c>
      <c r="Q11" s="17">
        <f t="shared" si="3"/>
        <v>8.2000000000000001E-5</v>
      </c>
      <c r="R11" s="3">
        <f t="shared" si="4"/>
        <v>340.16030000000001</v>
      </c>
      <c r="S11" s="24">
        <f t="shared" si="5"/>
        <v>1.05941</v>
      </c>
      <c r="T11" s="3">
        <f t="shared" si="6"/>
        <v>340.87669999999997</v>
      </c>
      <c r="U11" s="24">
        <f t="shared" si="7"/>
        <v>0.18609200000000001</v>
      </c>
      <c r="V11" s="22">
        <f t="shared" si="8"/>
        <v>0.17835522290758163</v>
      </c>
    </row>
    <row r="12" spans="1:22" x14ac:dyDescent="0.6">
      <c r="B12" s="2"/>
      <c r="C12" s="1"/>
      <c r="D12" s="2">
        <v>79.024900000000002</v>
      </c>
      <c r="E12" s="1">
        <v>1.23261</v>
      </c>
      <c r="F12" s="2">
        <v>78.448300000000003</v>
      </c>
      <c r="G12" s="1">
        <v>84.666700000000006</v>
      </c>
      <c r="H12" s="2">
        <v>77.835099999999997</v>
      </c>
      <c r="I12" s="1">
        <v>1.0321800000000001</v>
      </c>
      <c r="J12" s="2">
        <v>78.488799999999998</v>
      </c>
      <c r="K12" s="1">
        <v>0.19909099999999999</v>
      </c>
      <c r="N12" s="3">
        <f t="shared" si="0"/>
        <v>352.17489999999998</v>
      </c>
      <c r="O12" s="21">
        <f t="shared" si="1"/>
        <v>81128.661944978536</v>
      </c>
      <c r="P12" s="3">
        <f t="shared" si="2"/>
        <v>352.17489999999998</v>
      </c>
      <c r="Q12" s="17">
        <f t="shared" si="3"/>
        <v>8.46667E-5</v>
      </c>
      <c r="R12" s="3">
        <f t="shared" si="4"/>
        <v>350.98509999999999</v>
      </c>
      <c r="S12" s="24">
        <f t="shared" si="5"/>
        <v>1.0321800000000001</v>
      </c>
      <c r="T12" s="3">
        <f t="shared" si="6"/>
        <v>351.63879999999995</v>
      </c>
      <c r="U12" s="24">
        <f t="shared" si="7"/>
        <v>0.19909099999999999</v>
      </c>
      <c r="V12" s="22">
        <f t="shared" si="8"/>
        <v>0.1981257522802059</v>
      </c>
    </row>
    <row r="13" spans="1:22" x14ac:dyDescent="0.6">
      <c r="B13" s="2"/>
      <c r="C13" s="1"/>
      <c r="D13" s="2">
        <v>87.188199999999995</v>
      </c>
      <c r="E13" s="1">
        <v>1.28478</v>
      </c>
      <c r="F13" s="2">
        <v>86.206900000000005</v>
      </c>
      <c r="G13" s="1">
        <v>87</v>
      </c>
      <c r="H13" s="2">
        <v>90.206199999999995</v>
      </c>
      <c r="I13" s="1">
        <v>1.01485</v>
      </c>
      <c r="J13" s="2">
        <v>88.323700000000002</v>
      </c>
      <c r="K13" s="1">
        <v>0.22711200000000001</v>
      </c>
      <c r="N13" s="3">
        <f t="shared" si="0"/>
        <v>360.33819999999997</v>
      </c>
      <c r="O13" s="21">
        <f t="shared" si="1"/>
        <v>77834.337396285744</v>
      </c>
      <c r="P13" s="3">
        <f t="shared" si="2"/>
        <v>360.33819999999997</v>
      </c>
      <c r="Q13" s="17">
        <f t="shared" si="3"/>
        <v>8.7000000000000001E-5</v>
      </c>
      <c r="R13" s="3">
        <f t="shared" si="4"/>
        <v>363.35619999999994</v>
      </c>
      <c r="S13" s="24">
        <f t="shared" si="5"/>
        <v>1.01485</v>
      </c>
      <c r="T13" s="3">
        <f t="shared" si="6"/>
        <v>361.47370000000001</v>
      </c>
      <c r="U13" s="24">
        <f t="shared" si="7"/>
        <v>0.22711200000000001</v>
      </c>
      <c r="V13" s="22">
        <f t="shared" si="8"/>
        <v>0.20983821647681974</v>
      </c>
    </row>
    <row r="14" spans="1:22" x14ac:dyDescent="0.6">
      <c r="B14" s="2"/>
      <c r="C14" s="1"/>
      <c r="D14" s="2">
        <v>99.886600000000001</v>
      </c>
      <c r="E14" s="1">
        <v>1.31087</v>
      </c>
      <c r="F14" s="2">
        <v>98.275899999999993</v>
      </c>
      <c r="G14" s="1">
        <v>91.666700000000006</v>
      </c>
      <c r="H14" s="2">
        <v>97.938100000000006</v>
      </c>
      <c r="I14" s="1">
        <v>1.00495</v>
      </c>
      <c r="J14" s="2">
        <v>102.67700000000001</v>
      </c>
      <c r="K14" s="1">
        <v>0.24229700000000001</v>
      </c>
      <c r="N14" s="3">
        <f t="shared" si="0"/>
        <v>373.03659999999996</v>
      </c>
      <c r="O14" s="21">
        <f t="shared" si="1"/>
        <v>76285.215162449371</v>
      </c>
      <c r="P14" s="3">
        <f t="shared" si="2"/>
        <v>373.03659999999996</v>
      </c>
      <c r="Q14" s="17">
        <f t="shared" si="3"/>
        <v>9.1666700000000008E-5</v>
      </c>
      <c r="R14" s="3">
        <f t="shared" si="4"/>
        <v>371.0881</v>
      </c>
      <c r="S14" s="24">
        <f t="shared" si="5"/>
        <v>1.00495</v>
      </c>
      <c r="T14" s="3">
        <f t="shared" si="6"/>
        <v>375.827</v>
      </c>
      <c r="U14" s="24">
        <f t="shared" si="7"/>
        <v>0.24229700000000001</v>
      </c>
      <c r="V14" s="22">
        <f t="shared" si="8"/>
        <v>0.23972155839608475</v>
      </c>
    </row>
    <row r="15" spans="1:22" x14ac:dyDescent="0.6">
      <c r="B15" s="2"/>
      <c r="C15" s="1"/>
      <c r="D15" s="2">
        <v>110.771</v>
      </c>
      <c r="E15" s="1">
        <v>1.36304</v>
      </c>
      <c r="F15" s="2">
        <v>110.345</v>
      </c>
      <c r="G15" s="1">
        <v>94.333299999999994</v>
      </c>
      <c r="H15" s="2">
        <v>108.76300000000001</v>
      </c>
      <c r="I15" s="1">
        <v>0.98514800000000002</v>
      </c>
      <c r="J15" s="2">
        <v>109.83199999999999</v>
      </c>
      <c r="K15" s="1">
        <v>0.26169900000000001</v>
      </c>
      <c r="N15" s="3">
        <f t="shared" si="0"/>
        <v>383.92099999999999</v>
      </c>
      <c r="O15" s="21">
        <f t="shared" si="1"/>
        <v>73365.418476346982</v>
      </c>
      <c r="P15" s="3">
        <f t="shared" si="2"/>
        <v>383.92099999999999</v>
      </c>
      <c r="Q15" s="17">
        <f t="shared" si="3"/>
        <v>9.4333299999999987E-5</v>
      </c>
      <c r="R15" s="3">
        <f t="shared" si="4"/>
        <v>381.91300000000001</v>
      </c>
      <c r="S15" s="24">
        <f t="shared" si="5"/>
        <v>0.98514800000000002</v>
      </c>
      <c r="T15" s="3">
        <f t="shared" si="6"/>
        <v>382.98199999999997</v>
      </c>
      <c r="U15" s="24">
        <f t="shared" si="7"/>
        <v>0.26169900000000001</v>
      </c>
      <c r="V15" s="22">
        <f t="shared" si="8"/>
        <v>0.25380392647997213</v>
      </c>
    </row>
    <row r="16" spans="1:22" x14ac:dyDescent="0.6">
      <c r="B16" s="2"/>
      <c r="C16" s="1"/>
      <c r="D16" s="2">
        <v>118.934</v>
      </c>
      <c r="E16" s="1">
        <v>1.4021699999999999</v>
      </c>
      <c r="F16" s="2">
        <v>118.10299999999999</v>
      </c>
      <c r="G16" s="1">
        <v>98</v>
      </c>
      <c r="H16" s="2">
        <v>118.041</v>
      </c>
      <c r="I16" s="1">
        <v>0.97772300000000001</v>
      </c>
      <c r="J16" s="2">
        <v>116.99</v>
      </c>
      <c r="K16" s="1">
        <v>0.27895399999999998</v>
      </c>
      <c r="N16" s="3">
        <f t="shared" si="0"/>
        <v>392.08399999999995</v>
      </c>
      <c r="O16" s="21">
        <f t="shared" si="1"/>
        <v>71318.028484420589</v>
      </c>
      <c r="P16" s="3">
        <f t="shared" si="2"/>
        <v>392.08399999999995</v>
      </c>
      <c r="Q16" s="17">
        <f t="shared" si="3"/>
        <v>9.7999999999999997E-5</v>
      </c>
      <c r="R16" s="3">
        <f t="shared" si="4"/>
        <v>391.19099999999997</v>
      </c>
      <c r="S16" s="24">
        <f t="shared" si="5"/>
        <v>0.97772300000000001</v>
      </c>
      <c r="T16" s="3">
        <f t="shared" si="6"/>
        <v>390.14</v>
      </c>
      <c r="U16" s="24">
        <f t="shared" si="7"/>
        <v>0.27895399999999998</v>
      </c>
      <c r="V16" s="22">
        <f t="shared" si="8"/>
        <v>0.27331038150732401</v>
      </c>
    </row>
    <row r="17" spans="2:22" x14ac:dyDescent="0.6">
      <c r="B17" s="2"/>
      <c r="C17" s="1"/>
      <c r="D17" s="2">
        <v>131.63300000000001</v>
      </c>
      <c r="E17" s="1">
        <v>1.4413</v>
      </c>
      <c r="F17" s="2">
        <v>128.44800000000001</v>
      </c>
      <c r="G17" s="1">
        <v>102.333</v>
      </c>
      <c r="H17" s="2">
        <v>142.01</v>
      </c>
      <c r="I17" s="1">
        <v>0.95296999999999998</v>
      </c>
      <c r="J17" s="2">
        <v>130.404</v>
      </c>
      <c r="K17" s="1">
        <v>0.31560199999999999</v>
      </c>
      <c r="N17" s="3">
        <f t="shared" si="0"/>
        <v>404.78300000000002</v>
      </c>
      <c r="O17" s="21">
        <f t="shared" si="1"/>
        <v>69381.808089918821</v>
      </c>
      <c r="P17" s="3">
        <f t="shared" si="2"/>
        <v>404.78300000000002</v>
      </c>
      <c r="Q17" s="17">
        <f t="shared" si="3"/>
        <v>1.02333E-4</v>
      </c>
      <c r="R17" s="3">
        <f t="shared" si="4"/>
        <v>415.15999999999997</v>
      </c>
      <c r="S17" s="24">
        <f t="shared" si="5"/>
        <v>0.95296999999999998</v>
      </c>
      <c r="T17" s="3">
        <f t="shared" si="6"/>
        <v>403.55399999999997</v>
      </c>
      <c r="U17" s="24">
        <f t="shared" si="7"/>
        <v>0.31560199999999999</v>
      </c>
      <c r="V17" s="22">
        <f t="shared" si="8"/>
        <v>0.30768013179774767</v>
      </c>
    </row>
    <row r="18" spans="2:22" x14ac:dyDescent="0.6">
      <c r="B18" s="2"/>
      <c r="C18" s="1"/>
      <c r="D18" s="2">
        <v>143.42400000000001</v>
      </c>
      <c r="E18" s="1">
        <v>1.4608699999999999</v>
      </c>
      <c r="F18" s="2">
        <v>138.79300000000001</v>
      </c>
      <c r="G18" s="1">
        <v>105.667</v>
      </c>
      <c r="H18" s="2">
        <v>149.74199999999999</v>
      </c>
      <c r="I18" s="1">
        <v>0.95296999999999998</v>
      </c>
      <c r="J18" s="2">
        <v>136.66399999999999</v>
      </c>
      <c r="K18" s="1">
        <v>0.33284799999999998</v>
      </c>
      <c r="N18" s="3">
        <f t="shared" si="0"/>
        <v>416.57399999999996</v>
      </c>
      <c r="O18" s="21">
        <f t="shared" si="1"/>
        <v>68452.360579654589</v>
      </c>
      <c r="P18" s="3">
        <f t="shared" si="2"/>
        <v>416.57399999999996</v>
      </c>
      <c r="Q18" s="17">
        <f t="shared" si="3"/>
        <v>1.05667E-4</v>
      </c>
      <c r="R18" s="3">
        <f t="shared" si="4"/>
        <v>422.89199999999994</v>
      </c>
      <c r="S18" s="24">
        <f t="shared" si="5"/>
        <v>0.95296999999999998</v>
      </c>
      <c r="T18" s="3">
        <f t="shared" si="6"/>
        <v>409.81399999999996</v>
      </c>
      <c r="U18" s="24">
        <f t="shared" si="7"/>
        <v>0.33284799999999998</v>
      </c>
      <c r="V18" s="22">
        <f t="shared" si="8"/>
        <v>0.32868111075878026</v>
      </c>
    </row>
    <row r="19" spans="2:22" x14ac:dyDescent="0.6">
      <c r="B19" s="2"/>
      <c r="C19" s="1"/>
      <c r="D19" s="2">
        <v>152.494</v>
      </c>
      <c r="E19" s="1">
        <v>1.4739100000000001</v>
      </c>
      <c r="F19" s="2">
        <v>147.41399999999999</v>
      </c>
      <c r="G19" s="1">
        <v>110</v>
      </c>
      <c r="H19" s="2">
        <v>160.56700000000001</v>
      </c>
      <c r="I19" s="1">
        <v>0.95296999999999998</v>
      </c>
      <c r="J19" s="2">
        <v>149.20400000000001</v>
      </c>
      <c r="K19" s="1">
        <v>0.35660199999999997</v>
      </c>
      <c r="N19" s="3">
        <f t="shared" si="0"/>
        <v>425.64400000000001</v>
      </c>
      <c r="O19" s="21">
        <f t="shared" si="1"/>
        <v>67846.747766145825</v>
      </c>
      <c r="P19" s="3">
        <f t="shared" si="2"/>
        <v>425.64400000000001</v>
      </c>
      <c r="Q19" s="17">
        <f t="shared" si="3"/>
        <v>1.0999999999999999E-4</v>
      </c>
      <c r="R19" s="3">
        <f t="shared" si="4"/>
        <v>433.71699999999998</v>
      </c>
      <c r="S19" s="24">
        <f t="shared" si="5"/>
        <v>0.95296999999999998</v>
      </c>
      <c r="T19" s="3">
        <f t="shared" si="6"/>
        <v>422.35399999999998</v>
      </c>
      <c r="U19" s="24">
        <f t="shared" si="7"/>
        <v>0.35660199999999997</v>
      </c>
      <c r="V19" s="22">
        <f t="shared" si="8"/>
        <v>0.36384112637635524</v>
      </c>
    </row>
    <row r="20" spans="2:22" x14ac:dyDescent="0.6">
      <c r="B20" s="2"/>
      <c r="C20" s="1"/>
      <c r="D20" s="2">
        <v>161.565</v>
      </c>
      <c r="E20" s="1">
        <v>1.5260899999999999</v>
      </c>
      <c r="F20" s="2">
        <v>156.89699999999999</v>
      </c>
      <c r="G20" s="1">
        <v>114</v>
      </c>
      <c r="H20" s="2">
        <v>171.392</v>
      </c>
      <c r="I20" s="1">
        <v>0.95049499999999998</v>
      </c>
      <c r="J20" s="2">
        <v>159.018</v>
      </c>
      <c r="K20" s="1">
        <v>0.39535900000000002</v>
      </c>
      <c r="N20" s="3">
        <f t="shared" si="0"/>
        <v>434.71499999999997</v>
      </c>
      <c r="O20" s="21">
        <f t="shared" si="1"/>
        <v>65526.934846568693</v>
      </c>
      <c r="P20" s="3">
        <f t="shared" si="2"/>
        <v>434.71499999999997</v>
      </c>
      <c r="Q20" s="17">
        <f t="shared" si="3"/>
        <v>1.1399999999999999E-4</v>
      </c>
      <c r="R20" s="3">
        <f t="shared" si="4"/>
        <v>444.54199999999997</v>
      </c>
      <c r="S20" s="24">
        <f t="shared" si="5"/>
        <v>0.95049499999999998</v>
      </c>
      <c r="T20" s="3">
        <f t="shared" si="6"/>
        <v>432.16800000000001</v>
      </c>
      <c r="U20" s="24">
        <f t="shared" si="7"/>
        <v>0.39535900000000002</v>
      </c>
      <c r="V20" s="22">
        <f t="shared" si="8"/>
        <v>0.38719730492692706</v>
      </c>
    </row>
    <row r="21" spans="2:22" x14ac:dyDescent="0.6">
      <c r="B21" s="2"/>
      <c r="C21" s="1"/>
      <c r="D21" s="2">
        <v>171.542</v>
      </c>
      <c r="E21" s="1">
        <v>1.5587</v>
      </c>
      <c r="F21" s="2">
        <v>168.10300000000001</v>
      </c>
      <c r="G21" s="1">
        <v>118</v>
      </c>
      <c r="H21" s="2">
        <v>181.44300000000001</v>
      </c>
      <c r="I21" s="1">
        <v>0.95544600000000002</v>
      </c>
      <c r="J21" s="2">
        <v>167.95400000000001</v>
      </c>
      <c r="K21" s="1">
        <v>0.423369</v>
      </c>
      <c r="N21" s="3">
        <f t="shared" si="0"/>
        <v>444.69200000000001</v>
      </c>
      <c r="O21" s="21">
        <f t="shared" si="1"/>
        <v>64156.027458779747</v>
      </c>
      <c r="P21" s="3">
        <f t="shared" si="2"/>
        <v>444.69200000000001</v>
      </c>
      <c r="Q21" s="17">
        <f t="shared" si="3"/>
        <v>1.18E-4</v>
      </c>
      <c r="R21" s="3">
        <f t="shared" si="4"/>
        <v>454.59299999999996</v>
      </c>
      <c r="S21" s="24">
        <f t="shared" si="5"/>
        <v>0.95544600000000002</v>
      </c>
      <c r="T21" s="3">
        <f t="shared" si="6"/>
        <v>441.10399999999998</v>
      </c>
      <c r="U21" s="24">
        <f t="shared" si="7"/>
        <v>0.423369</v>
      </c>
      <c r="V21" s="22">
        <f t="shared" si="8"/>
        <v>0.41241678148313626</v>
      </c>
    </row>
    <row r="22" spans="2:22" x14ac:dyDescent="0.6">
      <c r="B22" s="2"/>
      <c r="C22" s="1"/>
      <c r="D22" s="2">
        <v>178.798</v>
      </c>
      <c r="E22" s="1">
        <v>1.5978300000000001</v>
      </c>
      <c r="F22" s="2">
        <v>179.31</v>
      </c>
      <c r="G22" s="1">
        <v>122</v>
      </c>
      <c r="H22" s="2">
        <v>190.72200000000001</v>
      </c>
      <c r="I22" s="1">
        <v>0.96782199999999996</v>
      </c>
      <c r="J22" s="2">
        <v>180.49799999999999</v>
      </c>
      <c r="K22" s="1">
        <v>0.44497700000000001</v>
      </c>
      <c r="N22" s="3">
        <f t="shared" si="0"/>
        <v>451.94799999999998</v>
      </c>
      <c r="O22" s="21">
        <f t="shared" si="1"/>
        <v>62584.880744509734</v>
      </c>
      <c r="P22" s="3">
        <f t="shared" si="2"/>
        <v>451.94799999999998</v>
      </c>
      <c r="Q22" s="17">
        <f t="shared" si="3"/>
        <v>1.22E-4</v>
      </c>
      <c r="R22" s="3">
        <f t="shared" si="4"/>
        <v>463.87199999999996</v>
      </c>
      <c r="S22" s="24">
        <f t="shared" si="5"/>
        <v>0.96782199999999996</v>
      </c>
      <c r="T22" s="3">
        <f t="shared" si="6"/>
        <v>453.64799999999997</v>
      </c>
      <c r="U22" s="24">
        <f t="shared" si="7"/>
        <v>0.44497700000000001</v>
      </c>
      <c r="V22" s="22">
        <f t="shared" si="8"/>
        <v>0.43662902373174189</v>
      </c>
    </row>
    <row r="23" spans="2:22" x14ac:dyDescent="0.6">
      <c r="B23" s="2"/>
      <c r="C23" s="1"/>
      <c r="D23" s="2">
        <v>189.68299999999999</v>
      </c>
      <c r="E23" s="1">
        <v>1.6173900000000001</v>
      </c>
      <c r="F23" s="2">
        <v>189.655</v>
      </c>
      <c r="G23" s="1">
        <v>125.667</v>
      </c>
      <c r="H23" s="2">
        <v>202.32</v>
      </c>
      <c r="I23" s="1">
        <v>0.975248</v>
      </c>
      <c r="J23" s="2">
        <v>190.32499999999999</v>
      </c>
      <c r="K23" s="1">
        <v>0.47729199999999999</v>
      </c>
      <c r="N23" s="3">
        <f t="shared" si="0"/>
        <v>462.83299999999997</v>
      </c>
      <c r="O23" s="21">
        <f t="shared" si="1"/>
        <v>61828.006850543148</v>
      </c>
      <c r="P23" s="3">
        <f t="shared" si="2"/>
        <v>462.83299999999997</v>
      </c>
      <c r="Q23" s="17">
        <f t="shared" si="3"/>
        <v>1.2566699999999999E-4</v>
      </c>
      <c r="R23" s="3">
        <f t="shared" si="4"/>
        <v>475.46999999999997</v>
      </c>
      <c r="S23" s="24">
        <f t="shared" si="5"/>
        <v>0.975248</v>
      </c>
      <c r="T23" s="3">
        <f t="shared" si="6"/>
        <v>463.47499999999997</v>
      </c>
      <c r="U23" s="24">
        <f t="shared" si="7"/>
        <v>0.47729199999999999</v>
      </c>
      <c r="V23" s="22">
        <f t="shared" si="8"/>
        <v>0.46402244281424532</v>
      </c>
    </row>
    <row r="24" spans="2:22" x14ac:dyDescent="0.6">
      <c r="B24" s="2"/>
      <c r="C24" s="1"/>
      <c r="D24" s="2">
        <v>200.56700000000001</v>
      </c>
      <c r="E24" s="1">
        <v>1.65652</v>
      </c>
      <c r="F24" s="2">
        <v>200</v>
      </c>
      <c r="G24" s="1">
        <v>129</v>
      </c>
      <c r="H24" s="2">
        <v>212.37100000000001</v>
      </c>
      <c r="I24" s="1">
        <v>0.99257399999999996</v>
      </c>
      <c r="J24" s="2">
        <v>201.083</v>
      </c>
      <c r="K24" s="1">
        <v>0.49243799999999999</v>
      </c>
      <c r="N24" s="3">
        <f t="shared" si="0"/>
        <v>473.71699999999998</v>
      </c>
      <c r="O24" s="21">
        <f t="shared" si="1"/>
        <v>60367.517446212536</v>
      </c>
      <c r="P24" s="3">
        <f t="shared" si="2"/>
        <v>473.71699999999998</v>
      </c>
      <c r="Q24" s="17">
        <f t="shared" si="3"/>
        <v>1.2899999999999999E-4</v>
      </c>
      <c r="R24" s="3">
        <f t="shared" si="4"/>
        <v>485.52099999999996</v>
      </c>
      <c r="S24" s="24">
        <f t="shared" si="5"/>
        <v>0.99257399999999996</v>
      </c>
      <c r="T24" s="3">
        <f t="shared" si="6"/>
        <v>474.23299999999995</v>
      </c>
      <c r="U24" s="24">
        <f t="shared" si="7"/>
        <v>0.49243799999999999</v>
      </c>
      <c r="V24" s="22">
        <f t="shared" si="8"/>
        <v>0.47996725965288323</v>
      </c>
    </row>
    <row r="25" spans="2:22" x14ac:dyDescent="0.6">
      <c r="B25" s="2"/>
      <c r="C25" s="1"/>
      <c r="D25" s="2">
        <v>207.82300000000001</v>
      </c>
      <c r="E25" s="1">
        <v>1.70217</v>
      </c>
      <c r="F25" s="2">
        <v>206.89699999999999</v>
      </c>
      <c r="G25" s="1">
        <v>133.333</v>
      </c>
      <c r="H25" s="2">
        <v>218.55699999999999</v>
      </c>
      <c r="I25" s="1">
        <v>1</v>
      </c>
      <c r="J25" s="2">
        <v>210.91399999999999</v>
      </c>
      <c r="K25" s="1">
        <v>0.52260600000000001</v>
      </c>
      <c r="N25" s="3">
        <f t="shared" si="0"/>
        <v>480.97299999999996</v>
      </c>
      <c r="O25" s="21">
        <f t="shared" si="1"/>
        <v>58748.538630101575</v>
      </c>
      <c r="P25" s="3">
        <f t="shared" si="2"/>
        <v>480.97299999999996</v>
      </c>
      <c r="Q25" s="17">
        <f t="shared" si="3"/>
        <v>1.3333299999999999E-4</v>
      </c>
      <c r="R25" s="3">
        <f t="shared" si="4"/>
        <v>491.70699999999999</v>
      </c>
      <c r="S25" s="24">
        <f t="shared" si="5"/>
        <v>1</v>
      </c>
      <c r="T25" s="3">
        <f t="shared" si="6"/>
        <v>484.06399999999996</v>
      </c>
      <c r="U25" s="24">
        <f t="shared" si="7"/>
        <v>0.52260600000000001</v>
      </c>
      <c r="V25" s="22">
        <f t="shared" si="8"/>
        <v>0.5055628517929992</v>
      </c>
    </row>
    <row r="26" spans="2:22" x14ac:dyDescent="0.6">
      <c r="B26" s="2"/>
      <c r="C26" s="1"/>
      <c r="D26" s="2">
        <v>220.52199999999999</v>
      </c>
      <c r="E26" s="1">
        <v>1.74783</v>
      </c>
      <c r="F26" s="2">
        <v>218.96600000000001</v>
      </c>
      <c r="G26" s="1">
        <v>137.667</v>
      </c>
      <c r="H26" s="2">
        <v>229.381</v>
      </c>
      <c r="I26" s="1">
        <v>1.00495</v>
      </c>
      <c r="J26" s="2">
        <v>220.76900000000001</v>
      </c>
      <c r="K26" s="1">
        <v>0.53988999999999998</v>
      </c>
      <c r="N26" s="3">
        <f t="shared" si="0"/>
        <v>493.67199999999997</v>
      </c>
      <c r="O26" s="21">
        <f t="shared" si="1"/>
        <v>57213.802257656629</v>
      </c>
      <c r="P26" s="3">
        <f t="shared" si="2"/>
        <v>493.67199999999997</v>
      </c>
      <c r="Q26" s="17">
        <f t="shared" si="3"/>
        <v>1.3766700000000001E-4</v>
      </c>
      <c r="R26" s="3">
        <f t="shared" si="4"/>
        <v>502.53099999999995</v>
      </c>
      <c r="S26" s="24">
        <f t="shared" si="5"/>
        <v>1.00495</v>
      </c>
      <c r="T26" s="3">
        <f t="shared" si="6"/>
        <v>493.91899999999998</v>
      </c>
      <c r="U26" s="24">
        <f t="shared" si="7"/>
        <v>0.53988999999999998</v>
      </c>
      <c r="V26" s="22">
        <f t="shared" si="8"/>
        <v>0.53293198482892146</v>
      </c>
    </row>
    <row r="27" spans="2:22" x14ac:dyDescent="0.6">
      <c r="B27" s="2"/>
      <c r="C27" s="1"/>
      <c r="D27" s="2">
        <v>229.59200000000001</v>
      </c>
      <c r="E27" s="1">
        <v>1.8</v>
      </c>
      <c r="F27" s="2">
        <v>230.172</v>
      </c>
      <c r="G27" s="1">
        <v>140.333</v>
      </c>
      <c r="H27" s="2">
        <v>241.75299999999999</v>
      </c>
      <c r="I27" s="1">
        <v>1.0272300000000001</v>
      </c>
      <c r="J27" s="2">
        <v>229.74100000000001</v>
      </c>
      <c r="K27" s="1">
        <v>0.54857500000000003</v>
      </c>
      <c r="N27" s="3">
        <f t="shared" si="0"/>
        <v>502.74199999999996</v>
      </c>
      <c r="O27" s="21">
        <f t="shared" si="1"/>
        <v>55555.555555555555</v>
      </c>
      <c r="P27" s="3">
        <f t="shared" si="2"/>
        <v>502.74199999999996</v>
      </c>
      <c r="Q27" s="17">
        <f t="shared" si="3"/>
        <v>1.40333E-4</v>
      </c>
      <c r="R27" s="3">
        <f t="shared" si="4"/>
        <v>514.90300000000002</v>
      </c>
      <c r="S27" s="24">
        <f t="shared" si="5"/>
        <v>1.0272300000000001</v>
      </c>
      <c r="T27" s="3">
        <f t="shared" si="6"/>
        <v>502.89099999999996</v>
      </c>
      <c r="U27" s="24">
        <f t="shared" si="7"/>
        <v>0.54857500000000003</v>
      </c>
      <c r="V27" s="22">
        <f t="shared" si="8"/>
        <v>0.53561568067738252</v>
      </c>
    </row>
    <row r="28" spans="2:22" x14ac:dyDescent="0.6">
      <c r="B28" s="2"/>
      <c r="C28" s="1"/>
      <c r="D28" s="2">
        <v>239.56899999999999</v>
      </c>
      <c r="E28" s="1">
        <v>1.84565</v>
      </c>
      <c r="F28" s="2">
        <v>237.06899999999999</v>
      </c>
      <c r="G28" s="1">
        <v>143.667</v>
      </c>
      <c r="H28" s="2">
        <v>250.25800000000001</v>
      </c>
      <c r="I28" s="1">
        <v>1.0346500000000001</v>
      </c>
      <c r="J28" s="2">
        <v>237.791</v>
      </c>
      <c r="K28" s="1">
        <v>0.57013400000000003</v>
      </c>
      <c r="N28" s="3">
        <f t="shared" si="0"/>
        <v>512.71899999999994</v>
      </c>
      <c r="O28" s="21">
        <f t="shared" si="1"/>
        <v>54181.453688402464</v>
      </c>
      <c r="P28" s="3">
        <f t="shared" si="2"/>
        <v>512.71899999999994</v>
      </c>
      <c r="Q28" s="17">
        <f t="shared" si="3"/>
        <v>1.4366699999999999E-4</v>
      </c>
      <c r="R28" s="3">
        <f t="shared" si="4"/>
        <v>523.40800000000002</v>
      </c>
      <c r="S28" s="24">
        <f t="shared" si="5"/>
        <v>1.0346500000000001</v>
      </c>
      <c r="T28" s="3">
        <f t="shared" si="6"/>
        <v>510.94099999999997</v>
      </c>
      <c r="U28" s="24">
        <f t="shared" ref="U28:U43" si="9">K28</f>
        <v>0.57013400000000003</v>
      </c>
      <c r="V28" s="22">
        <f t="shared" si="8"/>
        <v>0.55225796812421779</v>
      </c>
    </row>
    <row r="29" spans="2:22" x14ac:dyDescent="0.6">
      <c r="B29" s="2"/>
      <c r="C29" s="1"/>
      <c r="D29" s="2">
        <v>250.45400000000001</v>
      </c>
      <c r="E29" s="1">
        <v>1.8978299999999999</v>
      </c>
      <c r="F29" s="2">
        <v>248.27600000000001</v>
      </c>
      <c r="G29" s="1">
        <v>147.333</v>
      </c>
      <c r="H29" s="2">
        <v>261.08199999999999</v>
      </c>
      <c r="I29" s="1">
        <v>1.05941</v>
      </c>
      <c r="J29" s="2">
        <v>250.346</v>
      </c>
      <c r="K29" s="1">
        <v>0.58530000000000004</v>
      </c>
      <c r="N29" s="3">
        <f t="shared" si="0"/>
        <v>523.60400000000004</v>
      </c>
      <c r="O29" s="21">
        <f t="shared" si="1"/>
        <v>52691.758482055819</v>
      </c>
      <c r="P29" s="3">
        <f t="shared" si="2"/>
        <v>523.60400000000004</v>
      </c>
      <c r="Q29" s="17">
        <f t="shared" si="3"/>
        <v>1.4733299999999998E-4</v>
      </c>
      <c r="R29" s="3">
        <f t="shared" si="4"/>
        <v>534.23199999999997</v>
      </c>
      <c r="S29" s="24">
        <f t="shared" si="5"/>
        <v>1.05941</v>
      </c>
      <c r="T29" s="3">
        <f t="shared" si="6"/>
        <v>523.49599999999998</v>
      </c>
      <c r="U29" s="24">
        <f t="shared" si="9"/>
        <v>0.58530000000000004</v>
      </c>
      <c r="V29" s="22">
        <f t="shared" si="8"/>
        <v>0.56518685978647409</v>
      </c>
    </row>
    <row r="30" spans="2:22" x14ac:dyDescent="0.6">
      <c r="B30" s="2"/>
      <c r="C30" s="1"/>
      <c r="D30" s="2">
        <v>261.33800000000002</v>
      </c>
      <c r="E30" s="1">
        <v>1.93696</v>
      </c>
      <c r="F30" s="2">
        <v>259.483</v>
      </c>
      <c r="G30" s="1">
        <v>149.333</v>
      </c>
      <c r="H30" s="2">
        <v>270.36099999999999</v>
      </c>
      <c r="I30" s="1">
        <v>1.08168</v>
      </c>
      <c r="J30" s="2">
        <v>259.31900000000002</v>
      </c>
      <c r="K30" s="1">
        <v>0.59398600000000001</v>
      </c>
      <c r="N30" s="3">
        <f t="shared" si="0"/>
        <v>534.48800000000006</v>
      </c>
      <c r="O30" s="21">
        <f t="shared" si="1"/>
        <v>51627.292251775973</v>
      </c>
      <c r="P30" s="3">
        <f t="shared" si="2"/>
        <v>534.48800000000006</v>
      </c>
      <c r="Q30" s="17">
        <f t="shared" si="3"/>
        <v>1.49333E-4</v>
      </c>
      <c r="R30" s="3">
        <f t="shared" si="4"/>
        <v>543.51099999999997</v>
      </c>
      <c r="S30" s="24">
        <f t="shared" si="5"/>
        <v>1.08168</v>
      </c>
      <c r="T30" s="3">
        <f t="shared" si="6"/>
        <v>532.46900000000005</v>
      </c>
      <c r="U30" s="24">
        <f t="shared" si="9"/>
        <v>0.59398600000000001</v>
      </c>
      <c r="V30" s="22">
        <f t="shared" si="8"/>
        <v>0.56674338038517358</v>
      </c>
    </row>
    <row r="31" spans="2:22" x14ac:dyDescent="0.6">
      <c r="B31" s="2"/>
      <c r="C31" s="1"/>
      <c r="D31" s="2">
        <v>271.315</v>
      </c>
      <c r="E31" s="1">
        <v>1.9956499999999999</v>
      </c>
      <c r="F31" s="2">
        <v>269.82799999999997</v>
      </c>
      <c r="G31" s="1">
        <v>152.333</v>
      </c>
      <c r="H31" s="2">
        <v>279.63900000000001</v>
      </c>
      <c r="I31" s="1">
        <v>1.09901</v>
      </c>
      <c r="J31" s="2">
        <v>268.291</v>
      </c>
      <c r="K31" s="1">
        <v>0.60267099999999996</v>
      </c>
      <c r="N31" s="3">
        <f t="shared" si="0"/>
        <v>544.46499999999992</v>
      </c>
      <c r="O31" s="21">
        <f t="shared" si="1"/>
        <v>50108.987046826856</v>
      </c>
      <c r="P31" s="3">
        <f t="shared" si="2"/>
        <v>544.46499999999992</v>
      </c>
      <c r="Q31" s="17">
        <f t="shared" si="3"/>
        <v>1.5233299999999999E-4</v>
      </c>
      <c r="R31" s="3">
        <f t="shared" si="4"/>
        <v>552.78899999999999</v>
      </c>
      <c r="S31" s="24">
        <f t="shared" si="5"/>
        <v>1.09901</v>
      </c>
      <c r="T31" s="3">
        <f t="shared" si="6"/>
        <v>541.44100000000003</v>
      </c>
      <c r="U31" s="24">
        <f t="shared" si="9"/>
        <v>0.60267099999999996</v>
      </c>
      <c r="V31" s="22">
        <f t="shared" si="8"/>
        <v>0.57286608086617608</v>
      </c>
    </row>
    <row r="32" spans="2:22" x14ac:dyDescent="0.6">
      <c r="B32" s="2"/>
      <c r="C32" s="1"/>
      <c r="D32" s="2">
        <v>280.38499999999999</v>
      </c>
      <c r="E32" s="1">
        <v>2.02826</v>
      </c>
      <c r="F32" s="2">
        <v>278.44799999999998</v>
      </c>
      <c r="G32" s="1">
        <v>154.667</v>
      </c>
      <c r="H32" s="2">
        <v>288.91800000000001</v>
      </c>
      <c r="I32" s="1">
        <v>1.1113900000000001</v>
      </c>
      <c r="J32" s="2">
        <v>278.15899999999999</v>
      </c>
      <c r="K32" s="1">
        <v>0.61351299999999998</v>
      </c>
      <c r="N32" s="3">
        <f t="shared" si="0"/>
        <v>553.53499999999997</v>
      </c>
      <c r="O32" s="21">
        <f t="shared" si="1"/>
        <v>49303.343752773311</v>
      </c>
      <c r="P32" s="3">
        <f t="shared" si="2"/>
        <v>553.53499999999997</v>
      </c>
      <c r="Q32" s="17">
        <f t="shared" si="3"/>
        <v>1.5466699999999999E-4</v>
      </c>
      <c r="R32" s="3">
        <f t="shared" si="4"/>
        <v>562.06799999999998</v>
      </c>
      <c r="S32" s="24">
        <f t="shared" si="5"/>
        <v>1.1113900000000001</v>
      </c>
      <c r="T32" s="3">
        <f t="shared" si="6"/>
        <v>551.30899999999997</v>
      </c>
      <c r="U32" s="24">
        <f t="shared" si="9"/>
        <v>0.61351299999999998</v>
      </c>
      <c r="V32" s="22">
        <f t="shared" si="8"/>
        <v>0.58505984970706426</v>
      </c>
    </row>
    <row r="33" spans="2:22" x14ac:dyDescent="0.6">
      <c r="B33" s="2"/>
      <c r="C33" s="1"/>
      <c r="D33" s="2">
        <v>291.27</v>
      </c>
      <c r="E33" s="1">
        <v>2.0673900000000001</v>
      </c>
      <c r="F33" s="2">
        <v>290.517</v>
      </c>
      <c r="G33" s="1">
        <v>158</v>
      </c>
      <c r="H33" s="2">
        <v>299.74200000000002</v>
      </c>
      <c r="I33" s="1">
        <v>1.1262399999999999</v>
      </c>
      <c r="J33" s="2">
        <v>288.04199999999997</v>
      </c>
      <c r="K33" s="1">
        <v>0.61576699999999995</v>
      </c>
      <c r="N33" s="3">
        <f t="shared" si="0"/>
        <v>564.41999999999996</v>
      </c>
      <c r="O33" s="21">
        <f t="shared" si="1"/>
        <v>48370.167215668058</v>
      </c>
      <c r="P33" s="3">
        <f t="shared" si="2"/>
        <v>564.41999999999996</v>
      </c>
      <c r="Q33" s="17">
        <f t="shared" si="3"/>
        <v>1.5799999999999999E-4</v>
      </c>
      <c r="R33" s="3">
        <f t="shared" si="4"/>
        <v>572.89200000000005</v>
      </c>
      <c r="S33" s="24">
        <f t="shared" si="5"/>
        <v>1.1262399999999999</v>
      </c>
      <c r="T33" s="3">
        <f t="shared" si="6"/>
        <v>561.19200000000001</v>
      </c>
      <c r="U33" s="24">
        <f t="shared" si="9"/>
        <v>0.61576699999999995</v>
      </c>
      <c r="V33" s="22">
        <f t="shared" si="8"/>
        <v>0.60168929692667306</v>
      </c>
    </row>
    <row r="34" spans="2:22" x14ac:dyDescent="0.6">
      <c r="B34" s="2"/>
      <c r="C34" s="1"/>
      <c r="D34" s="2">
        <v>300.33999999999997</v>
      </c>
      <c r="E34" s="1">
        <v>2.1326100000000001</v>
      </c>
      <c r="F34" s="2">
        <v>299.13799999999998</v>
      </c>
      <c r="G34" s="1">
        <v>160.333</v>
      </c>
      <c r="H34" s="2">
        <v>310.56700000000001</v>
      </c>
      <c r="I34" s="1">
        <v>1.1386099999999999</v>
      </c>
      <c r="J34" s="2">
        <v>296.11500000000001</v>
      </c>
      <c r="K34" s="1">
        <v>0.62444299999999997</v>
      </c>
      <c r="N34" s="3">
        <f t="shared" si="0"/>
        <v>573.49</v>
      </c>
      <c r="O34" s="21">
        <f t="shared" si="1"/>
        <v>46890.89894542368</v>
      </c>
      <c r="P34" s="3">
        <f t="shared" si="2"/>
        <v>573.49</v>
      </c>
      <c r="Q34" s="17">
        <f t="shared" si="3"/>
        <v>1.60333E-4</v>
      </c>
      <c r="R34" s="3">
        <f t="shared" si="4"/>
        <v>583.71699999999998</v>
      </c>
      <c r="S34" s="24">
        <f t="shared" si="5"/>
        <v>1.1386099999999999</v>
      </c>
      <c r="T34" s="3">
        <f t="shared" si="6"/>
        <v>569.26499999999999</v>
      </c>
      <c r="U34" s="24">
        <f t="shared" si="9"/>
        <v>0.62444299999999997</v>
      </c>
      <c r="V34" s="22">
        <f t="shared" si="8"/>
        <v>0.60266210675708198</v>
      </c>
    </row>
    <row r="35" spans="2:22" x14ac:dyDescent="0.6">
      <c r="B35" s="2"/>
      <c r="C35" s="1"/>
      <c r="D35" s="2">
        <v>309.41000000000003</v>
      </c>
      <c r="E35" s="1">
        <v>2.1717399999999998</v>
      </c>
      <c r="F35" s="2">
        <v>309.483</v>
      </c>
      <c r="G35" s="1">
        <v>162</v>
      </c>
      <c r="H35" s="2">
        <v>319.072</v>
      </c>
      <c r="I35" s="1">
        <v>1.16089</v>
      </c>
      <c r="J35" s="2">
        <v>307.79700000000003</v>
      </c>
      <c r="K35" s="1">
        <v>0.62671500000000002</v>
      </c>
      <c r="N35" s="3">
        <f t="shared" si="0"/>
        <v>582.55999999999995</v>
      </c>
      <c r="O35" s="21">
        <f t="shared" si="1"/>
        <v>46046.027609198158</v>
      </c>
      <c r="P35" s="3">
        <f t="shared" si="2"/>
        <v>582.55999999999995</v>
      </c>
      <c r="Q35" s="17">
        <f t="shared" si="3"/>
        <v>1.6199999999999998E-4</v>
      </c>
      <c r="R35" s="3">
        <f t="shared" si="4"/>
        <v>592.22199999999998</v>
      </c>
      <c r="S35" s="24">
        <f t="shared" si="5"/>
        <v>1.16089</v>
      </c>
      <c r="T35" s="3">
        <f t="shared" si="6"/>
        <v>580.947</v>
      </c>
      <c r="U35" s="24">
        <f t="shared" si="9"/>
        <v>0.62671500000000002</v>
      </c>
      <c r="V35" s="22">
        <f t="shared" si="8"/>
        <v>0.60473853270272204</v>
      </c>
    </row>
    <row r="36" spans="2:22" x14ac:dyDescent="0.6">
      <c r="B36" s="2"/>
      <c r="C36" s="1"/>
      <c r="D36" s="2">
        <v>320.29500000000002</v>
      </c>
      <c r="E36" s="1">
        <v>2.21739</v>
      </c>
      <c r="F36" s="2">
        <v>318.10300000000001</v>
      </c>
      <c r="G36" s="1">
        <v>163.667</v>
      </c>
      <c r="H36" s="2">
        <v>328.351</v>
      </c>
      <c r="I36" s="1">
        <v>1.17327</v>
      </c>
      <c r="J36" s="2">
        <v>316.78500000000003</v>
      </c>
      <c r="K36" s="1">
        <v>0.62681200000000004</v>
      </c>
      <c r="N36" s="3">
        <f t="shared" si="0"/>
        <v>593.44499999999994</v>
      </c>
      <c r="O36" s="21">
        <f t="shared" si="1"/>
        <v>45098.065743960236</v>
      </c>
      <c r="P36" s="3">
        <f t="shared" si="2"/>
        <v>593.44499999999994</v>
      </c>
      <c r="Q36" s="17">
        <f t="shared" si="3"/>
        <v>1.6366699999999999E-4</v>
      </c>
      <c r="R36" s="3">
        <f t="shared" si="4"/>
        <v>601.50099999999998</v>
      </c>
      <c r="S36" s="24">
        <f t="shared" si="5"/>
        <v>1.17327</v>
      </c>
      <c r="T36" s="3">
        <f t="shared" si="6"/>
        <v>589.93499999999995</v>
      </c>
      <c r="U36" s="24">
        <f t="shared" si="9"/>
        <v>0.62681200000000004</v>
      </c>
      <c r="V36" s="22">
        <f t="shared" si="8"/>
        <v>0.60741617986195651</v>
      </c>
    </row>
    <row r="37" spans="2:22" x14ac:dyDescent="0.6">
      <c r="B37" s="2"/>
      <c r="C37" s="1"/>
      <c r="D37" s="2">
        <v>330.27199999999999</v>
      </c>
      <c r="E37" s="1">
        <v>2.2695699999999999</v>
      </c>
      <c r="F37" s="2">
        <v>331.03399999999999</v>
      </c>
      <c r="G37" s="1">
        <v>164.667</v>
      </c>
      <c r="H37" s="2">
        <v>337.62900000000002</v>
      </c>
      <c r="I37" s="1">
        <v>1.17822</v>
      </c>
      <c r="J37" s="2">
        <v>328.45800000000003</v>
      </c>
      <c r="K37" s="1">
        <v>0.63337900000000003</v>
      </c>
      <c r="N37" s="3">
        <f t="shared" si="0"/>
        <v>603.42200000000003</v>
      </c>
      <c r="O37" s="21">
        <f t="shared" si="1"/>
        <v>44061.209832699591</v>
      </c>
      <c r="P37" s="3">
        <f t="shared" si="2"/>
        <v>603.42200000000003</v>
      </c>
      <c r="Q37" s="17">
        <f t="shared" si="3"/>
        <v>1.6466699999999999E-4</v>
      </c>
      <c r="R37" s="3">
        <f t="shared" si="4"/>
        <v>610.779</v>
      </c>
      <c r="S37" s="24">
        <f t="shared" si="5"/>
        <v>1.17822</v>
      </c>
      <c r="T37" s="3">
        <f t="shared" si="6"/>
        <v>601.60799999999995</v>
      </c>
      <c r="U37" s="24">
        <f t="shared" si="9"/>
        <v>0.63337900000000003</v>
      </c>
      <c r="V37" s="22">
        <f t="shared" si="8"/>
        <v>0.61003784292002772</v>
      </c>
    </row>
    <row r="38" spans="2:22" x14ac:dyDescent="0.6">
      <c r="B38" s="2"/>
      <c r="C38" s="1"/>
      <c r="D38" s="2">
        <v>339.34199999999998</v>
      </c>
      <c r="E38" s="1">
        <v>2.3347799999999999</v>
      </c>
      <c r="F38" s="2">
        <v>338.79300000000001</v>
      </c>
      <c r="G38" s="1">
        <v>167</v>
      </c>
      <c r="H38" s="2">
        <v>351.54599999999999</v>
      </c>
      <c r="I38" s="1">
        <v>1.19059</v>
      </c>
      <c r="J38" s="2">
        <v>338.346</v>
      </c>
      <c r="K38" s="1">
        <v>0.63348499999999996</v>
      </c>
      <c r="N38" s="3">
        <f t="shared" si="0"/>
        <v>612.49199999999996</v>
      </c>
      <c r="O38" s="21">
        <f t="shared" si="1"/>
        <v>42830.587892649419</v>
      </c>
      <c r="P38" s="3">
        <f t="shared" si="2"/>
        <v>612.49199999999996</v>
      </c>
      <c r="Q38" s="17">
        <f t="shared" si="3"/>
        <v>1.6699999999999999E-4</v>
      </c>
      <c r="R38" s="3">
        <f t="shared" si="4"/>
        <v>624.69599999999991</v>
      </c>
      <c r="S38" s="24">
        <f t="shared" si="5"/>
        <v>1.19059</v>
      </c>
      <c r="T38" s="3">
        <f t="shared" si="6"/>
        <v>611.49599999999998</v>
      </c>
      <c r="U38" s="24">
        <f t="shared" si="9"/>
        <v>0.63348499999999996</v>
      </c>
      <c r="V38" s="22">
        <f t="shared" si="8"/>
        <v>0.61350536917812581</v>
      </c>
    </row>
    <row r="39" spans="2:22" x14ac:dyDescent="0.6">
      <c r="B39" s="2"/>
      <c r="C39" s="1"/>
      <c r="D39" s="2">
        <v>350.22699999999998</v>
      </c>
      <c r="E39" s="1">
        <v>2.38043</v>
      </c>
      <c r="F39" s="2">
        <v>349.13799999999998</v>
      </c>
      <c r="G39" s="1">
        <v>168</v>
      </c>
      <c r="H39" s="2">
        <v>358.505</v>
      </c>
      <c r="I39" s="1">
        <v>1.1980200000000001</v>
      </c>
      <c r="J39" s="2">
        <v>349.12799999999999</v>
      </c>
      <c r="K39" s="1">
        <v>0.63574799999999998</v>
      </c>
      <c r="N39" s="3">
        <f t="shared" si="0"/>
        <v>623.37699999999995</v>
      </c>
      <c r="O39" s="21">
        <f t="shared" si="1"/>
        <v>42009.216822170783</v>
      </c>
      <c r="P39" s="3">
        <f t="shared" si="2"/>
        <v>623.37699999999995</v>
      </c>
      <c r="Q39" s="17">
        <f t="shared" si="3"/>
        <v>1.6799999999999999E-4</v>
      </c>
      <c r="R39" s="3">
        <f t="shared" si="4"/>
        <v>631.65499999999997</v>
      </c>
      <c r="S39" s="24">
        <f t="shared" si="5"/>
        <v>1.1980200000000001</v>
      </c>
      <c r="T39" s="3">
        <f t="shared" si="6"/>
        <v>622.27800000000002</v>
      </c>
      <c r="U39" s="24">
        <f t="shared" si="9"/>
        <v>0.63574799999999998</v>
      </c>
      <c r="V39" s="22">
        <f t="shared" si="8"/>
        <v>0.61586216931104609</v>
      </c>
    </row>
    <row r="40" spans="2:22" x14ac:dyDescent="0.6">
      <c r="B40" s="2"/>
      <c r="C40" s="1"/>
      <c r="D40" s="2">
        <v>358.39</v>
      </c>
      <c r="E40" s="1">
        <v>2.4195700000000002</v>
      </c>
      <c r="F40" s="2">
        <v>360.34500000000003</v>
      </c>
      <c r="G40" s="1">
        <v>169.667</v>
      </c>
      <c r="H40" s="2">
        <v>370.87599999999998</v>
      </c>
      <c r="I40" s="1">
        <v>1.2029700000000001</v>
      </c>
      <c r="J40" s="2">
        <v>358.096</v>
      </c>
      <c r="K40" s="1">
        <v>0.64658099999999996</v>
      </c>
      <c r="N40" s="3">
        <f t="shared" si="0"/>
        <v>631.54</v>
      </c>
      <c r="O40" s="21">
        <f t="shared" si="1"/>
        <v>41329.657749104175</v>
      </c>
      <c r="P40" s="3">
        <f t="shared" si="2"/>
        <v>631.54</v>
      </c>
      <c r="Q40" s="17">
        <f t="shared" si="3"/>
        <v>1.69667E-4</v>
      </c>
      <c r="R40" s="3">
        <f t="shared" si="4"/>
        <v>644.02599999999995</v>
      </c>
      <c r="S40" s="24">
        <f t="shared" si="5"/>
        <v>1.2029700000000001</v>
      </c>
      <c r="T40" s="3">
        <f t="shared" si="6"/>
        <v>631.24599999999998</v>
      </c>
      <c r="U40" s="24">
        <f t="shared" si="9"/>
        <v>0.64658099999999996</v>
      </c>
      <c r="V40" s="22">
        <f t="shared" si="8"/>
        <v>0.62431017459349514</v>
      </c>
    </row>
    <row r="41" spans="2:22" x14ac:dyDescent="0.6">
      <c r="B41" s="2"/>
      <c r="C41" s="1"/>
      <c r="D41" s="2">
        <v>371.08800000000002</v>
      </c>
      <c r="E41" s="1">
        <v>2.46522</v>
      </c>
      <c r="F41" s="2">
        <v>370.69</v>
      </c>
      <c r="G41" s="1">
        <v>171</v>
      </c>
      <c r="H41" s="2">
        <v>381.70100000000002</v>
      </c>
      <c r="I41" s="1">
        <v>1.2029700000000001</v>
      </c>
      <c r="J41" s="2">
        <v>367.98</v>
      </c>
      <c r="K41" s="1">
        <v>0.64883400000000002</v>
      </c>
      <c r="N41" s="3">
        <f t="shared" si="0"/>
        <v>644.23800000000006</v>
      </c>
      <c r="O41" s="21">
        <f t="shared" si="1"/>
        <v>40564.330972489268</v>
      </c>
      <c r="P41" s="3">
        <f t="shared" si="2"/>
        <v>644.23800000000006</v>
      </c>
      <c r="Q41" s="17">
        <f t="shared" si="3"/>
        <v>1.7099999999999998E-4</v>
      </c>
      <c r="R41" s="3">
        <f t="shared" si="4"/>
        <v>654.851</v>
      </c>
      <c r="S41" s="24">
        <f t="shared" si="5"/>
        <v>1.2029700000000001</v>
      </c>
      <c r="T41" s="3">
        <f t="shared" si="6"/>
        <v>641.13</v>
      </c>
      <c r="U41" s="24">
        <f t="shared" si="9"/>
        <v>0.64883400000000002</v>
      </c>
      <c r="V41" s="22">
        <f t="shared" si="8"/>
        <v>0.63216120540729981</v>
      </c>
    </row>
    <row r="42" spans="2:22" x14ac:dyDescent="0.6">
      <c r="B42" s="2"/>
      <c r="C42" s="1"/>
      <c r="D42" s="2">
        <v>381.06599999999997</v>
      </c>
      <c r="E42" s="1">
        <v>2.4847800000000002</v>
      </c>
      <c r="F42" s="2">
        <v>380.17200000000003</v>
      </c>
      <c r="G42" s="1">
        <v>172</v>
      </c>
      <c r="H42" s="2">
        <v>392.52600000000001</v>
      </c>
      <c r="I42" s="1">
        <v>1.2054499999999999</v>
      </c>
      <c r="J42" s="2">
        <v>377.851</v>
      </c>
      <c r="K42" s="1">
        <v>0.65752900000000003</v>
      </c>
      <c r="N42" s="3">
        <f t="shared" si="0"/>
        <v>654.21599999999989</v>
      </c>
      <c r="O42" s="21">
        <f t="shared" si="1"/>
        <v>40245.01163080836</v>
      </c>
      <c r="P42" s="3">
        <f t="shared" si="2"/>
        <v>654.21599999999989</v>
      </c>
      <c r="Q42" s="17">
        <f t="shared" si="3"/>
        <v>1.7199999999999998E-4</v>
      </c>
      <c r="R42" s="3">
        <f t="shared" si="4"/>
        <v>665.67599999999993</v>
      </c>
      <c r="S42" s="24">
        <f t="shared" si="5"/>
        <v>1.2054499999999999</v>
      </c>
      <c r="T42" s="3">
        <f t="shared" si="6"/>
        <v>651.00099999999998</v>
      </c>
      <c r="U42" s="24">
        <f t="shared" si="9"/>
        <v>0.65752900000000003</v>
      </c>
      <c r="V42" s="22">
        <f t="shared" si="8"/>
        <v>0.64298583490671724</v>
      </c>
    </row>
    <row r="43" spans="2:22" x14ac:dyDescent="0.6">
      <c r="B43" s="2"/>
      <c r="C43" s="1"/>
      <c r="D43" s="2">
        <v>389.22899999999998</v>
      </c>
      <c r="E43" s="1">
        <v>2.5239099999999999</v>
      </c>
      <c r="F43" s="2">
        <v>388.79300000000001</v>
      </c>
      <c r="G43" s="1">
        <v>173</v>
      </c>
      <c r="H43" s="2">
        <v>403.351</v>
      </c>
      <c r="I43" s="1">
        <v>1.2004999999999999</v>
      </c>
      <c r="J43" s="2">
        <v>386.82299999999998</v>
      </c>
      <c r="K43" s="1">
        <v>0.666215</v>
      </c>
      <c r="N43" s="3">
        <f t="shared" si="0"/>
        <v>662.37899999999991</v>
      </c>
      <c r="O43" s="21">
        <f t="shared" si="1"/>
        <v>39621.064142540738</v>
      </c>
      <c r="P43" s="3">
        <f t="shared" si="2"/>
        <v>662.37899999999991</v>
      </c>
      <c r="Q43" s="17">
        <f t="shared" si="3"/>
        <v>1.73E-4</v>
      </c>
      <c r="R43" s="3">
        <f t="shared" si="4"/>
        <v>676.50099999999998</v>
      </c>
      <c r="S43" s="24">
        <f t="shared" si="5"/>
        <v>1.2004999999999999</v>
      </c>
      <c r="T43" s="3">
        <f t="shared" si="6"/>
        <v>659.97299999999996</v>
      </c>
      <c r="U43" s="24">
        <f t="shared" si="9"/>
        <v>0.666215</v>
      </c>
      <c r="V43" s="22">
        <f t="shared" si="8"/>
        <v>0.65190204901975157</v>
      </c>
    </row>
    <row r="44" spans="2:22" x14ac:dyDescent="0.6">
      <c r="B44" s="2"/>
      <c r="C44" s="1"/>
      <c r="D44" s="2">
        <v>399.20600000000002</v>
      </c>
      <c r="E44" s="1">
        <v>2.56304</v>
      </c>
      <c r="F44" s="2">
        <v>400.86200000000002</v>
      </c>
      <c r="G44" s="1">
        <v>173.667</v>
      </c>
      <c r="H44" s="2">
        <v>412.62900000000002</v>
      </c>
      <c r="I44" s="1">
        <v>1.1980200000000001</v>
      </c>
      <c r="J44" s="2">
        <v>399.387</v>
      </c>
      <c r="K44" s="1">
        <v>0.67708599999999997</v>
      </c>
      <c r="N44" s="3">
        <f t="shared" si="0"/>
        <v>672.35599999999999</v>
      </c>
      <c r="O44" s="21">
        <f t="shared" si="1"/>
        <v>39016.168300143581</v>
      </c>
      <c r="P44" s="3">
        <f t="shared" si="2"/>
        <v>672.35599999999999</v>
      </c>
      <c r="Q44" s="17">
        <f t="shared" si="3"/>
        <v>1.7366699999999999E-4</v>
      </c>
      <c r="R44" s="3">
        <f t="shared" si="4"/>
        <v>685.779</v>
      </c>
      <c r="S44" s="24">
        <f t="shared" si="5"/>
        <v>1.1980200000000001</v>
      </c>
      <c r="T44" s="3">
        <f t="shared" si="6"/>
        <v>672.53700000000003</v>
      </c>
      <c r="U44" s="24">
        <f t="shared" ref="U44:U49" si="10">K44</f>
        <v>0.67708599999999997</v>
      </c>
      <c r="V44" s="22">
        <f t="shared" si="8"/>
        <v>0.66058899485218192</v>
      </c>
    </row>
    <row r="45" spans="2:22" x14ac:dyDescent="0.6">
      <c r="B45" s="2"/>
      <c r="C45" s="1"/>
      <c r="D45" s="2">
        <v>410.99799999999999</v>
      </c>
      <c r="E45" s="1">
        <v>2.59565</v>
      </c>
      <c r="F45" s="2">
        <v>408.62099999999998</v>
      </c>
      <c r="G45" s="1">
        <v>175.333</v>
      </c>
      <c r="H45" s="2">
        <v>420.36099999999999</v>
      </c>
      <c r="I45" s="1">
        <v>1.1881200000000001</v>
      </c>
      <c r="J45" s="2">
        <v>408.35599999999999</v>
      </c>
      <c r="K45" s="1">
        <v>0.68791899999999995</v>
      </c>
      <c r="N45" s="3">
        <f t="shared" si="0"/>
        <v>684.14799999999991</v>
      </c>
      <c r="O45" s="21">
        <f t="shared" si="1"/>
        <v>38525.995415406542</v>
      </c>
      <c r="P45" s="3">
        <f t="shared" si="2"/>
        <v>684.14799999999991</v>
      </c>
      <c r="Q45" s="17">
        <f t="shared" si="3"/>
        <v>1.7533299999999998E-4</v>
      </c>
      <c r="R45" s="3">
        <f t="shared" si="4"/>
        <v>693.51099999999997</v>
      </c>
      <c r="S45" s="24">
        <f t="shared" si="5"/>
        <v>1.1881200000000001</v>
      </c>
      <c r="T45" s="3">
        <f t="shared" si="6"/>
        <v>681.50599999999997</v>
      </c>
      <c r="U45" s="24">
        <f t="shared" si="10"/>
        <v>0.68791899999999995</v>
      </c>
      <c r="V45" s="22">
        <f t="shared" si="8"/>
        <v>0.67934529723337012</v>
      </c>
    </row>
    <row r="46" spans="2:22" x14ac:dyDescent="0.6">
      <c r="B46" s="2"/>
      <c r="C46" s="1"/>
      <c r="D46" s="2">
        <v>420.06799999999998</v>
      </c>
      <c r="E46" s="1">
        <v>2.6086999999999998</v>
      </c>
      <c r="F46" s="2">
        <v>418.96600000000001</v>
      </c>
      <c r="G46" s="1">
        <v>176</v>
      </c>
      <c r="H46" s="2">
        <v>430.41199999999998</v>
      </c>
      <c r="I46" s="1">
        <v>1.17079</v>
      </c>
      <c r="J46" s="2">
        <v>418.21499999999997</v>
      </c>
      <c r="K46" s="1">
        <v>0.70305600000000001</v>
      </c>
      <c r="N46" s="3">
        <f t="shared" si="0"/>
        <v>693.21799999999996</v>
      </c>
      <c r="O46" s="21">
        <f t="shared" si="1"/>
        <v>38333.269444550926</v>
      </c>
      <c r="P46" s="3">
        <f t="shared" si="2"/>
        <v>693.21799999999996</v>
      </c>
      <c r="Q46" s="17">
        <f t="shared" si="3"/>
        <v>1.76E-4</v>
      </c>
      <c r="R46" s="3">
        <f t="shared" si="4"/>
        <v>703.5619999999999</v>
      </c>
      <c r="S46" s="24">
        <f t="shared" si="5"/>
        <v>1.17079</v>
      </c>
      <c r="T46" s="3">
        <f t="shared" si="6"/>
        <v>691.36500000000001</v>
      </c>
      <c r="U46" s="24">
        <f t="shared" si="10"/>
        <v>0.70305600000000001</v>
      </c>
      <c r="V46" s="22">
        <f t="shared" si="8"/>
        <v>0.70118010144909126</v>
      </c>
    </row>
    <row r="47" spans="2:22" x14ac:dyDescent="0.6">
      <c r="B47" s="2"/>
      <c r="C47" s="1"/>
      <c r="D47" s="2">
        <v>428.23099999999999</v>
      </c>
      <c r="E47" s="1">
        <v>2.62174</v>
      </c>
      <c r="F47" s="2">
        <v>431.03399999999999</v>
      </c>
      <c r="G47" s="1">
        <v>177</v>
      </c>
      <c r="H47" s="2">
        <v>442.01</v>
      </c>
      <c r="I47" s="1">
        <v>1.16832</v>
      </c>
      <c r="J47" s="2">
        <v>426.26400000000001</v>
      </c>
      <c r="K47" s="1">
        <v>0.72461500000000001</v>
      </c>
      <c r="N47" s="3">
        <f t="shared" si="0"/>
        <v>701.38099999999997</v>
      </c>
      <c r="O47" s="21">
        <f t="shared" si="1"/>
        <v>38142.607581224685</v>
      </c>
      <c r="P47" s="3">
        <f t="shared" si="2"/>
        <v>701.38099999999997</v>
      </c>
      <c r="Q47" s="17">
        <f t="shared" si="3"/>
        <v>1.7699999999999999E-4</v>
      </c>
      <c r="R47" s="3">
        <f t="shared" si="4"/>
        <v>715.16</v>
      </c>
      <c r="S47" s="24">
        <f t="shared" si="5"/>
        <v>1.16832</v>
      </c>
      <c r="T47" s="3">
        <f t="shared" si="6"/>
        <v>699.41399999999999</v>
      </c>
      <c r="U47" s="24">
        <f t="shared" si="10"/>
        <v>0.72461500000000001</v>
      </c>
      <c r="V47" s="22">
        <f t="shared" si="8"/>
        <v>0.71536785706255568</v>
      </c>
    </row>
    <row r="48" spans="2:22" x14ac:dyDescent="0.6">
      <c r="B48" s="2"/>
      <c r="C48" s="1"/>
      <c r="D48" s="2">
        <v>440.93</v>
      </c>
      <c r="E48" s="1">
        <v>2.6152199999999999</v>
      </c>
      <c r="F48" s="2">
        <v>437.93099999999998</v>
      </c>
      <c r="G48" s="1">
        <v>179.667</v>
      </c>
      <c r="H48" s="2">
        <v>448.19600000000003</v>
      </c>
      <c r="I48" s="1">
        <v>1.15099</v>
      </c>
      <c r="J48" s="2">
        <v>436.09500000000003</v>
      </c>
      <c r="K48" s="1">
        <v>0.75478199999999995</v>
      </c>
      <c r="N48" s="3">
        <f t="shared" si="0"/>
        <v>714.07999999999993</v>
      </c>
      <c r="O48" s="21">
        <f t="shared" si="1"/>
        <v>38237.700843523678</v>
      </c>
      <c r="P48" s="3">
        <f t="shared" si="2"/>
        <v>714.07999999999993</v>
      </c>
      <c r="Q48" s="17">
        <f t="shared" si="3"/>
        <v>1.79667E-4</v>
      </c>
      <c r="R48" s="3">
        <f t="shared" si="4"/>
        <v>721.346</v>
      </c>
      <c r="S48" s="24">
        <f t="shared" si="5"/>
        <v>1.15099</v>
      </c>
      <c r="T48" s="3">
        <f t="shared" si="6"/>
        <v>709.245</v>
      </c>
      <c r="U48" s="24">
        <f t="shared" si="10"/>
        <v>0.75478199999999995</v>
      </c>
      <c r="V48" s="22">
        <f t="shared" si="8"/>
        <v>0.76059442173813241</v>
      </c>
    </row>
    <row r="49" spans="2:22" x14ac:dyDescent="0.6">
      <c r="B49" s="2"/>
      <c r="C49" s="1"/>
      <c r="D49" s="35">
        <v>449.09300000000002</v>
      </c>
      <c r="E49" s="35">
        <v>2.6152199999999999</v>
      </c>
      <c r="F49" s="35">
        <v>451.72399999999999</v>
      </c>
      <c r="G49" s="35">
        <v>181</v>
      </c>
      <c r="H49" s="2">
        <v>456.70100000000002</v>
      </c>
      <c r="I49" s="1">
        <v>1.1386099999999999</v>
      </c>
      <c r="J49" s="35">
        <v>444.14</v>
      </c>
      <c r="K49" s="35">
        <v>0.77848899999999999</v>
      </c>
      <c r="N49" s="3">
        <f t="shared" si="0"/>
        <v>722.24299999999994</v>
      </c>
      <c r="O49" s="21">
        <f t="shared" si="1"/>
        <v>38237.700843523678</v>
      </c>
      <c r="P49" s="3">
        <f t="shared" si="2"/>
        <v>722.24299999999994</v>
      </c>
      <c r="Q49" s="17">
        <f t="shared" si="3"/>
        <v>1.8099999999999998E-4</v>
      </c>
      <c r="R49" s="3">
        <f t="shared" si="4"/>
        <v>729.851</v>
      </c>
      <c r="S49" s="24">
        <f t="shared" si="5"/>
        <v>1.1386099999999999</v>
      </c>
      <c r="T49" s="3">
        <f t="shared" si="6"/>
        <v>717.29</v>
      </c>
      <c r="U49" s="24">
        <f t="shared" si="10"/>
        <v>0.77848899999999999</v>
      </c>
      <c r="V49" s="22">
        <f t="shared" si="8"/>
        <v>0.78916661286216694</v>
      </c>
    </row>
    <row r="50" spans="2:22" x14ac:dyDescent="0.6">
      <c r="B50" s="2"/>
      <c r="C50" s="1"/>
      <c r="D50" s="2"/>
      <c r="E50" s="1"/>
      <c r="F50" s="2"/>
      <c r="G50" s="1"/>
      <c r="H50" s="2">
        <v>468.29899999999998</v>
      </c>
      <c r="I50" s="1">
        <v>1.1163400000000001</v>
      </c>
      <c r="J50" s="2"/>
      <c r="K50" s="1"/>
      <c r="N50" s="3"/>
      <c r="O50" s="21"/>
      <c r="P50" s="3"/>
      <c r="Q50" s="17"/>
      <c r="R50" s="3">
        <f t="shared" si="4"/>
        <v>741.44899999999996</v>
      </c>
      <c r="S50" s="24">
        <f t="shared" si="5"/>
        <v>1.1163400000000001</v>
      </c>
      <c r="T50" s="3"/>
      <c r="U50" s="24"/>
      <c r="V50"/>
    </row>
    <row r="51" spans="2:22" x14ac:dyDescent="0.6">
      <c r="B51" s="2"/>
      <c r="C51" s="1"/>
      <c r="D51" s="2"/>
      <c r="E51" s="1"/>
      <c r="F51" s="2"/>
      <c r="G51" s="1"/>
      <c r="H51" s="2">
        <v>480.67</v>
      </c>
      <c r="I51" s="1">
        <v>1.1138600000000001</v>
      </c>
      <c r="J51" s="2"/>
      <c r="K51" s="1"/>
      <c r="N51" s="3"/>
      <c r="O51" s="21"/>
      <c r="P51" s="3"/>
      <c r="Q51" s="17"/>
      <c r="R51" s="3">
        <f t="shared" si="4"/>
        <v>753.81999999999994</v>
      </c>
      <c r="S51" s="24">
        <f t="shared" si="5"/>
        <v>1.1138600000000001</v>
      </c>
      <c r="T51" s="3"/>
      <c r="U51" s="24"/>
      <c r="V51"/>
    </row>
    <row r="52" spans="2:22" x14ac:dyDescent="0.6">
      <c r="B52" s="2"/>
      <c r="C52" s="1"/>
      <c r="D52" s="2"/>
      <c r="E52" s="1"/>
      <c r="F52" s="2"/>
      <c r="G52" s="1"/>
      <c r="H52" s="2">
        <v>488.40199999999999</v>
      </c>
      <c r="I52" s="1">
        <v>1.09406</v>
      </c>
      <c r="J52" s="2"/>
      <c r="K52" s="1"/>
      <c r="N52" s="3"/>
      <c r="O52" s="21"/>
      <c r="P52" s="3"/>
      <c r="Q52" s="17"/>
      <c r="R52" s="3">
        <f t="shared" si="4"/>
        <v>761.55199999999991</v>
      </c>
      <c r="S52" s="24">
        <f t="shared" si="5"/>
        <v>1.09406</v>
      </c>
      <c r="T52" s="3"/>
      <c r="U52" s="24"/>
    </row>
    <row r="53" spans="2:22" x14ac:dyDescent="0.6">
      <c r="B53" s="2"/>
      <c r="C53" s="1"/>
      <c r="D53" s="2"/>
      <c r="E53" s="1"/>
      <c r="F53" s="2"/>
      <c r="G53" s="1"/>
      <c r="H53" s="35">
        <v>496.90699999999998</v>
      </c>
      <c r="I53" s="35">
        <v>1.07921</v>
      </c>
      <c r="J53" s="2"/>
      <c r="K53" s="1"/>
      <c r="N53" s="3"/>
      <c r="O53" s="21"/>
      <c r="P53" s="3"/>
      <c r="Q53" s="17"/>
      <c r="R53" s="3">
        <f t="shared" si="4"/>
        <v>770.05700000000002</v>
      </c>
      <c r="S53" s="24">
        <f t="shared" si="5"/>
        <v>1.07921</v>
      </c>
      <c r="T53" s="3"/>
      <c r="U53" s="24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50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6">
        <v>74.297200000000004</v>
      </c>
      <c r="E9" s="36">
        <v>0.63822100000000004</v>
      </c>
      <c r="F9" s="36">
        <v>23.2713</v>
      </c>
      <c r="G9" s="36">
        <v>89.197999999999993</v>
      </c>
      <c r="H9" s="36">
        <v>72.260400000000004</v>
      </c>
      <c r="I9" s="36">
        <v>2.3736899999999999</v>
      </c>
      <c r="J9" s="36">
        <v>75.529399999999995</v>
      </c>
      <c r="K9" s="36">
        <v>0.26924900000000002</v>
      </c>
      <c r="N9" s="3">
        <f>D9+273.15</f>
        <v>347.44719999999995</v>
      </c>
      <c r="O9" s="21">
        <f>(1/(E9*10^(-3)))*100</f>
        <v>156685.53682815199</v>
      </c>
      <c r="P9" s="3">
        <f>F9+273.15</f>
        <v>296.42129999999997</v>
      </c>
      <c r="Q9" s="17">
        <f>G9*0.000001</f>
        <v>8.9197999999999995E-5</v>
      </c>
      <c r="R9" s="3">
        <f>H9+273.15</f>
        <v>345.41039999999998</v>
      </c>
      <c r="S9" s="24">
        <f>I9</f>
        <v>2.3736899999999999</v>
      </c>
      <c r="T9" s="3">
        <f>J9+273.15</f>
        <v>348.67939999999999</v>
      </c>
      <c r="U9" s="24">
        <f>K9</f>
        <v>0.26924900000000002</v>
      </c>
      <c r="V9" s="22">
        <f>((O9*(Q10)^2)/S9)*T9</f>
        <v>0.27264171499757894</v>
      </c>
      <c r="W9" s="57">
        <f>U9/V9-1</f>
        <v>-1.2443858774909278E-2</v>
      </c>
    </row>
    <row r="10" spans="1:23" x14ac:dyDescent="0.6">
      <c r="B10" s="3"/>
      <c r="C10" s="4"/>
      <c r="D10" s="3">
        <v>84.337299999999999</v>
      </c>
      <c r="E10" s="4">
        <v>0.66457999999999995</v>
      </c>
      <c r="F10" s="3">
        <v>73.803200000000004</v>
      </c>
      <c r="G10" s="4">
        <v>108.83799999999999</v>
      </c>
      <c r="H10" s="3">
        <v>83.587500000000006</v>
      </c>
      <c r="I10" s="4">
        <v>2.3344299999999998</v>
      </c>
      <c r="J10" s="3">
        <v>85.058800000000005</v>
      </c>
      <c r="K10" s="4">
        <v>0.29346699999999998</v>
      </c>
      <c r="N10" s="3">
        <f t="shared" ref="N10:N45" si="0">D10+273.15</f>
        <v>357.4873</v>
      </c>
      <c r="O10" s="21">
        <f t="shared" ref="O10:O45" si="1">(1/(E10*10^(-3)))*100</f>
        <v>150470.97414908666</v>
      </c>
      <c r="P10" s="3">
        <f t="shared" ref="P10:P46" si="2">F10+273.15</f>
        <v>346.95319999999998</v>
      </c>
      <c r="Q10" s="17">
        <f t="shared" ref="Q10:Q30" si="3">G10*0.000001</f>
        <v>1.0883799999999999E-4</v>
      </c>
      <c r="R10" s="3">
        <f t="shared" ref="R10:R45" si="4">H10+273.15</f>
        <v>356.73749999999995</v>
      </c>
      <c r="S10" s="24">
        <f t="shared" ref="S10:U27" si="5">I10</f>
        <v>2.3344299999999998</v>
      </c>
      <c r="T10" s="3">
        <f t="shared" ref="T10:T45" si="6">J10+273.15</f>
        <v>358.2088</v>
      </c>
      <c r="U10" s="24">
        <f t="shared" si="5"/>
        <v>0.29346699999999998</v>
      </c>
      <c r="V10" s="22">
        <f t="shared" ref="V10:V45" si="7">((O10*(Q11)^2)/S10)*T10</f>
        <v>0.29020479265906091</v>
      </c>
      <c r="W10" s="57">
        <f t="shared" ref="W10:W45" si="8">U10/V10-1</f>
        <v>1.1241052606500546E-2</v>
      </c>
    </row>
    <row r="11" spans="1:23" x14ac:dyDescent="0.6">
      <c r="B11" s="2"/>
      <c r="C11" s="1"/>
      <c r="D11" s="2">
        <v>94.377499999999998</v>
      </c>
      <c r="E11" s="1">
        <v>0.68434899999999999</v>
      </c>
      <c r="F11" s="2">
        <v>85.106399999999994</v>
      </c>
      <c r="G11" s="1">
        <v>112.111</v>
      </c>
      <c r="H11" s="2">
        <v>92.917199999999994</v>
      </c>
      <c r="I11" s="1">
        <v>2.2951600000000001</v>
      </c>
      <c r="J11" s="2">
        <v>93.227599999999995</v>
      </c>
      <c r="K11" s="1">
        <v>0.31163800000000003</v>
      </c>
      <c r="N11" s="3">
        <f t="shared" si="0"/>
        <v>367.52749999999997</v>
      </c>
      <c r="O11" s="21">
        <f t="shared" si="1"/>
        <v>146124.27284908725</v>
      </c>
      <c r="P11" s="3">
        <f t="shared" si="2"/>
        <v>358.25639999999999</v>
      </c>
      <c r="Q11" s="17">
        <f t="shared" si="3"/>
        <v>1.12111E-4</v>
      </c>
      <c r="R11" s="3">
        <f t="shared" si="4"/>
        <v>366.06719999999996</v>
      </c>
      <c r="S11" s="24">
        <f t="shared" si="5"/>
        <v>2.2951600000000001</v>
      </c>
      <c r="T11" s="3">
        <f t="shared" si="6"/>
        <v>366.37759999999997</v>
      </c>
      <c r="U11" s="24">
        <f t="shared" si="5"/>
        <v>0.31163800000000003</v>
      </c>
      <c r="V11" s="22">
        <f t="shared" si="7"/>
        <v>0.31719387894831758</v>
      </c>
      <c r="W11" s="57">
        <f t="shared" si="8"/>
        <v>-1.7515719303091593E-2</v>
      </c>
    </row>
    <row r="12" spans="1:23" x14ac:dyDescent="0.6">
      <c r="B12" s="2"/>
      <c r="C12" s="1"/>
      <c r="D12" s="2">
        <v>103.748</v>
      </c>
      <c r="E12" s="1">
        <v>0.70741299999999996</v>
      </c>
      <c r="F12" s="2">
        <v>95.079800000000006</v>
      </c>
      <c r="G12" s="1">
        <v>116.61199999999999</v>
      </c>
      <c r="H12" s="2">
        <v>102.91</v>
      </c>
      <c r="I12" s="1">
        <v>2.2677</v>
      </c>
      <c r="J12" s="2">
        <v>104.12</v>
      </c>
      <c r="K12" s="1">
        <v>0.33284399999999997</v>
      </c>
      <c r="N12" s="3">
        <f t="shared" si="0"/>
        <v>376.89799999999997</v>
      </c>
      <c r="O12" s="21">
        <f t="shared" si="1"/>
        <v>141360.13898528865</v>
      </c>
      <c r="P12" s="3">
        <f t="shared" si="2"/>
        <v>368.22979999999995</v>
      </c>
      <c r="Q12" s="17">
        <f t="shared" si="3"/>
        <v>1.1661199999999999E-4</v>
      </c>
      <c r="R12" s="3">
        <f t="shared" si="4"/>
        <v>376.05999999999995</v>
      </c>
      <c r="S12" s="24">
        <f t="shared" si="5"/>
        <v>2.2677</v>
      </c>
      <c r="T12" s="3">
        <f t="shared" si="6"/>
        <v>377.27</v>
      </c>
      <c r="U12" s="24">
        <f t="shared" si="5"/>
        <v>0.33284399999999997</v>
      </c>
      <c r="V12" s="22">
        <f t="shared" si="7"/>
        <v>0.33340833917050622</v>
      </c>
      <c r="W12" s="57">
        <f t="shared" si="8"/>
        <v>-1.6926366386343927E-3</v>
      </c>
    </row>
    <row r="13" spans="1:23" x14ac:dyDescent="0.6">
      <c r="B13" s="2"/>
      <c r="C13" s="1"/>
      <c r="D13" s="2">
        <v>115.797</v>
      </c>
      <c r="E13" s="1">
        <v>0.73706799999999995</v>
      </c>
      <c r="F13" s="2">
        <v>105.053</v>
      </c>
      <c r="G13" s="1">
        <v>119.06699999999999</v>
      </c>
      <c r="H13" s="2">
        <v>113.571</v>
      </c>
      <c r="I13" s="1">
        <v>2.23237</v>
      </c>
      <c r="J13" s="2">
        <v>114.33</v>
      </c>
      <c r="K13" s="1">
        <v>0.36008699999999999</v>
      </c>
      <c r="N13" s="3">
        <f t="shared" si="0"/>
        <v>388.947</v>
      </c>
      <c r="O13" s="21">
        <f t="shared" si="1"/>
        <v>135672.69234317594</v>
      </c>
      <c r="P13" s="3">
        <f t="shared" si="2"/>
        <v>378.20299999999997</v>
      </c>
      <c r="Q13" s="17">
        <f t="shared" si="3"/>
        <v>1.1906699999999999E-4</v>
      </c>
      <c r="R13" s="3">
        <f t="shared" si="4"/>
        <v>386.721</v>
      </c>
      <c r="S13" s="24">
        <f t="shared" si="5"/>
        <v>2.23237</v>
      </c>
      <c r="T13" s="3">
        <f t="shared" si="6"/>
        <v>387.47999999999996</v>
      </c>
      <c r="U13" s="24">
        <f t="shared" si="5"/>
        <v>0.36008699999999999</v>
      </c>
      <c r="V13" s="22">
        <f t="shared" si="7"/>
        <v>0.35719705107747396</v>
      </c>
      <c r="W13" s="57">
        <f t="shared" si="8"/>
        <v>8.090629286576112E-3</v>
      </c>
    </row>
    <row r="14" spans="1:23" x14ac:dyDescent="0.6">
      <c r="B14" s="2"/>
      <c r="C14" s="1"/>
      <c r="D14" s="2">
        <v>123.15900000000001</v>
      </c>
      <c r="E14" s="1">
        <v>0.76672200000000001</v>
      </c>
      <c r="F14" s="2">
        <v>114.36199999999999</v>
      </c>
      <c r="G14" s="1">
        <v>123.15900000000001</v>
      </c>
      <c r="H14" s="2">
        <v>125.56399999999999</v>
      </c>
      <c r="I14" s="1">
        <v>2.18919</v>
      </c>
      <c r="J14" s="2">
        <v>123.86199999999999</v>
      </c>
      <c r="K14" s="1">
        <v>0.37524600000000002</v>
      </c>
      <c r="N14" s="3">
        <f t="shared" si="0"/>
        <v>396.30899999999997</v>
      </c>
      <c r="O14" s="21">
        <f t="shared" si="1"/>
        <v>130425.36929943316</v>
      </c>
      <c r="P14" s="3">
        <f t="shared" si="2"/>
        <v>387.51199999999994</v>
      </c>
      <c r="Q14" s="17">
        <f t="shared" si="3"/>
        <v>1.2315899999999999E-4</v>
      </c>
      <c r="R14" s="3">
        <f t="shared" si="4"/>
        <v>398.71399999999994</v>
      </c>
      <c r="S14" s="24">
        <f t="shared" si="5"/>
        <v>2.18919</v>
      </c>
      <c r="T14" s="3">
        <f t="shared" si="6"/>
        <v>397.01199999999994</v>
      </c>
      <c r="U14" s="24">
        <f t="shared" si="5"/>
        <v>0.37524600000000002</v>
      </c>
      <c r="V14" s="22">
        <f t="shared" si="7"/>
        <v>0.37564869203273415</v>
      </c>
      <c r="W14" s="57">
        <f t="shared" si="8"/>
        <v>-1.0719910418296452E-3</v>
      </c>
    </row>
    <row r="15" spans="1:23" x14ac:dyDescent="0.6">
      <c r="B15" s="2"/>
      <c r="C15" s="1"/>
      <c r="D15" s="2">
        <v>132.53</v>
      </c>
      <c r="E15" s="1">
        <v>0.80296500000000004</v>
      </c>
      <c r="F15" s="2">
        <v>124.33499999999999</v>
      </c>
      <c r="G15" s="1">
        <v>126.023</v>
      </c>
      <c r="H15" s="2">
        <v>132.23400000000001</v>
      </c>
      <c r="I15" s="1">
        <v>2.13809</v>
      </c>
      <c r="J15" s="2">
        <v>133.38999999999999</v>
      </c>
      <c r="K15" s="1">
        <v>0.40248400000000001</v>
      </c>
      <c r="N15" s="3">
        <f t="shared" si="0"/>
        <v>405.67999999999995</v>
      </c>
      <c r="O15" s="21">
        <f t="shared" si="1"/>
        <v>124538.42944586625</v>
      </c>
      <c r="P15" s="3">
        <f t="shared" si="2"/>
        <v>397.48499999999996</v>
      </c>
      <c r="Q15" s="17">
        <f t="shared" si="3"/>
        <v>1.2602299999999998E-4</v>
      </c>
      <c r="R15" s="3">
        <f t="shared" si="4"/>
        <v>405.38400000000001</v>
      </c>
      <c r="S15" s="24">
        <f t="shared" si="5"/>
        <v>2.13809</v>
      </c>
      <c r="T15" s="3">
        <f t="shared" si="6"/>
        <v>406.53999999999996</v>
      </c>
      <c r="U15" s="24">
        <f t="shared" si="5"/>
        <v>0.40248400000000001</v>
      </c>
      <c r="V15" s="22">
        <f t="shared" si="7"/>
        <v>0.40089941007847857</v>
      </c>
      <c r="W15" s="57">
        <f t="shared" si="8"/>
        <v>3.9525873116432741E-3</v>
      </c>
    </row>
    <row r="16" spans="1:23" x14ac:dyDescent="0.6">
      <c r="B16" s="2"/>
      <c r="C16" s="1"/>
      <c r="D16" s="2">
        <v>144.578</v>
      </c>
      <c r="E16" s="1">
        <v>0.83920899999999998</v>
      </c>
      <c r="F16" s="2">
        <v>134.309</v>
      </c>
      <c r="G16" s="1">
        <v>130.11500000000001</v>
      </c>
      <c r="H16" s="2">
        <v>142.89699999999999</v>
      </c>
      <c r="I16" s="1">
        <v>2.0909599999999999</v>
      </c>
      <c r="J16" s="2">
        <v>144.96299999999999</v>
      </c>
      <c r="K16" s="1">
        <v>0.42671500000000001</v>
      </c>
      <c r="N16" s="3">
        <f t="shared" si="0"/>
        <v>417.72799999999995</v>
      </c>
      <c r="O16" s="21">
        <f t="shared" si="1"/>
        <v>119159.82788554458</v>
      </c>
      <c r="P16" s="3">
        <f t="shared" si="2"/>
        <v>407.45899999999995</v>
      </c>
      <c r="Q16" s="17">
        <f t="shared" si="3"/>
        <v>1.3011500000000001E-4</v>
      </c>
      <c r="R16" s="3">
        <f t="shared" si="4"/>
        <v>416.04699999999997</v>
      </c>
      <c r="S16" s="24">
        <f t="shared" si="5"/>
        <v>2.0909599999999999</v>
      </c>
      <c r="T16" s="3">
        <f t="shared" si="6"/>
        <v>418.11299999999994</v>
      </c>
      <c r="U16" s="24">
        <f t="shared" si="5"/>
        <v>0.42671500000000001</v>
      </c>
      <c r="V16" s="22">
        <f t="shared" si="7"/>
        <v>0.42655060750231111</v>
      </c>
      <c r="W16" s="57">
        <f t="shared" si="8"/>
        <v>3.8539975045748243E-4</v>
      </c>
    </row>
    <row r="17" spans="2:23" x14ac:dyDescent="0.6">
      <c r="B17" s="2"/>
      <c r="C17" s="1"/>
      <c r="D17" s="2">
        <v>153.28</v>
      </c>
      <c r="E17" s="1">
        <v>0.86886300000000005</v>
      </c>
      <c r="F17" s="2">
        <v>143.61699999999999</v>
      </c>
      <c r="G17" s="1">
        <v>133.797</v>
      </c>
      <c r="H17" s="2">
        <v>154.892</v>
      </c>
      <c r="I17" s="1">
        <v>2.0399099999999999</v>
      </c>
      <c r="J17" s="2">
        <v>153.12799999999999</v>
      </c>
      <c r="K17" s="1">
        <v>0.45696599999999998</v>
      </c>
      <c r="N17" s="3">
        <f t="shared" si="0"/>
        <v>426.42999999999995</v>
      </c>
      <c r="O17" s="21">
        <f t="shared" si="1"/>
        <v>115092.94330636703</v>
      </c>
      <c r="P17" s="3">
        <f t="shared" si="2"/>
        <v>416.76699999999994</v>
      </c>
      <c r="Q17" s="17">
        <f t="shared" si="3"/>
        <v>1.3379699999999998E-4</v>
      </c>
      <c r="R17" s="3">
        <f t="shared" si="4"/>
        <v>428.04199999999997</v>
      </c>
      <c r="S17" s="24">
        <f t="shared" si="5"/>
        <v>2.0399099999999999</v>
      </c>
      <c r="T17" s="3">
        <f t="shared" si="6"/>
        <v>426.27799999999996</v>
      </c>
      <c r="U17" s="24">
        <f t="shared" si="5"/>
        <v>0.45696599999999998</v>
      </c>
      <c r="V17" s="22">
        <f t="shared" si="7"/>
        <v>0.45728805075748408</v>
      </c>
      <c r="W17" s="57">
        <f t="shared" si="8"/>
        <v>-7.0426235050446984E-4</v>
      </c>
    </row>
    <row r="18" spans="2:23" x14ac:dyDescent="0.6">
      <c r="B18" s="2"/>
      <c r="C18" s="1"/>
      <c r="D18" s="2">
        <v>161.98099999999999</v>
      </c>
      <c r="E18" s="1">
        <v>0.90181199999999995</v>
      </c>
      <c r="F18" s="2">
        <v>154.255</v>
      </c>
      <c r="G18" s="1">
        <v>137.88900000000001</v>
      </c>
      <c r="H18" s="2">
        <v>162.226</v>
      </c>
      <c r="I18" s="1">
        <v>1.99275</v>
      </c>
      <c r="J18" s="2">
        <v>164.69900000000001</v>
      </c>
      <c r="K18" s="1">
        <v>0.48723699999999998</v>
      </c>
      <c r="N18" s="3">
        <f t="shared" si="0"/>
        <v>435.13099999999997</v>
      </c>
      <c r="O18" s="21">
        <f t="shared" si="1"/>
        <v>110887.8568925674</v>
      </c>
      <c r="P18" s="3">
        <f t="shared" si="2"/>
        <v>427.40499999999997</v>
      </c>
      <c r="Q18" s="17">
        <f t="shared" si="3"/>
        <v>1.3788900000000001E-4</v>
      </c>
      <c r="R18" s="3">
        <f t="shared" si="4"/>
        <v>435.37599999999998</v>
      </c>
      <c r="S18" s="24">
        <f t="shared" si="5"/>
        <v>1.99275</v>
      </c>
      <c r="T18" s="3">
        <f t="shared" si="6"/>
        <v>437.84899999999999</v>
      </c>
      <c r="U18" s="24">
        <f t="shared" si="5"/>
        <v>0.48723699999999998</v>
      </c>
      <c r="V18" s="22">
        <f t="shared" si="7"/>
        <v>0.49398585626027464</v>
      </c>
      <c r="W18" s="57">
        <f t="shared" si="8"/>
        <v>-1.3662043507413291E-2</v>
      </c>
    </row>
    <row r="19" spans="2:23" x14ac:dyDescent="0.6">
      <c r="B19" s="2"/>
      <c r="C19" s="1"/>
      <c r="D19" s="2">
        <v>173.36</v>
      </c>
      <c r="E19" s="1">
        <v>0.94135100000000005</v>
      </c>
      <c r="F19" s="2">
        <v>164.22900000000001</v>
      </c>
      <c r="G19" s="1">
        <v>142.38999999999999</v>
      </c>
      <c r="H19" s="2">
        <v>172.89</v>
      </c>
      <c r="I19" s="1">
        <v>1.9416899999999999</v>
      </c>
      <c r="J19" s="2">
        <v>174.90899999999999</v>
      </c>
      <c r="K19" s="1">
        <v>0.51448000000000005</v>
      </c>
      <c r="N19" s="3">
        <f t="shared" si="0"/>
        <v>446.51</v>
      </c>
      <c r="O19" s="21">
        <f t="shared" si="1"/>
        <v>106230.3009185734</v>
      </c>
      <c r="P19" s="3">
        <f t="shared" si="2"/>
        <v>437.37900000000002</v>
      </c>
      <c r="Q19" s="17">
        <f t="shared" si="3"/>
        <v>1.4238999999999997E-4</v>
      </c>
      <c r="R19" s="3">
        <f t="shared" si="4"/>
        <v>446.03999999999996</v>
      </c>
      <c r="S19" s="24">
        <f t="shared" si="5"/>
        <v>1.9416899999999999</v>
      </c>
      <c r="T19" s="3">
        <f t="shared" si="6"/>
        <v>448.05899999999997</v>
      </c>
      <c r="U19" s="24">
        <f t="shared" si="5"/>
        <v>0.51448000000000005</v>
      </c>
      <c r="V19" s="22">
        <f t="shared" si="7"/>
        <v>0.52597646913497076</v>
      </c>
      <c r="W19" s="57">
        <f t="shared" si="8"/>
        <v>-2.1857383000190023E-2</v>
      </c>
    </row>
    <row r="20" spans="2:23" x14ac:dyDescent="0.6">
      <c r="B20" s="2"/>
      <c r="C20" s="1"/>
      <c r="D20" s="2">
        <v>181.392</v>
      </c>
      <c r="E20" s="1">
        <v>0.98418499999999998</v>
      </c>
      <c r="F20" s="2">
        <v>174.202</v>
      </c>
      <c r="G20" s="1">
        <v>146.48099999999999</v>
      </c>
      <c r="H20" s="2">
        <v>183.55600000000001</v>
      </c>
      <c r="I20" s="1">
        <v>1.88276</v>
      </c>
      <c r="J20" s="2">
        <v>181.709</v>
      </c>
      <c r="K20" s="1">
        <v>0.55378300000000003</v>
      </c>
      <c r="N20" s="3">
        <f t="shared" si="0"/>
        <v>454.54199999999997</v>
      </c>
      <c r="O20" s="21">
        <f t="shared" si="1"/>
        <v>101606.91333438327</v>
      </c>
      <c r="P20" s="3">
        <f t="shared" si="2"/>
        <v>447.35199999999998</v>
      </c>
      <c r="Q20" s="17">
        <f t="shared" si="3"/>
        <v>1.4648099999999998E-4</v>
      </c>
      <c r="R20" s="3">
        <f t="shared" si="4"/>
        <v>456.70600000000002</v>
      </c>
      <c r="S20" s="24">
        <f t="shared" si="5"/>
        <v>1.88276</v>
      </c>
      <c r="T20" s="3">
        <f t="shared" si="6"/>
        <v>454.85899999999998</v>
      </c>
      <c r="U20" s="24">
        <f t="shared" si="5"/>
        <v>0.55378300000000003</v>
      </c>
      <c r="V20" s="22">
        <f t="shared" si="7"/>
        <v>0.55654372986198231</v>
      </c>
      <c r="W20" s="57">
        <f t="shared" si="8"/>
        <v>-4.9604904589741761E-3</v>
      </c>
    </row>
    <row r="21" spans="2:23" x14ac:dyDescent="0.6">
      <c r="B21" s="2"/>
      <c r="C21" s="1"/>
      <c r="D21" s="2">
        <v>192.102</v>
      </c>
      <c r="E21" s="1">
        <v>1.0368999999999999</v>
      </c>
      <c r="F21" s="2">
        <v>183.511</v>
      </c>
      <c r="G21" s="1">
        <v>150.57300000000001</v>
      </c>
      <c r="H21" s="2">
        <v>194.887</v>
      </c>
      <c r="I21" s="1">
        <v>1.8277600000000001</v>
      </c>
      <c r="J21" s="2">
        <v>192.59800000000001</v>
      </c>
      <c r="K21" s="1">
        <v>0.58706999999999998</v>
      </c>
      <c r="N21" s="3">
        <f t="shared" si="0"/>
        <v>465.25199999999995</v>
      </c>
      <c r="O21" s="21">
        <f t="shared" si="1"/>
        <v>96441.315459542879</v>
      </c>
      <c r="P21" s="3">
        <f t="shared" si="2"/>
        <v>456.66099999999994</v>
      </c>
      <c r="Q21" s="17">
        <f t="shared" si="3"/>
        <v>1.5057300000000001E-4</v>
      </c>
      <c r="R21" s="3">
        <f t="shared" si="4"/>
        <v>468.03699999999998</v>
      </c>
      <c r="S21" s="24">
        <f t="shared" si="5"/>
        <v>1.8277600000000001</v>
      </c>
      <c r="T21" s="3">
        <f t="shared" si="6"/>
        <v>465.74799999999999</v>
      </c>
      <c r="U21" s="24">
        <f t="shared" si="5"/>
        <v>0.58706999999999998</v>
      </c>
      <c r="V21" s="22">
        <f t="shared" si="7"/>
        <v>0.58785935166715753</v>
      </c>
      <c r="W21" s="57">
        <f t="shared" si="8"/>
        <v>-1.342755992430722E-3</v>
      </c>
    </row>
    <row r="22" spans="2:23" x14ac:dyDescent="0.6">
      <c r="B22" s="2"/>
      <c r="C22" s="1"/>
      <c r="D22" s="2">
        <v>204.81899999999999</v>
      </c>
      <c r="E22" s="1">
        <v>1.08633</v>
      </c>
      <c r="F22" s="2">
        <v>194.149</v>
      </c>
      <c r="G22" s="1">
        <v>154.66399999999999</v>
      </c>
      <c r="H22" s="2">
        <v>204.221</v>
      </c>
      <c r="I22" s="1">
        <v>1.7688200000000001</v>
      </c>
      <c r="J22" s="2">
        <v>204.845</v>
      </c>
      <c r="K22" s="1">
        <v>0.635467</v>
      </c>
      <c r="N22" s="3">
        <f t="shared" si="0"/>
        <v>477.96899999999994</v>
      </c>
      <c r="O22" s="21">
        <f t="shared" si="1"/>
        <v>92053.059383428612</v>
      </c>
      <c r="P22" s="3">
        <f t="shared" si="2"/>
        <v>467.29899999999998</v>
      </c>
      <c r="Q22" s="17">
        <f t="shared" si="3"/>
        <v>1.5466399999999997E-4</v>
      </c>
      <c r="R22" s="3">
        <f t="shared" si="4"/>
        <v>477.37099999999998</v>
      </c>
      <c r="S22" s="24">
        <f t="shared" si="5"/>
        <v>1.7688200000000001</v>
      </c>
      <c r="T22" s="3">
        <f t="shared" si="6"/>
        <v>477.995</v>
      </c>
      <c r="U22" s="24">
        <f t="shared" si="5"/>
        <v>0.635467</v>
      </c>
      <c r="V22" s="22">
        <f t="shared" si="7"/>
        <v>0.62373141729916748</v>
      </c>
      <c r="W22" s="57">
        <f t="shared" si="8"/>
        <v>1.8815121982549865E-2</v>
      </c>
    </row>
    <row r="23" spans="2:23" x14ac:dyDescent="0.6">
      <c r="B23" s="2"/>
      <c r="C23" s="1"/>
      <c r="D23" s="2">
        <v>212.851</v>
      </c>
      <c r="E23" s="1">
        <v>1.1258600000000001</v>
      </c>
      <c r="F23" s="2">
        <v>204.78700000000001</v>
      </c>
      <c r="G23" s="1">
        <v>158.34700000000001</v>
      </c>
      <c r="H23" s="2">
        <v>214.21700000000001</v>
      </c>
      <c r="I23" s="1">
        <v>1.7256199999999999</v>
      </c>
      <c r="J23" s="2">
        <v>213.68899999999999</v>
      </c>
      <c r="K23" s="1">
        <v>0.67176199999999997</v>
      </c>
      <c r="N23" s="3">
        <f t="shared" si="0"/>
        <v>486.00099999999998</v>
      </c>
      <c r="O23" s="21">
        <f t="shared" si="1"/>
        <v>88820.990176398482</v>
      </c>
      <c r="P23" s="3">
        <f t="shared" si="2"/>
        <v>477.93700000000001</v>
      </c>
      <c r="Q23" s="17">
        <f t="shared" si="3"/>
        <v>1.5834700000000001E-4</v>
      </c>
      <c r="R23" s="3">
        <f t="shared" si="4"/>
        <v>487.36699999999996</v>
      </c>
      <c r="S23" s="24">
        <f t="shared" si="5"/>
        <v>1.7256199999999999</v>
      </c>
      <c r="T23" s="3">
        <f t="shared" si="6"/>
        <v>486.83899999999994</v>
      </c>
      <c r="U23" s="24">
        <f t="shared" si="5"/>
        <v>0.67176199999999997</v>
      </c>
      <c r="V23" s="22">
        <f t="shared" si="7"/>
        <v>0.67795852179836502</v>
      </c>
      <c r="W23" s="57">
        <f t="shared" si="8"/>
        <v>-9.1399718406489638E-3</v>
      </c>
    </row>
    <row r="24" spans="2:23" x14ac:dyDescent="0.6">
      <c r="B24" s="2"/>
      <c r="C24" s="1"/>
      <c r="D24" s="2">
        <v>222.22200000000001</v>
      </c>
      <c r="E24" s="1">
        <v>1.1719900000000001</v>
      </c>
      <c r="F24" s="2">
        <v>214.096</v>
      </c>
      <c r="G24" s="1">
        <v>164.48400000000001</v>
      </c>
      <c r="H24" s="2">
        <v>224.88399999999999</v>
      </c>
      <c r="I24" s="1">
        <v>1.66275</v>
      </c>
      <c r="J24" s="2">
        <v>223.892</v>
      </c>
      <c r="K24" s="1">
        <v>0.72014599999999995</v>
      </c>
      <c r="N24" s="3">
        <f t="shared" si="0"/>
        <v>495.37199999999996</v>
      </c>
      <c r="O24" s="21">
        <f t="shared" si="1"/>
        <v>85324.960110581145</v>
      </c>
      <c r="P24" s="3">
        <f t="shared" si="2"/>
        <v>487.24599999999998</v>
      </c>
      <c r="Q24" s="17">
        <f t="shared" si="3"/>
        <v>1.6448400000000001E-4</v>
      </c>
      <c r="R24" s="3">
        <f t="shared" si="4"/>
        <v>498.03399999999999</v>
      </c>
      <c r="S24" s="24">
        <f t="shared" si="5"/>
        <v>1.66275</v>
      </c>
      <c r="T24" s="3">
        <f t="shared" si="6"/>
        <v>497.04199999999997</v>
      </c>
      <c r="U24" s="24">
        <f t="shared" si="5"/>
        <v>0.72014599999999995</v>
      </c>
      <c r="V24" s="22">
        <f t="shared" si="7"/>
        <v>0.72482591883836112</v>
      </c>
      <c r="W24" s="57">
        <f t="shared" si="8"/>
        <v>-6.4566107760900548E-3</v>
      </c>
    </row>
    <row r="25" spans="2:23" x14ac:dyDescent="0.6">
      <c r="B25" s="2"/>
      <c r="C25" s="1"/>
      <c r="D25" s="2">
        <v>231.59299999999999</v>
      </c>
      <c r="E25" s="1">
        <v>1.22142</v>
      </c>
      <c r="F25" s="2">
        <v>225.399</v>
      </c>
      <c r="G25" s="1">
        <v>168.57599999999999</v>
      </c>
      <c r="H25" s="2">
        <v>234.21799999999999</v>
      </c>
      <c r="I25" s="1">
        <v>1.60381</v>
      </c>
      <c r="J25" s="2">
        <v>232.73400000000001</v>
      </c>
      <c r="K25" s="1">
        <v>0.76550099999999999</v>
      </c>
      <c r="N25" s="3">
        <f t="shared" si="0"/>
        <v>504.74299999999994</v>
      </c>
      <c r="O25" s="21">
        <f t="shared" si="1"/>
        <v>81871.919569026213</v>
      </c>
      <c r="P25" s="3">
        <f t="shared" si="2"/>
        <v>498.54899999999998</v>
      </c>
      <c r="Q25" s="17">
        <f t="shared" si="3"/>
        <v>1.6857599999999998E-4</v>
      </c>
      <c r="R25" s="3">
        <f t="shared" si="4"/>
        <v>507.36799999999994</v>
      </c>
      <c r="S25" s="24">
        <f t="shared" si="5"/>
        <v>1.60381</v>
      </c>
      <c r="T25" s="3">
        <f t="shared" si="6"/>
        <v>505.88400000000001</v>
      </c>
      <c r="U25" s="24">
        <f t="shared" si="5"/>
        <v>0.76550099999999999</v>
      </c>
      <c r="V25" s="22">
        <f t="shared" si="7"/>
        <v>0.75902715907340379</v>
      </c>
      <c r="W25" s="57">
        <f t="shared" si="8"/>
        <v>8.5291294905696091E-3</v>
      </c>
    </row>
    <row r="26" spans="2:23" x14ac:dyDescent="0.6">
      <c r="B26" s="2"/>
      <c r="C26" s="1"/>
      <c r="D26" s="2">
        <v>242.97200000000001</v>
      </c>
      <c r="E26" s="1">
        <v>1.2807200000000001</v>
      </c>
      <c r="F26" s="2">
        <v>232.71299999999999</v>
      </c>
      <c r="G26" s="1">
        <v>171.44</v>
      </c>
      <c r="H26" s="2">
        <v>243.55199999999999</v>
      </c>
      <c r="I26" s="1">
        <v>1.54487</v>
      </c>
      <c r="J26" s="2">
        <v>241.57599999999999</v>
      </c>
      <c r="K26" s="1">
        <v>0.80783700000000003</v>
      </c>
      <c r="N26" s="3">
        <f t="shared" si="0"/>
        <v>516.12199999999996</v>
      </c>
      <c r="O26" s="21">
        <f t="shared" si="1"/>
        <v>78081.079392841508</v>
      </c>
      <c r="P26" s="3">
        <f t="shared" si="2"/>
        <v>505.86299999999994</v>
      </c>
      <c r="Q26" s="17">
        <f t="shared" si="3"/>
        <v>1.7144E-4</v>
      </c>
      <c r="R26" s="3">
        <f t="shared" si="4"/>
        <v>516.702</v>
      </c>
      <c r="S26" s="24">
        <f t="shared" si="5"/>
        <v>1.54487</v>
      </c>
      <c r="T26" s="3">
        <f t="shared" si="6"/>
        <v>514.726</v>
      </c>
      <c r="U26" s="24">
        <f t="shared" si="5"/>
        <v>0.80783700000000003</v>
      </c>
      <c r="V26" s="22">
        <f t="shared" si="7"/>
        <v>0.81281750217755755</v>
      </c>
      <c r="W26" s="57">
        <f t="shared" si="8"/>
        <v>-6.1274543968536932E-3</v>
      </c>
    </row>
    <row r="27" spans="2:23" x14ac:dyDescent="0.6">
      <c r="B27" s="2"/>
      <c r="C27" s="1"/>
      <c r="D27" s="2">
        <v>255.02</v>
      </c>
      <c r="E27" s="1">
        <v>1.3301499999999999</v>
      </c>
      <c r="F27" s="2">
        <v>243.351</v>
      </c>
      <c r="G27" s="1">
        <v>176.75899999999999</v>
      </c>
      <c r="H27" s="2">
        <v>254.88399999999999</v>
      </c>
      <c r="I27" s="1">
        <v>1.48594</v>
      </c>
      <c r="J27" s="2">
        <v>254.50200000000001</v>
      </c>
      <c r="K27" s="1">
        <v>0.86227699999999996</v>
      </c>
      <c r="N27" s="3">
        <f t="shared" si="0"/>
        <v>528.16999999999996</v>
      </c>
      <c r="O27" s="21">
        <f t="shared" si="1"/>
        <v>75179.491034845691</v>
      </c>
      <c r="P27" s="3">
        <f t="shared" si="2"/>
        <v>516.50099999999998</v>
      </c>
      <c r="Q27" s="17">
        <f t="shared" si="3"/>
        <v>1.7675899999999997E-4</v>
      </c>
      <c r="R27" s="3">
        <f t="shared" si="4"/>
        <v>528.03399999999999</v>
      </c>
      <c r="S27" s="24">
        <f t="shared" si="5"/>
        <v>1.48594</v>
      </c>
      <c r="T27" s="3">
        <f t="shared" si="6"/>
        <v>527.65200000000004</v>
      </c>
      <c r="U27" s="24">
        <f t="shared" si="5"/>
        <v>0.86227699999999996</v>
      </c>
      <c r="V27" s="22">
        <f t="shared" si="7"/>
        <v>0.87314731972569948</v>
      </c>
      <c r="W27" s="57">
        <f t="shared" si="8"/>
        <v>-1.2449582653605851E-2</v>
      </c>
    </row>
    <row r="28" spans="2:23" x14ac:dyDescent="0.6">
      <c r="B28" s="2"/>
      <c r="C28" s="1"/>
      <c r="D28" s="2">
        <v>262.38299999999998</v>
      </c>
      <c r="E28" s="1">
        <v>1.36639</v>
      </c>
      <c r="F28" s="2">
        <v>251.995</v>
      </c>
      <c r="G28" s="1">
        <v>180.851</v>
      </c>
      <c r="H28" s="2">
        <v>263.54899999999998</v>
      </c>
      <c r="I28" s="1">
        <v>1.4427300000000001</v>
      </c>
      <c r="J28" s="2">
        <v>261.30099999999999</v>
      </c>
      <c r="K28" s="1">
        <v>0.90761999999999998</v>
      </c>
      <c r="N28" s="3">
        <f t="shared" si="0"/>
        <v>535.5329999999999</v>
      </c>
      <c r="O28" s="21">
        <f t="shared" si="1"/>
        <v>73185.547318115612</v>
      </c>
      <c r="P28" s="3">
        <f t="shared" si="2"/>
        <v>525.14499999999998</v>
      </c>
      <c r="Q28" s="17">
        <f t="shared" si="3"/>
        <v>1.8085099999999999E-4</v>
      </c>
      <c r="R28" s="3">
        <f t="shared" si="4"/>
        <v>536.69899999999996</v>
      </c>
      <c r="S28" s="24">
        <f t="shared" ref="S28:U30" si="9">I28</f>
        <v>1.4427300000000001</v>
      </c>
      <c r="T28" s="3">
        <f t="shared" si="6"/>
        <v>534.45100000000002</v>
      </c>
      <c r="U28" s="24">
        <f t="shared" si="9"/>
        <v>0.90761999999999998</v>
      </c>
      <c r="V28" s="22">
        <f t="shared" si="7"/>
        <v>0.89880995835894484</v>
      </c>
      <c r="W28" s="57">
        <f t="shared" si="8"/>
        <v>9.8018958948125068E-3</v>
      </c>
    </row>
    <row r="29" spans="2:23" x14ac:dyDescent="0.6">
      <c r="B29" s="2"/>
      <c r="C29" s="1"/>
      <c r="D29" s="2">
        <v>273.09199999999998</v>
      </c>
      <c r="E29" s="1">
        <v>1.3927499999999999</v>
      </c>
      <c r="F29" s="2">
        <v>263.298</v>
      </c>
      <c r="G29" s="1">
        <v>182.07900000000001</v>
      </c>
      <c r="H29" s="2">
        <v>273.548</v>
      </c>
      <c r="I29" s="1">
        <v>1.3877299999999999</v>
      </c>
      <c r="J29" s="2">
        <v>272.85899999999998</v>
      </c>
      <c r="K29" s="1">
        <v>0.98017299999999996</v>
      </c>
      <c r="N29" s="3">
        <f t="shared" si="0"/>
        <v>546.24199999999996</v>
      </c>
      <c r="O29" s="21">
        <f t="shared" si="1"/>
        <v>71800.394902171975</v>
      </c>
      <c r="P29" s="3">
        <f t="shared" si="2"/>
        <v>536.44799999999998</v>
      </c>
      <c r="Q29" s="17">
        <f t="shared" si="3"/>
        <v>1.82079E-4</v>
      </c>
      <c r="R29" s="3">
        <f t="shared" si="4"/>
        <v>546.69799999999998</v>
      </c>
      <c r="S29" s="24">
        <f t="shared" si="9"/>
        <v>1.3877299999999999</v>
      </c>
      <c r="T29" s="3">
        <f t="shared" si="6"/>
        <v>546.00900000000001</v>
      </c>
      <c r="U29" s="24">
        <f t="shared" si="9"/>
        <v>0.98017299999999996</v>
      </c>
      <c r="V29" s="22">
        <f t="shared" si="7"/>
        <v>0.97913157234396908</v>
      </c>
      <c r="W29" s="57">
        <f t="shared" si="8"/>
        <v>1.0636238126178199E-3</v>
      </c>
    </row>
    <row r="30" spans="2:23" x14ac:dyDescent="0.6">
      <c r="B30" s="2"/>
      <c r="C30" s="1"/>
      <c r="D30" s="2">
        <v>284.471</v>
      </c>
      <c r="E30" s="1">
        <v>1.42241</v>
      </c>
      <c r="F30" s="2">
        <v>274.601</v>
      </c>
      <c r="G30" s="1">
        <v>186.17</v>
      </c>
      <c r="H30" s="2">
        <v>283.54199999999997</v>
      </c>
      <c r="I30" s="1">
        <v>1.35633</v>
      </c>
      <c r="J30" s="2">
        <v>282.37299999999999</v>
      </c>
      <c r="K30" s="1">
        <v>1.05271</v>
      </c>
      <c r="N30" s="3">
        <f t="shared" si="0"/>
        <v>557.62099999999998</v>
      </c>
      <c r="O30" s="21">
        <f t="shared" si="1"/>
        <v>70303.217778277714</v>
      </c>
      <c r="P30" s="3">
        <f t="shared" si="2"/>
        <v>547.75099999999998</v>
      </c>
      <c r="Q30" s="17">
        <f t="shared" si="3"/>
        <v>1.8616999999999999E-4</v>
      </c>
      <c r="R30" s="3">
        <f t="shared" si="4"/>
        <v>556.69200000000001</v>
      </c>
      <c r="S30" s="24">
        <f t="shared" si="9"/>
        <v>1.35633</v>
      </c>
      <c r="T30" s="3">
        <f t="shared" si="6"/>
        <v>555.52299999999991</v>
      </c>
      <c r="U30" s="24">
        <f t="shared" si="9"/>
        <v>1.05271</v>
      </c>
      <c r="V30" s="22">
        <f t="shared" si="7"/>
        <v>1.0378791991907614</v>
      </c>
      <c r="W30" s="57">
        <f t="shared" si="8"/>
        <v>1.4289525043764462E-2</v>
      </c>
    </row>
    <row r="31" spans="2:23" x14ac:dyDescent="0.6">
      <c r="B31" s="2"/>
      <c r="C31" s="1"/>
      <c r="D31" s="2">
        <v>293.84199999999998</v>
      </c>
      <c r="E31" s="1">
        <v>1.44547</v>
      </c>
      <c r="F31" s="2">
        <v>281.91500000000002</v>
      </c>
      <c r="G31" s="1">
        <v>189.85300000000001</v>
      </c>
      <c r="H31" s="2">
        <v>294.20499999999998</v>
      </c>
      <c r="I31" s="1">
        <v>1.3091999999999999</v>
      </c>
      <c r="J31" s="2">
        <v>293.25299999999999</v>
      </c>
      <c r="K31" s="1">
        <v>1.1162000000000001</v>
      </c>
      <c r="N31" s="3">
        <f t="shared" si="0"/>
        <v>566.99199999999996</v>
      </c>
      <c r="O31" s="21">
        <f t="shared" si="1"/>
        <v>69181.650259085276</v>
      </c>
      <c r="P31" s="3">
        <f t="shared" si="2"/>
        <v>555.06500000000005</v>
      </c>
      <c r="Q31" s="17">
        <f t="shared" ref="Q31:Q46" si="10">G31*0.000001</f>
        <v>1.89853E-4</v>
      </c>
      <c r="R31" s="3">
        <f t="shared" si="4"/>
        <v>567.35500000000002</v>
      </c>
      <c r="S31" s="24">
        <f t="shared" ref="S31:S45" si="11">I31</f>
        <v>1.3091999999999999</v>
      </c>
      <c r="T31" s="3">
        <f t="shared" si="6"/>
        <v>566.40300000000002</v>
      </c>
      <c r="U31" s="24">
        <f t="shared" ref="U31:U45" si="12">K31</f>
        <v>1.1162000000000001</v>
      </c>
      <c r="V31" s="22">
        <f t="shared" si="7"/>
        <v>1.1163283570633067</v>
      </c>
      <c r="W31" s="57">
        <f t="shared" si="8"/>
        <v>-1.1498145907917756E-4</v>
      </c>
    </row>
    <row r="32" spans="2:23" x14ac:dyDescent="0.6">
      <c r="B32" s="2"/>
      <c r="C32" s="1"/>
      <c r="D32" s="2">
        <v>303.88200000000001</v>
      </c>
      <c r="E32" s="1">
        <v>1.4784200000000001</v>
      </c>
      <c r="F32" s="2">
        <v>292.553</v>
      </c>
      <c r="G32" s="1">
        <v>193.126</v>
      </c>
      <c r="H32" s="2">
        <v>300.86799999999999</v>
      </c>
      <c r="I32" s="1">
        <v>1.28565</v>
      </c>
      <c r="J32" s="2">
        <v>304.81200000000001</v>
      </c>
      <c r="K32" s="1">
        <v>1.18574</v>
      </c>
      <c r="N32" s="3">
        <f t="shared" si="0"/>
        <v>577.03199999999993</v>
      </c>
      <c r="O32" s="21">
        <f t="shared" si="1"/>
        <v>67639.777600411253</v>
      </c>
      <c r="P32" s="3">
        <f t="shared" si="2"/>
        <v>565.70299999999997</v>
      </c>
      <c r="Q32" s="17">
        <f t="shared" si="10"/>
        <v>1.9312600000000001E-4</v>
      </c>
      <c r="R32" s="3">
        <f t="shared" si="4"/>
        <v>574.01800000000003</v>
      </c>
      <c r="S32" s="24">
        <f t="shared" si="11"/>
        <v>1.28565</v>
      </c>
      <c r="T32" s="3">
        <f t="shared" si="6"/>
        <v>577.96199999999999</v>
      </c>
      <c r="U32" s="24">
        <f t="shared" si="12"/>
        <v>1.18574</v>
      </c>
      <c r="V32" s="22">
        <f t="shared" si="7"/>
        <v>1.1777920306273568</v>
      </c>
      <c r="W32" s="57">
        <f t="shared" si="8"/>
        <v>6.7481942193221567E-3</v>
      </c>
    </row>
    <row r="33" spans="2:23" x14ac:dyDescent="0.6">
      <c r="B33" s="2"/>
      <c r="C33" s="1"/>
      <c r="D33" s="2">
        <v>313.25299999999999</v>
      </c>
      <c r="E33" s="1">
        <v>1.47183</v>
      </c>
      <c r="F33" s="2">
        <v>302.52699999999999</v>
      </c>
      <c r="G33" s="1">
        <v>196.809</v>
      </c>
      <c r="H33" s="2">
        <v>313.52999999999997</v>
      </c>
      <c r="I33" s="1">
        <v>1.2306600000000001</v>
      </c>
      <c r="J33" s="2">
        <v>314.99799999999999</v>
      </c>
      <c r="K33" s="1">
        <v>1.2884800000000001</v>
      </c>
      <c r="N33" s="3">
        <f t="shared" si="0"/>
        <v>586.40300000000002</v>
      </c>
      <c r="O33" s="21">
        <f t="shared" si="1"/>
        <v>67942.629243866482</v>
      </c>
      <c r="P33" s="3">
        <f t="shared" si="2"/>
        <v>575.67699999999991</v>
      </c>
      <c r="Q33" s="17">
        <f t="shared" si="10"/>
        <v>1.9680899999999999E-4</v>
      </c>
      <c r="R33" s="3">
        <f t="shared" si="4"/>
        <v>586.67999999999995</v>
      </c>
      <c r="S33" s="24">
        <f t="shared" si="11"/>
        <v>1.2306600000000001</v>
      </c>
      <c r="T33" s="3">
        <f t="shared" si="6"/>
        <v>588.14799999999991</v>
      </c>
      <c r="U33" s="24">
        <f t="shared" si="12"/>
        <v>1.2884800000000001</v>
      </c>
      <c r="V33" s="22">
        <f t="shared" si="7"/>
        <v>1.2787074945650758</v>
      </c>
      <c r="W33" s="57">
        <f t="shared" si="8"/>
        <v>7.6424870241713627E-3</v>
      </c>
    </row>
    <row r="34" spans="2:23" x14ac:dyDescent="0.6">
      <c r="B34" s="2"/>
      <c r="C34" s="1"/>
      <c r="D34" s="2">
        <v>323.96300000000002</v>
      </c>
      <c r="E34" s="1">
        <v>1.4388799999999999</v>
      </c>
      <c r="F34" s="2">
        <v>312.5</v>
      </c>
      <c r="G34" s="1">
        <v>198.44499999999999</v>
      </c>
      <c r="H34" s="2">
        <v>324.85899999999998</v>
      </c>
      <c r="I34" s="1">
        <v>1.18354</v>
      </c>
      <c r="J34" s="2">
        <v>322.459</v>
      </c>
      <c r="K34" s="1">
        <v>1.3942300000000001</v>
      </c>
      <c r="N34" s="3">
        <f t="shared" si="0"/>
        <v>597.11300000000006</v>
      </c>
      <c r="O34" s="21">
        <f t="shared" si="1"/>
        <v>69498.498832425219</v>
      </c>
      <c r="P34" s="3">
        <f t="shared" si="2"/>
        <v>585.65</v>
      </c>
      <c r="Q34" s="17">
        <f t="shared" si="10"/>
        <v>1.9844499999999997E-4</v>
      </c>
      <c r="R34" s="3">
        <f t="shared" si="4"/>
        <v>598.00900000000001</v>
      </c>
      <c r="S34" s="24">
        <f t="shared" si="11"/>
        <v>1.18354</v>
      </c>
      <c r="T34" s="3">
        <f t="shared" si="6"/>
        <v>595.60899999999992</v>
      </c>
      <c r="U34" s="24">
        <f t="shared" si="12"/>
        <v>1.3942300000000001</v>
      </c>
      <c r="V34" s="22">
        <f t="shared" si="7"/>
        <v>1.3773174729024591</v>
      </c>
      <c r="W34" s="57">
        <f t="shared" si="8"/>
        <v>1.2279323707337308E-2</v>
      </c>
    </row>
    <row r="35" spans="2:23" x14ac:dyDescent="0.6">
      <c r="B35" s="2"/>
      <c r="C35" s="1"/>
      <c r="D35" s="2">
        <v>333.33300000000003</v>
      </c>
      <c r="E35" s="1">
        <v>1.4026400000000001</v>
      </c>
      <c r="F35" s="2">
        <v>324.46800000000002</v>
      </c>
      <c r="G35" s="1">
        <v>198.44499999999999</v>
      </c>
      <c r="H35" s="2">
        <v>336.18200000000002</v>
      </c>
      <c r="I35" s="1">
        <v>1.1600200000000001</v>
      </c>
      <c r="J35" s="2">
        <v>333.33199999999999</v>
      </c>
      <c r="K35" s="1">
        <v>1.4788600000000001</v>
      </c>
      <c r="N35" s="3">
        <f t="shared" si="0"/>
        <v>606.48299999999995</v>
      </c>
      <c r="O35" s="21">
        <f t="shared" si="1"/>
        <v>71294.13106713054</v>
      </c>
      <c r="P35" s="3">
        <f t="shared" si="2"/>
        <v>597.61799999999994</v>
      </c>
      <c r="Q35" s="17">
        <f t="shared" si="10"/>
        <v>1.9844499999999997E-4</v>
      </c>
      <c r="R35" s="3">
        <f t="shared" si="4"/>
        <v>609.33199999999999</v>
      </c>
      <c r="S35" s="24">
        <f t="shared" si="11"/>
        <v>1.1600200000000001</v>
      </c>
      <c r="T35" s="3">
        <f t="shared" si="6"/>
        <v>606.48199999999997</v>
      </c>
      <c r="U35" s="24">
        <f t="shared" si="12"/>
        <v>1.4788600000000001</v>
      </c>
      <c r="V35" s="22">
        <f t="shared" si="7"/>
        <v>1.4860892929033702</v>
      </c>
      <c r="W35" s="57">
        <f t="shared" si="8"/>
        <v>-4.864642345445036E-3</v>
      </c>
    </row>
    <row r="36" spans="2:23" x14ac:dyDescent="0.6">
      <c r="B36" s="2"/>
      <c r="C36" s="1"/>
      <c r="D36" s="2">
        <v>344.71199999999999</v>
      </c>
      <c r="E36" s="1">
        <v>1.36639</v>
      </c>
      <c r="F36" s="2">
        <v>335.77100000000002</v>
      </c>
      <c r="G36" s="1">
        <v>199.673</v>
      </c>
      <c r="H36" s="2">
        <v>344.83699999999999</v>
      </c>
      <c r="I36" s="1">
        <v>1.1600900000000001</v>
      </c>
      <c r="J36" s="2">
        <v>342.84500000000003</v>
      </c>
      <c r="K36" s="1">
        <v>1.5574399999999999</v>
      </c>
      <c r="N36" s="3">
        <f t="shared" si="0"/>
        <v>617.86199999999997</v>
      </c>
      <c r="O36" s="21">
        <f t="shared" si="1"/>
        <v>73185.547318115612</v>
      </c>
      <c r="P36" s="3">
        <f t="shared" si="2"/>
        <v>608.92100000000005</v>
      </c>
      <c r="Q36" s="17">
        <f t="shared" si="10"/>
        <v>1.9967299999999998E-4</v>
      </c>
      <c r="R36" s="3">
        <f t="shared" si="4"/>
        <v>617.98699999999997</v>
      </c>
      <c r="S36" s="24">
        <f t="shared" si="11"/>
        <v>1.1600900000000001</v>
      </c>
      <c r="T36" s="3">
        <f t="shared" si="6"/>
        <v>615.995</v>
      </c>
      <c r="U36" s="24">
        <f t="shared" si="12"/>
        <v>1.5574399999999999</v>
      </c>
      <c r="V36" s="22">
        <f t="shared" si="7"/>
        <v>1.5493499235155228</v>
      </c>
      <c r="W36" s="57">
        <f t="shared" si="8"/>
        <v>5.2215941419615497E-3</v>
      </c>
    </row>
    <row r="37" spans="2:23" x14ac:dyDescent="0.6">
      <c r="B37" s="2"/>
      <c r="C37" s="1"/>
      <c r="D37" s="2">
        <v>353.41399999999999</v>
      </c>
      <c r="E37" s="1">
        <v>1.33674</v>
      </c>
      <c r="F37" s="2">
        <v>345.08</v>
      </c>
      <c r="G37" s="1">
        <v>199.673</v>
      </c>
      <c r="H37" s="2">
        <v>352.16300000000001</v>
      </c>
      <c r="I37" s="1">
        <v>1.15228</v>
      </c>
      <c r="J37" s="35">
        <v>352.36099999999999</v>
      </c>
      <c r="K37" s="35">
        <v>1.6239399999999999</v>
      </c>
      <c r="N37" s="3">
        <f t="shared" si="0"/>
        <v>626.56399999999996</v>
      </c>
      <c r="O37" s="21">
        <f t="shared" si="1"/>
        <v>74808.863354130182</v>
      </c>
      <c r="P37" s="3">
        <f t="shared" si="2"/>
        <v>618.23</v>
      </c>
      <c r="Q37" s="17">
        <f t="shared" si="10"/>
        <v>1.9967299999999998E-4</v>
      </c>
      <c r="R37" s="3">
        <f t="shared" si="4"/>
        <v>625.31299999999999</v>
      </c>
      <c r="S37" s="24">
        <f t="shared" si="11"/>
        <v>1.15228</v>
      </c>
      <c r="T37" s="3">
        <f t="shared" si="6"/>
        <v>625.51099999999997</v>
      </c>
      <c r="U37" s="24">
        <f t="shared" si="12"/>
        <v>1.6239399999999999</v>
      </c>
      <c r="V37" s="22">
        <f t="shared" si="7"/>
        <v>1.5992277072333274</v>
      </c>
      <c r="W37" s="57">
        <f t="shared" si="8"/>
        <v>1.5452641706305226E-2</v>
      </c>
    </row>
    <row r="38" spans="2:23" x14ac:dyDescent="0.6">
      <c r="B38" s="2"/>
      <c r="C38" s="1"/>
      <c r="D38" s="2">
        <v>364.12299999999999</v>
      </c>
      <c r="E38" s="1">
        <v>1.2939000000000001</v>
      </c>
      <c r="F38" s="2">
        <v>354.38799999999998</v>
      </c>
      <c r="G38" s="1">
        <v>198.44499999999999</v>
      </c>
      <c r="H38" s="2">
        <v>362.137</v>
      </c>
      <c r="I38" s="1">
        <v>1.2074400000000001</v>
      </c>
      <c r="J38" s="35">
        <v>362.57499999999999</v>
      </c>
      <c r="K38" s="35">
        <v>1.63609</v>
      </c>
      <c r="N38" s="3">
        <f t="shared" si="0"/>
        <v>637.27299999999991</v>
      </c>
      <c r="O38" s="21">
        <f t="shared" si="1"/>
        <v>77285.725326532178</v>
      </c>
      <c r="P38" s="3">
        <f t="shared" si="2"/>
        <v>627.53800000000001</v>
      </c>
      <c r="Q38" s="17">
        <f t="shared" si="10"/>
        <v>1.9844499999999997E-4</v>
      </c>
      <c r="R38" s="3">
        <f t="shared" si="4"/>
        <v>635.28700000000003</v>
      </c>
      <c r="S38" s="24">
        <f t="shared" si="11"/>
        <v>1.2074400000000001</v>
      </c>
      <c r="T38" s="3">
        <f t="shared" si="6"/>
        <v>635.72499999999991</v>
      </c>
      <c r="U38" s="24">
        <f t="shared" si="12"/>
        <v>1.63609</v>
      </c>
      <c r="V38" s="22">
        <f t="shared" si="7"/>
        <v>1.6090579346182643</v>
      </c>
      <c r="W38" s="57">
        <f t="shared" si="8"/>
        <v>1.679993292979165E-2</v>
      </c>
    </row>
    <row r="39" spans="2:23" x14ac:dyDescent="0.6">
      <c r="B39" s="2"/>
      <c r="C39" s="1"/>
      <c r="D39" s="2">
        <v>374.83300000000003</v>
      </c>
      <c r="E39" s="1">
        <v>1.30379</v>
      </c>
      <c r="F39" s="2">
        <v>364.36200000000002</v>
      </c>
      <c r="G39" s="1">
        <v>198.85400000000001</v>
      </c>
      <c r="H39" s="2">
        <v>374.11099999999999</v>
      </c>
      <c r="I39" s="1">
        <v>1.25081</v>
      </c>
      <c r="J39" s="2">
        <v>372.81400000000002</v>
      </c>
      <c r="K39" s="1">
        <v>1.5697000000000001</v>
      </c>
      <c r="N39" s="3">
        <f t="shared" si="0"/>
        <v>647.98299999999995</v>
      </c>
      <c r="O39" s="21">
        <f t="shared" si="1"/>
        <v>76699.468472683482</v>
      </c>
      <c r="P39" s="3">
        <f t="shared" si="2"/>
        <v>637.51199999999994</v>
      </c>
      <c r="Q39" s="17">
        <f t="shared" si="10"/>
        <v>1.9885400000000002E-4</v>
      </c>
      <c r="R39" s="3">
        <f t="shared" si="4"/>
        <v>647.26099999999997</v>
      </c>
      <c r="S39" s="24">
        <f t="shared" si="11"/>
        <v>1.25081</v>
      </c>
      <c r="T39" s="3">
        <f t="shared" si="6"/>
        <v>645.96399999999994</v>
      </c>
      <c r="U39" s="24">
        <f t="shared" si="12"/>
        <v>1.5697000000000001</v>
      </c>
      <c r="V39" s="22">
        <f t="shared" si="7"/>
        <v>1.5727765051273606</v>
      </c>
      <c r="W39" s="57">
        <f t="shared" si="8"/>
        <v>-1.956098096157266E-3</v>
      </c>
    </row>
    <row r="40" spans="2:23" x14ac:dyDescent="0.6">
      <c r="B40" s="2"/>
      <c r="C40" s="1"/>
      <c r="D40" s="2">
        <v>384.87299999999999</v>
      </c>
      <c r="E40" s="1">
        <v>1.3103800000000001</v>
      </c>
      <c r="F40" s="2">
        <v>375.66500000000002</v>
      </c>
      <c r="G40" s="1">
        <v>199.26400000000001</v>
      </c>
      <c r="H40" s="2">
        <v>384.74799999999999</v>
      </c>
      <c r="I40" s="1">
        <v>1.32172</v>
      </c>
      <c r="J40" s="2">
        <v>384.41699999999997</v>
      </c>
      <c r="K40" s="1">
        <v>1.49427</v>
      </c>
      <c r="N40" s="3">
        <f t="shared" si="0"/>
        <v>658.02299999999991</v>
      </c>
      <c r="O40" s="21">
        <f t="shared" si="1"/>
        <v>76313.741052213853</v>
      </c>
      <c r="P40" s="3">
        <f t="shared" si="2"/>
        <v>648.81500000000005</v>
      </c>
      <c r="Q40" s="17">
        <f t="shared" si="10"/>
        <v>1.9926399999999999E-4</v>
      </c>
      <c r="R40" s="3">
        <f t="shared" si="4"/>
        <v>657.89799999999991</v>
      </c>
      <c r="S40" s="24">
        <f t="shared" si="11"/>
        <v>1.32172</v>
      </c>
      <c r="T40" s="3">
        <f t="shared" si="6"/>
        <v>657.56700000000001</v>
      </c>
      <c r="U40" s="24">
        <f t="shared" si="12"/>
        <v>1.49427</v>
      </c>
      <c r="V40" s="22">
        <f t="shared" si="7"/>
        <v>1.5137075549424934</v>
      </c>
      <c r="W40" s="57">
        <f t="shared" si="8"/>
        <v>-1.2841023934264451E-2</v>
      </c>
    </row>
    <row r="41" spans="2:23" x14ac:dyDescent="0.6">
      <c r="B41" s="2"/>
      <c r="C41" s="1"/>
      <c r="D41" s="2">
        <v>394.24400000000003</v>
      </c>
      <c r="E41" s="1">
        <v>1.3301499999999999</v>
      </c>
      <c r="F41" s="2">
        <v>384.30900000000003</v>
      </c>
      <c r="G41" s="1">
        <v>199.673</v>
      </c>
      <c r="H41" s="2">
        <v>392.05599999999998</v>
      </c>
      <c r="I41" s="1">
        <v>1.38866</v>
      </c>
      <c r="J41" s="2">
        <v>392.60899999999998</v>
      </c>
      <c r="K41" s="1">
        <v>1.4369400000000001</v>
      </c>
      <c r="N41" s="3">
        <f t="shared" si="0"/>
        <v>667.39400000000001</v>
      </c>
      <c r="O41" s="21">
        <f t="shared" si="1"/>
        <v>75179.491034845691</v>
      </c>
      <c r="P41" s="3">
        <f t="shared" si="2"/>
        <v>657.45900000000006</v>
      </c>
      <c r="Q41" s="17">
        <f t="shared" si="10"/>
        <v>1.9967299999999998E-4</v>
      </c>
      <c r="R41" s="3">
        <f t="shared" si="4"/>
        <v>665.2059999999999</v>
      </c>
      <c r="S41" s="24">
        <f t="shared" si="11"/>
        <v>1.38866</v>
      </c>
      <c r="T41" s="3">
        <f t="shared" si="6"/>
        <v>665.75900000000001</v>
      </c>
      <c r="U41" s="24">
        <f t="shared" si="12"/>
        <v>1.4369400000000001</v>
      </c>
      <c r="V41" s="22">
        <f t="shared" si="7"/>
        <v>1.4370080053610952</v>
      </c>
      <c r="W41" s="57">
        <f t="shared" si="8"/>
        <v>-4.7324274354387796E-5</v>
      </c>
    </row>
    <row r="42" spans="2:23" x14ac:dyDescent="0.6">
      <c r="B42" s="2"/>
      <c r="C42" s="1"/>
      <c r="D42" s="2">
        <v>405.62200000000001</v>
      </c>
      <c r="E42" s="1">
        <v>1.34992</v>
      </c>
      <c r="F42" s="2">
        <v>392.952</v>
      </c>
      <c r="G42" s="1">
        <v>199.673</v>
      </c>
      <c r="H42" s="2">
        <v>405.35899999999998</v>
      </c>
      <c r="I42" s="1">
        <v>1.4438500000000001</v>
      </c>
      <c r="J42" s="2">
        <v>404.88400000000001</v>
      </c>
      <c r="K42" s="1">
        <v>1.39473</v>
      </c>
      <c r="N42" s="3">
        <f t="shared" si="0"/>
        <v>678.77199999999993</v>
      </c>
      <c r="O42" s="21">
        <f t="shared" si="1"/>
        <v>74078.463908972379</v>
      </c>
      <c r="P42" s="3">
        <f t="shared" si="2"/>
        <v>666.10199999999998</v>
      </c>
      <c r="Q42" s="17">
        <f t="shared" si="10"/>
        <v>1.9967299999999998E-4</v>
      </c>
      <c r="R42" s="3">
        <f t="shared" si="4"/>
        <v>678.50900000000001</v>
      </c>
      <c r="S42" s="24">
        <f t="shared" si="11"/>
        <v>1.4438500000000001</v>
      </c>
      <c r="T42" s="3">
        <f t="shared" si="6"/>
        <v>678.03399999999999</v>
      </c>
      <c r="U42" s="24">
        <f t="shared" si="12"/>
        <v>1.39473</v>
      </c>
      <c r="V42" s="22">
        <f t="shared" si="7"/>
        <v>1.3869475868769698</v>
      </c>
      <c r="W42" s="57">
        <f t="shared" si="8"/>
        <v>5.611180405565408E-3</v>
      </c>
    </row>
    <row r="43" spans="2:23" x14ac:dyDescent="0.6">
      <c r="B43" s="2"/>
      <c r="C43" s="1"/>
      <c r="D43" s="2">
        <v>413.65499999999997</v>
      </c>
      <c r="E43" s="1">
        <v>1.3597999999999999</v>
      </c>
      <c r="F43" s="2">
        <v>404.92</v>
      </c>
      <c r="G43" s="1">
        <v>199.673</v>
      </c>
      <c r="H43" s="2">
        <v>414.01</v>
      </c>
      <c r="I43" s="1">
        <v>1.4635899999999999</v>
      </c>
      <c r="J43" s="2">
        <v>413.73700000000002</v>
      </c>
      <c r="K43" s="1">
        <v>1.40384</v>
      </c>
      <c r="N43" s="3">
        <f t="shared" si="0"/>
        <v>686.80499999999995</v>
      </c>
      <c r="O43" s="21">
        <f t="shared" si="1"/>
        <v>73540.226503897633</v>
      </c>
      <c r="P43" s="3">
        <f t="shared" si="2"/>
        <v>678.06999999999994</v>
      </c>
      <c r="Q43" s="17">
        <f t="shared" si="10"/>
        <v>1.9967299999999998E-4</v>
      </c>
      <c r="R43" s="3">
        <f t="shared" si="4"/>
        <v>687.16</v>
      </c>
      <c r="S43" s="24">
        <f t="shared" si="11"/>
        <v>1.4635899999999999</v>
      </c>
      <c r="T43" s="3">
        <f t="shared" si="6"/>
        <v>686.88699999999994</v>
      </c>
      <c r="U43" s="24">
        <f t="shared" si="12"/>
        <v>1.40384</v>
      </c>
      <c r="V43" s="22">
        <f t="shared" si="7"/>
        <v>1.3873325970848267</v>
      </c>
      <c r="W43" s="57">
        <f t="shared" si="8"/>
        <v>1.189866290885111E-2</v>
      </c>
    </row>
    <row r="44" spans="2:23" x14ac:dyDescent="0.6">
      <c r="B44" s="2"/>
      <c r="C44" s="1"/>
      <c r="D44" s="2">
        <v>424.36399999999998</v>
      </c>
      <c r="E44" s="1">
        <v>1.3696900000000001</v>
      </c>
      <c r="F44" s="2">
        <v>412.23399999999998</v>
      </c>
      <c r="G44" s="1">
        <v>200.49100000000001</v>
      </c>
      <c r="H44" s="2">
        <v>424.66</v>
      </c>
      <c r="I44" s="1">
        <v>1.4754700000000001</v>
      </c>
      <c r="J44" s="2">
        <v>425.32299999999998</v>
      </c>
      <c r="K44" s="1">
        <v>1.3827700000000001</v>
      </c>
      <c r="N44" s="3">
        <f t="shared" si="0"/>
        <v>697.5139999999999</v>
      </c>
      <c r="O44" s="21">
        <f t="shared" si="1"/>
        <v>73009.221064620462</v>
      </c>
      <c r="P44" s="3">
        <f t="shared" si="2"/>
        <v>685.38400000000001</v>
      </c>
      <c r="Q44" s="17">
        <f t="shared" si="10"/>
        <v>2.0049100000000002E-4</v>
      </c>
      <c r="R44" s="3">
        <f t="shared" si="4"/>
        <v>697.81</v>
      </c>
      <c r="S44" s="24">
        <f t="shared" si="11"/>
        <v>1.4754700000000001</v>
      </c>
      <c r="T44" s="3">
        <f t="shared" si="6"/>
        <v>698.47299999999996</v>
      </c>
      <c r="U44" s="24">
        <f t="shared" si="12"/>
        <v>1.3827700000000001</v>
      </c>
      <c r="V44" s="22">
        <f t="shared" si="7"/>
        <v>1.3779569204360089</v>
      </c>
      <c r="W44" s="57">
        <f t="shared" si="8"/>
        <v>3.4929100413880754E-3</v>
      </c>
    </row>
    <row r="45" spans="2:23" x14ac:dyDescent="0.6">
      <c r="B45" s="2"/>
      <c r="C45" s="1"/>
      <c r="D45" s="35">
        <v>433.73500000000001</v>
      </c>
      <c r="E45" s="35">
        <v>1.4059299999999999</v>
      </c>
      <c r="F45" s="2">
        <v>424.202</v>
      </c>
      <c r="G45" s="1">
        <v>199.673</v>
      </c>
      <c r="H45" s="35">
        <v>436.642</v>
      </c>
      <c r="I45" s="35">
        <v>1.4834400000000001</v>
      </c>
      <c r="J45" s="35">
        <v>434.85700000000003</v>
      </c>
      <c r="K45" s="35">
        <v>1.3949100000000001</v>
      </c>
      <c r="N45" s="3">
        <f t="shared" si="0"/>
        <v>706.88499999999999</v>
      </c>
      <c r="O45" s="21">
        <f t="shared" si="1"/>
        <v>71127.296522586475</v>
      </c>
      <c r="P45" s="3">
        <f t="shared" si="2"/>
        <v>697.35199999999998</v>
      </c>
      <c r="Q45" s="17">
        <f t="shared" si="10"/>
        <v>1.9967299999999998E-4</v>
      </c>
      <c r="R45" s="3">
        <f t="shared" si="4"/>
        <v>709.79199999999992</v>
      </c>
      <c r="S45" s="24">
        <f t="shared" si="11"/>
        <v>1.4834400000000001</v>
      </c>
      <c r="T45" s="3">
        <f t="shared" si="6"/>
        <v>708.00700000000006</v>
      </c>
      <c r="U45" s="24">
        <f t="shared" si="12"/>
        <v>1.3949100000000001</v>
      </c>
      <c r="V45" s="22">
        <f t="shared" si="7"/>
        <v>1.3869372923423842</v>
      </c>
      <c r="W45" s="57">
        <f t="shared" si="8"/>
        <v>5.748426912763227E-3</v>
      </c>
    </row>
    <row r="46" spans="2:23" x14ac:dyDescent="0.6">
      <c r="B46" s="2"/>
      <c r="C46" s="1"/>
      <c r="D46" s="2"/>
      <c r="E46" s="1"/>
      <c r="F46" s="35">
        <v>432.846</v>
      </c>
      <c r="G46" s="35">
        <v>202.12799999999999</v>
      </c>
      <c r="H46" s="2"/>
      <c r="I46" s="1"/>
      <c r="J46" s="2"/>
      <c r="K46" s="1"/>
      <c r="N46" s="3"/>
      <c r="O46" s="21"/>
      <c r="P46" s="3">
        <f t="shared" si="2"/>
        <v>705.99599999999998</v>
      </c>
      <c r="Q46" s="17">
        <f t="shared" si="10"/>
        <v>2.0212799999999999E-4</v>
      </c>
      <c r="R46" s="3"/>
      <c r="S46" s="24"/>
      <c r="T46" s="3"/>
      <c r="U46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2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51</v>
      </c>
      <c r="D8" s="11" t="s">
        <v>46</v>
      </c>
      <c r="E8" s="10" t="s">
        <v>26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6">
        <v>24.078600000000002</v>
      </c>
      <c r="C9" s="36">
        <v>15108.5</v>
      </c>
      <c r="D9" s="3"/>
      <c r="E9" s="4"/>
      <c r="F9" s="36">
        <v>23.835100000000001</v>
      </c>
      <c r="G9" s="36">
        <v>191.16399999999999</v>
      </c>
      <c r="H9" s="3"/>
      <c r="I9" s="4"/>
      <c r="J9" s="36">
        <v>19.917300000000001</v>
      </c>
      <c r="K9" s="36">
        <v>0.182368</v>
      </c>
      <c r="N9" s="3">
        <f>B9+273.15</f>
        <v>297.22859999999997</v>
      </c>
      <c r="O9" s="21">
        <f>C9</f>
        <v>15108.5</v>
      </c>
      <c r="P9" s="3">
        <f>F9+273.15</f>
        <v>296.98509999999999</v>
      </c>
      <c r="Q9" s="17">
        <f>G9*0.000001</f>
        <v>1.9116399999999999E-4</v>
      </c>
      <c r="R9" s="3">
        <f>(N9+P9+T9)/3</f>
        <v>295.76033333333334</v>
      </c>
      <c r="S9" s="24">
        <f>((Q9)^2*O9)*R9/U9</f>
        <v>0.89541601823958916</v>
      </c>
      <c r="T9" s="3">
        <f>J9+273.15</f>
        <v>293.06729999999999</v>
      </c>
      <c r="U9" s="24">
        <f>K9</f>
        <v>0.182368</v>
      </c>
      <c r="V9" s="22">
        <f>((O9*(Q9)^2)/S9)*T9</f>
        <v>0.18070745581072964</v>
      </c>
      <c r="W9">
        <f>_xlfn.STDEV.P(N9,P9,T9)</f>
        <v>1.9068550833476758</v>
      </c>
    </row>
    <row r="10" spans="1:23" x14ac:dyDescent="0.6">
      <c r="B10" s="3">
        <v>30.098299999999998</v>
      </c>
      <c r="C10" s="4">
        <v>15054.3</v>
      </c>
      <c r="D10" s="3"/>
      <c r="E10" s="4"/>
      <c r="F10" s="3">
        <v>29.689399999999999</v>
      </c>
      <c r="G10" s="4">
        <v>192.19200000000001</v>
      </c>
      <c r="H10" s="3"/>
      <c r="I10" s="4"/>
      <c r="J10" s="3">
        <v>26.123899999999999</v>
      </c>
      <c r="K10" s="4">
        <v>0.18540699999999999</v>
      </c>
      <c r="N10" s="3">
        <f t="shared" ref="N10:N25" si="0">B10+273.15</f>
        <v>303.24829999999997</v>
      </c>
      <c r="O10" s="21">
        <f t="shared" ref="O10:O25" si="1">C10</f>
        <v>15054.3</v>
      </c>
      <c r="P10" s="3">
        <f t="shared" ref="P10:P25" si="2">F10+273.15</f>
        <v>302.83939999999996</v>
      </c>
      <c r="Q10" s="17">
        <f t="shared" ref="Q10:Q25" si="3">G10*0.000001</f>
        <v>1.9219199999999999E-4</v>
      </c>
      <c r="R10" s="3">
        <f t="shared" ref="R10:R25" si="4">(N10+P10+T10)/3</f>
        <v>301.78719999999998</v>
      </c>
      <c r="S10" s="24">
        <f t="shared" ref="S10:S25" si="5">((Q10)^2*O10)*R10/U10</f>
        <v>0.90511938762841937</v>
      </c>
      <c r="T10" s="3">
        <f t="shared" ref="T10:T25" si="6">J10+273.15</f>
        <v>299.27389999999997</v>
      </c>
      <c r="U10" s="24">
        <f t="shared" ref="U10:U25" si="7">K10</f>
        <v>0.18540699999999999</v>
      </c>
      <c r="V10" s="22">
        <f t="shared" ref="V10:V25" si="8">((O10*(Q10)^2)/S10)*T10</f>
        <v>0.18386292055229644</v>
      </c>
      <c r="W10">
        <f t="shared" ref="W10:W25" si="9">_xlfn.STDEV.P(N10,P10,T10)</f>
        <v>1.7849943921480518</v>
      </c>
    </row>
    <row r="11" spans="1:23" x14ac:dyDescent="0.6">
      <c r="B11" s="2">
        <v>50.737099999999998</v>
      </c>
      <c r="C11" s="1">
        <v>15217</v>
      </c>
      <c r="D11" s="2"/>
      <c r="E11" s="1"/>
      <c r="F11" s="2">
        <v>50.179200000000002</v>
      </c>
      <c r="G11" s="1">
        <v>198.35599999999999</v>
      </c>
      <c r="H11" s="2"/>
      <c r="I11" s="1"/>
      <c r="J11" s="2">
        <v>46.404600000000002</v>
      </c>
      <c r="K11" s="1">
        <v>0.21291599999999999</v>
      </c>
      <c r="N11" s="3">
        <f t="shared" si="0"/>
        <v>323.88709999999998</v>
      </c>
      <c r="O11" s="21">
        <f t="shared" si="1"/>
        <v>15217</v>
      </c>
      <c r="P11" s="3">
        <f t="shared" si="2"/>
        <v>323.32919999999996</v>
      </c>
      <c r="Q11" s="17">
        <f t="shared" si="3"/>
        <v>1.9835599999999998E-4</v>
      </c>
      <c r="R11" s="3">
        <f t="shared" si="4"/>
        <v>322.25696666666664</v>
      </c>
      <c r="S11" s="24">
        <f t="shared" si="5"/>
        <v>0.90617847214107616</v>
      </c>
      <c r="T11" s="3">
        <f t="shared" si="6"/>
        <v>319.55459999999999</v>
      </c>
      <c r="U11" s="24">
        <f t="shared" si="7"/>
        <v>0.21291599999999999</v>
      </c>
      <c r="V11" s="22">
        <f t="shared" si="8"/>
        <v>0.21113053944921181</v>
      </c>
      <c r="W11">
        <f t="shared" si="9"/>
        <v>1.9243877473685433</v>
      </c>
    </row>
    <row r="12" spans="1:23" x14ac:dyDescent="0.6">
      <c r="B12" s="2">
        <v>67.936099999999996</v>
      </c>
      <c r="C12" s="1">
        <v>15054.3</v>
      </c>
      <c r="D12" s="2"/>
      <c r="E12" s="1"/>
      <c r="F12" s="2">
        <v>67.323800000000006</v>
      </c>
      <c r="G12" s="1">
        <v>207.60300000000001</v>
      </c>
      <c r="H12" s="2"/>
      <c r="I12" s="1"/>
      <c r="J12" s="2">
        <v>62.5471</v>
      </c>
      <c r="K12" s="1">
        <v>0.237377</v>
      </c>
      <c r="N12" s="3">
        <f t="shared" si="0"/>
        <v>341.08609999999999</v>
      </c>
      <c r="O12" s="21">
        <f t="shared" si="1"/>
        <v>15054.3</v>
      </c>
      <c r="P12" s="3">
        <f t="shared" si="2"/>
        <v>340.47379999999998</v>
      </c>
      <c r="Q12" s="17">
        <f t="shared" si="3"/>
        <v>2.07603E-4</v>
      </c>
      <c r="R12" s="3">
        <f t="shared" si="4"/>
        <v>339.08566666666667</v>
      </c>
      <c r="S12" s="24">
        <f t="shared" si="5"/>
        <v>0.9268268610403102</v>
      </c>
      <c r="T12" s="3">
        <f t="shared" si="6"/>
        <v>335.69709999999998</v>
      </c>
      <c r="U12" s="24">
        <f t="shared" si="7"/>
        <v>0.237377</v>
      </c>
      <c r="V12" s="22">
        <f t="shared" si="8"/>
        <v>0.23500483311503387</v>
      </c>
      <c r="W12">
        <f t="shared" si="9"/>
        <v>2.4090822406514563</v>
      </c>
    </row>
    <row r="13" spans="1:23" x14ac:dyDescent="0.6">
      <c r="B13" s="2">
        <v>90.294799999999995</v>
      </c>
      <c r="C13" s="1">
        <v>14945.8</v>
      </c>
      <c r="D13" s="2"/>
      <c r="E13" s="1"/>
      <c r="F13" s="2">
        <v>90.740700000000004</v>
      </c>
      <c r="G13" s="1">
        <v>217.87700000000001</v>
      </c>
      <c r="H13" s="2"/>
      <c r="I13" s="1"/>
      <c r="J13" s="2">
        <v>84.4846</v>
      </c>
      <c r="K13" s="1">
        <v>0.271011</v>
      </c>
      <c r="N13" s="3">
        <f t="shared" si="0"/>
        <v>363.44479999999999</v>
      </c>
      <c r="O13" s="21">
        <f t="shared" si="1"/>
        <v>14945.8</v>
      </c>
      <c r="P13" s="3">
        <f t="shared" si="2"/>
        <v>363.89069999999998</v>
      </c>
      <c r="Q13" s="17">
        <f t="shared" si="3"/>
        <v>2.17877E-4</v>
      </c>
      <c r="R13" s="3">
        <f t="shared" si="4"/>
        <v>361.6567</v>
      </c>
      <c r="S13" s="24">
        <f t="shared" si="5"/>
        <v>0.94678536532897495</v>
      </c>
      <c r="T13" s="3">
        <f t="shared" si="6"/>
        <v>357.63459999999998</v>
      </c>
      <c r="U13" s="24">
        <f t="shared" si="7"/>
        <v>0.271011</v>
      </c>
      <c r="V13" s="22">
        <f t="shared" si="8"/>
        <v>0.26799699986368292</v>
      </c>
      <c r="W13">
        <f t="shared" si="9"/>
        <v>2.8498740334735295</v>
      </c>
    </row>
    <row r="14" spans="1:23" x14ac:dyDescent="0.6">
      <c r="B14" s="2">
        <v>103.194</v>
      </c>
      <c r="C14" s="1">
        <v>15162.7</v>
      </c>
      <c r="D14" s="2"/>
      <c r="E14" s="1"/>
      <c r="F14" s="2">
        <v>102.867</v>
      </c>
      <c r="G14" s="1">
        <v>229.52099999999999</v>
      </c>
      <c r="H14" s="2"/>
      <c r="I14" s="1"/>
      <c r="J14" s="2">
        <v>103.11499999999999</v>
      </c>
      <c r="K14" s="1">
        <v>0.31385999999999997</v>
      </c>
      <c r="N14" s="3">
        <f t="shared" si="0"/>
        <v>376.34399999999999</v>
      </c>
      <c r="O14" s="21">
        <f t="shared" si="1"/>
        <v>15162.7</v>
      </c>
      <c r="P14" s="3">
        <f t="shared" si="2"/>
        <v>376.017</v>
      </c>
      <c r="Q14" s="17">
        <f t="shared" si="3"/>
        <v>2.2952099999999997E-4</v>
      </c>
      <c r="R14" s="3">
        <f t="shared" si="4"/>
        <v>376.20866666666666</v>
      </c>
      <c r="S14" s="24">
        <f t="shared" si="5"/>
        <v>0.95744585407340821</v>
      </c>
      <c r="T14" s="3">
        <f t="shared" si="6"/>
        <v>376.26499999999999</v>
      </c>
      <c r="U14" s="24">
        <f t="shared" si="7"/>
        <v>0.31385999999999997</v>
      </c>
      <c r="V14" s="22">
        <f t="shared" si="8"/>
        <v>0.31390699726924592</v>
      </c>
      <c r="W14">
        <f t="shared" si="9"/>
        <v>0.13931339570271661</v>
      </c>
    </row>
    <row r="15" spans="1:23" x14ac:dyDescent="0.6">
      <c r="B15" s="2">
        <v>121.253</v>
      </c>
      <c r="C15" s="1">
        <v>15325.5</v>
      </c>
      <c r="D15" s="2"/>
      <c r="E15" s="1"/>
      <c r="F15" s="2">
        <v>121.685</v>
      </c>
      <c r="G15" s="1">
        <v>234.65799999999999</v>
      </c>
      <c r="H15" s="2"/>
      <c r="I15" s="1"/>
      <c r="J15" s="2">
        <v>121.747</v>
      </c>
      <c r="K15" s="1">
        <v>0.36130800000000002</v>
      </c>
      <c r="N15" s="3">
        <f t="shared" si="0"/>
        <v>394.40299999999996</v>
      </c>
      <c r="O15" s="21">
        <f t="shared" si="1"/>
        <v>15325.5</v>
      </c>
      <c r="P15" s="3">
        <f t="shared" si="2"/>
        <v>394.83499999999998</v>
      </c>
      <c r="Q15" s="17">
        <f t="shared" si="3"/>
        <v>2.3465799999999997E-4</v>
      </c>
      <c r="R15" s="3">
        <f t="shared" si="4"/>
        <v>394.71166666666664</v>
      </c>
      <c r="S15" s="24">
        <f t="shared" si="5"/>
        <v>0.92190839051196061</v>
      </c>
      <c r="T15" s="3">
        <f t="shared" si="6"/>
        <v>394.89699999999999</v>
      </c>
      <c r="U15" s="24">
        <f t="shared" si="7"/>
        <v>0.36130800000000002</v>
      </c>
      <c r="V15" s="22">
        <f t="shared" si="8"/>
        <v>0.36147764894036577</v>
      </c>
      <c r="W15">
        <f t="shared" si="9"/>
        <v>0.21972305801218736</v>
      </c>
    </row>
    <row r="16" spans="1:23" x14ac:dyDescent="0.6">
      <c r="B16" s="2">
        <v>138.452</v>
      </c>
      <c r="C16" s="1">
        <v>15325.5</v>
      </c>
      <c r="D16" s="2"/>
      <c r="E16" s="1"/>
      <c r="F16" s="2">
        <v>137.57499999999999</v>
      </c>
      <c r="G16" s="1">
        <v>245.959</v>
      </c>
      <c r="H16" s="2"/>
      <c r="I16" s="1"/>
      <c r="J16" s="2">
        <v>145.34700000000001</v>
      </c>
      <c r="K16" s="1">
        <v>0.41793400000000003</v>
      </c>
      <c r="N16" s="3">
        <f t="shared" si="0"/>
        <v>411.60199999999998</v>
      </c>
      <c r="O16" s="21">
        <f t="shared" si="1"/>
        <v>15325.5</v>
      </c>
      <c r="P16" s="3">
        <f t="shared" si="2"/>
        <v>410.72499999999997</v>
      </c>
      <c r="Q16" s="17">
        <f t="shared" si="3"/>
        <v>2.4595899999999997E-4</v>
      </c>
      <c r="R16" s="3">
        <f t="shared" si="4"/>
        <v>413.608</v>
      </c>
      <c r="S16" s="24">
        <f t="shared" si="5"/>
        <v>0.91753220445076056</v>
      </c>
      <c r="T16" s="3">
        <f t="shared" si="6"/>
        <v>418.49699999999996</v>
      </c>
      <c r="U16" s="24">
        <f t="shared" si="7"/>
        <v>0.41793400000000003</v>
      </c>
      <c r="V16" s="22">
        <f t="shared" si="8"/>
        <v>0.42287413492485637</v>
      </c>
      <c r="W16">
        <f t="shared" si="9"/>
        <v>3.475535738079329</v>
      </c>
    </row>
    <row r="17" spans="2:23" x14ac:dyDescent="0.6">
      <c r="B17" s="2">
        <v>163.39099999999999</v>
      </c>
      <c r="C17" s="1">
        <v>15596.7</v>
      </c>
      <c r="D17" s="2"/>
      <c r="E17" s="1"/>
      <c r="F17" s="2">
        <v>164.33699999999999</v>
      </c>
      <c r="G17" s="1">
        <v>252.46600000000001</v>
      </c>
      <c r="H17" s="2"/>
      <c r="I17" s="1"/>
      <c r="J17" s="2">
        <v>164.39</v>
      </c>
      <c r="K17" s="1">
        <v>0.45771400000000001</v>
      </c>
      <c r="N17" s="3">
        <f t="shared" si="0"/>
        <v>436.54099999999994</v>
      </c>
      <c r="O17" s="21">
        <f t="shared" si="1"/>
        <v>15596.7</v>
      </c>
      <c r="P17" s="3">
        <f t="shared" si="2"/>
        <v>437.48699999999997</v>
      </c>
      <c r="Q17" s="17">
        <f t="shared" si="3"/>
        <v>2.5246600000000002E-4</v>
      </c>
      <c r="R17" s="3">
        <f t="shared" si="4"/>
        <v>437.18933333333325</v>
      </c>
      <c r="S17" s="24">
        <f t="shared" si="5"/>
        <v>0.94954134209063423</v>
      </c>
      <c r="T17" s="3">
        <f t="shared" si="6"/>
        <v>437.53999999999996</v>
      </c>
      <c r="U17" s="24">
        <f t="shared" si="7"/>
        <v>0.45771400000000001</v>
      </c>
      <c r="V17" s="22">
        <f t="shared" si="8"/>
        <v>0.45808112936576684</v>
      </c>
      <c r="W17">
        <f t="shared" si="9"/>
        <v>0.45895121987225723</v>
      </c>
    </row>
    <row r="18" spans="2:23" x14ac:dyDescent="0.6">
      <c r="B18" s="2">
        <v>187.46899999999999</v>
      </c>
      <c r="C18" s="1">
        <v>15596.7</v>
      </c>
      <c r="D18" s="2"/>
      <c r="E18" s="1"/>
      <c r="F18" s="2">
        <v>187.75399999999999</v>
      </c>
      <c r="G18" s="1">
        <v>259.65800000000002</v>
      </c>
      <c r="H18" s="2"/>
      <c r="I18" s="1"/>
      <c r="J18" s="2">
        <v>185.91499999999999</v>
      </c>
      <c r="K18" s="1">
        <v>0.49288399999999999</v>
      </c>
      <c r="N18" s="3">
        <f t="shared" si="0"/>
        <v>460.61899999999997</v>
      </c>
      <c r="O18" s="21">
        <f t="shared" si="1"/>
        <v>15596.7</v>
      </c>
      <c r="P18" s="3">
        <f t="shared" si="2"/>
        <v>460.904</v>
      </c>
      <c r="Q18" s="17">
        <f t="shared" si="3"/>
        <v>2.5965800000000001E-4</v>
      </c>
      <c r="R18" s="3">
        <f t="shared" si="4"/>
        <v>460.19599999999991</v>
      </c>
      <c r="S18" s="24">
        <f t="shared" si="5"/>
        <v>0.98182537721360208</v>
      </c>
      <c r="T18" s="3">
        <f t="shared" si="6"/>
        <v>459.06499999999994</v>
      </c>
      <c r="U18" s="24">
        <f t="shared" si="7"/>
        <v>0.49288399999999999</v>
      </c>
      <c r="V18" s="22">
        <f t="shared" si="8"/>
        <v>0.49167266438647883</v>
      </c>
      <c r="W18">
        <f t="shared" si="9"/>
        <v>0.80815716293307382</v>
      </c>
    </row>
    <row r="19" spans="2:23" x14ac:dyDescent="0.6">
      <c r="B19" s="2">
        <v>220.14699999999999</v>
      </c>
      <c r="C19" s="1">
        <v>15705.2</v>
      </c>
      <c r="D19" s="2"/>
      <c r="E19" s="1"/>
      <c r="F19" s="2">
        <v>219.53399999999999</v>
      </c>
      <c r="G19" s="1">
        <v>260.685</v>
      </c>
      <c r="H19" s="2"/>
      <c r="I19" s="1"/>
      <c r="J19" s="2">
        <v>219.45699999999999</v>
      </c>
      <c r="K19" s="1">
        <v>0.59239600000000003</v>
      </c>
      <c r="N19" s="3">
        <f t="shared" si="0"/>
        <v>493.29699999999997</v>
      </c>
      <c r="O19" s="21">
        <f t="shared" si="1"/>
        <v>15705.2</v>
      </c>
      <c r="P19" s="3">
        <f t="shared" si="2"/>
        <v>492.68399999999997</v>
      </c>
      <c r="Q19" s="17">
        <f t="shared" si="3"/>
        <v>2.6068499999999997E-4</v>
      </c>
      <c r="R19" s="3">
        <f t="shared" si="4"/>
        <v>492.86266666666666</v>
      </c>
      <c r="S19" s="24">
        <f t="shared" si="5"/>
        <v>0.88795173670279093</v>
      </c>
      <c r="T19" s="3">
        <f t="shared" si="6"/>
        <v>492.60699999999997</v>
      </c>
      <c r="U19" s="24">
        <f t="shared" si="7"/>
        <v>0.59239600000000003</v>
      </c>
      <c r="V19" s="22">
        <f t="shared" si="8"/>
        <v>0.59208870159638793</v>
      </c>
      <c r="W19">
        <f t="shared" si="9"/>
        <v>0.30872461659039829</v>
      </c>
    </row>
    <row r="20" spans="2:23" x14ac:dyDescent="0.6">
      <c r="B20" s="2">
        <v>245.946</v>
      </c>
      <c r="C20" s="1">
        <v>16356.2</v>
      </c>
      <c r="D20" s="2"/>
      <c r="E20" s="1"/>
      <c r="F20" s="2">
        <v>244.624</v>
      </c>
      <c r="G20" s="1">
        <v>261.71199999999999</v>
      </c>
      <c r="H20" s="2"/>
      <c r="I20" s="1"/>
      <c r="J20" s="2">
        <v>244.303</v>
      </c>
      <c r="K20" s="1">
        <v>0.66588199999999997</v>
      </c>
      <c r="N20" s="3">
        <f t="shared" si="0"/>
        <v>519.096</v>
      </c>
      <c r="O20" s="21">
        <f t="shared" si="1"/>
        <v>16356.2</v>
      </c>
      <c r="P20" s="3">
        <f t="shared" si="2"/>
        <v>517.774</v>
      </c>
      <c r="Q20" s="17">
        <f t="shared" si="3"/>
        <v>2.6171199999999999E-4</v>
      </c>
      <c r="R20" s="3">
        <f t="shared" si="4"/>
        <v>518.10766666666666</v>
      </c>
      <c r="S20" s="24">
        <f t="shared" si="5"/>
        <v>0.87167066089602796</v>
      </c>
      <c r="T20" s="3">
        <f t="shared" si="6"/>
        <v>517.45299999999997</v>
      </c>
      <c r="U20" s="24">
        <f t="shared" si="7"/>
        <v>0.66588199999999997</v>
      </c>
      <c r="V20" s="22">
        <f t="shared" si="8"/>
        <v>0.66504060973041002</v>
      </c>
      <c r="W20">
        <f t="shared" si="9"/>
        <v>0.71103789553644903</v>
      </c>
    </row>
    <row r="21" spans="2:23" x14ac:dyDescent="0.6">
      <c r="B21" s="2">
        <v>273.03399999999999</v>
      </c>
      <c r="C21" s="1">
        <v>17712.5</v>
      </c>
      <c r="D21" s="2"/>
      <c r="E21" s="1"/>
      <c r="F21" s="2">
        <v>272.64</v>
      </c>
      <c r="G21" s="1">
        <v>260</v>
      </c>
      <c r="H21" s="2"/>
      <c r="I21" s="1"/>
      <c r="J21" s="2">
        <v>268.73899999999998</v>
      </c>
      <c r="K21" s="1">
        <v>0.75010200000000005</v>
      </c>
      <c r="N21" s="3">
        <f t="shared" si="0"/>
        <v>546.18399999999997</v>
      </c>
      <c r="O21" s="21">
        <f t="shared" si="1"/>
        <v>17712.5</v>
      </c>
      <c r="P21" s="3">
        <f t="shared" si="2"/>
        <v>545.79</v>
      </c>
      <c r="Q21" s="17">
        <f t="shared" si="3"/>
        <v>2.5999999999999998E-4</v>
      </c>
      <c r="R21" s="3">
        <f t="shared" si="4"/>
        <v>544.62099999999998</v>
      </c>
      <c r="S21" s="24">
        <f t="shared" si="5"/>
        <v>0.86936193166396014</v>
      </c>
      <c r="T21" s="3">
        <f t="shared" si="6"/>
        <v>541.8889999999999</v>
      </c>
      <c r="U21" s="24">
        <f t="shared" si="7"/>
        <v>0.75010200000000005</v>
      </c>
      <c r="V21" s="22">
        <f t="shared" si="8"/>
        <v>0.74633923899004984</v>
      </c>
      <c r="W21">
        <f t="shared" si="9"/>
        <v>1.938500623334126</v>
      </c>
    </row>
    <row r="22" spans="2:23" x14ac:dyDescent="0.6">
      <c r="B22" s="2">
        <v>296.25299999999999</v>
      </c>
      <c r="C22" s="1">
        <v>19285.7</v>
      </c>
      <c r="D22" s="2"/>
      <c r="E22" s="1"/>
      <c r="F22" s="2">
        <v>295.221</v>
      </c>
      <c r="G22" s="1">
        <v>254.52099999999999</v>
      </c>
      <c r="H22" s="2"/>
      <c r="I22" s="1"/>
      <c r="J22" s="2">
        <v>279.50400000000002</v>
      </c>
      <c r="K22" s="1">
        <v>0.77765300000000004</v>
      </c>
      <c r="N22" s="3">
        <f t="shared" si="0"/>
        <v>569.40300000000002</v>
      </c>
      <c r="O22" s="21">
        <f t="shared" si="1"/>
        <v>19285.7</v>
      </c>
      <c r="P22" s="3">
        <f t="shared" si="2"/>
        <v>568.37099999999998</v>
      </c>
      <c r="Q22" s="17">
        <f t="shared" si="3"/>
        <v>2.5452099999999996E-4</v>
      </c>
      <c r="R22" s="3">
        <f t="shared" si="4"/>
        <v>563.476</v>
      </c>
      <c r="S22" s="24">
        <f t="shared" si="5"/>
        <v>0.90525768381292704</v>
      </c>
      <c r="T22" s="3">
        <f t="shared" si="6"/>
        <v>552.654</v>
      </c>
      <c r="U22" s="24">
        <f t="shared" si="7"/>
        <v>0.77765300000000004</v>
      </c>
      <c r="V22" s="22">
        <f t="shared" si="8"/>
        <v>0.7627175621712371</v>
      </c>
      <c r="W22">
        <f t="shared" si="9"/>
        <v>7.6638988772034331</v>
      </c>
    </row>
    <row r="23" spans="2:23" x14ac:dyDescent="0.6">
      <c r="B23" s="2">
        <v>312.59199999999998</v>
      </c>
      <c r="C23" s="1">
        <v>20208</v>
      </c>
      <c r="D23" s="2"/>
      <c r="E23" s="1"/>
      <c r="F23" s="2">
        <v>314.875</v>
      </c>
      <c r="G23" s="1">
        <v>252.80799999999999</v>
      </c>
      <c r="H23" s="2"/>
      <c r="I23" s="1"/>
      <c r="J23" s="2">
        <v>298.137</v>
      </c>
      <c r="K23" s="1">
        <v>0.82663399999999998</v>
      </c>
      <c r="N23" s="3">
        <f t="shared" si="0"/>
        <v>585.74199999999996</v>
      </c>
      <c r="O23" s="21">
        <f t="shared" si="1"/>
        <v>20208</v>
      </c>
      <c r="P23" s="3">
        <f t="shared" si="2"/>
        <v>588.02499999999998</v>
      </c>
      <c r="Q23" s="17">
        <f t="shared" si="3"/>
        <v>2.5280799999999998E-4</v>
      </c>
      <c r="R23" s="3">
        <f t="shared" si="4"/>
        <v>581.68466666666666</v>
      </c>
      <c r="S23" s="24">
        <f t="shared" si="5"/>
        <v>0.9088230027548595</v>
      </c>
      <c r="T23" s="3">
        <f t="shared" si="6"/>
        <v>571.28700000000003</v>
      </c>
      <c r="U23" s="24">
        <f t="shared" si="7"/>
        <v>0.82663399999999998</v>
      </c>
      <c r="V23" s="22">
        <f t="shared" si="8"/>
        <v>0.81185784157624918</v>
      </c>
      <c r="W23">
        <f t="shared" si="9"/>
        <v>7.4111009678424375</v>
      </c>
    </row>
    <row r="24" spans="2:23" x14ac:dyDescent="0.6">
      <c r="B24" s="2">
        <v>326.351</v>
      </c>
      <c r="C24" s="1">
        <v>21021.7</v>
      </c>
      <c r="D24" s="2"/>
      <c r="E24" s="1"/>
      <c r="F24" s="2">
        <v>325.74700000000001</v>
      </c>
      <c r="G24" s="1">
        <v>254.863</v>
      </c>
      <c r="H24" s="2"/>
      <c r="I24" s="1"/>
      <c r="J24" s="2">
        <v>324.21499999999997</v>
      </c>
      <c r="K24" s="1">
        <v>0.87251599999999996</v>
      </c>
      <c r="N24" s="3">
        <f t="shared" si="0"/>
        <v>599.50099999999998</v>
      </c>
      <c r="O24" s="21">
        <f t="shared" si="1"/>
        <v>21021.7</v>
      </c>
      <c r="P24" s="3">
        <f t="shared" si="2"/>
        <v>598.89699999999993</v>
      </c>
      <c r="Q24" s="17">
        <f t="shared" si="3"/>
        <v>2.5486299999999998E-4</v>
      </c>
      <c r="R24" s="3">
        <f t="shared" si="4"/>
        <v>598.58766666666668</v>
      </c>
      <c r="S24" s="24">
        <f t="shared" si="5"/>
        <v>0.93677605344480797</v>
      </c>
      <c r="T24" s="3">
        <f t="shared" si="6"/>
        <v>597.36500000000001</v>
      </c>
      <c r="U24" s="24">
        <f t="shared" si="7"/>
        <v>0.87251599999999996</v>
      </c>
      <c r="V24" s="22">
        <f t="shared" si="8"/>
        <v>0.87073381121005378</v>
      </c>
      <c r="W24">
        <f t="shared" si="9"/>
        <v>0.89903256645992546</v>
      </c>
    </row>
    <row r="25" spans="2:23" x14ac:dyDescent="0.6">
      <c r="B25" s="35">
        <v>338.82100000000003</v>
      </c>
      <c r="C25" s="35">
        <v>21943.9</v>
      </c>
      <c r="D25" s="2"/>
      <c r="E25" s="1"/>
      <c r="F25" s="35">
        <v>339.964</v>
      </c>
      <c r="G25" s="35">
        <v>255.548</v>
      </c>
      <c r="H25" s="2"/>
      <c r="I25" s="1"/>
      <c r="J25" s="35">
        <v>340.77699999999999</v>
      </c>
      <c r="K25" s="35">
        <v>0.91384100000000001</v>
      </c>
      <c r="N25" s="3">
        <f t="shared" si="0"/>
        <v>611.971</v>
      </c>
      <c r="O25" s="21">
        <f t="shared" si="1"/>
        <v>21943.9</v>
      </c>
      <c r="P25" s="3">
        <f t="shared" si="2"/>
        <v>613.11400000000003</v>
      </c>
      <c r="Q25" s="17">
        <f t="shared" si="3"/>
        <v>2.5554799999999997E-4</v>
      </c>
      <c r="R25" s="3">
        <f t="shared" si="4"/>
        <v>613.00400000000002</v>
      </c>
      <c r="S25" s="24">
        <f t="shared" si="5"/>
        <v>0.96128343296559204</v>
      </c>
      <c r="T25" s="3">
        <f t="shared" si="6"/>
        <v>613.92699999999991</v>
      </c>
      <c r="U25" s="24">
        <f t="shared" si="7"/>
        <v>0.91384100000000001</v>
      </c>
      <c r="V25" s="22">
        <f t="shared" si="8"/>
        <v>0.91521697021063464</v>
      </c>
      <c r="W25">
        <f t="shared" si="9"/>
        <v>0.80231290653955145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9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52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/>
      <c r="C9" s="4"/>
      <c r="D9" s="36">
        <v>301.49700000000001</v>
      </c>
      <c r="E9" s="36">
        <v>2.65781</v>
      </c>
      <c r="F9" s="36">
        <v>300</v>
      </c>
      <c r="G9" s="36">
        <v>66.666700000000006</v>
      </c>
      <c r="H9" s="36">
        <v>296.61900000000003</v>
      </c>
      <c r="I9" s="36">
        <v>3.4672299999999998</v>
      </c>
      <c r="J9" s="36">
        <v>295.50900000000001</v>
      </c>
      <c r="K9" s="36">
        <v>0.14050199999999999</v>
      </c>
      <c r="N9" s="3">
        <f>D9</f>
        <v>301.49700000000001</v>
      </c>
      <c r="O9" s="21">
        <f>1/(10^(-6)*E9)</f>
        <v>376249.61904726073</v>
      </c>
      <c r="P9" s="3">
        <f>F9</f>
        <v>300</v>
      </c>
      <c r="Q9" s="17">
        <f>G9*0.000001</f>
        <v>6.6666699999999996E-5</v>
      </c>
      <c r="R9" s="3">
        <f>H9</f>
        <v>296.61900000000003</v>
      </c>
      <c r="S9" s="24">
        <f>I9</f>
        <v>3.4672299999999998</v>
      </c>
      <c r="T9" s="3">
        <f>J9</f>
        <v>295.50900000000001</v>
      </c>
      <c r="U9" s="24">
        <f>K9</f>
        <v>0.14050199999999999</v>
      </c>
      <c r="V9" s="22">
        <f>((O9*(Q9)^2)/S9)*T9</f>
        <v>0.14252204511666014</v>
      </c>
    </row>
    <row r="10" spans="1:22" x14ac:dyDescent="0.6">
      <c r="B10" s="3"/>
      <c r="C10" s="4"/>
      <c r="D10" s="3">
        <v>323.952</v>
      </c>
      <c r="E10" s="4">
        <v>2.7574800000000002</v>
      </c>
      <c r="F10" s="3">
        <v>325.52600000000001</v>
      </c>
      <c r="G10" s="4">
        <v>73.333299999999994</v>
      </c>
      <c r="H10" s="3">
        <v>321.48500000000001</v>
      </c>
      <c r="I10" s="4">
        <v>3.3708200000000001</v>
      </c>
      <c r="J10" s="3">
        <v>320.95800000000003</v>
      </c>
      <c r="K10" s="4">
        <v>0.17060900000000001</v>
      </c>
      <c r="N10" s="3">
        <f t="shared" ref="N10:N19" si="0">D10</f>
        <v>323.952</v>
      </c>
      <c r="O10" s="21">
        <f t="shared" ref="O10:O19" si="1">1/(10^(-6)*E10)</f>
        <v>362649.95575670537</v>
      </c>
      <c r="P10" s="3">
        <f t="shared" ref="P10:P19" si="2">F10</f>
        <v>325.52600000000001</v>
      </c>
      <c r="Q10" s="17">
        <f t="shared" ref="Q10:Q19" si="3">G10*0.000001</f>
        <v>7.3333299999999991E-5</v>
      </c>
      <c r="R10" s="3">
        <f t="shared" ref="R10:U19" si="4">H10</f>
        <v>321.48500000000001</v>
      </c>
      <c r="S10" s="24">
        <f t="shared" si="4"/>
        <v>3.3708200000000001</v>
      </c>
      <c r="T10" s="3">
        <f t="shared" si="4"/>
        <v>320.95800000000003</v>
      </c>
      <c r="U10" s="24">
        <f t="shared" si="4"/>
        <v>0.17060900000000001</v>
      </c>
      <c r="V10" s="22">
        <f t="shared" ref="V10:V19" si="5">((O10*(Q10)^2)/S10)*T10</f>
        <v>0.18569607712965919</v>
      </c>
    </row>
    <row r="11" spans="1:22" x14ac:dyDescent="0.6">
      <c r="B11" s="2"/>
      <c r="C11" s="1"/>
      <c r="D11" s="2">
        <v>373.35300000000001</v>
      </c>
      <c r="E11" s="1">
        <v>3.0232600000000001</v>
      </c>
      <c r="F11" s="2">
        <v>375.07499999999999</v>
      </c>
      <c r="G11" s="1">
        <v>83.333299999999994</v>
      </c>
      <c r="H11" s="2">
        <v>375.59100000000001</v>
      </c>
      <c r="I11" s="1">
        <v>3.2763200000000001</v>
      </c>
      <c r="J11" s="2">
        <v>371.85599999999999</v>
      </c>
      <c r="K11" s="1">
        <v>0.235842</v>
      </c>
      <c r="N11" s="3">
        <f t="shared" si="0"/>
        <v>373.35300000000001</v>
      </c>
      <c r="O11" s="21">
        <f t="shared" si="1"/>
        <v>330768.7727816992</v>
      </c>
      <c r="P11" s="3">
        <f t="shared" si="2"/>
        <v>375.07499999999999</v>
      </c>
      <c r="Q11" s="17">
        <f t="shared" si="3"/>
        <v>8.333329999999999E-5</v>
      </c>
      <c r="R11" s="3">
        <f t="shared" si="4"/>
        <v>375.59100000000001</v>
      </c>
      <c r="S11" s="24">
        <f t="shared" si="4"/>
        <v>3.2763200000000001</v>
      </c>
      <c r="T11" s="3">
        <f t="shared" si="4"/>
        <v>371.85599999999999</v>
      </c>
      <c r="U11" s="24">
        <f t="shared" si="4"/>
        <v>0.235842</v>
      </c>
      <c r="V11" s="22">
        <f t="shared" si="5"/>
        <v>0.26070546962930841</v>
      </c>
    </row>
    <row r="12" spans="1:22" x14ac:dyDescent="0.6">
      <c r="B12" s="2"/>
      <c r="C12" s="1"/>
      <c r="D12" s="2">
        <v>424.25099999999998</v>
      </c>
      <c r="E12" s="1">
        <v>3.4883700000000002</v>
      </c>
      <c r="F12" s="2">
        <v>424.625</v>
      </c>
      <c r="G12" s="1">
        <v>98</v>
      </c>
      <c r="H12" s="2">
        <v>422.41699999999997</v>
      </c>
      <c r="I12" s="1">
        <v>2.9525899999999998</v>
      </c>
      <c r="J12" s="2">
        <v>421.25700000000001</v>
      </c>
      <c r="K12" s="1">
        <v>0.40645199999999998</v>
      </c>
      <c r="N12" s="3">
        <f t="shared" si="0"/>
        <v>424.25099999999998</v>
      </c>
      <c r="O12" s="21">
        <f t="shared" si="1"/>
        <v>286666.83866676985</v>
      </c>
      <c r="P12" s="3">
        <f t="shared" si="2"/>
        <v>424.625</v>
      </c>
      <c r="Q12" s="17">
        <f t="shared" si="3"/>
        <v>9.7999999999999997E-5</v>
      </c>
      <c r="R12" s="3">
        <f t="shared" si="4"/>
        <v>422.41699999999997</v>
      </c>
      <c r="S12" s="24">
        <f t="shared" si="4"/>
        <v>2.9525899999999998</v>
      </c>
      <c r="T12" s="3">
        <f t="shared" si="4"/>
        <v>421.25700000000001</v>
      </c>
      <c r="U12" s="24">
        <f t="shared" si="4"/>
        <v>0.40645199999999998</v>
      </c>
      <c r="V12" s="22">
        <f t="shared" si="5"/>
        <v>0.39280191331332853</v>
      </c>
    </row>
    <row r="13" spans="1:22" x14ac:dyDescent="0.6">
      <c r="B13" s="2"/>
      <c r="C13" s="1"/>
      <c r="D13" s="2">
        <v>475.15</v>
      </c>
      <c r="E13" s="1">
        <v>3.98671</v>
      </c>
      <c r="F13" s="2">
        <v>472.673</v>
      </c>
      <c r="G13" s="1">
        <v>111.333</v>
      </c>
      <c r="H13" s="2">
        <v>473.58199999999999</v>
      </c>
      <c r="I13" s="1">
        <v>2.98861</v>
      </c>
      <c r="J13" s="2">
        <v>473.65300000000002</v>
      </c>
      <c r="K13" s="1">
        <v>0.50179200000000002</v>
      </c>
      <c r="N13" s="3">
        <f t="shared" si="0"/>
        <v>475.15</v>
      </c>
      <c r="O13" s="21">
        <f t="shared" si="1"/>
        <v>250833.39395140353</v>
      </c>
      <c r="P13" s="3">
        <f t="shared" si="2"/>
        <v>472.673</v>
      </c>
      <c r="Q13" s="17">
        <f t="shared" si="3"/>
        <v>1.11333E-4</v>
      </c>
      <c r="R13" s="3">
        <f t="shared" si="4"/>
        <v>473.58199999999999</v>
      </c>
      <c r="S13" s="24">
        <f t="shared" si="4"/>
        <v>2.98861</v>
      </c>
      <c r="T13" s="3">
        <f t="shared" si="4"/>
        <v>473.65300000000002</v>
      </c>
      <c r="U13" s="24">
        <f t="shared" si="4"/>
        <v>0.50179200000000002</v>
      </c>
      <c r="V13" s="22">
        <f t="shared" si="5"/>
        <v>0.49274726816863873</v>
      </c>
    </row>
    <row r="14" spans="1:22" x14ac:dyDescent="0.6">
      <c r="B14" s="2"/>
      <c r="C14" s="1"/>
      <c r="D14" s="2">
        <v>521.55700000000002</v>
      </c>
      <c r="E14" s="1">
        <v>4.4518300000000002</v>
      </c>
      <c r="F14" s="2">
        <v>522.22199999999998</v>
      </c>
      <c r="G14" s="1">
        <v>125.333</v>
      </c>
      <c r="H14" s="2">
        <v>523.30600000000004</v>
      </c>
      <c r="I14" s="1">
        <v>2.8611399999999998</v>
      </c>
      <c r="J14" s="2">
        <v>520.05999999999995</v>
      </c>
      <c r="K14" s="1">
        <v>0.64229400000000003</v>
      </c>
      <c r="N14" s="3">
        <f t="shared" si="0"/>
        <v>521.55700000000002</v>
      </c>
      <c r="O14" s="21">
        <f t="shared" si="1"/>
        <v>224626.72653717684</v>
      </c>
      <c r="P14" s="3">
        <f t="shared" si="2"/>
        <v>522.22199999999998</v>
      </c>
      <c r="Q14" s="17">
        <f t="shared" si="3"/>
        <v>1.2533299999999999E-4</v>
      </c>
      <c r="R14" s="3">
        <f t="shared" si="4"/>
        <v>523.30600000000004</v>
      </c>
      <c r="S14" s="24">
        <f t="shared" si="4"/>
        <v>2.8611399999999998</v>
      </c>
      <c r="T14" s="3">
        <f t="shared" si="4"/>
        <v>520.05999999999995</v>
      </c>
      <c r="U14" s="24">
        <f t="shared" si="4"/>
        <v>0.64229400000000003</v>
      </c>
      <c r="V14" s="22">
        <f t="shared" si="5"/>
        <v>0.64136704518363397</v>
      </c>
    </row>
    <row r="15" spans="1:22" x14ac:dyDescent="0.6">
      <c r="B15" s="2"/>
      <c r="C15" s="1"/>
      <c r="D15" s="2">
        <v>572.45500000000004</v>
      </c>
      <c r="E15" s="1">
        <v>5.0830599999999997</v>
      </c>
      <c r="F15" s="2">
        <v>571.77200000000005</v>
      </c>
      <c r="G15" s="1">
        <v>135.333</v>
      </c>
      <c r="H15" s="2">
        <v>573.02599999999995</v>
      </c>
      <c r="I15" s="1">
        <v>2.7663500000000001</v>
      </c>
      <c r="J15" s="2">
        <v>570.95799999999997</v>
      </c>
      <c r="K15" s="1">
        <v>0.76272399999999996</v>
      </c>
      <c r="N15" s="3">
        <f t="shared" si="0"/>
        <v>572.45500000000004</v>
      </c>
      <c r="O15" s="21">
        <f t="shared" si="1"/>
        <v>196731.88984588027</v>
      </c>
      <c r="P15" s="3">
        <f t="shared" si="2"/>
        <v>571.77200000000005</v>
      </c>
      <c r="Q15" s="17">
        <f t="shared" si="3"/>
        <v>1.3533299999999999E-4</v>
      </c>
      <c r="R15" s="3">
        <f t="shared" si="4"/>
        <v>573.02599999999995</v>
      </c>
      <c r="S15" s="24">
        <f t="shared" si="4"/>
        <v>2.7663500000000001</v>
      </c>
      <c r="T15" s="3">
        <f t="shared" si="4"/>
        <v>570.95799999999997</v>
      </c>
      <c r="U15" s="24">
        <f t="shared" si="4"/>
        <v>0.76272399999999996</v>
      </c>
      <c r="V15" s="22">
        <f t="shared" si="5"/>
        <v>0.74366821244668502</v>
      </c>
    </row>
    <row r="16" spans="1:22" x14ac:dyDescent="0.6">
      <c r="B16" s="2"/>
      <c r="C16" s="1"/>
      <c r="D16" s="2">
        <v>620.35900000000004</v>
      </c>
      <c r="E16" s="1">
        <v>5.7475100000000001</v>
      </c>
      <c r="F16" s="2">
        <v>621.32100000000003</v>
      </c>
      <c r="G16" s="1">
        <v>146.667</v>
      </c>
      <c r="H16" s="2">
        <v>619.84400000000005</v>
      </c>
      <c r="I16" s="1">
        <v>2.5079799999999999</v>
      </c>
      <c r="J16" s="2">
        <v>621.85599999999999</v>
      </c>
      <c r="K16" s="1">
        <v>0.90824400000000005</v>
      </c>
      <c r="N16" s="3">
        <f t="shared" si="0"/>
        <v>620.35900000000004</v>
      </c>
      <c r="O16" s="21">
        <f t="shared" si="1"/>
        <v>173988.38801498391</v>
      </c>
      <c r="P16" s="3">
        <f t="shared" si="2"/>
        <v>621.32100000000003</v>
      </c>
      <c r="Q16" s="17">
        <f t="shared" si="3"/>
        <v>1.4666699999999998E-4</v>
      </c>
      <c r="R16" s="3">
        <f t="shared" si="4"/>
        <v>619.84400000000005</v>
      </c>
      <c r="S16" s="24">
        <f t="shared" si="4"/>
        <v>2.5079799999999999</v>
      </c>
      <c r="T16" s="3">
        <f t="shared" si="4"/>
        <v>621.85599999999999</v>
      </c>
      <c r="U16" s="24">
        <f t="shared" si="4"/>
        <v>0.90824400000000005</v>
      </c>
      <c r="V16" s="22">
        <f t="shared" si="5"/>
        <v>0.92800612394224125</v>
      </c>
    </row>
    <row r="17" spans="2:22" x14ac:dyDescent="0.6">
      <c r="B17" s="2"/>
      <c r="C17" s="1"/>
      <c r="D17" s="2">
        <v>675.74800000000005</v>
      </c>
      <c r="E17" s="1">
        <v>6.6113</v>
      </c>
      <c r="F17" s="2">
        <v>675.375</v>
      </c>
      <c r="G17" s="1">
        <v>159.333</v>
      </c>
      <c r="H17" s="2">
        <v>671.03</v>
      </c>
      <c r="I17" s="1">
        <v>2.3806099999999999</v>
      </c>
      <c r="J17" s="2">
        <v>674.25199999999995</v>
      </c>
      <c r="K17" s="1">
        <v>1.0888899999999999</v>
      </c>
      <c r="N17" s="3">
        <f t="shared" si="0"/>
        <v>675.74800000000005</v>
      </c>
      <c r="O17" s="21">
        <f t="shared" si="1"/>
        <v>151256.18259646362</v>
      </c>
      <c r="P17" s="3">
        <f t="shared" si="2"/>
        <v>675.375</v>
      </c>
      <c r="Q17" s="17">
        <f t="shared" si="3"/>
        <v>1.59333E-4</v>
      </c>
      <c r="R17" s="3">
        <f t="shared" si="4"/>
        <v>671.03</v>
      </c>
      <c r="S17" s="24">
        <f t="shared" si="4"/>
        <v>2.3806099999999999</v>
      </c>
      <c r="T17" s="3">
        <f t="shared" si="4"/>
        <v>674.25199999999995</v>
      </c>
      <c r="U17" s="24">
        <f t="shared" si="4"/>
        <v>1.0888899999999999</v>
      </c>
      <c r="V17" s="22">
        <f t="shared" si="5"/>
        <v>1.087573437299022</v>
      </c>
    </row>
    <row r="18" spans="2:22" x14ac:dyDescent="0.6">
      <c r="B18" s="2"/>
      <c r="C18" s="1"/>
      <c r="D18" s="2">
        <v>722.15599999999995</v>
      </c>
      <c r="E18" s="1">
        <v>7.4750800000000002</v>
      </c>
      <c r="F18" s="2">
        <v>727.928</v>
      </c>
      <c r="G18" s="1">
        <v>166</v>
      </c>
      <c r="H18" s="2">
        <v>725.14400000000001</v>
      </c>
      <c r="I18" s="1">
        <v>2.2207499999999998</v>
      </c>
      <c r="J18" s="2">
        <v>722.15599999999995</v>
      </c>
      <c r="K18" s="1">
        <v>1.1741900000000001</v>
      </c>
      <c r="N18" s="3">
        <f t="shared" si="0"/>
        <v>722.15599999999995</v>
      </c>
      <c r="O18" s="21">
        <f t="shared" si="1"/>
        <v>133777.83247804706</v>
      </c>
      <c r="P18" s="3">
        <f t="shared" si="2"/>
        <v>727.928</v>
      </c>
      <c r="Q18" s="17">
        <f t="shared" si="3"/>
        <v>1.66E-4</v>
      </c>
      <c r="R18" s="3">
        <f t="shared" si="4"/>
        <v>725.14400000000001</v>
      </c>
      <c r="S18" s="24">
        <f t="shared" si="4"/>
        <v>2.2207499999999998</v>
      </c>
      <c r="T18" s="3">
        <f t="shared" si="4"/>
        <v>722.15599999999995</v>
      </c>
      <c r="U18" s="24">
        <f t="shared" si="4"/>
        <v>1.1741900000000001</v>
      </c>
      <c r="V18" s="22">
        <f t="shared" si="5"/>
        <v>1.1987584576196564</v>
      </c>
    </row>
    <row r="19" spans="2:22" x14ac:dyDescent="0.6">
      <c r="B19" s="2"/>
      <c r="C19" s="1"/>
      <c r="D19" s="35">
        <v>776.048</v>
      </c>
      <c r="E19" s="35">
        <v>7.7076399999999996</v>
      </c>
      <c r="F19" s="35">
        <v>769.97</v>
      </c>
      <c r="G19" s="35">
        <v>168</v>
      </c>
      <c r="H19" s="35">
        <v>770.46100000000001</v>
      </c>
      <c r="I19" s="35">
        <v>2.2563900000000001</v>
      </c>
      <c r="J19" s="35">
        <v>777.54499999999996</v>
      </c>
      <c r="K19" s="35">
        <v>1.2745500000000001</v>
      </c>
      <c r="N19" s="3">
        <f t="shared" si="0"/>
        <v>776.048</v>
      </c>
      <c r="O19" s="21">
        <f t="shared" si="1"/>
        <v>129741.39944263095</v>
      </c>
      <c r="P19" s="3">
        <f t="shared" si="2"/>
        <v>769.97</v>
      </c>
      <c r="Q19" s="17">
        <f t="shared" si="3"/>
        <v>1.6799999999999999E-4</v>
      </c>
      <c r="R19" s="3">
        <f t="shared" si="4"/>
        <v>770.46100000000001</v>
      </c>
      <c r="S19" s="24">
        <f t="shared" si="4"/>
        <v>2.2563900000000001</v>
      </c>
      <c r="T19" s="3">
        <f t="shared" si="4"/>
        <v>777.54499999999996</v>
      </c>
      <c r="U19" s="24">
        <f t="shared" si="4"/>
        <v>1.2745500000000001</v>
      </c>
      <c r="V19" s="22">
        <f t="shared" si="5"/>
        <v>1.2618522551285938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26</v>
      </c>
      <c r="F8" s="11" t="s">
        <v>46</v>
      </c>
      <c r="G8" s="27" t="s">
        <v>27</v>
      </c>
      <c r="H8" s="32" t="s">
        <v>46</v>
      </c>
      <c r="I8" s="31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6">
        <v>48.183900000000001</v>
      </c>
      <c r="C9" s="36">
        <v>507.18599999999998</v>
      </c>
      <c r="D9" s="3"/>
      <c r="E9" s="4"/>
      <c r="F9" s="36">
        <v>48.348599999999998</v>
      </c>
      <c r="G9" s="36">
        <v>171.10300000000001</v>
      </c>
      <c r="H9" s="35">
        <v>49.972390944229701</v>
      </c>
      <c r="I9" s="35">
        <v>0.73494736842105202</v>
      </c>
      <c r="J9" s="36">
        <v>48.780500000000004</v>
      </c>
      <c r="K9" s="36">
        <v>0.66666700000000001</v>
      </c>
      <c r="N9" s="3">
        <f>B9+273.15</f>
        <v>321.33389999999997</v>
      </c>
      <c r="O9" s="21">
        <f>C9*100</f>
        <v>50718.6</v>
      </c>
      <c r="P9" s="3">
        <f>F9+273.15</f>
        <v>321.49859999999995</v>
      </c>
      <c r="Q9" s="17">
        <f>G9*0.000001</f>
        <v>1.71103E-4</v>
      </c>
      <c r="R9" s="3">
        <f>H9+273.15</f>
        <v>323.12239094422966</v>
      </c>
      <c r="S9" s="24">
        <f>I9</f>
        <v>0.73494736842105202</v>
      </c>
      <c r="T9" s="3">
        <f>J9+273.15</f>
        <v>321.93049999999999</v>
      </c>
      <c r="U9" s="24">
        <f>K9</f>
        <v>0.66666700000000001</v>
      </c>
      <c r="V9" s="22">
        <f>((O9*(Q9)^2)/S9)*T9</f>
        <v>0.65041176804716683</v>
      </c>
      <c r="W9" s="57">
        <f>U9/V9-1</f>
        <v>2.4992216856159821E-2</v>
      </c>
    </row>
    <row r="10" spans="1:23" x14ac:dyDescent="0.6">
      <c r="B10" s="3">
        <v>71.640699999999995</v>
      </c>
      <c r="C10" s="4">
        <v>489.80900000000003</v>
      </c>
      <c r="D10" s="3"/>
      <c r="E10" s="4"/>
      <c r="F10" s="3">
        <v>70.683499999999995</v>
      </c>
      <c r="G10" s="4">
        <v>176.916</v>
      </c>
      <c r="H10" s="35">
        <v>70.955273329652101</v>
      </c>
      <c r="I10" s="35">
        <v>0.73199999999999998</v>
      </c>
      <c r="J10" s="3">
        <v>74.186999999999998</v>
      </c>
      <c r="K10" s="4">
        <v>0.72672700000000001</v>
      </c>
      <c r="N10" s="3">
        <f t="shared" ref="N10:N28" si="0">B10+273.15</f>
        <v>344.79069999999996</v>
      </c>
      <c r="O10" s="21">
        <f t="shared" ref="O10:O28" si="1">C10*100</f>
        <v>48980.9</v>
      </c>
      <c r="P10" s="3">
        <f t="shared" ref="P10:P28" si="2">F10+273.15</f>
        <v>343.83349999999996</v>
      </c>
      <c r="Q10" s="17">
        <f t="shared" ref="Q10:Q28" si="3">G10*0.000001</f>
        <v>1.76916E-4</v>
      </c>
      <c r="R10" s="3">
        <f t="shared" ref="R10:R28" si="4">H10+273.15</f>
        <v>344.10527332965205</v>
      </c>
      <c r="S10" s="24">
        <f t="shared" ref="S10:S28" si="5">I10</f>
        <v>0.73199999999999998</v>
      </c>
      <c r="T10" s="3">
        <f t="shared" ref="T10:T28" si="6">J10+273.15</f>
        <v>347.33699999999999</v>
      </c>
      <c r="U10" s="24">
        <f t="shared" ref="U10:U27" si="7">K10</f>
        <v>0.72672700000000001</v>
      </c>
      <c r="V10" s="22">
        <f t="shared" ref="V10:V28" si="8">((O10*(Q10)^2)/S10)*T10</f>
        <v>0.72744632101819662</v>
      </c>
      <c r="W10" s="57">
        <f t="shared" ref="W10:W28" si="9">U10/V10-1</f>
        <v>-9.8883037471375612E-4</v>
      </c>
    </row>
    <row r="11" spans="1:23" x14ac:dyDescent="0.6">
      <c r="B11" s="2">
        <v>91.013800000000003</v>
      </c>
      <c r="C11" s="1">
        <v>469.58300000000003</v>
      </c>
      <c r="D11" s="2"/>
      <c r="E11" s="1"/>
      <c r="F11" s="2">
        <v>94.034700000000001</v>
      </c>
      <c r="G11" s="1">
        <v>182.73</v>
      </c>
      <c r="H11" s="35">
        <v>92.214246272777501</v>
      </c>
      <c r="I11" s="35">
        <v>0.72905263157894695</v>
      </c>
      <c r="J11" s="2">
        <v>93.495900000000006</v>
      </c>
      <c r="K11" s="1">
        <v>0.76876900000000004</v>
      </c>
      <c r="N11" s="3">
        <f t="shared" si="0"/>
        <v>364.16379999999998</v>
      </c>
      <c r="O11" s="21">
        <f t="shared" si="1"/>
        <v>46958.3</v>
      </c>
      <c r="P11" s="3">
        <f t="shared" si="2"/>
        <v>367.18469999999996</v>
      </c>
      <c r="Q11" s="17">
        <f t="shared" si="3"/>
        <v>1.8272999999999998E-4</v>
      </c>
      <c r="R11" s="3">
        <f t="shared" si="4"/>
        <v>365.36424627277745</v>
      </c>
      <c r="S11" s="24">
        <f t="shared" si="5"/>
        <v>0.72905263157894695</v>
      </c>
      <c r="T11" s="3">
        <f t="shared" si="6"/>
        <v>366.64589999999998</v>
      </c>
      <c r="U11" s="24">
        <f t="shared" si="7"/>
        <v>0.76876900000000004</v>
      </c>
      <c r="V11" s="22">
        <f t="shared" si="8"/>
        <v>0.78853327641548332</v>
      </c>
      <c r="W11" s="57">
        <f t="shared" si="9"/>
        <v>-2.5064606664829348E-2</v>
      </c>
    </row>
    <row r="12" spans="1:23" x14ac:dyDescent="0.6">
      <c r="B12" s="2">
        <v>113.44799999999999</v>
      </c>
      <c r="C12" s="1">
        <v>449.339</v>
      </c>
      <c r="D12" s="2"/>
      <c r="E12" s="1"/>
      <c r="F12" s="2">
        <v>115.35299999999999</v>
      </c>
      <c r="G12" s="1">
        <v>188.542</v>
      </c>
      <c r="H12" s="35">
        <v>113.19712865819901</v>
      </c>
      <c r="I12" s="35">
        <v>0.72757894736842099</v>
      </c>
      <c r="J12" s="2">
        <v>112.80500000000001</v>
      </c>
      <c r="K12" s="1">
        <v>0.83483499999999999</v>
      </c>
      <c r="N12" s="3">
        <f t="shared" si="0"/>
        <v>386.59799999999996</v>
      </c>
      <c r="O12" s="21">
        <f t="shared" si="1"/>
        <v>44933.9</v>
      </c>
      <c r="P12" s="3">
        <f t="shared" si="2"/>
        <v>388.50299999999999</v>
      </c>
      <c r="Q12" s="17">
        <f t="shared" si="3"/>
        <v>1.8854199999999998E-4</v>
      </c>
      <c r="R12" s="3">
        <f t="shared" si="4"/>
        <v>386.34712865819898</v>
      </c>
      <c r="S12" s="24">
        <f t="shared" si="5"/>
        <v>0.72757894736842099</v>
      </c>
      <c r="T12" s="3">
        <f t="shared" si="6"/>
        <v>385.95499999999998</v>
      </c>
      <c r="U12" s="24">
        <f t="shared" si="7"/>
        <v>0.83483499999999999</v>
      </c>
      <c r="V12" s="22">
        <f t="shared" si="8"/>
        <v>0.84731887532691996</v>
      </c>
      <c r="W12" s="57">
        <f t="shared" si="9"/>
        <v>-1.4733385140397459E-2</v>
      </c>
    </row>
    <row r="13" spans="1:23" x14ac:dyDescent="0.6">
      <c r="B13" s="2">
        <v>131.80099999999999</v>
      </c>
      <c r="C13" s="1">
        <v>429.11799999999999</v>
      </c>
      <c r="D13" s="2"/>
      <c r="E13" s="1"/>
      <c r="F13" s="2">
        <v>133.619</v>
      </c>
      <c r="G13" s="1">
        <v>195.40299999999999</v>
      </c>
      <c r="H13" s="35">
        <v>134.18001104362199</v>
      </c>
      <c r="I13" s="35">
        <v>0.72610526315789403</v>
      </c>
      <c r="J13" s="2">
        <v>134.14599999999999</v>
      </c>
      <c r="K13" s="1">
        <v>0.93693700000000002</v>
      </c>
      <c r="N13" s="3">
        <f t="shared" si="0"/>
        <v>404.95099999999996</v>
      </c>
      <c r="O13" s="21">
        <f t="shared" si="1"/>
        <v>42911.8</v>
      </c>
      <c r="P13" s="3">
        <f t="shared" si="2"/>
        <v>406.76900000000001</v>
      </c>
      <c r="Q13" s="17">
        <f t="shared" si="3"/>
        <v>1.9540299999999997E-4</v>
      </c>
      <c r="R13" s="3">
        <f t="shared" si="4"/>
        <v>407.33001104362199</v>
      </c>
      <c r="S13" s="24">
        <f t="shared" si="5"/>
        <v>0.72610526315789403</v>
      </c>
      <c r="T13" s="3">
        <f t="shared" si="6"/>
        <v>407.29599999999994</v>
      </c>
      <c r="U13" s="24">
        <f t="shared" si="7"/>
        <v>0.93693700000000002</v>
      </c>
      <c r="V13" s="22">
        <f t="shared" si="8"/>
        <v>0.91907244690841305</v>
      </c>
      <c r="W13" s="57">
        <f t="shared" si="9"/>
        <v>1.9437589660836752E-2</v>
      </c>
    </row>
    <row r="14" spans="1:23" x14ac:dyDescent="0.6">
      <c r="B14" s="2">
        <v>155.28</v>
      </c>
      <c r="C14" s="1">
        <v>443.351</v>
      </c>
      <c r="D14" s="2"/>
      <c r="E14" s="1"/>
      <c r="F14" s="2">
        <v>156.97900000000001</v>
      </c>
      <c r="G14" s="1">
        <v>199.11199999999999</v>
      </c>
      <c r="H14" s="35">
        <v>155.162893429044</v>
      </c>
      <c r="I14" s="35">
        <v>0.73052631578947302</v>
      </c>
      <c r="J14" s="2">
        <v>157.52000000000001</v>
      </c>
      <c r="K14" s="1">
        <v>1.0330299999999999</v>
      </c>
      <c r="N14" s="3">
        <f t="shared" si="0"/>
        <v>428.42999999999995</v>
      </c>
      <c r="O14" s="21">
        <f t="shared" si="1"/>
        <v>44335.1</v>
      </c>
      <c r="P14" s="3">
        <f t="shared" si="2"/>
        <v>430.12900000000002</v>
      </c>
      <c r="Q14" s="17">
        <f t="shared" si="3"/>
        <v>1.9911199999999999E-4</v>
      </c>
      <c r="R14" s="3">
        <f t="shared" si="4"/>
        <v>428.31289342904398</v>
      </c>
      <c r="S14" s="24">
        <f t="shared" si="5"/>
        <v>0.73052631578947302</v>
      </c>
      <c r="T14" s="3">
        <f t="shared" si="6"/>
        <v>430.66999999999996</v>
      </c>
      <c r="U14" s="24">
        <f t="shared" si="7"/>
        <v>1.0330299999999999</v>
      </c>
      <c r="V14" s="22">
        <f t="shared" si="8"/>
        <v>1.0362184410610371</v>
      </c>
      <c r="W14" s="57">
        <f t="shared" si="9"/>
        <v>-3.0769970256198098E-3</v>
      </c>
    </row>
    <row r="15" spans="1:23" x14ac:dyDescent="0.6">
      <c r="B15" s="2">
        <v>178.75399999999999</v>
      </c>
      <c r="C15" s="1">
        <v>448.96300000000002</v>
      </c>
      <c r="D15" s="2"/>
      <c r="E15" s="1"/>
      <c r="F15" s="2">
        <v>176.27699999999999</v>
      </c>
      <c r="G15" s="1">
        <v>201.76400000000001</v>
      </c>
      <c r="H15" s="35">
        <v>176.42186637217</v>
      </c>
      <c r="I15" s="35">
        <v>0.75263157894736799</v>
      </c>
      <c r="J15" s="2">
        <v>177.846</v>
      </c>
      <c r="K15" s="1">
        <v>1.1171199999999999</v>
      </c>
      <c r="N15" s="3">
        <f t="shared" si="0"/>
        <v>451.904</v>
      </c>
      <c r="O15" s="21">
        <f t="shared" si="1"/>
        <v>44896.3</v>
      </c>
      <c r="P15" s="3">
        <f t="shared" si="2"/>
        <v>449.42699999999996</v>
      </c>
      <c r="Q15" s="17">
        <f t="shared" si="3"/>
        <v>2.01764E-4</v>
      </c>
      <c r="R15" s="3">
        <f t="shared" si="4"/>
        <v>449.57186637217001</v>
      </c>
      <c r="S15" s="24">
        <f t="shared" si="5"/>
        <v>0.75263157894736799</v>
      </c>
      <c r="T15" s="3">
        <f t="shared" si="6"/>
        <v>450.99599999999998</v>
      </c>
      <c r="U15" s="24">
        <f t="shared" si="7"/>
        <v>1.1171199999999999</v>
      </c>
      <c r="V15" s="22">
        <f t="shared" si="8"/>
        <v>1.0951867058465978</v>
      </c>
      <c r="W15" s="57">
        <f t="shared" si="9"/>
        <v>2.0026990864947747E-2</v>
      </c>
    </row>
    <row r="16" spans="1:23" x14ac:dyDescent="0.6">
      <c r="B16" s="2">
        <v>197.142</v>
      </c>
      <c r="C16" s="1">
        <v>477.59399999999999</v>
      </c>
      <c r="D16" s="2"/>
      <c r="E16" s="1"/>
      <c r="F16" s="2">
        <v>195.58</v>
      </c>
      <c r="G16" s="1">
        <v>203.363</v>
      </c>
      <c r="H16" s="35">
        <v>197.40474875759199</v>
      </c>
      <c r="I16" s="35">
        <v>0.77473684210526295</v>
      </c>
      <c r="J16" s="2">
        <v>198.17099999999999</v>
      </c>
      <c r="K16" s="1">
        <v>1.2132099999999999</v>
      </c>
      <c r="N16" s="3">
        <f t="shared" si="0"/>
        <v>470.29199999999997</v>
      </c>
      <c r="O16" s="21">
        <f t="shared" si="1"/>
        <v>47759.4</v>
      </c>
      <c r="P16" s="3">
        <f t="shared" si="2"/>
        <v>468.73</v>
      </c>
      <c r="Q16" s="17">
        <f t="shared" si="3"/>
        <v>2.03363E-4</v>
      </c>
      <c r="R16" s="3">
        <f t="shared" si="4"/>
        <v>470.55474875759194</v>
      </c>
      <c r="S16" s="24">
        <f t="shared" si="5"/>
        <v>0.77473684210526295</v>
      </c>
      <c r="T16" s="3">
        <f t="shared" si="6"/>
        <v>471.32099999999997</v>
      </c>
      <c r="U16" s="24">
        <f t="shared" si="7"/>
        <v>1.2132099999999999</v>
      </c>
      <c r="V16" s="22">
        <f t="shared" si="8"/>
        <v>1.2016149511434522</v>
      </c>
      <c r="W16" s="57">
        <f t="shared" si="9"/>
        <v>9.649554414676631E-3</v>
      </c>
    </row>
    <row r="17" spans="2:23" x14ac:dyDescent="0.6">
      <c r="B17" s="2">
        <v>221.63</v>
      </c>
      <c r="C17" s="1">
        <v>474.57900000000001</v>
      </c>
      <c r="D17" s="2"/>
      <c r="E17" s="1"/>
      <c r="F17" s="2">
        <v>217.92699999999999</v>
      </c>
      <c r="G17" s="1">
        <v>206.018</v>
      </c>
      <c r="H17" s="35">
        <v>218.387631143014</v>
      </c>
      <c r="I17" s="35">
        <v>0.77621052631578902</v>
      </c>
      <c r="J17" s="2">
        <v>218.49600000000001</v>
      </c>
      <c r="K17" s="1">
        <v>1.2732699999999999</v>
      </c>
      <c r="N17" s="3">
        <f t="shared" si="0"/>
        <v>494.78</v>
      </c>
      <c r="O17" s="21">
        <f t="shared" si="1"/>
        <v>47457.9</v>
      </c>
      <c r="P17" s="3">
        <f t="shared" si="2"/>
        <v>491.077</v>
      </c>
      <c r="Q17" s="17">
        <f t="shared" si="3"/>
        <v>2.0601799999999998E-4</v>
      </c>
      <c r="R17" s="3">
        <f t="shared" si="4"/>
        <v>491.53763114301398</v>
      </c>
      <c r="S17" s="24">
        <f t="shared" si="5"/>
        <v>0.77621052631578902</v>
      </c>
      <c r="T17" s="3">
        <f t="shared" si="6"/>
        <v>491.64599999999996</v>
      </c>
      <c r="U17" s="24">
        <f t="shared" si="7"/>
        <v>1.2732699999999999</v>
      </c>
      <c r="V17" s="22">
        <f t="shared" si="8"/>
        <v>1.2758271286618807</v>
      </c>
      <c r="W17" s="57">
        <f t="shared" si="9"/>
        <v>-2.0042908670259152E-3</v>
      </c>
    </row>
    <row r="18" spans="2:23" x14ac:dyDescent="0.6">
      <c r="B18" s="2">
        <v>241.00700000000001</v>
      </c>
      <c r="C18" s="1">
        <v>460.1</v>
      </c>
      <c r="D18" s="2"/>
      <c r="E18" s="1"/>
      <c r="F18" s="2">
        <v>240.27799999999999</v>
      </c>
      <c r="G18" s="1">
        <v>207.62100000000001</v>
      </c>
      <c r="H18" s="35">
        <v>239.37051352843699</v>
      </c>
      <c r="I18" s="35">
        <v>0.77621052631578902</v>
      </c>
      <c r="J18" s="2">
        <v>238.821</v>
      </c>
      <c r="K18" s="1">
        <v>1.3273299999999999</v>
      </c>
      <c r="N18" s="3">
        <f t="shared" si="0"/>
        <v>514.15699999999993</v>
      </c>
      <c r="O18" s="21">
        <f t="shared" si="1"/>
        <v>46010</v>
      </c>
      <c r="P18" s="3">
        <f t="shared" si="2"/>
        <v>513.428</v>
      </c>
      <c r="Q18" s="17">
        <f t="shared" si="3"/>
        <v>2.0762100000000001E-4</v>
      </c>
      <c r="R18" s="3">
        <f t="shared" si="4"/>
        <v>512.52051352843694</v>
      </c>
      <c r="S18" s="24">
        <f t="shared" si="5"/>
        <v>0.77621052631578902</v>
      </c>
      <c r="T18" s="3">
        <f t="shared" si="6"/>
        <v>511.971</v>
      </c>
      <c r="U18" s="24">
        <f t="shared" si="7"/>
        <v>1.3273299999999999</v>
      </c>
      <c r="V18" s="22">
        <f t="shared" si="8"/>
        <v>1.3081592721441289</v>
      </c>
      <c r="W18" s="57">
        <f t="shared" si="9"/>
        <v>1.4654735294158394E-2</v>
      </c>
    </row>
    <row r="19" spans="2:23" x14ac:dyDescent="0.6">
      <c r="B19" s="2">
        <v>261.40199999999999</v>
      </c>
      <c r="C19" s="1">
        <v>442.74099999999999</v>
      </c>
      <c r="D19" s="2"/>
      <c r="E19" s="1"/>
      <c r="F19" s="2">
        <v>261.61399999999998</v>
      </c>
      <c r="G19" s="1">
        <v>209.22200000000001</v>
      </c>
      <c r="H19" s="35">
        <v>260.353395913859</v>
      </c>
      <c r="I19" s="35">
        <v>0.77326315789473599</v>
      </c>
      <c r="J19" s="2">
        <v>262.19499999999999</v>
      </c>
      <c r="K19" s="1">
        <v>1.3573599999999999</v>
      </c>
      <c r="N19" s="3">
        <f t="shared" si="0"/>
        <v>534.55199999999991</v>
      </c>
      <c r="O19" s="21">
        <f t="shared" si="1"/>
        <v>44274.1</v>
      </c>
      <c r="P19" s="3">
        <f t="shared" si="2"/>
        <v>534.7639999999999</v>
      </c>
      <c r="Q19" s="17">
        <f t="shared" si="3"/>
        <v>2.0922200000000001E-4</v>
      </c>
      <c r="R19" s="3">
        <f t="shared" si="4"/>
        <v>533.50339591385898</v>
      </c>
      <c r="S19" s="24">
        <f t="shared" si="5"/>
        <v>0.77326315789473599</v>
      </c>
      <c r="T19" s="3">
        <f t="shared" si="6"/>
        <v>535.34500000000003</v>
      </c>
      <c r="U19" s="24">
        <f t="shared" si="7"/>
        <v>1.3573599999999999</v>
      </c>
      <c r="V19" s="22">
        <f t="shared" si="8"/>
        <v>1.3417477396882596</v>
      </c>
      <c r="W19" s="57">
        <f t="shared" si="9"/>
        <v>1.1635764197648335E-2</v>
      </c>
    </row>
    <row r="20" spans="2:23" x14ac:dyDescent="0.6">
      <c r="B20" s="2">
        <v>281.798</v>
      </c>
      <c r="C20" s="1">
        <v>425.38299999999998</v>
      </c>
      <c r="D20" s="2"/>
      <c r="E20" s="1"/>
      <c r="F20" s="2">
        <v>281.928</v>
      </c>
      <c r="G20" s="1">
        <v>211.875</v>
      </c>
      <c r="H20" s="35">
        <v>281.61236885698497</v>
      </c>
      <c r="I20" s="35">
        <v>0.77178947368421003</v>
      </c>
      <c r="J20" s="2">
        <v>282.52</v>
      </c>
      <c r="K20" s="1">
        <v>1.3873899999999999</v>
      </c>
      <c r="N20" s="3">
        <f t="shared" si="0"/>
        <v>554.94799999999998</v>
      </c>
      <c r="O20" s="21">
        <f t="shared" si="1"/>
        <v>42538.299999999996</v>
      </c>
      <c r="P20" s="3">
        <f t="shared" si="2"/>
        <v>555.07799999999997</v>
      </c>
      <c r="Q20" s="17">
        <f t="shared" si="3"/>
        <v>2.1187499999999999E-4</v>
      </c>
      <c r="R20" s="3">
        <f t="shared" si="4"/>
        <v>554.76236885698495</v>
      </c>
      <c r="S20" s="24">
        <f t="shared" si="5"/>
        <v>0.77178947368421003</v>
      </c>
      <c r="T20" s="3">
        <f t="shared" si="6"/>
        <v>555.66999999999996</v>
      </c>
      <c r="U20" s="24">
        <f t="shared" si="7"/>
        <v>1.3873899999999999</v>
      </c>
      <c r="V20" s="22">
        <f t="shared" si="8"/>
        <v>1.3748574147835035</v>
      </c>
      <c r="W20" s="57">
        <f t="shared" si="9"/>
        <v>9.1155526978554668E-3</v>
      </c>
    </row>
    <row r="21" spans="2:23" x14ac:dyDescent="0.6">
      <c r="B21" s="2">
        <v>304.245</v>
      </c>
      <c r="C21" s="1">
        <v>422.38</v>
      </c>
      <c r="D21" s="2"/>
      <c r="E21" s="1"/>
      <c r="F21" s="2">
        <v>300.209</v>
      </c>
      <c r="G21" s="1">
        <v>215.05199999999999</v>
      </c>
      <c r="H21" s="35">
        <v>302.59525124240702</v>
      </c>
      <c r="I21" s="35">
        <v>0.77031578947368395</v>
      </c>
      <c r="J21" s="2">
        <v>302.846</v>
      </c>
      <c r="K21" s="1">
        <v>1.45946</v>
      </c>
      <c r="N21" s="3">
        <f t="shared" si="0"/>
        <v>577.39499999999998</v>
      </c>
      <c r="O21" s="21">
        <f t="shared" si="1"/>
        <v>42238</v>
      </c>
      <c r="P21" s="3">
        <f t="shared" si="2"/>
        <v>573.35899999999992</v>
      </c>
      <c r="Q21" s="17">
        <f t="shared" si="3"/>
        <v>2.1505199999999997E-4</v>
      </c>
      <c r="R21" s="3">
        <f t="shared" si="4"/>
        <v>575.74525124240699</v>
      </c>
      <c r="S21" s="24">
        <f t="shared" si="5"/>
        <v>0.77031578947368395</v>
      </c>
      <c r="T21" s="3">
        <f t="shared" si="6"/>
        <v>575.99599999999998</v>
      </c>
      <c r="U21" s="24">
        <f t="shared" si="7"/>
        <v>1.45946</v>
      </c>
      <c r="V21" s="22">
        <f t="shared" si="8"/>
        <v>1.4606325857319689</v>
      </c>
      <c r="W21" s="57">
        <f t="shared" si="9"/>
        <v>-8.0279307980879455E-4</v>
      </c>
    </row>
    <row r="22" spans="2:23" x14ac:dyDescent="0.6">
      <c r="B22" s="2">
        <v>325.66500000000002</v>
      </c>
      <c r="C22" s="1">
        <v>410.762</v>
      </c>
      <c r="D22" s="2"/>
      <c r="E22" s="1"/>
      <c r="F22" s="2">
        <v>324.58199999999999</v>
      </c>
      <c r="G22" s="1">
        <v>219.28899999999999</v>
      </c>
      <c r="H22" s="35">
        <v>323.578133627829</v>
      </c>
      <c r="I22" s="35">
        <v>0.76</v>
      </c>
      <c r="J22" s="2">
        <v>324.18700000000001</v>
      </c>
      <c r="K22" s="1">
        <v>1.5675699999999999</v>
      </c>
      <c r="N22" s="3">
        <f t="shared" si="0"/>
        <v>598.81500000000005</v>
      </c>
      <c r="O22" s="21">
        <f t="shared" si="1"/>
        <v>41076.199999999997</v>
      </c>
      <c r="P22" s="3">
        <f t="shared" si="2"/>
        <v>597.73199999999997</v>
      </c>
      <c r="Q22" s="17">
        <f t="shared" si="3"/>
        <v>2.1928899999999998E-4</v>
      </c>
      <c r="R22" s="3">
        <f t="shared" si="4"/>
        <v>596.72813362782904</v>
      </c>
      <c r="S22" s="24">
        <f t="shared" si="5"/>
        <v>0.76</v>
      </c>
      <c r="T22" s="3">
        <f t="shared" si="6"/>
        <v>597.33699999999999</v>
      </c>
      <c r="U22" s="24">
        <f t="shared" si="7"/>
        <v>1.5675699999999999</v>
      </c>
      <c r="V22" s="22">
        <f t="shared" si="8"/>
        <v>1.5524934556864478</v>
      </c>
      <c r="W22" s="57">
        <f t="shared" si="9"/>
        <v>9.7111805903786763E-3</v>
      </c>
    </row>
    <row r="23" spans="2:23" x14ac:dyDescent="0.6">
      <c r="B23" s="2">
        <v>346.06900000000002</v>
      </c>
      <c r="C23" s="1">
        <v>404.89800000000002</v>
      </c>
      <c r="D23" s="2"/>
      <c r="E23" s="1"/>
      <c r="F23" s="2">
        <v>345.90499999999997</v>
      </c>
      <c r="G23" s="1">
        <v>224.048</v>
      </c>
      <c r="H23" s="35">
        <v>344.83710657095497</v>
      </c>
      <c r="I23" s="35">
        <v>0.75705263157894698</v>
      </c>
      <c r="J23" s="2">
        <v>343.49599999999998</v>
      </c>
      <c r="K23" s="1">
        <v>1.6636599999999999</v>
      </c>
      <c r="N23" s="3">
        <f t="shared" si="0"/>
        <v>619.21900000000005</v>
      </c>
      <c r="O23" s="21">
        <f t="shared" si="1"/>
        <v>40489.800000000003</v>
      </c>
      <c r="P23" s="3">
        <f t="shared" si="2"/>
        <v>619.05499999999995</v>
      </c>
      <c r="Q23" s="17">
        <f t="shared" si="3"/>
        <v>2.2404799999999999E-4</v>
      </c>
      <c r="R23" s="3">
        <f t="shared" si="4"/>
        <v>617.98710657095489</v>
      </c>
      <c r="S23" s="24">
        <f t="shared" si="5"/>
        <v>0.75705263157894698</v>
      </c>
      <c r="T23" s="3">
        <f t="shared" si="6"/>
        <v>616.64599999999996</v>
      </c>
      <c r="U23" s="24">
        <f t="shared" si="7"/>
        <v>1.6636599999999999</v>
      </c>
      <c r="V23" s="22">
        <f t="shared" si="8"/>
        <v>1.655532152741624</v>
      </c>
      <c r="W23" s="57">
        <f t="shared" si="9"/>
        <v>4.9095073417426693E-3</v>
      </c>
    </row>
    <row r="24" spans="2:23" x14ac:dyDescent="0.6">
      <c r="B24" s="2">
        <v>367.49700000000001</v>
      </c>
      <c r="C24" s="1">
        <v>404.77499999999998</v>
      </c>
      <c r="D24" s="2"/>
      <c r="E24" s="1"/>
      <c r="F24" s="2">
        <v>367.238</v>
      </c>
      <c r="G24" s="1">
        <v>226.17599999999999</v>
      </c>
      <c r="H24" s="35">
        <v>365.81998895637702</v>
      </c>
      <c r="I24" s="35">
        <v>0.77621052631578902</v>
      </c>
      <c r="J24" s="2">
        <v>364.83699999999999</v>
      </c>
      <c r="K24" s="1">
        <v>1.7237199999999999</v>
      </c>
      <c r="N24" s="3">
        <f t="shared" si="0"/>
        <v>640.64699999999993</v>
      </c>
      <c r="O24" s="21">
        <f t="shared" si="1"/>
        <v>40477.5</v>
      </c>
      <c r="P24" s="3">
        <f t="shared" si="2"/>
        <v>640.38799999999992</v>
      </c>
      <c r="Q24" s="17">
        <f t="shared" si="3"/>
        <v>2.2617599999999997E-4</v>
      </c>
      <c r="R24" s="3">
        <f t="shared" si="4"/>
        <v>638.96998895637694</v>
      </c>
      <c r="S24" s="24">
        <f t="shared" si="5"/>
        <v>0.77621052631578902</v>
      </c>
      <c r="T24" s="3">
        <f t="shared" si="6"/>
        <v>637.98699999999997</v>
      </c>
      <c r="U24" s="24">
        <f t="shared" si="7"/>
        <v>1.7237199999999999</v>
      </c>
      <c r="V24" s="22">
        <f t="shared" si="8"/>
        <v>1.701919526835129</v>
      </c>
      <c r="W24" s="57">
        <f t="shared" si="9"/>
        <v>1.2809344285161783E-2</v>
      </c>
    </row>
    <row r="25" spans="2:23" x14ac:dyDescent="0.6">
      <c r="B25" s="2">
        <v>386.88099999999997</v>
      </c>
      <c r="C25" s="1">
        <v>398.916</v>
      </c>
      <c r="D25" s="2"/>
      <c r="E25" s="1"/>
      <c r="F25" s="2">
        <v>384.49400000000003</v>
      </c>
      <c r="G25" s="1">
        <v>231.45699999999999</v>
      </c>
      <c r="H25" s="35">
        <v>386.80287134180003</v>
      </c>
      <c r="I25" s="35">
        <v>0.805684210526315</v>
      </c>
      <c r="J25" s="2">
        <v>385.16300000000001</v>
      </c>
      <c r="K25" s="1">
        <v>1.7537499999999999</v>
      </c>
      <c r="N25" s="3">
        <f t="shared" si="0"/>
        <v>660.03099999999995</v>
      </c>
      <c r="O25" s="21">
        <f t="shared" si="1"/>
        <v>39891.599999999999</v>
      </c>
      <c r="P25" s="3">
        <f t="shared" si="2"/>
        <v>657.64400000000001</v>
      </c>
      <c r="Q25" s="17">
        <f t="shared" si="3"/>
        <v>2.3145699999999999E-4</v>
      </c>
      <c r="R25" s="3">
        <f t="shared" si="4"/>
        <v>659.95287134180001</v>
      </c>
      <c r="S25" s="24">
        <f t="shared" si="5"/>
        <v>0.805684210526315</v>
      </c>
      <c r="T25" s="3">
        <f t="shared" si="6"/>
        <v>658.31299999999999</v>
      </c>
      <c r="U25" s="24">
        <f t="shared" si="7"/>
        <v>1.7537499999999999</v>
      </c>
      <c r="V25" s="22">
        <f t="shared" si="8"/>
        <v>1.7461826708996977</v>
      </c>
      <c r="W25" s="57">
        <f t="shared" si="9"/>
        <v>4.3336411627561411E-3</v>
      </c>
    </row>
    <row r="26" spans="2:23" x14ac:dyDescent="0.6">
      <c r="B26" s="2">
        <v>409.32600000000002</v>
      </c>
      <c r="C26" s="1">
        <v>393.04</v>
      </c>
      <c r="D26" s="2"/>
      <c r="E26" s="1"/>
      <c r="F26" s="2">
        <v>405.82900000000001</v>
      </c>
      <c r="G26" s="1">
        <v>233.05799999999999</v>
      </c>
      <c r="H26" s="35">
        <v>408.06184428492497</v>
      </c>
      <c r="I26" s="35">
        <v>0.84399999999999997</v>
      </c>
      <c r="J26" s="2">
        <v>407.52</v>
      </c>
      <c r="K26" s="1">
        <v>1.7537499999999999</v>
      </c>
      <c r="N26" s="3">
        <f t="shared" si="0"/>
        <v>682.476</v>
      </c>
      <c r="O26" s="21">
        <f t="shared" si="1"/>
        <v>39304</v>
      </c>
      <c r="P26" s="3">
        <f t="shared" si="2"/>
        <v>678.97900000000004</v>
      </c>
      <c r="Q26" s="17">
        <f t="shared" si="3"/>
        <v>2.3305799999999999E-4</v>
      </c>
      <c r="R26" s="3">
        <f t="shared" si="4"/>
        <v>681.21184428492495</v>
      </c>
      <c r="S26" s="24">
        <f t="shared" si="5"/>
        <v>0.84399999999999997</v>
      </c>
      <c r="T26" s="3">
        <f t="shared" si="6"/>
        <v>680.67</v>
      </c>
      <c r="U26" s="24">
        <f t="shared" si="7"/>
        <v>1.7537499999999999</v>
      </c>
      <c r="V26" s="22">
        <f t="shared" si="8"/>
        <v>1.7217058089640467</v>
      </c>
      <c r="W26" s="57">
        <f t="shared" si="9"/>
        <v>1.8611885299518294E-2</v>
      </c>
    </row>
    <row r="27" spans="2:23" x14ac:dyDescent="0.6">
      <c r="B27" s="2">
        <v>429.73599999999999</v>
      </c>
      <c r="C27" s="1">
        <v>395.79599999999999</v>
      </c>
      <c r="D27" s="2"/>
      <c r="E27" s="1"/>
      <c r="F27" s="2">
        <v>432.27600000000001</v>
      </c>
      <c r="G27" s="1">
        <v>226.77</v>
      </c>
      <c r="H27" s="35">
        <v>429.04472667034702</v>
      </c>
      <c r="I27" s="35">
        <v>0.892631578947368</v>
      </c>
      <c r="J27" s="2">
        <v>430.89400000000001</v>
      </c>
      <c r="K27" s="1">
        <v>1.6336299999999999</v>
      </c>
      <c r="N27" s="3">
        <f t="shared" si="0"/>
        <v>702.88599999999997</v>
      </c>
      <c r="O27" s="21">
        <f t="shared" si="1"/>
        <v>39579.599999999999</v>
      </c>
      <c r="P27" s="3">
        <f t="shared" si="2"/>
        <v>705.42599999999993</v>
      </c>
      <c r="Q27" s="17">
        <f t="shared" si="3"/>
        <v>2.2677E-4</v>
      </c>
      <c r="R27" s="3">
        <f t="shared" si="4"/>
        <v>702.19472667034699</v>
      </c>
      <c r="S27" s="24">
        <f t="shared" si="5"/>
        <v>0.892631578947368</v>
      </c>
      <c r="T27" s="3">
        <f t="shared" si="6"/>
        <v>704.04399999999998</v>
      </c>
      <c r="U27" s="24">
        <f t="shared" si="7"/>
        <v>1.6336299999999999</v>
      </c>
      <c r="V27" s="22">
        <f t="shared" si="8"/>
        <v>1.6053515646880459</v>
      </c>
      <c r="W27" s="57">
        <f t="shared" si="9"/>
        <v>1.7615104338499998E-2</v>
      </c>
    </row>
    <row r="28" spans="2:23" x14ac:dyDescent="0.6">
      <c r="B28" s="35">
        <v>450.15</v>
      </c>
      <c r="C28" s="35">
        <v>404.3</v>
      </c>
      <c r="D28" s="2"/>
      <c r="E28" s="1"/>
      <c r="F28" s="35">
        <v>452.62200000000001</v>
      </c>
      <c r="G28" s="35">
        <v>221.529</v>
      </c>
      <c r="H28" s="35">
        <v>450.02760905576997</v>
      </c>
      <c r="I28" s="35">
        <v>0.94126315789473602</v>
      </c>
      <c r="J28" s="2">
        <v>449.18700000000001</v>
      </c>
      <c r="K28" s="1">
        <v>1.51952</v>
      </c>
      <c r="N28" s="3">
        <f t="shared" si="0"/>
        <v>723.3</v>
      </c>
      <c r="O28" s="21">
        <f t="shared" si="1"/>
        <v>40430</v>
      </c>
      <c r="P28" s="3">
        <f t="shared" si="2"/>
        <v>725.77199999999993</v>
      </c>
      <c r="Q28" s="17">
        <f t="shared" si="3"/>
        <v>2.2152899999999999E-4</v>
      </c>
      <c r="R28" s="3">
        <f t="shared" si="4"/>
        <v>723.17760905576995</v>
      </c>
      <c r="S28" s="24">
        <f t="shared" si="5"/>
        <v>0.94126315789473602</v>
      </c>
      <c r="T28" s="3">
        <f t="shared" si="6"/>
        <v>722.33699999999999</v>
      </c>
      <c r="U28" s="24">
        <f t="shared" ref="U28" si="10">K28</f>
        <v>1.51952</v>
      </c>
      <c r="V28" s="22">
        <f t="shared" si="8"/>
        <v>1.5226276650630359</v>
      </c>
      <c r="W28" s="57">
        <f t="shared" si="9"/>
        <v>-2.0409881774394734E-3</v>
      </c>
    </row>
    <row r="32" spans="2:23" x14ac:dyDescent="0.6">
      <c r="F32" s="3">
        <v>50.18</v>
      </c>
      <c r="G32" s="4">
        <v>0.739039</v>
      </c>
      <c r="H32">
        <v>49.972390944229701</v>
      </c>
      <c r="I32">
        <v>0.73494736842105202</v>
      </c>
    </row>
    <row r="33" spans="6:9" x14ac:dyDescent="0.6">
      <c r="F33" s="3">
        <v>72.583200000000005</v>
      </c>
      <c r="G33" s="4">
        <v>0.73879499999999998</v>
      </c>
      <c r="H33">
        <v>70.955273329652101</v>
      </c>
      <c r="I33">
        <v>0.73199999999999998</v>
      </c>
    </row>
    <row r="34" spans="6:9" x14ac:dyDescent="0.6">
      <c r="F34" s="2">
        <v>93.965999999999994</v>
      </c>
      <c r="G34" s="1">
        <v>0.73312500000000003</v>
      </c>
      <c r="H34">
        <v>92.214246272777501</v>
      </c>
      <c r="I34">
        <v>0.72905263157894695</v>
      </c>
    </row>
    <row r="35" spans="6:9" x14ac:dyDescent="0.6">
      <c r="F35" s="2">
        <v>113.31399999999999</v>
      </c>
      <c r="G35" s="1">
        <v>0.73291399999999995</v>
      </c>
      <c r="H35">
        <v>113.19712865819901</v>
      </c>
      <c r="I35">
        <v>0.72757894736842099</v>
      </c>
    </row>
    <row r="36" spans="6:9" x14ac:dyDescent="0.6">
      <c r="F36" s="2">
        <v>132.66200000000001</v>
      </c>
      <c r="G36" s="1">
        <v>0.73270400000000002</v>
      </c>
      <c r="H36">
        <v>134.18001104362199</v>
      </c>
      <c r="I36">
        <v>0.72610526315789403</v>
      </c>
    </row>
    <row r="37" spans="6:9" x14ac:dyDescent="0.6">
      <c r="F37" s="2">
        <v>157.10400000000001</v>
      </c>
      <c r="G37" s="1">
        <v>0.73787599999999998</v>
      </c>
      <c r="H37">
        <v>155.162893429044</v>
      </c>
      <c r="I37">
        <v>0.73052631578947302</v>
      </c>
    </row>
    <row r="38" spans="6:9" x14ac:dyDescent="0.6">
      <c r="F38" s="2">
        <v>179.51599999999999</v>
      </c>
      <c r="G38" s="1">
        <v>0.75938499999999998</v>
      </c>
      <c r="H38">
        <v>176.42186637217</v>
      </c>
      <c r="I38">
        <v>0.75263157894736799</v>
      </c>
    </row>
    <row r="39" spans="6:9" x14ac:dyDescent="0.6">
      <c r="F39" s="2">
        <v>198.87</v>
      </c>
      <c r="G39" s="1">
        <v>0.77548899999999998</v>
      </c>
      <c r="H39">
        <v>197.40474875759199</v>
      </c>
      <c r="I39">
        <v>0.77473684210526295</v>
      </c>
    </row>
    <row r="40" spans="6:9" x14ac:dyDescent="0.6">
      <c r="F40" s="2">
        <v>220.255</v>
      </c>
      <c r="G40" s="1">
        <v>0.77525599999999995</v>
      </c>
      <c r="H40">
        <v>218.387631143014</v>
      </c>
      <c r="I40">
        <v>0.77621052631578902</v>
      </c>
    </row>
    <row r="41" spans="6:9" x14ac:dyDescent="0.6">
      <c r="F41" s="2">
        <v>239.60300000000001</v>
      </c>
      <c r="G41" s="1">
        <v>0.77504600000000001</v>
      </c>
      <c r="H41">
        <v>239.37051352843699</v>
      </c>
      <c r="I41">
        <v>0.77621052631578902</v>
      </c>
    </row>
    <row r="42" spans="6:9" x14ac:dyDescent="0.6">
      <c r="F42" s="2">
        <v>260.988</v>
      </c>
      <c r="G42" s="1">
        <v>0.77481299999999997</v>
      </c>
      <c r="H42">
        <v>260.353395913859</v>
      </c>
      <c r="I42">
        <v>0.77326315789473599</v>
      </c>
    </row>
    <row r="43" spans="6:9" x14ac:dyDescent="0.6">
      <c r="F43" s="2">
        <v>282.37299999999999</v>
      </c>
      <c r="G43" s="1">
        <v>0.77458000000000005</v>
      </c>
      <c r="H43">
        <v>281.61236885698497</v>
      </c>
      <c r="I43">
        <v>0.77178947368421003</v>
      </c>
    </row>
    <row r="44" spans="6:9" x14ac:dyDescent="0.6">
      <c r="F44" s="2">
        <v>302.73899999999998</v>
      </c>
      <c r="G44" s="1">
        <v>0.77435900000000002</v>
      </c>
      <c r="H44">
        <v>302.59525124240702</v>
      </c>
      <c r="I44">
        <v>0.77031578947368395</v>
      </c>
    </row>
    <row r="45" spans="6:9" x14ac:dyDescent="0.6">
      <c r="F45" s="2">
        <v>325.13600000000002</v>
      </c>
      <c r="G45" s="1">
        <v>0.75780099999999995</v>
      </c>
      <c r="H45">
        <v>323.578133627829</v>
      </c>
      <c r="I45">
        <v>0.76</v>
      </c>
    </row>
    <row r="46" spans="6:9" x14ac:dyDescent="0.6">
      <c r="F46" s="2">
        <v>346.52100000000002</v>
      </c>
      <c r="G46" s="1">
        <v>0.75756800000000002</v>
      </c>
      <c r="H46">
        <v>344.83710657095497</v>
      </c>
      <c r="I46">
        <v>0.75705263157894698</v>
      </c>
    </row>
    <row r="47" spans="6:9" x14ac:dyDescent="0.6">
      <c r="F47" s="2">
        <v>366.89800000000002</v>
      </c>
      <c r="G47" s="1">
        <v>0.78453700000000004</v>
      </c>
      <c r="H47">
        <v>365.81998895637702</v>
      </c>
      <c r="I47">
        <v>0.77621052631578902</v>
      </c>
    </row>
    <row r="48" spans="6:9" x14ac:dyDescent="0.6">
      <c r="F48" s="2">
        <v>388.28899999999999</v>
      </c>
      <c r="G48" s="1">
        <v>0.80061899999999997</v>
      </c>
      <c r="H48">
        <v>386.80287134180003</v>
      </c>
      <c r="I48">
        <v>0.805684210526315</v>
      </c>
    </row>
    <row r="49" spans="6:9" x14ac:dyDescent="0.6">
      <c r="F49" s="2">
        <v>407.654</v>
      </c>
      <c r="G49" s="1">
        <v>0.84391300000000002</v>
      </c>
      <c r="H49">
        <v>408.06184428492497</v>
      </c>
      <c r="I49">
        <v>0.84399999999999997</v>
      </c>
    </row>
    <row r="50" spans="6:9" x14ac:dyDescent="0.6">
      <c r="F50" s="2">
        <v>431.1</v>
      </c>
      <c r="G50" s="1">
        <v>0.90891599999999995</v>
      </c>
      <c r="H50">
        <v>429.04472667034702</v>
      </c>
      <c r="I50">
        <v>0.892631578947368</v>
      </c>
    </row>
    <row r="51" spans="6:9" x14ac:dyDescent="0.6">
      <c r="H51">
        <v>450.02760905576997</v>
      </c>
      <c r="I51">
        <v>0.94126315789473602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30" t="s">
        <v>4</v>
      </c>
      <c r="C8" s="31" t="s">
        <v>35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5">
        <v>294.57013574660601</v>
      </c>
      <c r="C9" s="35">
        <v>7367.2161172161104</v>
      </c>
      <c r="D9" s="3"/>
      <c r="E9" s="4"/>
      <c r="F9" s="36">
        <v>298.03300000000002</v>
      </c>
      <c r="G9" s="36">
        <v>-322.64499999999998</v>
      </c>
      <c r="H9" s="36">
        <v>298.35599999999999</v>
      </c>
      <c r="I9" s="36">
        <v>1.4042600000000001</v>
      </c>
      <c r="J9" s="36">
        <v>298.947</v>
      </c>
      <c r="K9" s="36">
        <v>0.17099200000000001</v>
      </c>
      <c r="N9" s="3">
        <f>B9</f>
        <v>294.57013574660601</v>
      </c>
      <c r="O9" s="21">
        <f>C9</f>
        <v>7367.2161172161104</v>
      </c>
      <c r="P9" s="3">
        <f>F9</f>
        <v>298.03300000000002</v>
      </c>
      <c r="Q9" s="17">
        <f>G9*0.000001</f>
        <v>-3.2264499999999998E-4</v>
      </c>
      <c r="R9" s="3">
        <f>H9</f>
        <v>298.35599999999999</v>
      </c>
      <c r="S9" s="24">
        <f>I9</f>
        <v>1.4042600000000001</v>
      </c>
      <c r="T9" s="3">
        <f>J9</f>
        <v>298.947</v>
      </c>
      <c r="U9" s="24">
        <f>K9</f>
        <v>0.17099200000000001</v>
      </c>
      <c r="V9" s="22">
        <f>((O9*(Q9)^2)/S9)*T9</f>
        <v>0.1632675827591569</v>
      </c>
      <c r="W9" s="40">
        <f>U9/V9-1</f>
        <v>4.7311395871143302E-2</v>
      </c>
    </row>
    <row r="10" spans="1:23" x14ac:dyDescent="0.6">
      <c r="B10" s="35">
        <v>299.09502262443402</v>
      </c>
      <c r="C10" s="35">
        <v>7367.2161172161304</v>
      </c>
      <c r="D10" s="3"/>
      <c r="E10" s="4"/>
      <c r="F10" s="3">
        <v>330.21899999999999</v>
      </c>
      <c r="G10" s="4">
        <v>-325.30099999999999</v>
      </c>
      <c r="H10" s="3">
        <v>324.45999999999998</v>
      </c>
      <c r="I10" s="4">
        <v>1.31064</v>
      </c>
      <c r="J10" s="3">
        <v>324.21100000000001</v>
      </c>
      <c r="K10" s="4">
        <v>0.210178</v>
      </c>
      <c r="N10" s="3">
        <f t="shared" ref="N10:N29" si="0">B10</f>
        <v>299.09502262443402</v>
      </c>
      <c r="O10" s="21">
        <f t="shared" ref="O10:O29" si="1">C10</f>
        <v>7367.2161172161304</v>
      </c>
      <c r="P10" s="3">
        <f t="shared" ref="P10:P24" si="2">F10</f>
        <v>330.21899999999999</v>
      </c>
      <c r="Q10" s="17">
        <f t="shared" ref="Q10:Q24" si="3">G10*0.000001</f>
        <v>-3.2530099999999995E-4</v>
      </c>
      <c r="R10" s="3">
        <f t="shared" ref="R10:U27" si="4">H10</f>
        <v>324.45999999999998</v>
      </c>
      <c r="S10" s="24">
        <f t="shared" si="4"/>
        <v>1.31064</v>
      </c>
      <c r="T10" s="3">
        <f t="shared" si="4"/>
        <v>324.21100000000001</v>
      </c>
      <c r="U10" s="24">
        <f t="shared" si="4"/>
        <v>0.210178</v>
      </c>
      <c r="V10" s="22">
        <f>((O12*(Q10)^2)/S10)*T10</f>
        <v>0.20183876365782913</v>
      </c>
      <c r="W10" s="40">
        <f t="shared" ref="W10:W27" si="5">U10/V10-1</f>
        <v>4.1316326908879208E-2</v>
      </c>
    </row>
    <row r="11" spans="1:23" x14ac:dyDescent="0.6">
      <c r="B11" s="35">
        <v>304.82654600301601</v>
      </c>
      <c r="C11" s="35">
        <v>7413.0036630036602</v>
      </c>
      <c r="D11" s="2"/>
      <c r="E11" s="1"/>
      <c r="F11" s="2">
        <v>361.387</v>
      </c>
      <c r="G11" s="1">
        <v>-325.327</v>
      </c>
      <c r="H11" s="2">
        <v>349.517</v>
      </c>
      <c r="I11" s="1">
        <v>1.2251799999999999</v>
      </c>
      <c r="J11" s="2">
        <v>352.63200000000001</v>
      </c>
      <c r="K11" s="1">
        <v>0.26005099999999998</v>
      </c>
      <c r="N11" s="3">
        <f t="shared" si="0"/>
        <v>304.82654600301601</v>
      </c>
      <c r="O11" s="21">
        <f t="shared" si="1"/>
        <v>7413.0036630036602</v>
      </c>
      <c r="P11" s="3">
        <f t="shared" si="2"/>
        <v>361.387</v>
      </c>
      <c r="Q11" s="17">
        <f t="shared" si="3"/>
        <v>-3.2532699999999998E-4</v>
      </c>
      <c r="R11" s="3">
        <f t="shared" si="4"/>
        <v>349.517</v>
      </c>
      <c r="S11" s="24">
        <f t="shared" si="4"/>
        <v>1.2251799999999999</v>
      </c>
      <c r="T11" s="3">
        <f t="shared" si="4"/>
        <v>352.63200000000001</v>
      </c>
      <c r="U11" s="24">
        <f t="shared" si="4"/>
        <v>0.26005099999999998</v>
      </c>
      <c r="V11" s="22">
        <f>((O13*(Q11)^2)/S11)*T11</f>
        <v>0.24046211672834625</v>
      </c>
      <c r="W11" s="40">
        <f t="shared" si="5"/>
        <v>8.1463490125488702E-2</v>
      </c>
    </row>
    <row r="12" spans="1:23" x14ac:dyDescent="0.6">
      <c r="B12" s="35">
        <v>325.64102564102501</v>
      </c>
      <c r="C12" s="35">
        <v>7710.6227106227198</v>
      </c>
      <c r="D12" s="2"/>
      <c r="E12" s="1"/>
      <c r="F12" s="2">
        <v>388.46</v>
      </c>
      <c r="G12" s="1">
        <v>-318.11599999999999</v>
      </c>
      <c r="H12" s="2">
        <v>373.51799999999997</v>
      </c>
      <c r="I12" s="1">
        <v>1.16012</v>
      </c>
      <c r="J12" s="2">
        <v>374.73700000000002</v>
      </c>
      <c r="K12" s="1">
        <v>0.28498699999999999</v>
      </c>
      <c r="N12" s="3">
        <f t="shared" si="0"/>
        <v>325.64102564102501</v>
      </c>
      <c r="O12" s="21">
        <f t="shared" si="1"/>
        <v>7710.6227106227198</v>
      </c>
      <c r="P12" s="3">
        <f t="shared" si="2"/>
        <v>388.46</v>
      </c>
      <c r="Q12" s="17">
        <f t="shared" si="3"/>
        <v>-3.1811599999999996E-4</v>
      </c>
      <c r="R12" s="3">
        <f t="shared" si="4"/>
        <v>373.51799999999997</v>
      </c>
      <c r="S12" s="24">
        <f t="shared" si="4"/>
        <v>1.16012</v>
      </c>
      <c r="T12" s="3">
        <f t="shared" si="4"/>
        <v>374.73700000000002</v>
      </c>
      <c r="U12" s="24">
        <f t="shared" si="4"/>
        <v>0.28498699999999999</v>
      </c>
      <c r="V12" s="22">
        <f>((O14*(Q12)^2)/S12)*T12</f>
        <v>0.2759961159856486</v>
      </c>
      <c r="W12" s="40">
        <f t="shared" si="5"/>
        <v>3.2576125146699164E-2</v>
      </c>
    </row>
    <row r="13" spans="1:23" x14ac:dyDescent="0.6">
      <c r="B13" s="35">
        <v>350.98039215686202</v>
      </c>
      <c r="C13" s="35">
        <v>7893.7728937728898</v>
      </c>
      <c r="D13" s="2"/>
      <c r="E13" s="1"/>
      <c r="F13" s="2">
        <v>420.726</v>
      </c>
      <c r="G13" s="1">
        <v>-310.91000000000003</v>
      </c>
      <c r="H13" s="2">
        <v>400.642</v>
      </c>
      <c r="I13" s="1">
        <v>1.09917</v>
      </c>
      <c r="J13" s="2">
        <v>401.053</v>
      </c>
      <c r="K13" s="1">
        <v>0.33129799999999998</v>
      </c>
      <c r="N13" s="3">
        <f t="shared" si="0"/>
        <v>350.98039215686202</v>
      </c>
      <c r="O13" s="21">
        <f t="shared" si="1"/>
        <v>7893.7728937728898</v>
      </c>
      <c r="P13" s="3">
        <f t="shared" si="2"/>
        <v>420.726</v>
      </c>
      <c r="Q13" s="17">
        <f t="shared" si="3"/>
        <v>-3.1091000000000002E-4</v>
      </c>
      <c r="R13" s="3">
        <f t="shared" si="4"/>
        <v>400.642</v>
      </c>
      <c r="S13" s="24">
        <f t="shared" si="4"/>
        <v>1.09917</v>
      </c>
      <c r="T13" s="3">
        <f t="shared" si="4"/>
        <v>401.053</v>
      </c>
      <c r="U13" s="24">
        <f t="shared" si="4"/>
        <v>0.33129799999999998</v>
      </c>
      <c r="V13" s="22">
        <f>((O15*(Q13)^2)/S13)*T13</f>
        <v>0.31313488947083268</v>
      </c>
      <c r="W13" s="40">
        <f t="shared" si="5"/>
        <v>5.8004109857771491E-2</v>
      </c>
    </row>
    <row r="14" spans="1:23" x14ac:dyDescent="0.6">
      <c r="B14" s="35">
        <v>376.01809954751099</v>
      </c>
      <c r="C14" s="35">
        <v>8443.22344322344</v>
      </c>
      <c r="D14" s="2"/>
      <c r="E14" s="1"/>
      <c r="F14" s="2">
        <v>449.87400000000002</v>
      </c>
      <c r="G14" s="1">
        <v>-304.02999999999997</v>
      </c>
      <c r="H14" s="2">
        <v>425.67700000000002</v>
      </c>
      <c r="I14" s="1">
        <v>1.04637</v>
      </c>
      <c r="J14" s="2">
        <v>424.21100000000001</v>
      </c>
      <c r="K14" s="1">
        <v>0.37404599999999999</v>
      </c>
      <c r="N14" s="3">
        <f t="shared" si="0"/>
        <v>376.01809954751099</v>
      </c>
      <c r="O14" s="21">
        <f t="shared" si="1"/>
        <v>8443.22344322344</v>
      </c>
      <c r="P14" s="3">
        <f t="shared" si="2"/>
        <v>449.87400000000002</v>
      </c>
      <c r="Q14" s="17">
        <f t="shared" si="3"/>
        <v>-3.0402999999999995E-4</v>
      </c>
      <c r="R14" s="3">
        <f t="shared" si="4"/>
        <v>425.67700000000002</v>
      </c>
      <c r="S14" s="24">
        <f t="shared" si="4"/>
        <v>1.04637</v>
      </c>
      <c r="T14" s="3">
        <f t="shared" si="4"/>
        <v>424.21100000000001</v>
      </c>
      <c r="U14" s="24">
        <f t="shared" si="4"/>
        <v>0.37404599999999999</v>
      </c>
      <c r="V14" s="22">
        <f>((O16*(Q13)^2)/S14)*T14</f>
        <v>0.37305072033807518</v>
      </c>
      <c r="W14" s="40">
        <f t="shared" si="5"/>
        <v>2.6679472995598807E-3</v>
      </c>
    </row>
    <row r="15" spans="1:23" x14ac:dyDescent="0.6">
      <c r="B15" s="35">
        <v>399.54751131221701</v>
      </c>
      <c r="C15" s="35">
        <v>8878.2051282051307</v>
      </c>
      <c r="D15" s="2"/>
      <c r="E15" s="1"/>
      <c r="F15" s="2">
        <v>481.09899999999999</v>
      </c>
      <c r="G15" s="1">
        <v>-297.15100000000001</v>
      </c>
      <c r="H15" s="2">
        <v>451.73500000000001</v>
      </c>
      <c r="I15" s="1">
        <v>1.02214</v>
      </c>
      <c r="J15" s="2">
        <v>449.47399999999999</v>
      </c>
      <c r="K15" s="1">
        <v>0.42035600000000001</v>
      </c>
      <c r="N15" s="3">
        <f t="shared" si="0"/>
        <v>399.54751131221701</v>
      </c>
      <c r="O15" s="21">
        <f t="shared" si="1"/>
        <v>8878.2051282051307</v>
      </c>
      <c r="P15" s="3">
        <f t="shared" si="2"/>
        <v>481.09899999999999</v>
      </c>
      <c r="Q15" s="17">
        <f t="shared" si="3"/>
        <v>-2.97151E-4</v>
      </c>
      <c r="R15" s="3">
        <f t="shared" si="4"/>
        <v>451.73500000000001</v>
      </c>
      <c r="S15" s="24">
        <f t="shared" si="4"/>
        <v>1.02214</v>
      </c>
      <c r="T15" s="3">
        <f t="shared" si="4"/>
        <v>449.47399999999999</v>
      </c>
      <c r="U15" s="24">
        <f t="shared" si="4"/>
        <v>0.42035600000000001</v>
      </c>
      <c r="V15" s="22">
        <f>((O17*(Q14)^2)/S15)*T15</f>
        <v>0.41577426500375092</v>
      </c>
      <c r="W15" s="40">
        <f t="shared" si="5"/>
        <v>1.1019765728424114E-2</v>
      </c>
    </row>
    <row r="16" spans="1:23" x14ac:dyDescent="0.6">
      <c r="B16" s="35">
        <v>425.18853695324202</v>
      </c>
      <c r="C16" s="35">
        <v>9519.2307692307604</v>
      </c>
      <c r="D16" s="2"/>
      <c r="E16" s="1"/>
      <c r="F16" s="2">
        <v>509.21600000000001</v>
      </c>
      <c r="G16" s="1">
        <v>-289.28399999999999</v>
      </c>
      <c r="H16" s="2">
        <v>475.72300000000001</v>
      </c>
      <c r="I16" s="1">
        <v>0.97748999999999997</v>
      </c>
      <c r="J16" s="2">
        <v>474.73700000000002</v>
      </c>
      <c r="K16" s="1">
        <v>0.47022900000000001</v>
      </c>
      <c r="N16" s="3">
        <f t="shared" si="0"/>
        <v>425.18853695324202</v>
      </c>
      <c r="O16" s="21">
        <f t="shared" si="1"/>
        <v>9519.2307692307604</v>
      </c>
      <c r="P16" s="3">
        <f t="shared" si="2"/>
        <v>509.21600000000001</v>
      </c>
      <c r="Q16" s="17">
        <f t="shared" si="3"/>
        <v>-2.89284E-4</v>
      </c>
      <c r="R16" s="3">
        <f t="shared" si="4"/>
        <v>475.72300000000001</v>
      </c>
      <c r="S16" s="24">
        <f t="shared" si="4"/>
        <v>0.97748999999999997</v>
      </c>
      <c r="T16" s="3">
        <f t="shared" si="4"/>
        <v>474.73700000000002</v>
      </c>
      <c r="U16" s="24">
        <f t="shared" si="4"/>
        <v>0.47022900000000001</v>
      </c>
      <c r="V16" s="22">
        <f>((O18*(Q15)^2)/S16)*T16</f>
        <v>0.46320203316235714</v>
      </c>
      <c r="W16" s="40">
        <f t="shared" si="5"/>
        <v>1.5170414494229734E-2</v>
      </c>
    </row>
    <row r="17" spans="2:23" x14ac:dyDescent="0.6">
      <c r="B17" s="35">
        <v>451.13122171945702</v>
      </c>
      <c r="C17" s="35">
        <v>10228.937728937701</v>
      </c>
      <c r="D17" s="2"/>
      <c r="E17" s="1"/>
      <c r="F17" s="2">
        <v>541.48</v>
      </c>
      <c r="G17" s="1">
        <v>-282.40600000000001</v>
      </c>
      <c r="H17" s="2">
        <v>502.82299999999998</v>
      </c>
      <c r="I17" s="1">
        <v>0.95327600000000001</v>
      </c>
      <c r="J17" s="2">
        <v>500</v>
      </c>
      <c r="K17" s="1">
        <v>0.52366400000000002</v>
      </c>
      <c r="N17" s="3">
        <f t="shared" si="0"/>
        <v>451.13122171945702</v>
      </c>
      <c r="O17" s="21">
        <f t="shared" si="1"/>
        <v>10228.937728937701</v>
      </c>
      <c r="P17" s="3">
        <f t="shared" si="2"/>
        <v>541.48</v>
      </c>
      <c r="Q17" s="17">
        <f t="shared" si="3"/>
        <v>-2.8240600000000002E-4</v>
      </c>
      <c r="R17" s="3">
        <f t="shared" si="4"/>
        <v>502.82299999999998</v>
      </c>
      <c r="S17" s="24">
        <f t="shared" si="4"/>
        <v>0.95327600000000001</v>
      </c>
      <c r="T17" s="3">
        <f t="shared" si="4"/>
        <v>500</v>
      </c>
      <c r="U17" s="24">
        <f t="shared" si="4"/>
        <v>0.52366400000000002</v>
      </c>
      <c r="V17" s="22">
        <f t="shared" ref="V17:V22" si="6">((O19*(Q15)^2)/S17)*T17</f>
        <v>0.537353044584022</v>
      </c>
      <c r="W17" s="40">
        <f t="shared" si="5"/>
        <v>-2.5474954914639025E-2</v>
      </c>
    </row>
    <row r="18" spans="2:23" x14ac:dyDescent="0.6">
      <c r="B18" s="35">
        <v>474.057315233785</v>
      </c>
      <c r="C18" s="35">
        <v>10801.282051282</v>
      </c>
      <c r="D18" s="2"/>
      <c r="E18" s="1"/>
      <c r="F18" s="2">
        <v>571.69899999999996</v>
      </c>
      <c r="G18" s="1">
        <v>-271.58199999999999</v>
      </c>
      <c r="H18" s="2">
        <v>525.75300000000004</v>
      </c>
      <c r="I18" s="1">
        <v>0.93310199999999999</v>
      </c>
      <c r="J18" s="2">
        <v>523.15800000000002</v>
      </c>
      <c r="K18" s="1">
        <v>0.57353699999999996</v>
      </c>
      <c r="N18" s="3">
        <f t="shared" si="0"/>
        <v>474.057315233785</v>
      </c>
      <c r="O18" s="21">
        <f t="shared" si="1"/>
        <v>10801.282051282</v>
      </c>
      <c r="P18" s="3">
        <f t="shared" si="2"/>
        <v>571.69899999999996</v>
      </c>
      <c r="Q18" s="17">
        <f t="shared" si="3"/>
        <v>-2.7158199999999998E-4</v>
      </c>
      <c r="R18" s="3">
        <f t="shared" si="4"/>
        <v>525.75300000000004</v>
      </c>
      <c r="S18" s="24">
        <f t="shared" si="4"/>
        <v>0.93310199999999999</v>
      </c>
      <c r="T18" s="3">
        <f t="shared" si="4"/>
        <v>523.15800000000002</v>
      </c>
      <c r="U18" s="24">
        <f t="shared" si="4"/>
        <v>0.57353699999999996</v>
      </c>
      <c r="V18" s="22">
        <f t="shared" si="6"/>
        <v>0.58412951641553923</v>
      </c>
      <c r="W18" s="40">
        <f t="shared" si="5"/>
        <v>-1.8133848945931286E-2</v>
      </c>
    </row>
    <row r="19" spans="2:23" x14ac:dyDescent="0.6">
      <c r="B19" s="35">
        <v>499.09502262443402</v>
      </c>
      <c r="C19" s="35">
        <v>11602.5641025641</v>
      </c>
      <c r="D19" s="2"/>
      <c r="E19" s="1"/>
      <c r="F19" s="2">
        <v>601.904</v>
      </c>
      <c r="G19" s="1">
        <v>-262.40100000000001</v>
      </c>
      <c r="H19" s="2">
        <v>548.67999999999995</v>
      </c>
      <c r="I19" s="1">
        <v>0.91700899999999996</v>
      </c>
      <c r="J19" s="2">
        <v>550.52599999999995</v>
      </c>
      <c r="K19" s="1">
        <v>0.62697199999999997</v>
      </c>
      <c r="N19" s="3">
        <f t="shared" si="0"/>
        <v>499.09502262443402</v>
      </c>
      <c r="O19" s="21">
        <f t="shared" si="1"/>
        <v>11602.5641025641</v>
      </c>
      <c r="P19" s="3">
        <f t="shared" si="2"/>
        <v>601.904</v>
      </c>
      <c r="Q19" s="17">
        <f t="shared" si="3"/>
        <v>-2.62401E-4</v>
      </c>
      <c r="R19" s="3">
        <f t="shared" si="4"/>
        <v>548.67999999999995</v>
      </c>
      <c r="S19" s="24">
        <f t="shared" si="4"/>
        <v>0.91700899999999996</v>
      </c>
      <c r="T19" s="3">
        <f t="shared" si="4"/>
        <v>550.52599999999995</v>
      </c>
      <c r="U19" s="24">
        <f t="shared" si="4"/>
        <v>0.62697199999999997</v>
      </c>
      <c r="V19" s="22">
        <f t="shared" si="6"/>
        <v>0.64212386787644504</v>
      </c>
      <c r="W19" s="40">
        <f t="shared" si="5"/>
        <v>-2.3596487585103354E-2</v>
      </c>
    </row>
    <row r="20" spans="2:23" x14ac:dyDescent="0.6">
      <c r="B20" s="35">
        <v>525.03770739064805</v>
      </c>
      <c r="C20" s="35">
        <v>12449.6336996337</v>
      </c>
      <c r="D20" s="2"/>
      <c r="E20" s="1"/>
      <c r="F20" s="2">
        <v>627.95299999999997</v>
      </c>
      <c r="G20" s="1">
        <v>-253.21700000000001</v>
      </c>
      <c r="H20" s="2">
        <v>572.64599999999996</v>
      </c>
      <c r="I20" s="1">
        <v>0.90500800000000003</v>
      </c>
      <c r="J20" s="2">
        <v>573.68399999999997</v>
      </c>
      <c r="K20" s="1">
        <v>0.69109399999999999</v>
      </c>
      <c r="N20" s="3">
        <f t="shared" si="0"/>
        <v>525.03770739064805</v>
      </c>
      <c r="O20" s="21">
        <f t="shared" si="1"/>
        <v>12449.6336996337</v>
      </c>
      <c r="P20" s="3">
        <f t="shared" si="2"/>
        <v>627.95299999999997</v>
      </c>
      <c r="Q20" s="17">
        <f t="shared" si="3"/>
        <v>-2.5321700000000003E-4</v>
      </c>
      <c r="R20" s="3">
        <f t="shared" si="4"/>
        <v>572.64599999999996</v>
      </c>
      <c r="S20" s="24">
        <f t="shared" si="4"/>
        <v>0.90500800000000003</v>
      </c>
      <c r="T20" s="3">
        <f t="shared" si="4"/>
        <v>573.68399999999997</v>
      </c>
      <c r="U20" s="24">
        <f t="shared" si="4"/>
        <v>0.69109399999999999</v>
      </c>
      <c r="V20" s="22">
        <f t="shared" si="6"/>
        <v>0.67947983436514492</v>
      </c>
      <c r="W20" s="40">
        <f t="shared" si="5"/>
        <v>1.7092730420331659E-2</v>
      </c>
    </row>
    <row r="21" spans="2:23" x14ac:dyDescent="0.6">
      <c r="B21" s="35">
        <v>549.47209653092</v>
      </c>
      <c r="C21" s="35">
        <v>13411.1721611721</v>
      </c>
      <c r="D21" s="2"/>
      <c r="E21" s="1"/>
      <c r="F21" s="2">
        <v>661.26499999999999</v>
      </c>
      <c r="G21" s="1">
        <v>-245.35400000000001</v>
      </c>
      <c r="H21" s="2">
        <v>598.70100000000002</v>
      </c>
      <c r="I21" s="1">
        <v>0.88486600000000004</v>
      </c>
      <c r="J21" s="2">
        <v>597.89499999999998</v>
      </c>
      <c r="K21" s="1">
        <v>0.74809199999999998</v>
      </c>
      <c r="N21" s="3">
        <f t="shared" si="0"/>
        <v>549.47209653092</v>
      </c>
      <c r="O21" s="21">
        <f t="shared" si="1"/>
        <v>13411.1721611721</v>
      </c>
      <c r="P21" s="3">
        <f t="shared" si="2"/>
        <v>661.26499999999999</v>
      </c>
      <c r="Q21" s="17">
        <f t="shared" si="3"/>
        <v>-2.4535399999999998E-4</v>
      </c>
      <c r="R21" s="3">
        <f t="shared" si="4"/>
        <v>598.70100000000002</v>
      </c>
      <c r="S21" s="24">
        <f t="shared" si="4"/>
        <v>0.88486600000000004</v>
      </c>
      <c r="T21" s="3">
        <f t="shared" si="4"/>
        <v>597.89499999999998</v>
      </c>
      <c r="U21" s="24">
        <f t="shared" si="4"/>
        <v>0.74809199999999998</v>
      </c>
      <c r="V21" s="22">
        <f t="shared" si="6"/>
        <v>0.74004063152690414</v>
      </c>
      <c r="W21" s="40">
        <f t="shared" si="5"/>
        <v>1.0879630293384901E-2</v>
      </c>
    </row>
    <row r="22" spans="2:23" x14ac:dyDescent="0.6">
      <c r="B22" s="35">
        <v>574.20814479637897</v>
      </c>
      <c r="C22" s="35">
        <v>14532.967032967001</v>
      </c>
      <c r="D22" s="2"/>
      <c r="E22" s="1"/>
      <c r="F22" s="2">
        <v>690.42499999999995</v>
      </c>
      <c r="G22" s="1">
        <v>-236.83</v>
      </c>
      <c r="H22" s="2">
        <v>623.70699999999999</v>
      </c>
      <c r="I22" s="1">
        <v>0.87695800000000002</v>
      </c>
      <c r="J22" s="2">
        <v>625.26300000000003</v>
      </c>
      <c r="K22" s="1">
        <v>0.82290099999999999</v>
      </c>
      <c r="N22" s="3">
        <f t="shared" si="0"/>
        <v>574.20814479637897</v>
      </c>
      <c r="O22" s="21">
        <f t="shared" si="1"/>
        <v>14532.967032967001</v>
      </c>
      <c r="P22" s="3">
        <f t="shared" si="2"/>
        <v>690.42499999999995</v>
      </c>
      <c r="Q22" s="17">
        <f t="shared" si="3"/>
        <v>-2.3682999999999999E-4</v>
      </c>
      <c r="R22" s="3">
        <f t="shared" si="4"/>
        <v>623.70699999999999</v>
      </c>
      <c r="S22" s="24">
        <f t="shared" si="4"/>
        <v>0.87695800000000002</v>
      </c>
      <c r="T22" s="3">
        <f t="shared" si="4"/>
        <v>625.26300000000003</v>
      </c>
      <c r="U22" s="24">
        <f t="shared" si="4"/>
        <v>0.82290099999999999</v>
      </c>
      <c r="V22" s="22">
        <f t="shared" si="6"/>
        <v>0.79626481969963114</v>
      </c>
      <c r="W22" s="40">
        <f t="shared" si="5"/>
        <v>3.3451409181202596E-2</v>
      </c>
    </row>
    <row r="23" spans="2:23" x14ac:dyDescent="0.6">
      <c r="B23" s="35">
        <v>600.15082956259403</v>
      </c>
      <c r="C23" s="35">
        <v>15906.5934065934</v>
      </c>
      <c r="D23" s="2"/>
      <c r="E23" s="1"/>
      <c r="F23" s="2">
        <v>717.51900000000001</v>
      </c>
      <c r="G23" s="1">
        <v>-226.989</v>
      </c>
      <c r="H23" s="2">
        <v>648.70600000000002</v>
      </c>
      <c r="I23" s="1">
        <v>0.87721300000000002</v>
      </c>
      <c r="J23" s="2">
        <v>648.42100000000005</v>
      </c>
      <c r="K23" s="1">
        <v>0.89414800000000005</v>
      </c>
      <c r="N23" s="3">
        <f t="shared" si="0"/>
        <v>600.15082956259403</v>
      </c>
      <c r="O23" s="21">
        <f t="shared" si="1"/>
        <v>15906.5934065934</v>
      </c>
      <c r="P23" s="3">
        <f t="shared" si="2"/>
        <v>717.51900000000001</v>
      </c>
      <c r="Q23" s="17">
        <f t="shared" si="3"/>
        <v>-2.26989E-4</v>
      </c>
      <c r="R23" s="3">
        <f t="shared" si="4"/>
        <v>648.70600000000002</v>
      </c>
      <c r="S23" s="24">
        <f t="shared" si="4"/>
        <v>0.87721300000000002</v>
      </c>
      <c r="T23" s="3">
        <f t="shared" si="4"/>
        <v>648.42100000000005</v>
      </c>
      <c r="U23" s="24">
        <f t="shared" si="4"/>
        <v>0.89414800000000005</v>
      </c>
      <c r="V23" s="22">
        <f>((O25*(Q20)^2)/S23)*T23</f>
        <v>0.91449140497516546</v>
      </c>
      <c r="W23" s="40">
        <f t="shared" si="5"/>
        <v>-2.2245594506946631E-2</v>
      </c>
    </row>
    <row r="24" spans="2:23" x14ac:dyDescent="0.6">
      <c r="B24" s="35">
        <v>624.58521870286495</v>
      </c>
      <c r="C24" s="35">
        <v>17417.582417582398</v>
      </c>
      <c r="D24" s="2"/>
      <c r="E24" s="1"/>
      <c r="F24" s="35">
        <v>750.84100000000001</v>
      </c>
      <c r="G24" s="35">
        <v>-217.81100000000001</v>
      </c>
      <c r="H24" s="2">
        <v>675.803</v>
      </c>
      <c r="I24" s="1">
        <v>0.85708099999999998</v>
      </c>
      <c r="J24" s="2">
        <v>674.73699999999997</v>
      </c>
      <c r="K24" s="1">
        <v>0.97964399999999996</v>
      </c>
      <c r="N24" s="3">
        <f t="shared" si="0"/>
        <v>624.58521870286495</v>
      </c>
      <c r="O24" s="21">
        <f t="shared" si="1"/>
        <v>17417.582417582398</v>
      </c>
      <c r="P24" s="3">
        <f t="shared" si="2"/>
        <v>750.84100000000001</v>
      </c>
      <c r="Q24" s="17">
        <f t="shared" si="3"/>
        <v>-2.1781099999999999E-4</v>
      </c>
      <c r="R24" s="3">
        <f t="shared" si="4"/>
        <v>675.803</v>
      </c>
      <c r="S24" s="24">
        <f t="shared" si="4"/>
        <v>0.85708099999999998</v>
      </c>
      <c r="T24" s="3">
        <f t="shared" si="4"/>
        <v>674.73699999999997</v>
      </c>
      <c r="U24" s="24">
        <f t="shared" si="4"/>
        <v>0.97964399999999996</v>
      </c>
      <c r="V24" s="22">
        <f>((O26*(Q21)^2)/S24)*T24</f>
        <v>1.0142266490687482</v>
      </c>
      <c r="W24" s="40">
        <f t="shared" si="5"/>
        <v>-3.4097555117982403E-2</v>
      </c>
    </row>
    <row r="25" spans="2:23" x14ac:dyDescent="0.6">
      <c r="B25" s="35">
        <v>650.52790346908</v>
      </c>
      <c r="C25" s="35">
        <v>19294.8717948718</v>
      </c>
      <c r="D25" s="2"/>
      <c r="E25" s="1"/>
      <c r="F25" s="2"/>
      <c r="G25" s="1"/>
      <c r="H25" s="2">
        <v>701.85</v>
      </c>
      <c r="I25" s="1">
        <v>0.84918300000000002</v>
      </c>
      <c r="J25" s="2">
        <v>697.89499999999998</v>
      </c>
      <c r="K25" s="1">
        <v>1.0936399999999999</v>
      </c>
      <c r="N25" s="3">
        <f t="shared" si="0"/>
        <v>650.52790346908</v>
      </c>
      <c r="O25" s="21">
        <f t="shared" si="1"/>
        <v>19294.8717948718</v>
      </c>
      <c r="P25" s="3"/>
      <c r="Q25" s="17"/>
      <c r="R25" s="3">
        <f t="shared" si="4"/>
        <v>701.85</v>
      </c>
      <c r="S25" s="24">
        <f t="shared" si="4"/>
        <v>0.84918300000000002</v>
      </c>
      <c r="T25" s="3">
        <f t="shared" si="4"/>
        <v>697.89499999999998</v>
      </c>
      <c r="U25" s="24">
        <f t="shared" si="4"/>
        <v>1.0936399999999999</v>
      </c>
      <c r="V25" s="22">
        <f>((O27*(Q22)^2)/S25)*T25</f>
        <v>1.1131398149302116</v>
      </c>
      <c r="W25" s="40">
        <f t="shared" si="5"/>
        <v>-1.7517848763171084E-2</v>
      </c>
    </row>
    <row r="26" spans="2:23" x14ac:dyDescent="0.6">
      <c r="B26" s="35">
        <v>674.66063348416196</v>
      </c>
      <c r="C26" s="35">
        <v>21401.0989010989</v>
      </c>
      <c r="D26" s="2"/>
      <c r="E26" s="1"/>
      <c r="F26" s="2"/>
      <c r="G26" s="1"/>
      <c r="H26" s="2">
        <v>722.68299999999999</v>
      </c>
      <c r="I26" s="1">
        <v>0.84939600000000004</v>
      </c>
      <c r="J26" s="2">
        <v>725.26300000000003</v>
      </c>
      <c r="K26" s="1">
        <v>1.20051</v>
      </c>
      <c r="N26" s="3">
        <f t="shared" si="0"/>
        <v>674.66063348416196</v>
      </c>
      <c r="O26" s="21">
        <f t="shared" si="1"/>
        <v>21401.0989010989</v>
      </c>
      <c r="P26" s="3"/>
      <c r="Q26" s="17"/>
      <c r="R26" s="3">
        <f t="shared" si="4"/>
        <v>722.68299999999999</v>
      </c>
      <c r="S26" s="24">
        <f t="shared" si="4"/>
        <v>0.84939600000000004</v>
      </c>
      <c r="T26" s="3">
        <f t="shared" si="4"/>
        <v>725.26300000000003</v>
      </c>
      <c r="U26" s="24">
        <f t="shared" si="4"/>
        <v>1.20051</v>
      </c>
      <c r="V26" s="22">
        <f>((O28*(Q23)^2)/S26)*T26</f>
        <v>1.2094362552219908</v>
      </c>
      <c r="W26" s="40">
        <f t="shared" si="5"/>
        <v>-7.3805090458053391E-3</v>
      </c>
    </row>
    <row r="27" spans="2:23" x14ac:dyDescent="0.6">
      <c r="B27" s="35">
        <v>698.79336349924495</v>
      </c>
      <c r="C27" s="35">
        <v>24148.3516483516</v>
      </c>
      <c r="D27" s="2"/>
      <c r="E27" s="1"/>
      <c r="F27" s="2"/>
      <c r="G27" s="1"/>
      <c r="H27" s="35">
        <v>749.76900000000001</v>
      </c>
      <c r="I27" s="35">
        <v>0.84558999999999995</v>
      </c>
      <c r="J27" s="35">
        <v>749.47400000000005</v>
      </c>
      <c r="K27" s="35">
        <v>1.33944</v>
      </c>
      <c r="N27" s="3">
        <f t="shared" si="0"/>
        <v>698.79336349924495</v>
      </c>
      <c r="O27" s="21">
        <f t="shared" si="1"/>
        <v>24148.3516483516</v>
      </c>
      <c r="P27" s="3"/>
      <c r="Q27" s="17"/>
      <c r="R27" s="3">
        <f t="shared" si="4"/>
        <v>749.76900000000001</v>
      </c>
      <c r="S27" s="24">
        <f t="shared" si="4"/>
        <v>0.84558999999999995</v>
      </c>
      <c r="T27" s="3">
        <f t="shared" si="4"/>
        <v>749.47400000000005</v>
      </c>
      <c r="U27" s="24">
        <f t="shared" si="4"/>
        <v>1.33944</v>
      </c>
      <c r="V27" s="22">
        <f>((O29*(Q24)^2)/S27)*T27</f>
        <v>1.3398326393322515</v>
      </c>
      <c r="W27" s="40">
        <f t="shared" si="5"/>
        <v>-2.9305102796062243E-4</v>
      </c>
    </row>
    <row r="28" spans="2:23" x14ac:dyDescent="0.6">
      <c r="B28" s="35">
        <v>724.73604826545898</v>
      </c>
      <c r="C28" s="35">
        <v>27490.842490842399</v>
      </c>
      <c r="D28" s="2"/>
      <c r="E28" s="1"/>
      <c r="F28" s="2"/>
      <c r="G28" s="1"/>
      <c r="H28" s="2"/>
      <c r="I28" s="1"/>
      <c r="J28" s="2"/>
      <c r="K28" s="1"/>
      <c r="N28" s="3">
        <f t="shared" si="0"/>
        <v>724.73604826545898</v>
      </c>
      <c r="O28" s="21">
        <f t="shared" si="1"/>
        <v>27490.842490842399</v>
      </c>
      <c r="P28" s="3"/>
      <c r="Q28" s="17"/>
      <c r="R28" s="3"/>
      <c r="S28" s="24"/>
      <c r="T28" s="3"/>
      <c r="U28" s="24"/>
      <c r="V28"/>
    </row>
    <row r="29" spans="2:23" x14ac:dyDescent="0.6">
      <c r="B29" s="35">
        <v>749.77375565610805</v>
      </c>
      <c r="C29" s="35">
        <v>31863.553113553098</v>
      </c>
      <c r="D29" s="2"/>
      <c r="E29" s="1"/>
      <c r="F29" s="2"/>
      <c r="G29" s="1"/>
      <c r="H29" s="2"/>
      <c r="I29" s="1"/>
      <c r="J29" s="2"/>
      <c r="K29" s="1"/>
      <c r="N29" s="3">
        <f t="shared" si="0"/>
        <v>749.77375565610805</v>
      </c>
      <c r="O29" s="21">
        <f t="shared" si="1"/>
        <v>31863.553113553098</v>
      </c>
      <c r="P29" s="3"/>
      <c r="Q29" s="17"/>
      <c r="R29" s="3"/>
      <c r="S29" s="24"/>
      <c r="T29" s="3"/>
      <c r="U29" s="24"/>
      <c r="V29"/>
    </row>
    <row r="30" spans="2:23" x14ac:dyDescent="0.6">
      <c r="V30"/>
    </row>
    <row r="31" spans="2:23" x14ac:dyDescent="0.6">
      <c r="V31"/>
    </row>
    <row r="32" spans="2:23" x14ac:dyDescent="0.6">
      <c r="B32" s="3">
        <v>293.65499999999997</v>
      </c>
      <c r="C32" s="4">
        <v>6470.16</v>
      </c>
      <c r="D32">
        <v>294.57013574660601</v>
      </c>
      <c r="E32">
        <v>7367.2161172161104</v>
      </c>
      <c r="F32" s="41">
        <f>B32/D32-1</f>
        <v>-3.1066820276487439E-3</v>
      </c>
      <c r="G32" s="41">
        <f>C32/E32-1</f>
        <v>-0.1217632417650707</v>
      </c>
      <c r="O32"/>
      <c r="Q32"/>
      <c r="S32"/>
      <c r="U32"/>
      <c r="V32"/>
    </row>
    <row r="33" spans="2:7" customFormat="1" x14ac:dyDescent="0.6">
      <c r="B33" s="3">
        <v>299.91800000000001</v>
      </c>
      <c r="C33" s="4">
        <v>6552.96</v>
      </c>
      <c r="D33">
        <v>299.09502262443402</v>
      </c>
      <c r="E33">
        <v>7367.2161172161304</v>
      </c>
      <c r="F33" s="41">
        <f t="shared" ref="F33:F52" si="7">B33/D33-1</f>
        <v>2.751558245084551E-3</v>
      </c>
      <c r="G33" s="41">
        <f t="shared" ref="G33:G52" si="8">C33/E33-1</f>
        <v>-0.11052426103169832</v>
      </c>
    </row>
    <row r="34" spans="2:7" customFormat="1" x14ac:dyDescent="0.6">
      <c r="B34" s="2">
        <v>306.18200000000002</v>
      </c>
      <c r="C34" s="1">
        <v>6635.76</v>
      </c>
      <c r="D34">
        <v>304.82654600301601</v>
      </c>
      <c r="E34">
        <v>7413.0036630036602</v>
      </c>
      <c r="F34" s="41">
        <f t="shared" si="7"/>
        <v>4.4466402770926283E-3</v>
      </c>
      <c r="G34" s="41">
        <f t="shared" si="8"/>
        <v>-0.10484868190240848</v>
      </c>
    </row>
    <row r="35" spans="2:7" customFormat="1" x14ac:dyDescent="0.6">
      <c r="B35" s="2">
        <v>324.97500000000002</v>
      </c>
      <c r="C35" s="1">
        <v>6802.63</v>
      </c>
      <c r="D35">
        <v>325.64102564102501</v>
      </c>
      <c r="E35">
        <v>7710.6227106227198</v>
      </c>
      <c r="F35" s="41">
        <f t="shared" si="7"/>
        <v>-2.0452755905491227E-3</v>
      </c>
      <c r="G35" s="41">
        <f t="shared" si="8"/>
        <v>-0.1177586745843241</v>
      </c>
    </row>
    <row r="36" spans="2:7" customFormat="1" x14ac:dyDescent="0.6">
      <c r="B36" s="2">
        <v>351.07600000000002</v>
      </c>
      <c r="C36" s="1">
        <v>7052.52</v>
      </c>
      <c r="D36">
        <v>350.98039215686202</v>
      </c>
      <c r="E36">
        <v>7893.7728937728898</v>
      </c>
      <c r="F36" s="41">
        <f t="shared" si="7"/>
        <v>2.7240223463897983E-4</v>
      </c>
      <c r="G36" s="41">
        <f t="shared" si="8"/>
        <v>-0.10657171229698326</v>
      </c>
    </row>
    <row r="37" spans="2:7" customFormat="1" x14ac:dyDescent="0.6">
      <c r="B37" s="2">
        <v>376.13099999999997</v>
      </c>
      <c r="C37" s="1">
        <v>7383.71</v>
      </c>
      <c r="D37">
        <v>376.01809954751099</v>
      </c>
      <c r="E37">
        <v>8443.22344322344</v>
      </c>
      <c r="F37" s="41">
        <f t="shared" si="7"/>
        <v>3.0025270758193834E-4</v>
      </c>
      <c r="G37" s="41">
        <f t="shared" si="8"/>
        <v>-0.1254868416485897</v>
      </c>
    </row>
    <row r="38" spans="2:7" customFormat="1" x14ac:dyDescent="0.6">
      <c r="B38" s="2">
        <v>396.99900000000002</v>
      </c>
      <c r="C38" s="1">
        <v>7958.62</v>
      </c>
      <c r="D38">
        <v>399.54751131221701</v>
      </c>
      <c r="E38">
        <v>8878.2051282051307</v>
      </c>
      <c r="F38" s="41">
        <f t="shared" si="7"/>
        <v>-6.3784937712338952E-3</v>
      </c>
      <c r="G38" s="41">
        <f t="shared" si="8"/>
        <v>-0.10357781949458511</v>
      </c>
    </row>
    <row r="39" spans="2:7" customFormat="1" x14ac:dyDescent="0.6">
      <c r="B39" s="2">
        <v>427.25900000000001</v>
      </c>
      <c r="C39" s="1">
        <v>8780.01</v>
      </c>
      <c r="D39">
        <v>425.18853695324202</v>
      </c>
      <c r="E39">
        <v>9519.2307692307604</v>
      </c>
      <c r="F39" s="41">
        <f t="shared" si="7"/>
        <v>4.8695175594202222E-3</v>
      </c>
      <c r="G39" s="41">
        <f t="shared" si="8"/>
        <v>-7.7655515151514254E-2</v>
      </c>
    </row>
    <row r="40" spans="2:7" customFormat="1" x14ac:dyDescent="0.6">
      <c r="B40" s="2">
        <v>447.07799999999997</v>
      </c>
      <c r="C40" s="1">
        <v>9517.75</v>
      </c>
      <c r="D40">
        <v>451.13122171945702</v>
      </c>
      <c r="E40">
        <v>10228.937728937701</v>
      </c>
      <c r="F40" s="41">
        <f t="shared" si="7"/>
        <v>-8.984573721163569E-3</v>
      </c>
      <c r="G40" s="41">
        <f t="shared" si="8"/>
        <v>-6.9527036705458456E-2</v>
      </c>
    </row>
    <row r="41" spans="2:7" customFormat="1" x14ac:dyDescent="0.6">
      <c r="B41" s="2">
        <v>473.17099999999999</v>
      </c>
      <c r="C41" s="1">
        <v>10012.200000000001</v>
      </c>
      <c r="D41">
        <v>474.057315233785</v>
      </c>
      <c r="E41">
        <v>10801.282051282</v>
      </c>
      <c r="F41" s="41">
        <f t="shared" si="7"/>
        <v>-1.8696372892124113E-3</v>
      </c>
      <c r="G41" s="41">
        <f t="shared" si="8"/>
        <v>-7.3054480712161696E-2</v>
      </c>
    </row>
    <row r="42" spans="2:7" customFormat="1" x14ac:dyDescent="0.6">
      <c r="B42" s="2">
        <v>497.161</v>
      </c>
      <c r="C42" s="1">
        <v>10913.8</v>
      </c>
      <c r="D42">
        <v>499.09502262443402</v>
      </c>
      <c r="E42">
        <v>11602.5641025641</v>
      </c>
      <c r="F42" s="41">
        <f t="shared" si="7"/>
        <v>-3.8750589301896898E-3</v>
      </c>
      <c r="G42" s="41">
        <f t="shared" si="8"/>
        <v>-5.9363093922651822E-2</v>
      </c>
    </row>
    <row r="43" spans="2:7" customFormat="1" x14ac:dyDescent="0.6">
      <c r="B43" s="2">
        <v>525.33500000000004</v>
      </c>
      <c r="C43" s="1">
        <v>11653.3</v>
      </c>
      <c r="D43">
        <v>525.03770739064805</v>
      </c>
      <c r="E43">
        <v>12449.6336996337</v>
      </c>
      <c r="F43" s="41">
        <f t="shared" si="7"/>
        <v>5.6623096811359019E-4</v>
      </c>
      <c r="G43" s="41">
        <f t="shared" si="8"/>
        <v>-6.3964428098565729E-2</v>
      </c>
    </row>
    <row r="44" spans="2:7" customFormat="1" x14ac:dyDescent="0.6">
      <c r="B44" s="2">
        <v>551.40899999999999</v>
      </c>
      <c r="C44" s="1">
        <v>12718.4</v>
      </c>
      <c r="D44">
        <v>549.47209653092</v>
      </c>
      <c r="E44">
        <v>13411.1721611721</v>
      </c>
      <c r="F44" s="41">
        <f t="shared" si="7"/>
        <v>3.5250260774088993E-3</v>
      </c>
      <c r="G44" s="41">
        <f t="shared" si="8"/>
        <v>-5.1656346876062686E-2</v>
      </c>
    </row>
    <row r="45" spans="2:7" customFormat="1" x14ac:dyDescent="0.6">
      <c r="B45" s="2">
        <v>574.34699999999998</v>
      </c>
      <c r="C45" s="1">
        <v>13864.4</v>
      </c>
      <c r="D45">
        <v>574.20814479637897</v>
      </c>
      <c r="E45">
        <v>14532.967032967001</v>
      </c>
      <c r="F45" s="41">
        <f t="shared" si="7"/>
        <v>2.4182033097108757E-4</v>
      </c>
      <c r="G45" s="41">
        <f t="shared" si="8"/>
        <v>-4.6003478260867481E-2</v>
      </c>
    </row>
    <row r="46" spans="2:7" customFormat="1" x14ac:dyDescent="0.6">
      <c r="B46" s="2">
        <v>601.44899999999996</v>
      </c>
      <c r="C46" s="1">
        <v>15418.8</v>
      </c>
      <c r="D46">
        <v>600.15082956259403</v>
      </c>
      <c r="E46">
        <v>15906.5934065934</v>
      </c>
      <c r="F46" s="41">
        <f t="shared" si="7"/>
        <v>2.1630736365925163E-3</v>
      </c>
      <c r="G46" s="41">
        <f t="shared" si="8"/>
        <v>-3.0666113989636923E-2</v>
      </c>
    </row>
    <row r="47" spans="2:7" customFormat="1" x14ac:dyDescent="0.6">
      <c r="B47" s="2">
        <v>627.51</v>
      </c>
      <c r="C47" s="1">
        <v>16891.5</v>
      </c>
      <c r="D47">
        <v>624.58521870286495</v>
      </c>
      <c r="E47">
        <v>17417.582417582398</v>
      </c>
      <c r="F47" s="41">
        <f t="shared" si="7"/>
        <v>4.6827577879751114E-3</v>
      </c>
      <c r="G47" s="41">
        <f t="shared" si="8"/>
        <v>-3.020410094637116E-2</v>
      </c>
    </row>
    <row r="48" spans="2:7" customFormat="1" x14ac:dyDescent="0.6">
      <c r="B48" s="2">
        <v>647.29300000000001</v>
      </c>
      <c r="C48" s="1">
        <v>18689.099999999999</v>
      </c>
      <c r="D48">
        <v>650.52790346908</v>
      </c>
      <c r="E48">
        <v>19294.8717948718</v>
      </c>
      <c r="F48" s="41">
        <f t="shared" si="7"/>
        <v>-4.9727359146766181E-3</v>
      </c>
      <c r="G48" s="41">
        <f t="shared" si="8"/>
        <v>-3.1395481727575114E-2</v>
      </c>
    </row>
    <row r="49" spans="2:7" customFormat="1" x14ac:dyDescent="0.6">
      <c r="B49" s="2">
        <v>673.32600000000002</v>
      </c>
      <c r="C49" s="1">
        <v>20977</v>
      </c>
      <c r="D49">
        <v>674.66063348416196</v>
      </c>
      <c r="E49">
        <v>21401.0989010989</v>
      </c>
      <c r="F49" s="41">
        <f t="shared" si="7"/>
        <v>-1.9782293762561354E-3</v>
      </c>
      <c r="G49" s="41">
        <f t="shared" si="8"/>
        <v>-1.9816688061617405E-2</v>
      </c>
    </row>
    <row r="50" spans="2:7" customFormat="1" x14ac:dyDescent="0.6">
      <c r="B50" s="2">
        <v>697.25099999999998</v>
      </c>
      <c r="C50" s="1">
        <v>23835.1</v>
      </c>
      <c r="D50">
        <v>698.79336349924495</v>
      </c>
      <c r="E50">
        <v>24148.3516483516</v>
      </c>
      <c r="F50" s="41">
        <f t="shared" si="7"/>
        <v>-2.2071810921636681E-3</v>
      </c>
      <c r="G50" s="41">
        <f t="shared" si="8"/>
        <v>-1.2971968145618074E-2</v>
      </c>
    </row>
    <row r="51" spans="2:7" customFormat="1" x14ac:dyDescent="0.6">
      <c r="B51" s="2">
        <v>723.24900000000002</v>
      </c>
      <c r="C51" s="1">
        <v>27182.9</v>
      </c>
      <c r="D51">
        <v>724.73604826545898</v>
      </c>
      <c r="E51">
        <v>27490.842490842399</v>
      </c>
      <c r="F51" s="41">
        <f t="shared" si="7"/>
        <v>-2.051848074920426E-3</v>
      </c>
      <c r="G51" s="41">
        <f t="shared" si="8"/>
        <v>-1.1201638907391676E-2</v>
      </c>
    </row>
    <row r="52" spans="2:7" customFormat="1" x14ac:dyDescent="0.6">
      <c r="B52" s="35">
        <v>751.3</v>
      </c>
      <c r="C52" s="35">
        <v>31590.799999999999</v>
      </c>
      <c r="D52">
        <v>749.77375565610805</v>
      </c>
      <c r="E52">
        <v>31863.553113553098</v>
      </c>
      <c r="F52" s="41">
        <f t="shared" si="7"/>
        <v>2.0356065178039895E-3</v>
      </c>
      <c r="G52" s="41">
        <f t="shared" si="8"/>
        <v>-8.5600344877132528E-3</v>
      </c>
    </row>
    <row r="53" spans="2:7" customFormat="1" x14ac:dyDescent="0.6"/>
    <row r="54" spans="2:7" customFormat="1" x14ac:dyDescent="0.6"/>
    <row r="55" spans="2:7" customFormat="1" x14ac:dyDescent="0.6"/>
    <row r="56" spans="2:7" customFormat="1" x14ac:dyDescent="0.6"/>
    <row r="57" spans="2:7" customFormat="1" x14ac:dyDescent="0.6"/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23" max="23" width="9.12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46</v>
      </c>
      <c r="C8" s="10" t="s">
        <v>25</v>
      </c>
      <c r="D8" s="11" t="s">
        <v>46</v>
      </c>
      <c r="E8" s="10" t="s">
        <v>26</v>
      </c>
      <c r="F8" s="11" t="s">
        <v>46</v>
      </c>
      <c r="G8" s="27" t="s">
        <v>27</v>
      </c>
      <c r="H8" s="11" t="s">
        <v>46</v>
      </c>
      <c r="I8" s="10" t="s">
        <v>28</v>
      </c>
      <c r="J8" s="11" t="s">
        <v>46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6">
        <v>42.1845</v>
      </c>
      <c r="C9" s="36">
        <v>1077.27</v>
      </c>
      <c r="D9" s="3"/>
      <c r="E9" s="4"/>
      <c r="F9" s="36">
        <v>42.692300000000003</v>
      </c>
      <c r="G9" s="36">
        <v>106.04900000000001</v>
      </c>
      <c r="H9" s="36">
        <v>41.076999999999998</v>
      </c>
      <c r="I9" s="36">
        <v>1.0517399999999999</v>
      </c>
      <c r="J9" s="36">
        <v>42.483699999999999</v>
      </c>
      <c r="K9" s="36">
        <v>0.352381</v>
      </c>
      <c r="N9" s="3">
        <f>B9+273.15</f>
        <v>315.33449999999999</v>
      </c>
      <c r="O9" s="21">
        <f>C9*100</f>
        <v>107727</v>
      </c>
      <c r="P9" s="3">
        <f>F9+273.15</f>
        <v>315.84229999999997</v>
      </c>
      <c r="Q9" s="17">
        <f>G9*0.000001</f>
        <v>1.06049E-4</v>
      </c>
      <c r="R9" s="3">
        <f>H9+273.15</f>
        <v>314.22699999999998</v>
      </c>
      <c r="S9" s="24">
        <f>I9</f>
        <v>1.0517399999999999</v>
      </c>
      <c r="T9" s="3">
        <f>J9+273.15</f>
        <v>315.63369999999998</v>
      </c>
      <c r="U9" s="24">
        <f>K9</f>
        <v>0.352381</v>
      </c>
      <c r="V9" s="22">
        <f>((O9*(Q9)^2)/S9)*T9</f>
        <v>0.36359064115970707</v>
      </c>
      <c r="W9" s="57">
        <f>U9/V9-1</f>
        <v>-3.0830389704071703E-2</v>
      </c>
    </row>
    <row r="10" spans="1:23" x14ac:dyDescent="0.6">
      <c r="B10" s="3">
        <v>97.715900000000005</v>
      </c>
      <c r="C10" s="4">
        <v>1026.8399999999999</v>
      </c>
      <c r="D10" s="3"/>
      <c r="E10" s="4"/>
      <c r="F10" s="3">
        <v>100.637</v>
      </c>
      <c r="G10" s="4">
        <v>118.68</v>
      </c>
      <c r="H10" s="3">
        <v>101.464</v>
      </c>
      <c r="I10" s="4">
        <v>1.1507000000000001</v>
      </c>
      <c r="J10" s="3">
        <v>101.307</v>
      </c>
      <c r="K10" s="4">
        <v>0.466667</v>
      </c>
      <c r="N10" s="3">
        <f t="shared" ref="N10:N17" si="0">B10+273.15</f>
        <v>370.86590000000001</v>
      </c>
      <c r="O10" s="21">
        <f t="shared" ref="O10:O17" si="1">C10*100</f>
        <v>102683.99999999999</v>
      </c>
      <c r="P10" s="3">
        <f t="shared" ref="P10:P17" si="2">F10+273.15</f>
        <v>373.78699999999998</v>
      </c>
      <c r="Q10" s="17">
        <f t="shared" ref="Q10:Q17" si="3">G10*0.000001</f>
        <v>1.1868E-4</v>
      </c>
      <c r="R10" s="3">
        <f t="shared" ref="R10:R17" si="4">H10+273.15</f>
        <v>374.61399999999998</v>
      </c>
      <c r="S10" s="24">
        <f t="shared" ref="S10:U17" si="5">I10</f>
        <v>1.1507000000000001</v>
      </c>
      <c r="T10" s="3">
        <f t="shared" ref="T10:T17" si="6">J10+273.15</f>
        <v>374.45699999999999</v>
      </c>
      <c r="U10" s="24">
        <f t="shared" si="5"/>
        <v>0.466667</v>
      </c>
      <c r="V10" s="22">
        <f t="shared" ref="V10:V17" si="7">((O10*(Q10)^2)/S10)*T10</f>
        <v>0.47064959988633592</v>
      </c>
      <c r="W10" s="57">
        <f t="shared" ref="W10:W17" si="8">U10/V10-1</f>
        <v>-8.4619213259667925E-3</v>
      </c>
    </row>
    <row r="11" spans="1:23" x14ac:dyDescent="0.6">
      <c r="B11" s="2">
        <v>157.34200000000001</v>
      </c>
      <c r="C11" s="1">
        <v>995.88199999999995</v>
      </c>
      <c r="D11" s="2"/>
      <c r="E11" s="1"/>
      <c r="F11" s="2">
        <v>158.584</v>
      </c>
      <c r="G11" s="1">
        <v>131.82</v>
      </c>
      <c r="H11" s="2">
        <v>156.988</v>
      </c>
      <c r="I11" s="1">
        <v>1.36344</v>
      </c>
      <c r="J11" s="2">
        <v>161.76499999999999</v>
      </c>
      <c r="K11" s="1">
        <v>0.55238100000000001</v>
      </c>
      <c r="N11" s="3">
        <f t="shared" si="0"/>
        <v>430.49199999999996</v>
      </c>
      <c r="O11" s="21">
        <f t="shared" si="1"/>
        <v>99588.2</v>
      </c>
      <c r="P11" s="3">
        <f t="shared" si="2"/>
        <v>431.73399999999998</v>
      </c>
      <c r="Q11" s="17">
        <f t="shared" si="3"/>
        <v>1.3181999999999999E-4</v>
      </c>
      <c r="R11" s="3">
        <f t="shared" si="4"/>
        <v>430.13799999999998</v>
      </c>
      <c r="S11" s="24">
        <f t="shared" si="5"/>
        <v>1.36344</v>
      </c>
      <c r="T11" s="3">
        <f t="shared" si="6"/>
        <v>434.91499999999996</v>
      </c>
      <c r="U11" s="24">
        <f t="shared" si="5"/>
        <v>0.55238100000000001</v>
      </c>
      <c r="V11" s="22">
        <f t="shared" si="7"/>
        <v>0.55199971431006434</v>
      </c>
      <c r="W11" s="57">
        <f t="shared" si="8"/>
        <v>6.9073530302854458E-4</v>
      </c>
    </row>
    <row r="12" spans="1:23" x14ac:dyDescent="0.6">
      <c r="B12" s="2">
        <v>219.38399999999999</v>
      </c>
      <c r="C12" s="1">
        <v>892.52</v>
      </c>
      <c r="D12" s="2"/>
      <c r="E12" s="1"/>
      <c r="F12" s="2">
        <v>217.34800000000001</v>
      </c>
      <c r="G12" s="1">
        <v>145.97300000000001</v>
      </c>
      <c r="H12" s="2">
        <v>219.81899999999999</v>
      </c>
      <c r="I12" s="1">
        <v>1.45289</v>
      </c>
      <c r="J12" s="2">
        <v>218.137</v>
      </c>
      <c r="K12" s="1">
        <v>0.63333300000000003</v>
      </c>
      <c r="N12" s="3">
        <f t="shared" si="0"/>
        <v>492.53399999999999</v>
      </c>
      <c r="O12" s="21">
        <f t="shared" si="1"/>
        <v>89252</v>
      </c>
      <c r="P12" s="3">
        <f t="shared" si="2"/>
        <v>490.49799999999999</v>
      </c>
      <c r="Q12" s="17">
        <f t="shared" si="3"/>
        <v>1.4597300000000001E-4</v>
      </c>
      <c r="R12" s="3">
        <f t="shared" si="4"/>
        <v>492.96899999999994</v>
      </c>
      <c r="S12" s="24">
        <f t="shared" si="5"/>
        <v>1.45289</v>
      </c>
      <c r="T12" s="3">
        <f t="shared" si="6"/>
        <v>491.28699999999998</v>
      </c>
      <c r="U12" s="24">
        <f t="shared" si="5"/>
        <v>0.63333300000000003</v>
      </c>
      <c r="V12" s="22">
        <f t="shared" si="7"/>
        <v>0.64308082728460303</v>
      </c>
      <c r="W12" s="57">
        <f t="shared" si="8"/>
        <v>-1.5158012602806137E-2</v>
      </c>
    </row>
    <row r="13" spans="1:23" x14ac:dyDescent="0.6">
      <c r="B13" s="2">
        <v>278.98899999999998</v>
      </c>
      <c r="C13" s="1">
        <v>819.79700000000003</v>
      </c>
      <c r="D13" s="2"/>
      <c r="E13" s="1"/>
      <c r="F13" s="2">
        <v>280.17700000000002</v>
      </c>
      <c r="G13" s="1">
        <v>154.53899999999999</v>
      </c>
      <c r="H13" s="2">
        <v>277.75</v>
      </c>
      <c r="I13" s="1">
        <v>1.5186999999999999</v>
      </c>
      <c r="J13" s="2">
        <v>277.77800000000002</v>
      </c>
      <c r="K13" s="1">
        <v>0.71428599999999998</v>
      </c>
      <c r="N13" s="3">
        <f t="shared" si="0"/>
        <v>552.1389999999999</v>
      </c>
      <c r="O13" s="21">
        <f t="shared" si="1"/>
        <v>81979.7</v>
      </c>
      <c r="P13" s="3">
        <f t="shared" si="2"/>
        <v>553.327</v>
      </c>
      <c r="Q13" s="17">
        <f t="shared" si="3"/>
        <v>1.5453899999999998E-4</v>
      </c>
      <c r="R13" s="3">
        <f t="shared" si="4"/>
        <v>550.9</v>
      </c>
      <c r="S13" s="24">
        <f t="shared" si="5"/>
        <v>1.5186999999999999</v>
      </c>
      <c r="T13" s="3">
        <f t="shared" si="6"/>
        <v>550.928</v>
      </c>
      <c r="U13" s="24">
        <f t="shared" si="5"/>
        <v>0.71428599999999998</v>
      </c>
      <c r="V13" s="22">
        <f t="shared" si="7"/>
        <v>0.7102404000643463</v>
      </c>
      <c r="W13" s="57">
        <f t="shared" si="8"/>
        <v>5.6960994267394316E-3</v>
      </c>
    </row>
    <row r="14" spans="1:23" x14ac:dyDescent="0.6">
      <c r="B14" s="2">
        <v>340.24200000000002</v>
      </c>
      <c r="C14" s="1">
        <v>774.90899999999999</v>
      </c>
      <c r="D14" s="2"/>
      <c r="E14" s="1"/>
      <c r="F14" s="2">
        <v>338.10399999999998</v>
      </c>
      <c r="G14" s="1">
        <v>160.572</v>
      </c>
      <c r="H14" s="2">
        <v>338.94</v>
      </c>
      <c r="I14" s="1">
        <v>1.5749899999999999</v>
      </c>
      <c r="J14" s="2">
        <v>340.68599999999998</v>
      </c>
      <c r="K14" s="1">
        <v>0.78095199999999998</v>
      </c>
      <c r="N14" s="3">
        <f t="shared" si="0"/>
        <v>613.39200000000005</v>
      </c>
      <c r="O14" s="21">
        <f t="shared" si="1"/>
        <v>77490.899999999994</v>
      </c>
      <c r="P14" s="3">
        <f t="shared" si="2"/>
        <v>611.25399999999991</v>
      </c>
      <c r="Q14" s="17">
        <f t="shared" si="3"/>
        <v>1.6057199999999999E-4</v>
      </c>
      <c r="R14" s="3">
        <f t="shared" si="4"/>
        <v>612.08999999999992</v>
      </c>
      <c r="S14" s="24">
        <f t="shared" si="5"/>
        <v>1.5749899999999999</v>
      </c>
      <c r="T14" s="3">
        <f t="shared" si="6"/>
        <v>613.83600000000001</v>
      </c>
      <c r="U14" s="24">
        <f t="shared" si="5"/>
        <v>0.78095199999999998</v>
      </c>
      <c r="V14" s="22">
        <f t="shared" si="7"/>
        <v>0.77869052968401364</v>
      </c>
      <c r="W14" s="57">
        <f t="shared" si="8"/>
        <v>2.9041965065428332E-3</v>
      </c>
    </row>
    <row r="15" spans="1:23" x14ac:dyDescent="0.6">
      <c r="B15" s="2">
        <v>399.04599999999999</v>
      </c>
      <c r="C15" s="1">
        <v>732.81799999999998</v>
      </c>
      <c r="D15" s="2"/>
      <c r="E15" s="1"/>
      <c r="F15" s="2">
        <v>400.10199999999998</v>
      </c>
      <c r="G15" s="1">
        <v>163.554</v>
      </c>
      <c r="H15" s="2">
        <v>401.77</v>
      </c>
      <c r="I15" s="1">
        <v>1.6597</v>
      </c>
      <c r="J15" s="2">
        <v>397.87599999999998</v>
      </c>
      <c r="K15" s="1">
        <v>0.80476199999999998</v>
      </c>
      <c r="N15" s="3">
        <f t="shared" si="0"/>
        <v>672.19599999999991</v>
      </c>
      <c r="O15" s="21">
        <f t="shared" si="1"/>
        <v>73281.8</v>
      </c>
      <c r="P15" s="3">
        <f t="shared" si="2"/>
        <v>673.25199999999995</v>
      </c>
      <c r="Q15" s="17">
        <f t="shared" si="3"/>
        <v>1.63554E-4</v>
      </c>
      <c r="R15" s="3">
        <f>H15+273.15</f>
        <v>674.92</v>
      </c>
      <c r="S15" s="24">
        <f t="shared" si="5"/>
        <v>1.6597</v>
      </c>
      <c r="T15" s="3">
        <f t="shared" si="6"/>
        <v>671.02599999999995</v>
      </c>
      <c r="U15" s="24">
        <f t="shared" si="5"/>
        <v>0.80476199999999998</v>
      </c>
      <c r="V15" s="22">
        <f t="shared" si="7"/>
        <v>0.79255283215394123</v>
      </c>
      <c r="W15" s="57">
        <f t="shared" si="8"/>
        <v>1.5404863058627427E-2</v>
      </c>
    </row>
    <row r="16" spans="1:23" x14ac:dyDescent="0.6">
      <c r="B16" s="2">
        <v>461.96699999999998</v>
      </c>
      <c r="C16" s="1">
        <v>760.31</v>
      </c>
      <c r="D16" s="2"/>
      <c r="E16" s="1"/>
      <c r="F16" s="2">
        <v>463.70400000000001</v>
      </c>
      <c r="G16" s="1">
        <v>155.875</v>
      </c>
      <c r="H16" s="2">
        <v>458.91199999999998</v>
      </c>
      <c r="I16" s="1">
        <v>1.82504</v>
      </c>
      <c r="J16" s="2">
        <v>464.05200000000002</v>
      </c>
      <c r="K16" s="1">
        <v>0.75714300000000001</v>
      </c>
      <c r="N16" s="3">
        <f t="shared" si="0"/>
        <v>735.11699999999996</v>
      </c>
      <c r="O16" s="21">
        <f t="shared" si="1"/>
        <v>76031</v>
      </c>
      <c r="P16" s="3">
        <f t="shared" si="2"/>
        <v>736.85400000000004</v>
      </c>
      <c r="Q16" s="17">
        <f t="shared" si="3"/>
        <v>1.5587499999999998E-4</v>
      </c>
      <c r="R16" s="3">
        <f t="shared" si="4"/>
        <v>732.0619999999999</v>
      </c>
      <c r="S16" s="24">
        <f t="shared" si="5"/>
        <v>1.82504</v>
      </c>
      <c r="T16" s="3">
        <f>J16+273.15</f>
        <v>737.202</v>
      </c>
      <c r="U16" s="24">
        <f t="shared" si="5"/>
        <v>0.75714300000000001</v>
      </c>
      <c r="V16" s="22">
        <f t="shared" si="7"/>
        <v>0.74620430951391248</v>
      </c>
      <c r="W16" s="57">
        <f t="shared" si="8"/>
        <v>1.4659109236735857E-2</v>
      </c>
    </row>
    <row r="17" spans="2:23" x14ac:dyDescent="0.6">
      <c r="B17" s="35">
        <v>493.02199999999999</v>
      </c>
      <c r="C17" s="35">
        <v>779.62599999999998</v>
      </c>
      <c r="D17" s="2"/>
      <c r="E17" s="1"/>
      <c r="F17" s="35">
        <v>493.86900000000003</v>
      </c>
      <c r="G17" s="35">
        <v>150.261</v>
      </c>
      <c r="H17" s="35">
        <v>494.01</v>
      </c>
      <c r="I17" s="35">
        <v>1.91001</v>
      </c>
      <c r="J17" s="35">
        <v>492.64699999999999</v>
      </c>
      <c r="K17" s="35">
        <v>0.71428599999999998</v>
      </c>
      <c r="N17" s="3">
        <f t="shared" si="0"/>
        <v>766.17200000000003</v>
      </c>
      <c r="O17" s="21">
        <f t="shared" si="1"/>
        <v>77962.599999999991</v>
      </c>
      <c r="P17" s="3">
        <f t="shared" si="2"/>
        <v>767.01900000000001</v>
      </c>
      <c r="Q17" s="17">
        <f t="shared" si="3"/>
        <v>1.5026099999999998E-4</v>
      </c>
      <c r="R17" s="3">
        <f t="shared" si="4"/>
        <v>767.16</v>
      </c>
      <c r="S17" s="24">
        <f t="shared" si="5"/>
        <v>1.91001</v>
      </c>
      <c r="T17" s="3">
        <f t="shared" si="6"/>
        <v>765.79700000000003</v>
      </c>
      <c r="U17" s="24">
        <f t="shared" si="5"/>
        <v>0.71428599999999998</v>
      </c>
      <c r="V17" s="22">
        <f t="shared" si="7"/>
        <v>0.70575974466672342</v>
      </c>
      <c r="W17" s="57">
        <f t="shared" si="8"/>
        <v>1.2080960125181006E-2</v>
      </c>
    </row>
    <row r="18" spans="2:23" x14ac:dyDescent="0.6">
      <c r="V18"/>
    </row>
    <row r="19" spans="2:23" x14ac:dyDescent="0.6"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299.892</v>
      </c>
      <c r="E9" s="36">
        <v>0.67720100000000005</v>
      </c>
      <c r="F9" s="36">
        <v>301.30900000000003</v>
      </c>
      <c r="G9" s="36">
        <v>103.824</v>
      </c>
      <c r="H9" s="36">
        <v>301.38499999999999</v>
      </c>
      <c r="I9" s="36">
        <v>2.5167099999999998</v>
      </c>
      <c r="J9" s="36">
        <v>299.86700000000002</v>
      </c>
      <c r="K9" s="36">
        <v>0.184864</v>
      </c>
      <c r="N9" s="3">
        <f>D9</f>
        <v>299.892</v>
      </c>
      <c r="O9" s="21">
        <f>(1/(E9*10^(-3)))*100</f>
        <v>147666.64550111411</v>
      </c>
      <c r="P9" s="3">
        <f>F9</f>
        <v>301.30900000000003</v>
      </c>
      <c r="Q9" s="17">
        <f>G9*0.000001</f>
        <v>1.0382399999999999E-4</v>
      </c>
      <c r="R9" s="3">
        <f>H9</f>
        <v>301.38499999999999</v>
      </c>
      <c r="S9" s="24">
        <f>I9</f>
        <v>2.5167099999999998</v>
      </c>
      <c r="T9" s="3">
        <f>J9</f>
        <v>299.86700000000002</v>
      </c>
      <c r="U9" s="24">
        <f>K9</f>
        <v>0.184864</v>
      </c>
      <c r="V9" s="22">
        <f>((O9*(Q9)^2)/S9)*T9</f>
        <v>0.18965898540050444</v>
      </c>
    </row>
    <row r="10" spans="1:22" x14ac:dyDescent="0.6">
      <c r="B10" s="3"/>
      <c r="C10" s="4"/>
      <c r="D10" s="3">
        <v>324.95100000000002</v>
      </c>
      <c r="E10" s="4">
        <v>0.723329</v>
      </c>
      <c r="F10" s="3">
        <v>327.48700000000002</v>
      </c>
      <c r="G10" s="4">
        <v>117.989</v>
      </c>
      <c r="H10" s="3">
        <v>323.54599999999999</v>
      </c>
      <c r="I10" s="4">
        <v>2.2938700000000001</v>
      </c>
      <c r="J10" s="3">
        <v>324.57499999999999</v>
      </c>
      <c r="K10" s="4">
        <v>0.27096100000000001</v>
      </c>
      <c r="N10" s="3">
        <f t="shared" ref="N10:N29" si="0">D10</f>
        <v>324.95100000000002</v>
      </c>
      <c r="O10" s="21">
        <f t="shared" ref="O10:O29" si="1">(1/(E10*10^(-3)))*100</f>
        <v>138249.67615013363</v>
      </c>
      <c r="P10" s="3">
        <f t="shared" ref="P10:P29" si="2">F10</f>
        <v>327.48700000000002</v>
      </c>
      <c r="Q10" s="17">
        <f t="shared" ref="Q10:Q29" si="3">G10*0.000001</f>
        <v>1.17989E-4</v>
      </c>
      <c r="R10" s="3">
        <f t="shared" ref="R10:U27" si="4">H10</f>
        <v>323.54599999999999</v>
      </c>
      <c r="S10" s="24">
        <f t="shared" si="4"/>
        <v>2.2938700000000001</v>
      </c>
      <c r="T10" s="3">
        <f t="shared" si="4"/>
        <v>324.57499999999999</v>
      </c>
      <c r="U10" s="24">
        <f t="shared" si="4"/>
        <v>0.27096100000000001</v>
      </c>
      <c r="V10" s="22">
        <f t="shared" ref="V10:V29" si="5">((O10*(Q10)^2)/S10)*T10</f>
        <v>0.27232870916063462</v>
      </c>
    </row>
    <row r="11" spans="1:22" x14ac:dyDescent="0.6">
      <c r="B11" s="2"/>
      <c r="C11" s="1"/>
      <c r="D11" s="2">
        <v>348.68700000000001</v>
      </c>
      <c r="E11" s="1">
        <v>0.79189799999999999</v>
      </c>
      <c r="F11" s="2">
        <v>349.738</v>
      </c>
      <c r="G11" s="1">
        <v>130.73699999999999</v>
      </c>
      <c r="H11" s="2">
        <v>349.86099999999999</v>
      </c>
      <c r="I11" s="1">
        <v>2.0877400000000002</v>
      </c>
      <c r="J11" s="2">
        <v>347.90600000000001</v>
      </c>
      <c r="K11" s="1">
        <v>0.35704799999999998</v>
      </c>
      <c r="N11" s="3">
        <f t="shared" si="0"/>
        <v>348.68700000000001</v>
      </c>
      <c r="O11" s="21">
        <f t="shared" si="1"/>
        <v>126278.8894529346</v>
      </c>
      <c r="P11" s="3">
        <f t="shared" si="2"/>
        <v>349.738</v>
      </c>
      <c r="Q11" s="17">
        <f t="shared" si="3"/>
        <v>1.3073699999999999E-4</v>
      </c>
      <c r="R11" s="3">
        <f t="shared" si="4"/>
        <v>349.86099999999999</v>
      </c>
      <c r="S11" s="24">
        <f t="shared" si="4"/>
        <v>2.0877400000000002</v>
      </c>
      <c r="T11" s="3">
        <f t="shared" si="4"/>
        <v>347.90600000000001</v>
      </c>
      <c r="U11" s="24">
        <f t="shared" si="4"/>
        <v>0.35704799999999998</v>
      </c>
      <c r="V11" s="22">
        <f t="shared" si="5"/>
        <v>0.35967751623128003</v>
      </c>
    </row>
    <row r="12" spans="1:22" x14ac:dyDescent="0.6">
      <c r="B12" s="2"/>
      <c r="C12" s="1"/>
      <c r="D12" s="2">
        <v>373.73200000000003</v>
      </c>
      <c r="E12" s="1">
        <v>0.92802700000000005</v>
      </c>
      <c r="F12" s="2">
        <v>373.298</v>
      </c>
      <c r="G12" s="1">
        <v>139.23500000000001</v>
      </c>
      <c r="H12" s="2">
        <v>374.79199999999997</v>
      </c>
      <c r="I12" s="1">
        <v>1.9317500000000001</v>
      </c>
      <c r="J12" s="2">
        <v>375.375</v>
      </c>
      <c r="K12" s="1">
        <v>0.43027599999999999</v>
      </c>
      <c r="N12" s="3">
        <f t="shared" si="0"/>
        <v>373.73200000000003</v>
      </c>
      <c r="O12" s="21">
        <f t="shared" si="1"/>
        <v>107755.48556238125</v>
      </c>
      <c r="P12" s="3">
        <f t="shared" si="2"/>
        <v>373.298</v>
      </c>
      <c r="Q12" s="17">
        <f t="shared" si="3"/>
        <v>1.39235E-4</v>
      </c>
      <c r="R12" s="3">
        <f t="shared" si="4"/>
        <v>374.79199999999997</v>
      </c>
      <c r="S12" s="24">
        <f t="shared" si="4"/>
        <v>1.9317500000000001</v>
      </c>
      <c r="T12" s="3">
        <f t="shared" si="4"/>
        <v>375.375</v>
      </c>
      <c r="U12" s="24">
        <f t="shared" si="4"/>
        <v>0.43027599999999999</v>
      </c>
      <c r="V12" s="22">
        <f t="shared" si="5"/>
        <v>0.40592953460058262</v>
      </c>
    </row>
    <row r="13" spans="1:22" x14ac:dyDescent="0.6">
      <c r="B13" s="2"/>
      <c r="C13" s="1"/>
      <c r="D13" s="2">
        <v>397.46800000000002</v>
      </c>
      <c r="E13" s="1">
        <v>0.99659600000000004</v>
      </c>
      <c r="F13" s="2">
        <v>399.476</v>
      </c>
      <c r="G13" s="1">
        <v>154.108</v>
      </c>
      <c r="H13" s="2">
        <v>399.72300000000001</v>
      </c>
      <c r="I13" s="1">
        <v>1.80362</v>
      </c>
      <c r="J13" s="2">
        <v>398.69400000000002</v>
      </c>
      <c r="K13" s="1">
        <v>0.53354699999999999</v>
      </c>
      <c r="N13" s="3">
        <f t="shared" si="0"/>
        <v>397.46800000000002</v>
      </c>
      <c r="O13" s="21">
        <f t="shared" si="1"/>
        <v>100341.56267936055</v>
      </c>
      <c r="P13" s="3">
        <f t="shared" si="2"/>
        <v>399.476</v>
      </c>
      <c r="Q13" s="17">
        <f t="shared" si="3"/>
        <v>1.54108E-4</v>
      </c>
      <c r="R13" s="3">
        <f t="shared" si="4"/>
        <v>399.72300000000001</v>
      </c>
      <c r="S13" s="24">
        <f t="shared" si="4"/>
        <v>1.80362</v>
      </c>
      <c r="T13" s="3">
        <f t="shared" si="4"/>
        <v>398.69400000000002</v>
      </c>
      <c r="U13" s="24">
        <f t="shared" si="4"/>
        <v>0.53354699999999999</v>
      </c>
      <c r="V13" s="22">
        <f t="shared" si="5"/>
        <v>0.52677588602502412</v>
      </c>
    </row>
    <row r="14" spans="1:22" x14ac:dyDescent="0.6">
      <c r="B14" s="2"/>
      <c r="C14" s="1"/>
      <c r="D14" s="2">
        <v>422.50900000000001</v>
      </c>
      <c r="E14" s="1">
        <v>1.15523</v>
      </c>
      <c r="F14" s="2">
        <v>425.654</v>
      </c>
      <c r="G14" s="1">
        <v>165.43899999999999</v>
      </c>
      <c r="H14" s="2">
        <v>427.42399999999998</v>
      </c>
      <c r="I14" s="1">
        <v>1.68106</v>
      </c>
      <c r="J14" s="2">
        <v>423.404</v>
      </c>
      <c r="K14" s="1">
        <v>0.61534800000000001</v>
      </c>
      <c r="N14" s="3">
        <f t="shared" si="0"/>
        <v>422.50900000000001</v>
      </c>
      <c r="O14" s="21">
        <f t="shared" si="1"/>
        <v>86562.848956484857</v>
      </c>
      <c r="P14" s="3">
        <f t="shared" si="2"/>
        <v>425.654</v>
      </c>
      <c r="Q14" s="17">
        <f t="shared" si="3"/>
        <v>1.6543899999999997E-4</v>
      </c>
      <c r="R14" s="3">
        <f t="shared" si="4"/>
        <v>427.42399999999998</v>
      </c>
      <c r="S14" s="24">
        <f t="shared" si="4"/>
        <v>1.68106</v>
      </c>
      <c r="T14" s="3">
        <f t="shared" si="4"/>
        <v>423.404</v>
      </c>
      <c r="U14" s="24">
        <f t="shared" si="4"/>
        <v>0.61534800000000001</v>
      </c>
      <c r="V14" s="22">
        <f t="shared" si="5"/>
        <v>0.59673165454188826</v>
      </c>
    </row>
    <row r="15" spans="1:22" x14ac:dyDescent="0.6">
      <c r="B15" s="2"/>
      <c r="C15" s="1"/>
      <c r="D15" s="2">
        <v>450.19299999999998</v>
      </c>
      <c r="E15" s="1">
        <v>1.2914699999999999</v>
      </c>
      <c r="F15" s="2">
        <v>449.21499999999997</v>
      </c>
      <c r="G15" s="1">
        <v>178.18700000000001</v>
      </c>
      <c r="H15" s="2">
        <v>450.97</v>
      </c>
      <c r="I15" s="1">
        <v>1.5807800000000001</v>
      </c>
      <c r="J15" s="2">
        <v>448.09899999999999</v>
      </c>
      <c r="K15" s="1">
        <v>0.71862800000000004</v>
      </c>
      <c r="N15" s="3">
        <f t="shared" si="0"/>
        <v>450.19299999999998</v>
      </c>
      <c r="O15" s="21">
        <f t="shared" si="1"/>
        <v>77431.144354882432</v>
      </c>
      <c r="P15" s="3">
        <f t="shared" si="2"/>
        <v>449.21499999999997</v>
      </c>
      <c r="Q15" s="17">
        <f t="shared" si="3"/>
        <v>1.7818700000000001E-4</v>
      </c>
      <c r="R15" s="3">
        <f t="shared" si="4"/>
        <v>450.97</v>
      </c>
      <c r="S15" s="24">
        <f t="shared" si="4"/>
        <v>1.5807800000000001</v>
      </c>
      <c r="T15" s="3">
        <f t="shared" si="4"/>
        <v>448.09899999999999</v>
      </c>
      <c r="U15" s="24">
        <f t="shared" si="4"/>
        <v>0.71862800000000004</v>
      </c>
      <c r="V15" s="22">
        <f t="shared" si="5"/>
        <v>0.6968996588022881</v>
      </c>
    </row>
    <row r="16" spans="1:22" x14ac:dyDescent="0.6">
      <c r="B16" s="2"/>
      <c r="C16" s="1"/>
      <c r="D16" s="2">
        <v>473.92200000000003</v>
      </c>
      <c r="E16" s="1">
        <v>1.4050400000000001</v>
      </c>
      <c r="F16" s="2">
        <v>474.084</v>
      </c>
      <c r="G16" s="1">
        <v>189.518</v>
      </c>
      <c r="H16" s="2">
        <v>477.28500000000003</v>
      </c>
      <c r="I16" s="1">
        <v>1.4916400000000001</v>
      </c>
      <c r="J16" s="2">
        <v>471.411</v>
      </c>
      <c r="K16" s="1">
        <v>0.83049099999999998</v>
      </c>
      <c r="N16" s="3">
        <f t="shared" si="0"/>
        <v>473.92200000000003</v>
      </c>
      <c r="O16" s="21">
        <f t="shared" si="1"/>
        <v>71172.350965097066</v>
      </c>
      <c r="P16" s="3">
        <f t="shared" si="2"/>
        <v>474.084</v>
      </c>
      <c r="Q16" s="17">
        <f t="shared" si="3"/>
        <v>1.8951799999999998E-4</v>
      </c>
      <c r="R16" s="3">
        <f t="shared" si="4"/>
        <v>477.28500000000003</v>
      </c>
      <c r="S16" s="24">
        <f t="shared" si="4"/>
        <v>1.4916400000000001</v>
      </c>
      <c r="T16" s="3">
        <f t="shared" si="4"/>
        <v>471.411</v>
      </c>
      <c r="U16" s="24">
        <f t="shared" si="4"/>
        <v>0.83049099999999998</v>
      </c>
      <c r="V16" s="22">
        <f t="shared" si="5"/>
        <v>0.80788200036465863</v>
      </c>
    </row>
    <row r="17" spans="2:22" x14ac:dyDescent="0.6">
      <c r="B17" s="2"/>
      <c r="C17" s="1"/>
      <c r="D17" s="2">
        <v>497.65100000000001</v>
      </c>
      <c r="E17" s="1">
        <v>1.51861</v>
      </c>
      <c r="F17" s="2">
        <v>498.95299999999997</v>
      </c>
      <c r="G17" s="1">
        <v>205.80699999999999</v>
      </c>
      <c r="H17" s="2">
        <v>500.83100000000002</v>
      </c>
      <c r="I17" s="1">
        <v>1.4136500000000001</v>
      </c>
      <c r="J17" s="2">
        <v>496.09699999999998</v>
      </c>
      <c r="K17" s="1">
        <v>0.94665999999999995</v>
      </c>
      <c r="N17" s="3">
        <f t="shared" si="0"/>
        <v>497.65100000000001</v>
      </c>
      <c r="O17" s="21">
        <f t="shared" si="1"/>
        <v>65849.691494195344</v>
      </c>
      <c r="P17" s="3">
        <f t="shared" si="2"/>
        <v>498.95299999999997</v>
      </c>
      <c r="Q17" s="17">
        <f t="shared" si="3"/>
        <v>2.0580699999999999E-4</v>
      </c>
      <c r="R17" s="3">
        <f t="shared" si="4"/>
        <v>500.83100000000002</v>
      </c>
      <c r="S17" s="24">
        <f t="shared" si="4"/>
        <v>1.4136500000000001</v>
      </c>
      <c r="T17" s="3">
        <f t="shared" si="4"/>
        <v>496.09699999999998</v>
      </c>
      <c r="U17" s="24">
        <f t="shared" si="4"/>
        <v>0.94665999999999995</v>
      </c>
      <c r="V17" s="22">
        <f t="shared" si="5"/>
        <v>0.97881075370357851</v>
      </c>
    </row>
    <row r="18" spans="2:22" x14ac:dyDescent="0.6">
      <c r="B18" s="2"/>
      <c r="C18" s="1"/>
      <c r="D18" s="2">
        <v>524.00099999999998</v>
      </c>
      <c r="E18" s="1">
        <v>1.7447999999999999</v>
      </c>
      <c r="F18" s="2">
        <v>527.74900000000002</v>
      </c>
      <c r="G18" s="1">
        <v>219.97200000000001</v>
      </c>
      <c r="H18" s="2">
        <v>527.14700000000005</v>
      </c>
      <c r="I18" s="1">
        <v>1.3468</v>
      </c>
      <c r="J18" s="2">
        <v>522.13900000000001</v>
      </c>
      <c r="K18" s="1">
        <v>1.0886100000000001</v>
      </c>
      <c r="N18" s="3">
        <f t="shared" si="0"/>
        <v>524.00099999999998</v>
      </c>
      <c r="O18" s="21">
        <f t="shared" si="1"/>
        <v>57313.159101329664</v>
      </c>
      <c r="P18" s="3">
        <f t="shared" si="2"/>
        <v>527.74900000000002</v>
      </c>
      <c r="Q18" s="17">
        <f t="shared" si="3"/>
        <v>2.19972E-4</v>
      </c>
      <c r="R18" s="3">
        <f t="shared" si="4"/>
        <v>527.14700000000005</v>
      </c>
      <c r="S18" s="24">
        <f t="shared" si="4"/>
        <v>1.3468</v>
      </c>
      <c r="T18" s="3">
        <f t="shared" si="4"/>
        <v>522.13900000000001</v>
      </c>
      <c r="U18" s="24">
        <f t="shared" si="4"/>
        <v>1.0886100000000001</v>
      </c>
      <c r="V18" s="22">
        <f t="shared" si="5"/>
        <v>1.0751577251021973</v>
      </c>
    </row>
    <row r="19" spans="2:22" x14ac:dyDescent="0.6">
      <c r="B19" s="2"/>
      <c r="C19" s="1"/>
      <c r="D19" s="2">
        <v>549.04300000000001</v>
      </c>
      <c r="E19" s="1">
        <v>1.90343</v>
      </c>
      <c r="F19" s="2">
        <v>548.69100000000003</v>
      </c>
      <c r="G19" s="1">
        <v>229.178</v>
      </c>
      <c r="H19" s="2">
        <v>549.30700000000002</v>
      </c>
      <c r="I19" s="1">
        <v>1.2799400000000001</v>
      </c>
      <c r="J19" s="2">
        <v>548.19100000000003</v>
      </c>
      <c r="K19" s="1">
        <v>1.2176800000000001</v>
      </c>
      <c r="N19" s="3">
        <f t="shared" si="0"/>
        <v>549.04300000000001</v>
      </c>
      <c r="O19" s="21">
        <f t="shared" si="1"/>
        <v>52536.736312866778</v>
      </c>
      <c r="P19" s="3">
        <f t="shared" si="2"/>
        <v>548.69100000000003</v>
      </c>
      <c r="Q19" s="17">
        <f t="shared" si="3"/>
        <v>2.2917799999999999E-4</v>
      </c>
      <c r="R19" s="3">
        <f t="shared" si="4"/>
        <v>549.30700000000002</v>
      </c>
      <c r="S19" s="24">
        <f t="shared" si="4"/>
        <v>1.2799400000000001</v>
      </c>
      <c r="T19" s="3">
        <f t="shared" si="4"/>
        <v>548.19100000000003</v>
      </c>
      <c r="U19" s="24">
        <f t="shared" si="4"/>
        <v>1.2176800000000001</v>
      </c>
      <c r="V19" s="22">
        <f t="shared" si="5"/>
        <v>1.1818197128680725</v>
      </c>
    </row>
    <row r="20" spans="2:22" x14ac:dyDescent="0.6">
      <c r="B20" s="2"/>
      <c r="C20" s="1"/>
      <c r="D20" s="2">
        <v>574.08799999999997</v>
      </c>
      <c r="E20" s="1">
        <v>2.0395599999999998</v>
      </c>
      <c r="F20" s="2">
        <v>572.25099999999998</v>
      </c>
      <c r="G20" s="1">
        <v>239.09299999999999</v>
      </c>
      <c r="H20" s="2">
        <v>575.62300000000005</v>
      </c>
      <c r="I20" s="1">
        <v>1.21309</v>
      </c>
      <c r="J20" s="2">
        <v>572.88900000000001</v>
      </c>
      <c r="K20" s="1">
        <v>1.3166599999999999</v>
      </c>
      <c r="N20" s="3">
        <f t="shared" si="0"/>
        <v>574.08799999999997</v>
      </c>
      <c r="O20" s="21">
        <f t="shared" si="1"/>
        <v>49030.182980642887</v>
      </c>
      <c r="P20" s="3">
        <f t="shared" si="2"/>
        <v>572.25099999999998</v>
      </c>
      <c r="Q20" s="17">
        <f t="shared" si="3"/>
        <v>2.3909299999999998E-4</v>
      </c>
      <c r="R20" s="3">
        <f t="shared" si="4"/>
        <v>575.62300000000005</v>
      </c>
      <c r="S20" s="24">
        <f t="shared" si="4"/>
        <v>1.21309</v>
      </c>
      <c r="T20" s="3">
        <f t="shared" si="4"/>
        <v>572.88900000000001</v>
      </c>
      <c r="U20" s="24">
        <f t="shared" si="4"/>
        <v>1.3166599999999999</v>
      </c>
      <c r="V20" s="22">
        <f t="shared" si="5"/>
        <v>1.3236546738532848</v>
      </c>
    </row>
    <row r="21" spans="2:22" x14ac:dyDescent="0.6">
      <c r="B21" s="2"/>
      <c r="C21" s="1"/>
      <c r="D21" s="2">
        <v>597.81700000000001</v>
      </c>
      <c r="E21" s="1">
        <v>2.15313</v>
      </c>
      <c r="F21" s="2">
        <v>598.42899999999997</v>
      </c>
      <c r="G21" s="1">
        <v>246.88399999999999</v>
      </c>
      <c r="H21" s="2">
        <v>600.55399999999997</v>
      </c>
      <c r="I21" s="1">
        <v>1.16852</v>
      </c>
      <c r="J21" s="2">
        <v>597.59</v>
      </c>
      <c r="K21" s="1">
        <v>1.4113500000000001</v>
      </c>
      <c r="N21" s="3">
        <f t="shared" si="0"/>
        <v>597.81700000000001</v>
      </c>
      <c r="O21" s="21">
        <f t="shared" si="1"/>
        <v>46444.014063247458</v>
      </c>
      <c r="P21" s="3">
        <f t="shared" si="2"/>
        <v>598.42899999999997</v>
      </c>
      <c r="Q21" s="17">
        <f t="shared" si="3"/>
        <v>2.4688399999999995E-4</v>
      </c>
      <c r="R21" s="3">
        <f t="shared" si="4"/>
        <v>600.55399999999997</v>
      </c>
      <c r="S21" s="24">
        <f t="shared" si="4"/>
        <v>1.16852</v>
      </c>
      <c r="T21" s="3">
        <f t="shared" si="4"/>
        <v>597.59</v>
      </c>
      <c r="U21" s="24">
        <f t="shared" si="4"/>
        <v>1.4113500000000001</v>
      </c>
      <c r="V21" s="22">
        <f t="shared" si="5"/>
        <v>1.4477141181569695</v>
      </c>
    </row>
    <row r="22" spans="2:22" x14ac:dyDescent="0.6">
      <c r="B22" s="2"/>
      <c r="C22" s="1"/>
      <c r="D22" s="2">
        <v>626.80899999999997</v>
      </c>
      <c r="E22" s="1">
        <v>2.3569399999999998</v>
      </c>
      <c r="F22" s="2">
        <v>623.298</v>
      </c>
      <c r="G22" s="1">
        <v>252.55</v>
      </c>
      <c r="H22" s="2">
        <v>624.1</v>
      </c>
      <c r="I22" s="1">
        <v>1.1295299999999999</v>
      </c>
      <c r="J22" s="2">
        <v>622.29399999999998</v>
      </c>
      <c r="K22" s="1">
        <v>1.5017499999999999</v>
      </c>
      <c r="N22" s="3">
        <f t="shared" si="0"/>
        <v>626.80899999999997</v>
      </c>
      <c r="O22" s="21">
        <f t="shared" si="1"/>
        <v>42427.893794496253</v>
      </c>
      <c r="P22" s="3">
        <f t="shared" si="2"/>
        <v>623.298</v>
      </c>
      <c r="Q22" s="17">
        <f t="shared" si="3"/>
        <v>2.5254999999999999E-4</v>
      </c>
      <c r="R22" s="3">
        <f t="shared" si="4"/>
        <v>624.1</v>
      </c>
      <c r="S22" s="24">
        <f t="shared" si="4"/>
        <v>1.1295299999999999</v>
      </c>
      <c r="T22" s="3">
        <f t="shared" si="4"/>
        <v>622.29399999999998</v>
      </c>
      <c r="U22" s="24">
        <f t="shared" si="4"/>
        <v>1.5017499999999999</v>
      </c>
      <c r="V22" s="22">
        <f t="shared" si="5"/>
        <v>1.4908847150054494</v>
      </c>
    </row>
    <row r="23" spans="2:22" x14ac:dyDescent="0.6">
      <c r="B23" s="2"/>
      <c r="C23" s="1"/>
      <c r="D23" s="2">
        <v>649.22199999999998</v>
      </c>
      <c r="E23" s="1">
        <v>2.44794</v>
      </c>
      <c r="F23" s="2">
        <v>652.09400000000005</v>
      </c>
      <c r="G23" s="1">
        <v>258.21499999999997</v>
      </c>
      <c r="H23" s="2">
        <v>650.41600000000005</v>
      </c>
      <c r="I23" s="1">
        <v>1.0961000000000001</v>
      </c>
      <c r="J23" s="2">
        <v>648.37800000000004</v>
      </c>
      <c r="K23" s="1">
        <v>1.58785</v>
      </c>
      <c r="N23" s="3">
        <f t="shared" si="0"/>
        <v>649.22199999999998</v>
      </c>
      <c r="O23" s="21">
        <f t="shared" si="1"/>
        <v>40850.674444635079</v>
      </c>
      <c r="P23" s="3">
        <f t="shared" si="2"/>
        <v>652.09400000000005</v>
      </c>
      <c r="Q23" s="17">
        <f t="shared" si="3"/>
        <v>2.5821499999999995E-4</v>
      </c>
      <c r="R23" s="3">
        <f t="shared" si="4"/>
        <v>650.41600000000005</v>
      </c>
      <c r="S23" s="24">
        <f t="shared" si="4"/>
        <v>1.0961000000000001</v>
      </c>
      <c r="T23" s="3">
        <f t="shared" si="4"/>
        <v>648.37800000000004</v>
      </c>
      <c r="U23" s="24">
        <f t="shared" si="4"/>
        <v>1.58785</v>
      </c>
      <c r="V23" s="22">
        <f t="shared" si="5"/>
        <v>1.6111658885793883</v>
      </c>
    </row>
    <row r="24" spans="2:22" x14ac:dyDescent="0.6">
      <c r="B24" s="2"/>
      <c r="C24" s="1"/>
      <c r="D24" s="2">
        <v>676.89200000000005</v>
      </c>
      <c r="E24" s="1">
        <v>2.6741899999999998</v>
      </c>
      <c r="F24" s="2">
        <v>676.96299999999997</v>
      </c>
      <c r="G24" s="1">
        <v>261.75599999999997</v>
      </c>
      <c r="H24" s="2">
        <v>673.96100000000001</v>
      </c>
      <c r="I24" s="1">
        <v>1.0849599999999999</v>
      </c>
      <c r="J24" s="2">
        <v>673.12300000000005</v>
      </c>
      <c r="K24" s="1">
        <v>1.6224000000000001</v>
      </c>
      <c r="N24" s="3">
        <f t="shared" si="0"/>
        <v>676.89200000000005</v>
      </c>
      <c r="O24" s="21">
        <f t="shared" si="1"/>
        <v>37394.500764717544</v>
      </c>
      <c r="P24" s="3">
        <f t="shared" si="2"/>
        <v>676.96299999999997</v>
      </c>
      <c r="Q24" s="17">
        <f t="shared" si="3"/>
        <v>2.6175599999999998E-4</v>
      </c>
      <c r="R24" s="3">
        <f t="shared" si="4"/>
        <v>673.96100000000001</v>
      </c>
      <c r="S24" s="24">
        <f t="shared" si="4"/>
        <v>1.0849599999999999</v>
      </c>
      <c r="T24" s="3">
        <f t="shared" si="4"/>
        <v>673.12300000000005</v>
      </c>
      <c r="U24" s="24">
        <f t="shared" si="4"/>
        <v>1.6224000000000001</v>
      </c>
      <c r="V24" s="22">
        <f t="shared" si="5"/>
        <v>1.5895775979495819</v>
      </c>
    </row>
    <row r="25" spans="2:22" x14ac:dyDescent="0.6">
      <c r="B25" s="2"/>
      <c r="C25" s="1"/>
      <c r="D25" s="2">
        <v>697.98900000000003</v>
      </c>
      <c r="E25" s="1">
        <v>2.7426400000000002</v>
      </c>
      <c r="F25" s="2">
        <v>701.83199999999999</v>
      </c>
      <c r="G25" s="1">
        <v>267.42200000000003</v>
      </c>
      <c r="H25" s="2">
        <v>697.50699999999995</v>
      </c>
      <c r="I25" s="1">
        <v>1.0570999999999999</v>
      </c>
      <c r="J25" s="2">
        <v>699.21</v>
      </c>
      <c r="K25" s="1">
        <v>1.70421</v>
      </c>
      <c r="N25" s="3">
        <f t="shared" si="0"/>
        <v>697.98900000000003</v>
      </c>
      <c r="O25" s="21">
        <f t="shared" si="1"/>
        <v>36461.219846571184</v>
      </c>
      <c r="P25" s="3">
        <f t="shared" si="2"/>
        <v>701.83199999999999</v>
      </c>
      <c r="Q25" s="17">
        <f t="shared" si="3"/>
        <v>2.6742200000000002E-4</v>
      </c>
      <c r="R25" s="3">
        <f t="shared" si="4"/>
        <v>697.50699999999995</v>
      </c>
      <c r="S25" s="24">
        <f t="shared" si="4"/>
        <v>1.0570999999999999</v>
      </c>
      <c r="T25" s="3">
        <f t="shared" si="4"/>
        <v>699.21</v>
      </c>
      <c r="U25" s="24">
        <f t="shared" si="4"/>
        <v>1.70421</v>
      </c>
      <c r="V25" s="22">
        <f t="shared" si="5"/>
        <v>1.7247137167938813</v>
      </c>
    </row>
    <row r="26" spans="2:22" x14ac:dyDescent="0.6">
      <c r="B26" s="2"/>
      <c r="C26" s="1"/>
      <c r="D26" s="2">
        <v>724.35</v>
      </c>
      <c r="E26" s="1">
        <v>2.9013300000000002</v>
      </c>
      <c r="F26" s="2">
        <v>728.01</v>
      </c>
      <c r="G26" s="1">
        <v>270.255</v>
      </c>
      <c r="H26" s="2">
        <v>725.20799999999997</v>
      </c>
      <c r="I26" s="1">
        <v>1.0236799999999999</v>
      </c>
      <c r="J26" s="2">
        <v>721.2</v>
      </c>
      <c r="K26" s="1">
        <v>1.7430300000000001</v>
      </c>
      <c r="N26" s="3">
        <f t="shared" si="0"/>
        <v>724.35</v>
      </c>
      <c r="O26" s="21">
        <f t="shared" si="1"/>
        <v>34466.95136368493</v>
      </c>
      <c r="P26" s="3">
        <f t="shared" si="2"/>
        <v>728.01</v>
      </c>
      <c r="Q26" s="17">
        <f t="shared" si="3"/>
        <v>2.7025500000000001E-4</v>
      </c>
      <c r="R26" s="3">
        <f t="shared" si="4"/>
        <v>725.20799999999997</v>
      </c>
      <c r="S26" s="24">
        <f t="shared" si="4"/>
        <v>1.0236799999999999</v>
      </c>
      <c r="T26" s="3">
        <f t="shared" si="4"/>
        <v>721.2</v>
      </c>
      <c r="U26" s="24">
        <f t="shared" si="4"/>
        <v>1.7430300000000001</v>
      </c>
      <c r="V26" s="22">
        <f t="shared" si="5"/>
        <v>1.7735435049923998</v>
      </c>
    </row>
    <row r="27" spans="2:22" x14ac:dyDescent="0.6">
      <c r="B27" s="2"/>
      <c r="C27" s="1"/>
      <c r="D27" s="2">
        <v>752.03</v>
      </c>
      <c r="E27" s="1">
        <v>3.0600800000000001</v>
      </c>
      <c r="F27" s="2">
        <v>750.26199999999994</v>
      </c>
      <c r="G27" s="1">
        <v>270.255</v>
      </c>
      <c r="H27" s="2">
        <v>748.75300000000004</v>
      </c>
      <c r="I27" s="1">
        <v>1.0181100000000001</v>
      </c>
      <c r="J27" s="2">
        <v>748.73199999999997</v>
      </c>
      <c r="K27" s="1">
        <v>1.73034</v>
      </c>
      <c r="N27" s="3">
        <f t="shared" si="0"/>
        <v>752.03</v>
      </c>
      <c r="O27" s="21">
        <f t="shared" si="1"/>
        <v>32678.884212177458</v>
      </c>
      <c r="P27" s="3">
        <f t="shared" si="2"/>
        <v>750.26199999999994</v>
      </c>
      <c r="Q27" s="17">
        <f t="shared" si="3"/>
        <v>2.7025500000000001E-4</v>
      </c>
      <c r="R27" s="3">
        <f t="shared" si="4"/>
        <v>748.75300000000004</v>
      </c>
      <c r="S27" s="24">
        <f t="shared" si="4"/>
        <v>1.0181100000000001</v>
      </c>
      <c r="T27" s="3">
        <f t="shared" si="4"/>
        <v>748.73199999999997</v>
      </c>
      <c r="U27" s="24">
        <f t="shared" si="4"/>
        <v>1.73034</v>
      </c>
      <c r="V27" s="22">
        <f t="shared" si="5"/>
        <v>1.7552799271937165</v>
      </c>
    </row>
    <row r="28" spans="2:22" x14ac:dyDescent="0.6">
      <c r="B28" s="2"/>
      <c r="C28" s="1"/>
      <c r="D28" s="2">
        <v>773.11400000000003</v>
      </c>
      <c r="E28" s="1">
        <v>3.2185299999999999</v>
      </c>
      <c r="F28" s="2">
        <v>773.822</v>
      </c>
      <c r="G28" s="1">
        <v>267.42200000000003</v>
      </c>
      <c r="H28" s="2">
        <v>772.29899999999998</v>
      </c>
      <c r="I28" s="1">
        <v>1.0125299999999999</v>
      </c>
      <c r="J28" s="2">
        <v>772.14200000000005</v>
      </c>
      <c r="K28" s="1">
        <v>1.70903</v>
      </c>
      <c r="N28" s="3">
        <f t="shared" si="0"/>
        <v>773.11400000000003</v>
      </c>
      <c r="O28" s="21">
        <f t="shared" si="1"/>
        <v>31070.084790261393</v>
      </c>
      <c r="P28" s="3">
        <f t="shared" si="2"/>
        <v>773.822</v>
      </c>
      <c r="Q28" s="17">
        <f t="shared" si="3"/>
        <v>2.6742200000000002E-4</v>
      </c>
      <c r="R28" s="3">
        <f t="shared" ref="R28:U29" si="6">H28</f>
        <v>772.29899999999998</v>
      </c>
      <c r="S28" s="24">
        <f t="shared" si="6"/>
        <v>1.0125299999999999</v>
      </c>
      <c r="T28" s="3">
        <f t="shared" si="6"/>
        <v>772.14200000000005</v>
      </c>
      <c r="U28" s="24">
        <f t="shared" si="6"/>
        <v>1.70903</v>
      </c>
      <c r="V28" s="22">
        <f t="shared" si="5"/>
        <v>1.6944391604148294</v>
      </c>
    </row>
    <row r="29" spans="2:22" x14ac:dyDescent="0.6">
      <c r="B29" s="2"/>
      <c r="C29" s="1"/>
      <c r="D29" s="35">
        <v>796.82500000000005</v>
      </c>
      <c r="E29" s="35">
        <v>3.4445999999999999</v>
      </c>
      <c r="F29" s="35">
        <v>798.69100000000003</v>
      </c>
      <c r="G29" s="35">
        <v>268.839</v>
      </c>
      <c r="H29" s="35">
        <v>798.61500000000001</v>
      </c>
      <c r="I29" s="35">
        <v>1.0125299999999999</v>
      </c>
      <c r="J29" s="35">
        <v>795.56200000000001</v>
      </c>
      <c r="K29" s="35">
        <v>1.67483</v>
      </c>
      <c r="N29" s="3">
        <f t="shared" si="0"/>
        <v>796.82500000000005</v>
      </c>
      <c r="O29" s="21">
        <f t="shared" si="1"/>
        <v>29030.946989490796</v>
      </c>
      <c r="P29" s="3">
        <f t="shared" si="2"/>
        <v>798.69100000000003</v>
      </c>
      <c r="Q29" s="17">
        <f t="shared" si="3"/>
        <v>2.6883899999999999E-4</v>
      </c>
      <c r="R29" s="3">
        <f t="shared" si="6"/>
        <v>798.61500000000001</v>
      </c>
      <c r="S29" s="24">
        <f t="shared" si="6"/>
        <v>1.0125299999999999</v>
      </c>
      <c r="T29" s="3">
        <f t="shared" si="6"/>
        <v>795.56200000000001</v>
      </c>
      <c r="U29" s="24">
        <f t="shared" si="6"/>
        <v>1.67483</v>
      </c>
      <c r="V29" s="22">
        <f t="shared" si="5"/>
        <v>1.6485870214489344</v>
      </c>
    </row>
    <row r="30" spans="2:22" x14ac:dyDescent="0.6">
      <c r="V30"/>
    </row>
    <row r="31" spans="2:22" x14ac:dyDescent="0.6"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9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36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6">
        <v>300.50200000000001</v>
      </c>
      <c r="E9" s="36">
        <v>0.27155200000000002</v>
      </c>
      <c r="F9" s="36">
        <v>298.44</v>
      </c>
      <c r="G9" s="36">
        <v>-81.439400000000006</v>
      </c>
      <c r="H9" s="36">
        <v>298.91699999999997</v>
      </c>
      <c r="I9" s="36">
        <v>3.3246000000000002</v>
      </c>
      <c r="J9" s="36">
        <v>296.875</v>
      </c>
      <c r="K9" s="36">
        <v>0.22769700000000001</v>
      </c>
      <c r="N9" s="3">
        <f>D9</f>
        <v>300.50200000000001</v>
      </c>
      <c r="O9" s="21">
        <f>(1/(E9*10^(-3)))*100</f>
        <v>368253.59415507887</v>
      </c>
      <c r="P9" s="3">
        <f>F9</f>
        <v>298.44</v>
      </c>
      <c r="Q9" s="17">
        <f>G9*0.000001</f>
        <v>-8.1439400000000005E-5</v>
      </c>
      <c r="R9" s="3">
        <f>H9</f>
        <v>298.91699999999997</v>
      </c>
      <c r="S9" s="24">
        <f>I9</f>
        <v>3.3246000000000002</v>
      </c>
      <c r="T9" s="3">
        <f>J9</f>
        <v>296.875</v>
      </c>
      <c r="U9" s="24">
        <f>K9</f>
        <v>0.22769700000000001</v>
      </c>
      <c r="V9" s="22">
        <f>((O9*(Q9)^2)/S9)*T9</f>
        <v>0.21809733127150605</v>
      </c>
    </row>
    <row r="10" spans="1:22" x14ac:dyDescent="0.6">
      <c r="B10" s="3"/>
      <c r="C10" s="4"/>
      <c r="D10" s="3">
        <v>324.47699999999998</v>
      </c>
      <c r="E10" s="4">
        <v>0.31711</v>
      </c>
      <c r="F10" s="3">
        <v>324.18099999999998</v>
      </c>
      <c r="G10" s="4">
        <v>-89.015199999999993</v>
      </c>
      <c r="H10" s="3">
        <v>324.81400000000002</v>
      </c>
      <c r="I10" s="4">
        <v>2.9990600000000001</v>
      </c>
      <c r="J10" s="3">
        <v>322.65600000000001</v>
      </c>
      <c r="K10" s="4">
        <v>0.27278599999999997</v>
      </c>
      <c r="N10" s="3">
        <f t="shared" ref="N10:N21" si="0">D10</f>
        <v>324.47699999999998</v>
      </c>
      <c r="O10" s="21">
        <f t="shared" ref="O10:O21" si="1">(1/(E10*10^(-3)))*100</f>
        <v>315347.98650310619</v>
      </c>
      <c r="P10" s="3">
        <f t="shared" ref="P10:P29" si="2">F10</f>
        <v>324.18099999999998</v>
      </c>
      <c r="Q10" s="17">
        <f t="shared" ref="Q10:Q29" si="3">G10*0.000001</f>
        <v>-8.9015199999999988E-5</v>
      </c>
      <c r="R10" s="3">
        <f t="shared" ref="R10:U27" si="4">H10</f>
        <v>324.81400000000002</v>
      </c>
      <c r="S10" s="24">
        <f t="shared" si="4"/>
        <v>2.9990600000000001</v>
      </c>
      <c r="T10" s="3">
        <f t="shared" si="4"/>
        <v>322.65600000000001</v>
      </c>
      <c r="U10" s="24">
        <f t="shared" si="4"/>
        <v>0.27278599999999997</v>
      </c>
      <c r="V10" s="22">
        <f t="shared" ref="V10:V16" si="5">((O10*(Q10)^2)/S10)*T10</f>
        <v>0.2688270692071158</v>
      </c>
    </row>
    <row r="11" spans="1:22" x14ac:dyDescent="0.6">
      <c r="B11" s="2"/>
      <c r="C11" s="1"/>
      <c r="D11" s="2">
        <v>350.22800000000001</v>
      </c>
      <c r="E11" s="1">
        <v>0.37180999999999997</v>
      </c>
      <c r="F11" s="2">
        <v>349.92200000000003</v>
      </c>
      <c r="G11" s="1">
        <v>-97.7273</v>
      </c>
      <c r="H11" s="2">
        <v>349.82299999999998</v>
      </c>
      <c r="I11" s="1">
        <v>2.73604</v>
      </c>
      <c r="J11" s="2">
        <v>347.65600000000001</v>
      </c>
      <c r="K11" s="1">
        <v>0.32914700000000002</v>
      </c>
      <c r="N11" s="3">
        <f t="shared" si="0"/>
        <v>350.22800000000001</v>
      </c>
      <c r="O11" s="21">
        <f t="shared" si="1"/>
        <v>268954.5735725236</v>
      </c>
      <c r="P11" s="3">
        <f t="shared" si="2"/>
        <v>349.92200000000003</v>
      </c>
      <c r="Q11" s="17">
        <f t="shared" si="3"/>
        <v>-9.7727299999999988E-5</v>
      </c>
      <c r="R11" s="3">
        <f t="shared" si="4"/>
        <v>349.82299999999998</v>
      </c>
      <c r="S11" s="24">
        <f t="shared" si="4"/>
        <v>2.73604</v>
      </c>
      <c r="T11" s="3">
        <f t="shared" si="4"/>
        <v>347.65600000000001</v>
      </c>
      <c r="U11" s="24">
        <f t="shared" si="4"/>
        <v>0.32914700000000002</v>
      </c>
      <c r="V11" s="22">
        <f t="shared" si="5"/>
        <v>0.32639088445182263</v>
      </c>
    </row>
    <row r="12" spans="1:22" x14ac:dyDescent="0.6">
      <c r="B12" s="2"/>
      <c r="C12" s="1"/>
      <c r="D12" s="2">
        <v>375.97899999999998</v>
      </c>
      <c r="E12" s="1">
        <v>0.42651</v>
      </c>
      <c r="F12" s="2">
        <v>373.32299999999998</v>
      </c>
      <c r="G12" s="1">
        <v>-106.06100000000001</v>
      </c>
      <c r="H12" s="2">
        <v>375.72800000000001</v>
      </c>
      <c r="I12" s="1">
        <v>2.4855</v>
      </c>
      <c r="J12" s="2">
        <v>373.43799999999999</v>
      </c>
      <c r="K12" s="1">
        <v>0.39001599999999997</v>
      </c>
      <c r="N12" s="3">
        <f t="shared" si="0"/>
        <v>375.97899999999998</v>
      </c>
      <c r="O12" s="21">
        <f t="shared" si="1"/>
        <v>234461.09118191834</v>
      </c>
      <c r="P12" s="3">
        <f t="shared" si="2"/>
        <v>373.32299999999998</v>
      </c>
      <c r="Q12" s="17">
        <f t="shared" si="3"/>
        <v>-1.06061E-4</v>
      </c>
      <c r="R12" s="3">
        <f t="shared" si="4"/>
        <v>375.72800000000001</v>
      </c>
      <c r="S12" s="24">
        <f t="shared" si="4"/>
        <v>2.4855</v>
      </c>
      <c r="T12" s="3">
        <f t="shared" si="4"/>
        <v>373.43799999999999</v>
      </c>
      <c r="U12" s="24">
        <f t="shared" si="4"/>
        <v>0.39001599999999997</v>
      </c>
      <c r="V12" s="22">
        <f t="shared" si="5"/>
        <v>0.39626613404226868</v>
      </c>
    </row>
    <row r="13" spans="1:22" x14ac:dyDescent="0.6">
      <c r="B13" s="2"/>
      <c r="C13" s="1"/>
      <c r="D13" s="2">
        <v>399.959</v>
      </c>
      <c r="E13" s="1">
        <v>0.49649500000000002</v>
      </c>
      <c r="F13" s="2">
        <v>398.28399999999999</v>
      </c>
      <c r="G13" s="1">
        <v>-114.39400000000001</v>
      </c>
      <c r="H13" s="2">
        <v>399.40300000000002</v>
      </c>
      <c r="I13" s="1">
        <v>2.2912499999999998</v>
      </c>
      <c r="J13" s="2">
        <v>400</v>
      </c>
      <c r="K13" s="1">
        <v>0.45313999999999999</v>
      </c>
      <c r="N13" s="3">
        <f t="shared" si="0"/>
        <v>399.959</v>
      </c>
      <c r="O13" s="21">
        <f t="shared" si="1"/>
        <v>201411.89740077945</v>
      </c>
      <c r="P13" s="3">
        <f t="shared" si="2"/>
        <v>398.28399999999999</v>
      </c>
      <c r="Q13" s="17">
        <f t="shared" si="3"/>
        <v>-1.14394E-4</v>
      </c>
      <c r="R13" s="3">
        <f t="shared" si="4"/>
        <v>399.40300000000002</v>
      </c>
      <c r="S13" s="24">
        <f t="shared" si="4"/>
        <v>2.2912499999999998</v>
      </c>
      <c r="T13" s="3">
        <f t="shared" si="4"/>
        <v>400</v>
      </c>
      <c r="U13" s="24">
        <f t="shared" si="4"/>
        <v>0.45313999999999999</v>
      </c>
      <c r="V13" s="22">
        <f t="shared" si="5"/>
        <v>0.4601284920571988</v>
      </c>
    </row>
    <row r="14" spans="1:22" x14ac:dyDescent="0.6">
      <c r="B14" s="2"/>
      <c r="C14" s="1"/>
      <c r="D14" s="2">
        <v>425.71300000000002</v>
      </c>
      <c r="E14" s="1">
        <v>0.56340800000000002</v>
      </c>
      <c r="F14" s="2">
        <v>424.80500000000001</v>
      </c>
      <c r="G14" s="1">
        <v>-121.59099999999999</v>
      </c>
      <c r="H14" s="2">
        <v>424.87</v>
      </c>
      <c r="I14" s="1">
        <v>2.1282199999999998</v>
      </c>
      <c r="J14" s="2">
        <v>424.21899999999999</v>
      </c>
      <c r="K14" s="1">
        <v>0.52302700000000002</v>
      </c>
      <c r="N14" s="3">
        <f t="shared" si="0"/>
        <v>425.71300000000002</v>
      </c>
      <c r="O14" s="21">
        <f t="shared" si="1"/>
        <v>177491.26742964244</v>
      </c>
      <c r="P14" s="3">
        <f t="shared" si="2"/>
        <v>424.80500000000001</v>
      </c>
      <c r="Q14" s="17">
        <f t="shared" si="3"/>
        <v>-1.21591E-4</v>
      </c>
      <c r="R14" s="3">
        <f t="shared" si="4"/>
        <v>424.87</v>
      </c>
      <c r="S14" s="24">
        <f t="shared" si="4"/>
        <v>2.1282199999999998</v>
      </c>
      <c r="T14" s="3">
        <f t="shared" si="4"/>
        <v>424.21899999999999</v>
      </c>
      <c r="U14" s="24">
        <f t="shared" si="4"/>
        <v>0.52302700000000002</v>
      </c>
      <c r="V14" s="22">
        <f t="shared" si="5"/>
        <v>0.52306233333400842</v>
      </c>
    </row>
    <row r="15" spans="1:22" x14ac:dyDescent="0.6">
      <c r="B15" s="2"/>
      <c r="C15" s="1"/>
      <c r="D15" s="2">
        <v>450.137</v>
      </c>
      <c r="E15" s="1">
        <v>0.63644199999999995</v>
      </c>
      <c r="F15" s="2">
        <v>449.76600000000002</v>
      </c>
      <c r="G15" s="1">
        <v>-129.54499999999999</v>
      </c>
      <c r="H15" s="2">
        <v>449.89299999999997</v>
      </c>
      <c r="I15" s="1">
        <v>1.9902</v>
      </c>
      <c r="J15" s="2">
        <v>449.21899999999999</v>
      </c>
      <c r="K15" s="1">
        <v>0.60193200000000002</v>
      </c>
      <c r="N15" s="3">
        <f t="shared" si="0"/>
        <v>450.137</v>
      </c>
      <c r="O15" s="21">
        <f t="shared" si="1"/>
        <v>157123.50850509552</v>
      </c>
      <c r="P15" s="3">
        <f t="shared" si="2"/>
        <v>449.76600000000002</v>
      </c>
      <c r="Q15" s="17">
        <f t="shared" si="3"/>
        <v>-1.2954499999999998E-4</v>
      </c>
      <c r="R15" s="3">
        <f t="shared" si="4"/>
        <v>449.89299999999997</v>
      </c>
      <c r="S15" s="24">
        <f t="shared" si="4"/>
        <v>1.9902</v>
      </c>
      <c r="T15" s="3">
        <f t="shared" si="4"/>
        <v>449.21899999999999</v>
      </c>
      <c r="U15" s="24">
        <f t="shared" si="4"/>
        <v>0.60193200000000002</v>
      </c>
      <c r="V15" s="22">
        <f t="shared" si="5"/>
        <v>0.59517389415617117</v>
      </c>
    </row>
    <row r="16" spans="1:22" x14ac:dyDescent="0.6">
      <c r="B16" s="2"/>
      <c r="C16" s="1"/>
      <c r="D16" s="2">
        <v>475.45</v>
      </c>
      <c r="E16" s="1">
        <v>0.71862800000000004</v>
      </c>
      <c r="F16" s="2">
        <v>473.16699999999997</v>
      </c>
      <c r="G16" s="1">
        <v>-138.636</v>
      </c>
      <c r="H16" s="2">
        <v>475.81099999999998</v>
      </c>
      <c r="I16" s="1">
        <v>1.86466</v>
      </c>
      <c r="J16" s="2">
        <v>475.78100000000001</v>
      </c>
      <c r="K16" s="1">
        <v>0.68309200000000003</v>
      </c>
      <c r="N16" s="3">
        <f t="shared" si="0"/>
        <v>475.45</v>
      </c>
      <c r="O16" s="21">
        <f t="shared" si="1"/>
        <v>139154.05467084498</v>
      </c>
      <c r="P16" s="3">
        <f t="shared" si="2"/>
        <v>473.16699999999997</v>
      </c>
      <c r="Q16" s="17">
        <f t="shared" si="3"/>
        <v>-1.3863599999999998E-4</v>
      </c>
      <c r="R16" s="3">
        <f t="shared" si="4"/>
        <v>475.81099999999998</v>
      </c>
      <c r="S16" s="24">
        <f t="shared" si="4"/>
        <v>1.86466</v>
      </c>
      <c r="T16" s="3">
        <f t="shared" si="4"/>
        <v>475.78100000000001</v>
      </c>
      <c r="U16" s="24">
        <f t="shared" si="4"/>
        <v>0.68309200000000003</v>
      </c>
      <c r="V16" s="22">
        <f t="shared" si="5"/>
        <v>0.68242565347661033</v>
      </c>
    </row>
    <row r="17" spans="2:22" x14ac:dyDescent="0.6">
      <c r="B17" s="2"/>
      <c r="C17" s="1"/>
      <c r="D17" s="2">
        <v>500.32100000000003</v>
      </c>
      <c r="E17" s="1">
        <v>0.803871</v>
      </c>
      <c r="F17" s="2">
        <v>498.90800000000002</v>
      </c>
      <c r="G17" s="1">
        <v>-147.727</v>
      </c>
      <c r="H17" s="2">
        <v>500.39</v>
      </c>
      <c r="I17" s="1">
        <v>1.7641500000000001</v>
      </c>
      <c r="J17" s="2">
        <v>499.21899999999999</v>
      </c>
      <c r="K17" s="1">
        <v>0.76876</v>
      </c>
      <c r="N17" s="3">
        <f t="shared" si="0"/>
        <v>500.32100000000003</v>
      </c>
      <c r="O17" s="21">
        <f t="shared" si="1"/>
        <v>124398.06884437926</v>
      </c>
      <c r="P17" s="3">
        <f t="shared" si="2"/>
        <v>498.90800000000002</v>
      </c>
      <c r="Q17" s="17">
        <f t="shared" si="3"/>
        <v>-1.47727E-4</v>
      </c>
      <c r="R17" s="3">
        <f t="shared" si="4"/>
        <v>500.39</v>
      </c>
      <c r="S17" s="24">
        <f t="shared" si="4"/>
        <v>1.7641500000000001</v>
      </c>
      <c r="T17" s="3">
        <f t="shared" si="4"/>
        <v>499.21899999999999</v>
      </c>
      <c r="U17" s="24">
        <f t="shared" si="4"/>
        <v>0.76876</v>
      </c>
      <c r="V17" s="22">
        <f>((O17*(Q17)^2)/S17)*T17</f>
        <v>0.76822598358657268</v>
      </c>
    </row>
    <row r="18" spans="2:22" x14ac:dyDescent="0.6">
      <c r="B18" s="2"/>
      <c r="C18" s="1"/>
      <c r="D18" s="2">
        <v>524.30499999999995</v>
      </c>
      <c r="E18" s="1">
        <v>0.89522999999999997</v>
      </c>
      <c r="F18" s="2">
        <v>522.30899999999997</v>
      </c>
      <c r="G18" s="1">
        <v>-156.06100000000001</v>
      </c>
      <c r="H18" s="2">
        <v>524.524</v>
      </c>
      <c r="I18" s="1">
        <v>1.67615</v>
      </c>
      <c r="J18" s="2">
        <v>524.21900000000005</v>
      </c>
      <c r="K18" s="1">
        <v>0.85893699999999995</v>
      </c>
      <c r="N18" s="3">
        <f t="shared" si="0"/>
        <v>524.30499999999995</v>
      </c>
      <c r="O18" s="21">
        <f t="shared" si="1"/>
        <v>111703.13774113916</v>
      </c>
      <c r="P18" s="3">
        <f t="shared" si="2"/>
        <v>522.30899999999997</v>
      </c>
      <c r="Q18" s="17">
        <f t="shared" si="3"/>
        <v>-1.5606100000000001E-4</v>
      </c>
      <c r="R18" s="3">
        <f t="shared" si="4"/>
        <v>524.524</v>
      </c>
      <c r="S18" s="24">
        <f t="shared" si="4"/>
        <v>1.67615</v>
      </c>
      <c r="T18" s="3">
        <f t="shared" si="4"/>
        <v>524.21900000000005</v>
      </c>
      <c r="U18" s="24">
        <f t="shared" si="4"/>
        <v>0.85893699999999995</v>
      </c>
      <c r="V18" s="22">
        <f t="shared" ref="V18:V20" si="6">((O18*(Q18)^2)/S18)*T18</f>
        <v>0.85085199157525582</v>
      </c>
    </row>
    <row r="19" spans="2:22" x14ac:dyDescent="0.6">
      <c r="B19" s="2"/>
      <c r="C19" s="1"/>
      <c r="D19" s="2">
        <v>550.06500000000005</v>
      </c>
      <c r="E19" s="1">
        <v>0.98962499999999998</v>
      </c>
      <c r="F19" s="2">
        <v>547.27</v>
      </c>
      <c r="G19" s="1">
        <v>-164.39400000000001</v>
      </c>
      <c r="H19" s="2">
        <v>549.99800000000005</v>
      </c>
      <c r="I19" s="1">
        <v>1.58186</v>
      </c>
      <c r="J19" s="2">
        <v>549.21900000000005</v>
      </c>
      <c r="K19" s="1">
        <v>0.94009699999999996</v>
      </c>
      <c r="N19" s="3">
        <f t="shared" si="0"/>
        <v>550.06500000000005</v>
      </c>
      <c r="O19" s="21">
        <f t="shared" si="1"/>
        <v>101048.37691044588</v>
      </c>
      <c r="P19" s="3">
        <f t="shared" si="2"/>
        <v>547.27</v>
      </c>
      <c r="Q19" s="17">
        <f t="shared" si="3"/>
        <v>-1.64394E-4</v>
      </c>
      <c r="R19" s="3">
        <f t="shared" si="4"/>
        <v>549.99800000000005</v>
      </c>
      <c r="S19" s="24">
        <f t="shared" si="4"/>
        <v>1.58186</v>
      </c>
      <c r="T19" s="3">
        <f t="shared" si="4"/>
        <v>549.21900000000005</v>
      </c>
      <c r="U19" s="24">
        <f t="shared" si="4"/>
        <v>0.94009699999999996</v>
      </c>
      <c r="V19" s="22">
        <f t="shared" si="6"/>
        <v>0.94815377018957514</v>
      </c>
    </row>
    <row r="20" spans="2:22" x14ac:dyDescent="0.6">
      <c r="B20" s="2"/>
      <c r="C20" s="1"/>
      <c r="D20" s="2">
        <v>575.38300000000004</v>
      </c>
      <c r="E20" s="1">
        <v>1.09318</v>
      </c>
      <c r="F20" s="2">
        <v>574.57100000000003</v>
      </c>
      <c r="G20" s="1">
        <v>-172.34800000000001</v>
      </c>
      <c r="H20" s="2">
        <v>575.02700000000004</v>
      </c>
      <c r="I20" s="1">
        <v>1.50634</v>
      </c>
      <c r="J20" s="2">
        <v>573.43799999999999</v>
      </c>
      <c r="K20" s="1">
        <v>1.03478</v>
      </c>
      <c r="N20" s="3">
        <f t="shared" si="0"/>
        <v>575.38300000000004</v>
      </c>
      <c r="O20" s="21">
        <f t="shared" si="1"/>
        <v>91476.243619532004</v>
      </c>
      <c r="P20" s="3">
        <f t="shared" si="2"/>
        <v>574.57100000000003</v>
      </c>
      <c r="Q20" s="17">
        <f t="shared" si="3"/>
        <v>-1.7234800000000001E-4</v>
      </c>
      <c r="R20" s="3">
        <f t="shared" si="4"/>
        <v>575.02700000000004</v>
      </c>
      <c r="S20" s="24">
        <f t="shared" si="4"/>
        <v>1.50634</v>
      </c>
      <c r="T20" s="3">
        <f t="shared" si="4"/>
        <v>573.43799999999999</v>
      </c>
      <c r="U20" s="24">
        <f t="shared" si="4"/>
        <v>1.03478</v>
      </c>
      <c r="V20" s="22">
        <f t="shared" si="6"/>
        <v>1.0343899176362119</v>
      </c>
    </row>
    <row r="21" spans="2:22" x14ac:dyDescent="0.6">
      <c r="B21" s="2"/>
      <c r="C21" s="1"/>
      <c r="D21" s="35">
        <v>599.81600000000003</v>
      </c>
      <c r="E21" s="35">
        <v>1.20591</v>
      </c>
      <c r="F21" s="2">
        <v>599.53200000000004</v>
      </c>
      <c r="G21" s="1">
        <v>-180.68199999999999</v>
      </c>
      <c r="H21" s="35">
        <v>600.95000000000005</v>
      </c>
      <c r="I21" s="35">
        <v>1.42455</v>
      </c>
      <c r="J21" s="2">
        <v>598.43799999999999</v>
      </c>
      <c r="K21" s="1">
        <v>1.1182000000000001</v>
      </c>
      <c r="N21" s="3">
        <f t="shared" si="0"/>
        <v>599.81600000000003</v>
      </c>
      <c r="O21" s="21">
        <f t="shared" si="1"/>
        <v>82924.928062624895</v>
      </c>
      <c r="P21" s="3">
        <f t="shared" si="2"/>
        <v>599.53200000000004</v>
      </c>
      <c r="Q21" s="17">
        <f t="shared" si="3"/>
        <v>-1.8068199999999999E-4</v>
      </c>
      <c r="R21" s="3">
        <f t="shared" si="4"/>
        <v>600.95000000000005</v>
      </c>
      <c r="S21" s="24">
        <f t="shared" si="4"/>
        <v>1.42455</v>
      </c>
      <c r="T21" s="3">
        <f t="shared" si="4"/>
        <v>598.43799999999999</v>
      </c>
      <c r="U21" s="24">
        <f t="shared" si="4"/>
        <v>1.1182000000000001</v>
      </c>
      <c r="V21" s="22">
        <f>((O21*(Q21)^2)/S21)*T21</f>
        <v>1.1372510529801054</v>
      </c>
    </row>
    <row r="22" spans="2:22" x14ac:dyDescent="0.6">
      <c r="B22" s="2"/>
      <c r="C22" s="1"/>
      <c r="D22" s="2"/>
      <c r="E22" s="1"/>
      <c r="F22" s="2">
        <v>624.49300000000005</v>
      </c>
      <c r="G22" s="1">
        <v>-187.87899999999999</v>
      </c>
      <c r="H22" s="2"/>
      <c r="I22" s="1"/>
      <c r="J22" s="2">
        <v>625</v>
      </c>
      <c r="K22" s="1">
        <v>1.2038599999999999</v>
      </c>
      <c r="N22" s="3"/>
      <c r="O22" s="21"/>
      <c r="P22" s="3">
        <f t="shared" si="2"/>
        <v>624.49300000000005</v>
      </c>
      <c r="Q22" s="17">
        <f t="shared" si="3"/>
        <v>-1.8787899999999998E-4</v>
      </c>
      <c r="R22" s="3"/>
      <c r="S22" s="24"/>
      <c r="T22" s="3">
        <f t="shared" si="4"/>
        <v>625</v>
      </c>
      <c r="U22" s="24">
        <f t="shared" si="4"/>
        <v>1.2038599999999999</v>
      </c>
      <c r="V22"/>
    </row>
    <row r="23" spans="2:22" x14ac:dyDescent="0.6">
      <c r="B23" s="2"/>
      <c r="C23" s="1"/>
      <c r="D23" s="2"/>
      <c r="E23" s="1"/>
      <c r="F23" s="2">
        <v>650.23400000000004</v>
      </c>
      <c r="G23" s="1">
        <v>-195.45500000000001</v>
      </c>
      <c r="H23" s="2"/>
      <c r="I23" s="1"/>
      <c r="J23" s="2">
        <v>650</v>
      </c>
      <c r="K23" s="1">
        <v>1.2805200000000001</v>
      </c>
      <c r="N23" s="3"/>
      <c r="O23" s="21"/>
      <c r="P23" s="3">
        <f t="shared" si="2"/>
        <v>650.23400000000004</v>
      </c>
      <c r="Q23" s="17">
        <f t="shared" si="3"/>
        <v>-1.95455E-4</v>
      </c>
      <c r="R23" s="3"/>
      <c r="S23" s="24"/>
      <c r="T23" s="3">
        <f t="shared" si="4"/>
        <v>650</v>
      </c>
      <c r="U23" s="24">
        <f t="shared" si="4"/>
        <v>1.2805200000000001</v>
      </c>
      <c r="V23"/>
    </row>
    <row r="24" spans="2:22" x14ac:dyDescent="0.6">
      <c r="B24" s="2"/>
      <c r="C24" s="1"/>
      <c r="D24" s="2"/>
      <c r="E24" s="1"/>
      <c r="F24" s="2">
        <v>675.97500000000002</v>
      </c>
      <c r="G24" s="1">
        <v>-201.51499999999999</v>
      </c>
      <c r="H24" s="2"/>
      <c r="I24" s="1"/>
      <c r="J24" s="2">
        <v>674.21900000000005</v>
      </c>
      <c r="K24" s="1">
        <v>1.3391299999999999</v>
      </c>
      <c r="N24" s="3"/>
      <c r="O24" s="21"/>
      <c r="P24" s="3">
        <f t="shared" si="2"/>
        <v>675.97500000000002</v>
      </c>
      <c r="Q24" s="17">
        <f t="shared" si="3"/>
        <v>-2.0151499999999998E-4</v>
      </c>
      <c r="R24" s="3"/>
      <c r="S24" s="24"/>
      <c r="T24" s="3">
        <f t="shared" si="4"/>
        <v>674.21900000000005</v>
      </c>
      <c r="U24" s="24">
        <f t="shared" si="4"/>
        <v>1.3391299999999999</v>
      </c>
      <c r="V24"/>
    </row>
    <row r="25" spans="2:22" x14ac:dyDescent="0.6">
      <c r="B25" s="2"/>
      <c r="C25" s="1"/>
      <c r="D25" s="2"/>
      <c r="E25" s="1"/>
      <c r="F25" s="2">
        <v>700.15599999999995</v>
      </c>
      <c r="G25" s="1">
        <v>-206.81800000000001</v>
      </c>
      <c r="H25" s="2"/>
      <c r="I25" s="1"/>
      <c r="J25" s="2">
        <v>698.43799999999999</v>
      </c>
      <c r="K25" s="1">
        <v>1.38422</v>
      </c>
      <c r="N25" s="3"/>
      <c r="O25" s="21"/>
      <c r="P25" s="3">
        <f t="shared" si="2"/>
        <v>700.15599999999995</v>
      </c>
      <c r="Q25" s="17">
        <f t="shared" si="3"/>
        <v>-2.06818E-4</v>
      </c>
      <c r="R25" s="3"/>
      <c r="S25" s="24"/>
      <c r="T25" s="3">
        <f t="shared" si="4"/>
        <v>698.43799999999999</v>
      </c>
      <c r="U25" s="24">
        <f t="shared" si="4"/>
        <v>1.38422</v>
      </c>
      <c r="V25"/>
    </row>
    <row r="26" spans="2:22" x14ac:dyDescent="0.6">
      <c r="B26" s="2"/>
      <c r="C26" s="1"/>
      <c r="D26" s="2"/>
      <c r="E26" s="1"/>
      <c r="F26" s="2">
        <v>726.67700000000002</v>
      </c>
      <c r="G26" s="1">
        <v>-212.5</v>
      </c>
      <c r="H26" s="2"/>
      <c r="I26" s="1"/>
      <c r="J26" s="35">
        <v>725</v>
      </c>
      <c r="K26" s="35">
        <v>1.39775</v>
      </c>
      <c r="N26" s="3"/>
      <c r="O26" s="21"/>
      <c r="P26" s="3">
        <f t="shared" si="2"/>
        <v>726.67700000000002</v>
      </c>
      <c r="Q26" s="17">
        <f t="shared" si="3"/>
        <v>-2.1249999999999999E-4</v>
      </c>
      <c r="R26" s="3"/>
      <c r="S26" s="24"/>
      <c r="T26" s="3">
        <f t="shared" si="4"/>
        <v>725</v>
      </c>
      <c r="U26" s="24">
        <f t="shared" si="4"/>
        <v>1.39775</v>
      </c>
      <c r="V26"/>
    </row>
    <row r="27" spans="2:22" x14ac:dyDescent="0.6">
      <c r="B27" s="2"/>
      <c r="C27" s="1"/>
      <c r="D27" s="2"/>
      <c r="E27" s="1"/>
      <c r="F27" s="2">
        <v>751.63800000000003</v>
      </c>
      <c r="G27" s="1">
        <v>-216.667</v>
      </c>
      <c r="H27" s="2"/>
      <c r="I27" s="1"/>
      <c r="J27" s="2">
        <v>750</v>
      </c>
      <c r="K27" s="1">
        <v>1.3774599999999999</v>
      </c>
      <c r="N27" s="3"/>
      <c r="O27" s="21"/>
      <c r="P27" s="3">
        <f t="shared" si="2"/>
        <v>751.63800000000003</v>
      </c>
      <c r="Q27" s="17">
        <f t="shared" si="3"/>
        <v>-2.16667E-4</v>
      </c>
      <c r="R27" s="3"/>
      <c r="S27" s="24"/>
      <c r="T27" s="3">
        <f t="shared" si="4"/>
        <v>750</v>
      </c>
      <c r="U27" s="24">
        <f t="shared" si="4"/>
        <v>1.3774599999999999</v>
      </c>
      <c r="V27"/>
    </row>
    <row r="28" spans="2:22" x14ac:dyDescent="0.6">
      <c r="B28" s="2"/>
      <c r="C28" s="1"/>
      <c r="D28" s="2"/>
      <c r="E28" s="1"/>
      <c r="F28" s="2">
        <v>776.59900000000005</v>
      </c>
      <c r="G28" s="1">
        <v>-217.803</v>
      </c>
      <c r="H28" s="2"/>
      <c r="I28" s="1"/>
      <c r="J28" s="2">
        <v>774.21900000000005</v>
      </c>
      <c r="K28" s="1">
        <v>1.3210900000000001</v>
      </c>
      <c r="N28" s="3"/>
      <c r="O28" s="21"/>
      <c r="P28" s="3">
        <f t="shared" si="2"/>
        <v>776.59900000000005</v>
      </c>
      <c r="Q28" s="17">
        <f t="shared" si="3"/>
        <v>-2.1780299999999997E-4</v>
      </c>
      <c r="R28" s="3"/>
      <c r="S28" s="24"/>
      <c r="T28" s="3">
        <f t="shared" ref="T28:U29" si="7">J28</f>
        <v>774.21900000000005</v>
      </c>
      <c r="U28" s="24">
        <f t="shared" si="7"/>
        <v>1.3210900000000001</v>
      </c>
      <c r="V28"/>
    </row>
    <row r="29" spans="2:22" x14ac:dyDescent="0.6">
      <c r="B29" s="2"/>
      <c r="C29" s="1"/>
      <c r="D29" s="2"/>
      <c r="E29" s="1"/>
      <c r="F29" s="35">
        <v>799.22</v>
      </c>
      <c r="G29" s="35">
        <v>-217.803</v>
      </c>
      <c r="H29" s="2"/>
      <c r="I29" s="1"/>
      <c r="J29" s="35">
        <v>799.21900000000005</v>
      </c>
      <c r="K29" s="35">
        <v>1.22641</v>
      </c>
      <c r="N29" s="3"/>
      <c r="O29" s="21"/>
      <c r="P29" s="3">
        <f t="shared" si="2"/>
        <v>799.22</v>
      </c>
      <c r="Q29" s="17">
        <f t="shared" si="3"/>
        <v>-2.1780299999999997E-4</v>
      </c>
      <c r="R29" s="3"/>
      <c r="S29" s="24"/>
      <c r="T29" s="3">
        <f t="shared" si="7"/>
        <v>799.21900000000005</v>
      </c>
      <c r="U29" s="24">
        <f t="shared" si="7"/>
        <v>1.22641</v>
      </c>
    </row>
    <row r="30" spans="2:22" x14ac:dyDescent="0.6">
      <c r="V30"/>
    </row>
    <row r="31" spans="2:22" x14ac:dyDescent="0.6"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36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6">
        <v>300.15699999999998</v>
      </c>
      <c r="E9" s="36">
        <v>0.73809499999999995</v>
      </c>
      <c r="F9" s="36">
        <v>300</v>
      </c>
      <c r="G9" s="36">
        <v>101.316</v>
      </c>
      <c r="H9" s="36">
        <v>299.44200000000001</v>
      </c>
      <c r="I9" s="36">
        <v>2.13781</v>
      </c>
      <c r="J9" s="36">
        <v>299.26600000000002</v>
      </c>
      <c r="K9" s="36">
        <v>0.193414</v>
      </c>
      <c r="N9" s="3">
        <f>D9</f>
        <v>300.15699999999998</v>
      </c>
      <c r="O9" s="21">
        <f>(1/(E9*10^(-3)))*100</f>
        <v>135483.91467223054</v>
      </c>
      <c r="P9" s="3">
        <f>F9</f>
        <v>300</v>
      </c>
      <c r="Q9" s="17">
        <f>G9*0.000001</f>
        <v>1.01316E-4</v>
      </c>
      <c r="R9" s="3">
        <f>H9</f>
        <v>299.44200000000001</v>
      </c>
      <c r="S9" s="24">
        <f>I9</f>
        <v>2.13781</v>
      </c>
      <c r="T9" s="3">
        <f>J9</f>
        <v>299.26600000000002</v>
      </c>
      <c r="U9" s="24">
        <f>K9</f>
        <v>0.193414</v>
      </c>
      <c r="V9" s="22">
        <f>((O9*(Q9)^2)/S9)*T9</f>
        <v>0.19468481641260252</v>
      </c>
      <c r="W9" s="40">
        <f>U9/V9-1</f>
        <v>-6.5275579062582523E-3</v>
      </c>
    </row>
    <row r="10" spans="1:23" x14ac:dyDescent="0.6">
      <c r="B10" s="3"/>
      <c r="C10" s="4"/>
      <c r="D10" s="3">
        <v>324.97800000000001</v>
      </c>
      <c r="E10" s="4">
        <v>0.81947099999999995</v>
      </c>
      <c r="F10" s="3">
        <v>324.80399999999997</v>
      </c>
      <c r="G10" s="4">
        <v>113.947</v>
      </c>
      <c r="H10" s="3">
        <v>322.988</v>
      </c>
      <c r="I10" s="4">
        <v>1.9525399999999999</v>
      </c>
      <c r="J10" s="3">
        <v>324.22000000000003</v>
      </c>
      <c r="K10" s="4">
        <v>0.27140399999999998</v>
      </c>
      <c r="N10" s="3">
        <f t="shared" ref="N10:N27" si="0">D10</f>
        <v>324.97800000000001</v>
      </c>
      <c r="O10" s="21">
        <f t="shared" ref="O10:O27" si="1">(1/(E10*10^(-3)))*100</f>
        <v>122029.94370758696</v>
      </c>
      <c r="P10" s="3">
        <f t="shared" ref="P10:P27" si="2">F10</f>
        <v>324.80399999999997</v>
      </c>
      <c r="Q10" s="17">
        <f t="shared" ref="Q10:Q27" si="3">G10*0.000001</f>
        <v>1.13947E-4</v>
      </c>
      <c r="R10" s="3">
        <f t="shared" ref="R10:U27" si="4">H10</f>
        <v>322.988</v>
      </c>
      <c r="S10" s="24">
        <f t="shared" si="4"/>
        <v>1.9525399999999999</v>
      </c>
      <c r="T10" s="3">
        <f t="shared" si="4"/>
        <v>324.22000000000003</v>
      </c>
      <c r="U10" s="24">
        <f t="shared" si="4"/>
        <v>0.27140399999999998</v>
      </c>
      <c r="V10" s="22">
        <f t="shared" ref="V10:V27" si="5">((O10*(Q10)^2)/S10)*T10</f>
        <v>0.26309467845807666</v>
      </c>
      <c r="W10" s="40">
        <f t="shared" ref="W10:W27" si="6">U10/V10-1</f>
        <v>3.1583008788402367E-2</v>
      </c>
    </row>
    <row r="11" spans="1:23" x14ac:dyDescent="0.6">
      <c r="B11" s="2"/>
      <c r="C11" s="1"/>
      <c r="D11" s="2">
        <v>349.80599999999998</v>
      </c>
      <c r="E11" s="1">
        <v>0.933724</v>
      </c>
      <c r="F11" s="2">
        <v>348.303</v>
      </c>
      <c r="G11" s="1">
        <v>128.947</v>
      </c>
      <c r="H11" s="2">
        <v>349.15899999999999</v>
      </c>
      <c r="I11" s="1">
        <v>1.76722</v>
      </c>
      <c r="J11" s="2">
        <v>349.90800000000002</v>
      </c>
      <c r="K11" s="1">
        <v>0.35251300000000002</v>
      </c>
      <c r="N11" s="3">
        <f t="shared" si="0"/>
        <v>349.80599999999998</v>
      </c>
      <c r="O11" s="21">
        <f t="shared" si="1"/>
        <v>107098.02896787487</v>
      </c>
      <c r="P11" s="3">
        <f t="shared" si="2"/>
        <v>348.303</v>
      </c>
      <c r="Q11" s="17">
        <f t="shared" si="3"/>
        <v>1.28947E-4</v>
      </c>
      <c r="R11" s="3">
        <f t="shared" si="4"/>
        <v>349.15899999999999</v>
      </c>
      <c r="S11" s="24">
        <f t="shared" si="4"/>
        <v>1.76722</v>
      </c>
      <c r="T11" s="3">
        <f t="shared" si="4"/>
        <v>349.90800000000002</v>
      </c>
      <c r="U11" s="24">
        <f t="shared" si="4"/>
        <v>0.35251300000000002</v>
      </c>
      <c r="V11" s="22">
        <f t="shared" si="5"/>
        <v>0.35258774825688194</v>
      </c>
      <c r="W11" s="40">
        <f t="shared" si="6"/>
        <v>-2.1199901939716881E-4</v>
      </c>
    </row>
    <row r="12" spans="1:23" x14ac:dyDescent="0.6">
      <c r="B12" s="2"/>
      <c r="C12" s="1"/>
      <c r="D12" s="2">
        <v>374.63</v>
      </c>
      <c r="E12" s="1">
        <v>1.0315399999999999</v>
      </c>
      <c r="F12" s="2">
        <v>374.41300000000001</v>
      </c>
      <c r="G12" s="1">
        <v>143.947</v>
      </c>
      <c r="H12" s="2">
        <v>374.03800000000001</v>
      </c>
      <c r="I12" s="1">
        <v>1.63235</v>
      </c>
      <c r="J12" s="2">
        <v>374.12799999999999</v>
      </c>
      <c r="K12" s="1">
        <v>0.455459</v>
      </c>
      <c r="N12" s="3">
        <f t="shared" si="0"/>
        <v>374.63</v>
      </c>
      <c r="O12" s="21">
        <f t="shared" si="1"/>
        <v>96942.435581751561</v>
      </c>
      <c r="P12" s="3">
        <f t="shared" si="2"/>
        <v>374.41300000000001</v>
      </c>
      <c r="Q12" s="17">
        <f t="shared" si="3"/>
        <v>1.4394700000000001E-4</v>
      </c>
      <c r="R12" s="3">
        <f t="shared" si="4"/>
        <v>374.03800000000001</v>
      </c>
      <c r="S12" s="24">
        <f t="shared" si="4"/>
        <v>1.63235</v>
      </c>
      <c r="T12" s="3">
        <f t="shared" si="4"/>
        <v>374.12799999999999</v>
      </c>
      <c r="U12" s="24">
        <f t="shared" si="4"/>
        <v>0.455459</v>
      </c>
      <c r="V12" s="22">
        <f t="shared" si="5"/>
        <v>0.46039022258065482</v>
      </c>
      <c r="W12" s="40">
        <f t="shared" si="6"/>
        <v>-1.0710962871916641E-2</v>
      </c>
    </row>
    <row r="13" spans="1:23" x14ac:dyDescent="0.6">
      <c r="B13" s="2"/>
      <c r="C13" s="1"/>
      <c r="D13" s="2">
        <v>402.07600000000002</v>
      </c>
      <c r="E13" s="1">
        <v>1.17858</v>
      </c>
      <c r="F13" s="2">
        <v>400.52199999999999</v>
      </c>
      <c r="G13" s="1">
        <v>158.947</v>
      </c>
      <c r="H13" s="2">
        <v>398.92399999999998</v>
      </c>
      <c r="I13" s="1">
        <v>1.5142800000000001</v>
      </c>
      <c r="J13" s="2">
        <v>399.81700000000001</v>
      </c>
      <c r="K13" s="1">
        <v>0.56152500000000005</v>
      </c>
      <c r="N13" s="3">
        <f t="shared" si="0"/>
        <v>402.07600000000002</v>
      </c>
      <c r="O13" s="21">
        <f t="shared" si="1"/>
        <v>84847.867773082864</v>
      </c>
      <c r="P13" s="3">
        <f t="shared" si="2"/>
        <v>400.52199999999999</v>
      </c>
      <c r="Q13" s="17">
        <f t="shared" si="3"/>
        <v>1.5894699999999999E-4</v>
      </c>
      <c r="R13" s="3">
        <f t="shared" si="4"/>
        <v>398.92399999999998</v>
      </c>
      <c r="S13" s="24">
        <f t="shared" si="4"/>
        <v>1.5142800000000001</v>
      </c>
      <c r="T13" s="3">
        <f t="shared" si="4"/>
        <v>399.81700000000001</v>
      </c>
      <c r="U13" s="24">
        <f t="shared" si="4"/>
        <v>0.56152500000000005</v>
      </c>
      <c r="V13" s="22">
        <f t="shared" si="5"/>
        <v>0.56597946386558462</v>
      </c>
      <c r="W13" s="40">
        <f t="shared" si="6"/>
        <v>-7.870363060809682E-3</v>
      </c>
    </row>
    <row r="14" spans="1:23" x14ac:dyDescent="0.6">
      <c r="B14" s="2"/>
      <c r="C14" s="1"/>
      <c r="D14" s="2">
        <v>425.608</v>
      </c>
      <c r="E14" s="1">
        <v>1.34219</v>
      </c>
      <c r="F14" s="2">
        <v>425.32600000000002</v>
      </c>
      <c r="G14" s="1">
        <v>174.73699999999999</v>
      </c>
      <c r="H14" s="2">
        <v>423.81299999999999</v>
      </c>
      <c r="I14" s="1">
        <v>1.40462</v>
      </c>
      <c r="J14" s="2">
        <v>424.03699999999998</v>
      </c>
      <c r="K14" s="1">
        <v>0.67695000000000005</v>
      </c>
      <c r="N14" s="3">
        <f t="shared" si="0"/>
        <v>425.608</v>
      </c>
      <c r="O14" s="21">
        <f t="shared" si="1"/>
        <v>74505.099874086372</v>
      </c>
      <c r="P14" s="3">
        <f t="shared" si="2"/>
        <v>425.32600000000002</v>
      </c>
      <c r="Q14" s="17">
        <f t="shared" si="3"/>
        <v>1.7473699999999998E-4</v>
      </c>
      <c r="R14" s="3">
        <f t="shared" si="4"/>
        <v>423.81299999999999</v>
      </c>
      <c r="S14" s="24">
        <f t="shared" si="4"/>
        <v>1.40462</v>
      </c>
      <c r="T14" s="3">
        <f t="shared" si="4"/>
        <v>424.03699999999998</v>
      </c>
      <c r="U14" s="24">
        <f t="shared" si="4"/>
        <v>0.67695000000000005</v>
      </c>
      <c r="V14" s="22">
        <f t="shared" si="5"/>
        <v>0.686753144985635</v>
      </c>
      <c r="W14" s="40">
        <f t="shared" si="6"/>
        <v>-1.4274626999837059E-2</v>
      </c>
    </row>
    <row r="15" spans="1:23" x14ac:dyDescent="0.6">
      <c r="B15" s="2"/>
      <c r="C15" s="1"/>
      <c r="D15" s="2">
        <v>449.14400000000001</v>
      </c>
      <c r="E15" s="1">
        <v>1.52224</v>
      </c>
      <c r="F15" s="2">
        <v>450.13099999999997</v>
      </c>
      <c r="G15" s="1">
        <v>189.73699999999999</v>
      </c>
      <c r="H15" s="2">
        <v>450.02499999999998</v>
      </c>
      <c r="I15" s="1">
        <v>1.3201499999999999</v>
      </c>
      <c r="J15" s="2">
        <v>450.459</v>
      </c>
      <c r="K15" s="1">
        <v>0.79549400000000003</v>
      </c>
      <c r="N15" s="3">
        <f t="shared" si="0"/>
        <v>449.14400000000001</v>
      </c>
      <c r="O15" s="21">
        <f t="shared" si="1"/>
        <v>65692.663443346653</v>
      </c>
      <c r="P15" s="3">
        <f t="shared" si="2"/>
        <v>450.13099999999997</v>
      </c>
      <c r="Q15" s="17">
        <f t="shared" si="3"/>
        <v>1.8973699999999999E-4</v>
      </c>
      <c r="R15" s="3">
        <f t="shared" si="4"/>
        <v>450.02499999999998</v>
      </c>
      <c r="S15" s="24">
        <f t="shared" si="4"/>
        <v>1.3201499999999999</v>
      </c>
      <c r="T15" s="3">
        <f t="shared" si="4"/>
        <v>450.459</v>
      </c>
      <c r="U15" s="24">
        <f t="shared" si="4"/>
        <v>0.79549400000000003</v>
      </c>
      <c r="V15" s="22">
        <f t="shared" si="5"/>
        <v>0.8069616904918514</v>
      </c>
      <c r="W15" s="40">
        <f t="shared" si="6"/>
        <v>-1.4210947839248367E-2</v>
      </c>
    </row>
    <row r="16" spans="1:23" x14ac:dyDescent="0.6">
      <c r="B16" s="2"/>
      <c r="C16" s="1"/>
      <c r="D16" s="2">
        <v>477.90600000000001</v>
      </c>
      <c r="E16" s="1">
        <v>1.7185600000000001</v>
      </c>
      <c r="F16" s="2">
        <v>476.24</v>
      </c>
      <c r="G16" s="1">
        <v>205.52600000000001</v>
      </c>
      <c r="H16" s="2">
        <v>473.62</v>
      </c>
      <c r="I16" s="1">
        <v>1.2525299999999999</v>
      </c>
      <c r="J16" s="2">
        <v>475.41300000000001</v>
      </c>
      <c r="K16" s="1">
        <v>0.90779900000000002</v>
      </c>
      <c r="N16" s="3">
        <f t="shared" si="0"/>
        <v>477.90600000000001</v>
      </c>
      <c r="O16" s="21">
        <f t="shared" si="1"/>
        <v>58188.250628433103</v>
      </c>
      <c r="P16" s="3">
        <f t="shared" si="2"/>
        <v>476.24</v>
      </c>
      <c r="Q16" s="17">
        <f t="shared" si="3"/>
        <v>2.0552600000000001E-4</v>
      </c>
      <c r="R16" s="3">
        <f t="shared" si="4"/>
        <v>473.62</v>
      </c>
      <c r="S16" s="24">
        <f t="shared" si="4"/>
        <v>1.2525299999999999</v>
      </c>
      <c r="T16" s="3">
        <f t="shared" si="4"/>
        <v>475.41300000000001</v>
      </c>
      <c r="U16" s="24">
        <f t="shared" si="4"/>
        <v>0.90779900000000002</v>
      </c>
      <c r="V16" s="22">
        <f t="shared" si="5"/>
        <v>0.93293579659898196</v>
      </c>
      <c r="W16" s="40">
        <f t="shared" si="6"/>
        <v>-2.6943758284994734E-2</v>
      </c>
    </row>
    <row r="17" spans="2:23" x14ac:dyDescent="0.6">
      <c r="B17" s="2"/>
      <c r="C17" s="1"/>
      <c r="D17" s="2">
        <v>501.452</v>
      </c>
      <c r="E17" s="1">
        <v>1.9479200000000001</v>
      </c>
      <c r="F17" s="2">
        <v>499.73899999999998</v>
      </c>
      <c r="G17" s="1">
        <v>218.15799999999999</v>
      </c>
      <c r="H17" s="2">
        <v>499.846</v>
      </c>
      <c r="I17" s="1">
        <v>1.20166</v>
      </c>
      <c r="J17" s="2">
        <v>500.36700000000002</v>
      </c>
      <c r="K17" s="1">
        <v>1.02322</v>
      </c>
      <c r="N17" s="3">
        <f t="shared" si="0"/>
        <v>501.452</v>
      </c>
      <c r="O17" s="21">
        <f t="shared" si="1"/>
        <v>51336.810546634355</v>
      </c>
      <c r="P17" s="3">
        <f t="shared" si="2"/>
        <v>499.73899999999998</v>
      </c>
      <c r="Q17" s="17">
        <f t="shared" si="3"/>
        <v>2.1815799999999998E-4</v>
      </c>
      <c r="R17" s="3">
        <f t="shared" si="4"/>
        <v>499.846</v>
      </c>
      <c r="S17" s="24">
        <f t="shared" si="4"/>
        <v>1.20166</v>
      </c>
      <c r="T17" s="3">
        <f t="shared" si="4"/>
        <v>500.36700000000002</v>
      </c>
      <c r="U17" s="24">
        <f t="shared" si="4"/>
        <v>1.02322</v>
      </c>
      <c r="V17" s="22">
        <f t="shared" si="5"/>
        <v>1.0173683550957731</v>
      </c>
      <c r="W17" s="40">
        <f t="shared" si="6"/>
        <v>5.7517465281058389E-3</v>
      </c>
    </row>
    <row r="18" spans="2:23" x14ac:dyDescent="0.6">
      <c r="B18" s="2"/>
      <c r="C18" s="1"/>
      <c r="D18" s="2">
        <v>524.98800000000006</v>
      </c>
      <c r="E18" s="1">
        <v>2.1279699999999999</v>
      </c>
      <c r="F18" s="2">
        <v>524.54300000000001</v>
      </c>
      <c r="G18" s="1">
        <v>230</v>
      </c>
      <c r="H18" s="2">
        <v>523.447</v>
      </c>
      <c r="I18" s="1">
        <v>1.1508499999999999</v>
      </c>
      <c r="J18" s="2">
        <v>524.58699999999999</v>
      </c>
      <c r="K18" s="1">
        <v>1.1292899999999999</v>
      </c>
      <c r="N18" s="3">
        <f t="shared" si="0"/>
        <v>524.98800000000006</v>
      </c>
      <c r="O18" s="21">
        <f t="shared" si="1"/>
        <v>46993.14370033412</v>
      </c>
      <c r="P18" s="3">
        <f t="shared" si="2"/>
        <v>524.54300000000001</v>
      </c>
      <c r="Q18" s="17">
        <f t="shared" si="3"/>
        <v>2.2999999999999998E-4</v>
      </c>
      <c r="R18" s="3">
        <f t="shared" si="4"/>
        <v>523.447</v>
      </c>
      <c r="S18" s="24">
        <f t="shared" si="4"/>
        <v>1.1508499999999999</v>
      </c>
      <c r="T18" s="3">
        <f t="shared" si="4"/>
        <v>524.58699999999999</v>
      </c>
      <c r="U18" s="24">
        <f t="shared" si="4"/>
        <v>1.1292899999999999</v>
      </c>
      <c r="V18" s="22">
        <f t="shared" si="5"/>
        <v>1.1331540959394424</v>
      </c>
      <c r="W18" s="40">
        <f t="shared" si="6"/>
        <v>-3.4100357164917883E-3</v>
      </c>
    </row>
    <row r="19" spans="2:23" x14ac:dyDescent="0.6">
      <c r="B19" s="2"/>
      <c r="C19" s="1"/>
      <c r="D19" s="2">
        <v>549.82600000000002</v>
      </c>
      <c r="E19" s="1">
        <v>2.2915399999999999</v>
      </c>
      <c r="F19" s="2">
        <v>550.65300000000002</v>
      </c>
      <c r="G19" s="1">
        <v>239.47399999999999</v>
      </c>
      <c r="H19" s="2">
        <v>550.98900000000003</v>
      </c>
      <c r="I19" s="1">
        <v>1.1083700000000001</v>
      </c>
      <c r="J19" s="2">
        <v>549.54100000000005</v>
      </c>
      <c r="K19" s="1">
        <v>1.22288</v>
      </c>
      <c r="N19" s="3">
        <f t="shared" si="0"/>
        <v>549.82600000000002</v>
      </c>
      <c r="O19" s="21">
        <f t="shared" si="1"/>
        <v>43638.775670509793</v>
      </c>
      <c r="P19" s="3">
        <f t="shared" si="2"/>
        <v>550.65300000000002</v>
      </c>
      <c r="Q19" s="17">
        <f t="shared" si="3"/>
        <v>2.3947399999999999E-4</v>
      </c>
      <c r="R19" s="3">
        <f t="shared" si="4"/>
        <v>550.98900000000003</v>
      </c>
      <c r="S19" s="24">
        <f t="shared" si="4"/>
        <v>1.1083700000000001</v>
      </c>
      <c r="T19" s="3">
        <f t="shared" si="4"/>
        <v>549.54100000000005</v>
      </c>
      <c r="U19" s="24">
        <f t="shared" si="4"/>
        <v>1.22288</v>
      </c>
      <c r="V19" s="22">
        <f t="shared" si="5"/>
        <v>1.2408081337134</v>
      </c>
      <c r="W19" s="40">
        <f t="shared" si="6"/>
        <v>-1.4448755795745893E-2</v>
      </c>
    </row>
    <row r="20" spans="2:23" x14ac:dyDescent="0.6">
      <c r="B20" s="2"/>
      <c r="C20" s="1"/>
      <c r="D20" s="2">
        <v>573.36599999999999</v>
      </c>
      <c r="E20" s="1">
        <v>2.4880300000000002</v>
      </c>
      <c r="F20" s="2">
        <v>574.15099999999995</v>
      </c>
      <c r="G20" s="1">
        <v>249.73699999999999</v>
      </c>
      <c r="H20" s="2">
        <v>574.6</v>
      </c>
      <c r="I20" s="1">
        <v>1.0827599999999999</v>
      </c>
      <c r="J20" s="2">
        <v>575.22900000000004</v>
      </c>
      <c r="K20" s="1">
        <v>1.31334</v>
      </c>
      <c r="N20" s="3">
        <f t="shared" si="0"/>
        <v>573.36599999999999</v>
      </c>
      <c r="O20" s="21">
        <f t="shared" si="1"/>
        <v>40192.441409468527</v>
      </c>
      <c r="P20" s="3">
        <f t="shared" si="2"/>
        <v>574.15099999999995</v>
      </c>
      <c r="Q20" s="17">
        <f t="shared" si="3"/>
        <v>2.4973699999999998E-4</v>
      </c>
      <c r="R20" s="3">
        <f t="shared" si="4"/>
        <v>574.6</v>
      </c>
      <c r="S20" s="24">
        <f t="shared" si="4"/>
        <v>1.0827599999999999</v>
      </c>
      <c r="T20" s="3">
        <f t="shared" si="4"/>
        <v>575.22900000000004</v>
      </c>
      <c r="U20" s="24">
        <f t="shared" si="4"/>
        <v>1.31334</v>
      </c>
      <c r="V20" s="22">
        <f t="shared" si="5"/>
        <v>1.3317378323328715</v>
      </c>
      <c r="W20" s="40">
        <f t="shared" si="6"/>
        <v>-1.3814905521339016E-2</v>
      </c>
    </row>
    <row r="21" spans="2:23" x14ac:dyDescent="0.6">
      <c r="B21" s="2"/>
      <c r="C21" s="1"/>
      <c r="D21" s="2">
        <v>598.20399999999995</v>
      </c>
      <c r="E21" s="1">
        <v>2.6516000000000002</v>
      </c>
      <c r="F21" s="2">
        <v>597.65</v>
      </c>
      <c r="G21" s="1">
        <v>255.26300000000001</v>
      </c>
      <c r="H21" s="2">
        <v>599.52099999999996</v>
      </c>
      <c r="I21" s="1">
        <v>1.0487299999999999</v>
      </c>
      <c r="J21" s="2">
        <v>599.45000000000005</v>
      </c>
      <c r="K21" s="1">
        <v>1.40381</v>
      </c>
      <c r="N21" s="3">
        <f t="shared" si="0"/>
        <v>598.20399999999995</v>
      </c>
      <c r="O21" s="21">
        <f t="shared" si="1"/>
        <v>37713.078895761049</v>
      </c>
      <c r="P21" s="3">
        <f t="shared" si="2"/>
        <v>597.65</v>
      </c>
      <c r="Q21" s="17">
        <f t="shared" si="3"/>
        <v>2.5526299999999999E-4</v>
      </c>
      <c r="R21" s="3">
        <f t="shared" si="4"/>
        <v>599.52099999999996</v>
      </c>
      <c r="S21" s="24">
        <f t="shared" si="4"/>
        <v>1.0487299999999999</v>
      </c>
      <c r="T21" s="3">
        <f t="shared" si="4"/>
        <v>599.45000000000005</v>
      </c>
      <c r="U21" s="24">
        <f t="shared" si="4"/>
        <v>1.40381</v>
      </c>
      <c r="V21" s="22">
        <f t="shared" si="5"/>
        <v>1.4046140252654049</v>
      </c>
      <c r="W21" s="40">
        <f t="shared" si="6"/>
        <v>-5.724172270407113E-4</v>
      </c>
    </row>
    <row r="22" spans="2:23" x14ac:dyDescent="0.6">
      <c r="B22" s="2"/>
      <c r="C22" s="1"/>
      <c r="D22" s="2">
        <v>625.65300000000002</v>
      </c>
      <c r="E22" s="1">
        <v>2.81508</v>
      </c>
      <c r="F22" s="2">
        <v>623.76</v>
      </c>
      <c r="G22" s="1">
        <v>260.78899999999999</v>
      </c>
      <c r="H22" s="2">
        <v>625.75300000000004</v>
      </c>
      <c r="I22" s="1">
        <v>1.01467</v>
      </c>
      <c r="J22" s="2">
        <v>625.13800000000003</v>
      </c>
      <c r="K22" s="1">
        <v>1.48492</v>
      </c>
      <c r="N22" s="3">
        <f t="shared" si="0"/>
        <v>625.65300000000002</v>
      </c>
      <c r="O22" s="21">
        <f t="shared" si="1"/>
        <v>35522.969151853584</v>
      </c>
      <c r="P22" s="3">
        <f t="shared" si="2"/>
        <v>623.76</v>
      </c>
      <c r="Q22" s="17">
        <f t="shared" si="3"/>
        <v>2.6078899999999999E-4</v>
      </c>
      <c r="R22" s="3">
        <f t="shared" si="4"/>
        <v>625.75300000000004</v>
      </c>
      <c r="S22" s="24">
        <f t="shared" si="4"/>
        <v>1.01467</v>
      </c>
      <c r="T22" s="3">
        <f t="shared" si="4"/>
        <v>625.13800000000003</v>
      </c>
      <c r="U22" s="24">
        <f t="shared" si="4"/>
        <v>1.48492</v>
      </c>
      <c r="V22" s="22">
        <f t="shared" si="5"/>
        <v>1.4884658520903662</v>
      </c>
      <c r="W22" s="40">
        <f t="shared" si="6"/>
        <v>-2.3822193068027131E-3</v>
      </c>
    </row>
    <row r="23" spans="2:23" x14ac:dyDescent="0.6">
      <c r="B23" s="2"/>
      <c r="C23" s="1"/>
      <c r="D23" s="2">
        <v>650.47699999999998</v>
      </c>
      <c r="E23" s="1">
        <v>2.91289</v>
      </c>
      <c r="F23" s="2">
        <v>648.56399999999996</v>
      </c>
      <c r="G23" s="1">
        <v>263.947</v>
      </c>
      <c r="H23" s="2">
        <v>650.68399999999997</v>
      </c>
      <c r="I23" s="1">
        <v>1.0058499999999999</v>
      </c>
      <c r="J23" s="2">
        <v>650.09199999999998</v>
      </c>
      <c r="K23" s="1">
        <v>1.5410699999999999</v>
      </c>
      <c r="N23" s="3">
        <f t="shared" si="0"/>
        <v>650.47699999999998</v>
      </c>
      <c r="O23" s="21">
        <f t="shared" si="1"/>
        <v>34330.166947601865</v>
      </c>
      <c r="P23" s="3">
        <f t="shared" si="2"/>
        <v>648.56399999999996</v>
      </c>
      <c r="Q23" s="17">
        <f t="shared" si="3"/>
        <v>2.63947E-4</v>
      </c>
      <c r="R23" s="3">
        <f t="shared" si="4"/>
        <v>650.68399999999997</v>
      </c>
      <c r="S23" s="24">
        <f t="shared" si="4"/>
        <v>1.0058499999999999</v>
      </c>
      <c r="T23" s="3">
        <f t="shared" si="4"/>
        <v>650.09199999999998</v>
      </c>
      <c r="U23" s="24">
        <f t="shared" si="4"/>
        <v>1.5410699999999999</v>
      </c>
      <c r="V23" s="22">
        <f t="shared" si="5"/>
        <v>1.5457917219843849</v>
      </c>
      <c r="W23" s="40">
        <f t="shared" si="6"/>
        <v>-3.0545654483926654E-3</v>
      </c>
    </row>
    <row r="24" spans="2:23" x14ac:dyDescent="0.6">
      <c r="B24" s="2"/>
      <c r="C24" s="1"/>
      <c r="D24" s="2">
        <v>675.30499999999995</v>
      </c>
      <c r="E24" s="1">
        <v>3.0271499999999998</v>
      </c>
      <c r="F24" s="2">
        <v>673.36800000000005</v>
      </c>
      <c r="G24" s="1">
        <v>265.52600000000001</v>
      </c>
      <c r="H24" s="2">
        <v>675.61099999999999</v>
      </c>
      <c r="I24" s="1">
        <v>0.988626</v>
      </c>
      <c r="J24" s="2">
        <v>675.04600000000005</v>
      </c>
      <c r="K24" s="1">
        <v>1.5753900000000001</v>
      </c>
      <c r="N24" s="3">
        <f t="shared" si="0"/>
        <v>675.30499999999995</v>
      </c>
      <c r="O24" s="21">
        <f t="shared" si="1"/>
        <v>33034.372264341051</v>
      </c>
      <c r="P24" s="3">
        <f t="shared" si="2"/>
        <v>673.36800000000005</v>
      </c>
      <c r="Q24" s="17">
        <f t="shared" si="3"/>
        <v>2.6552599999999998E-4</v>
      </c>
      <c r="R24" s="3">
        <f t="shared" si="4"/>
        <v>675.61099999999999</v>
      </c>
      <c r="S24" s="24">
        <f t="shared" si="4"/>
        <v>0.988626</v>
      </c>
      <c r="T24" s="3">
        <f t="shared" si="4"/>
        <v>675.04600000000005</v>
      </c>
      <c r="U24" s="24">
        <f t="shared" si="4"/>
        <v>1.5753900000000001</v>
      </c>
      <c r="V24" s="22">
        <f t="shared" si="5"/>
        <v>1.5903089574227265</v>
      </c>
      <c r="W24" s="40">
        <f t="shared" si="6"/>
        <v>-9.381169208091622E-3</v>
      </c>
    </row>
    <row r="25" spans="2:23" x14ac:dyDescent="0.6">
      <c r="B25" s="2"/>
      <c r="C25" s="1"/>
      <c r="D25" s="2">
        <v>702.73</v>
      </c>
      <c r="E25" s="1">
        <v>3.0755599999999998</v>
      </c>
      <c r="F25" s="2">
        <v>702.08900000000006</v>
      </c>
      <c r="G25" s="1">
        <v>263.947</v>
      </c>
      <c r="H25" s="2">
        <v>701.84799999999996</v>
      </c>
      <c r="I25" s="1">
        <v>0.96297600000000005</v>
      </c>
      <c r="J25" s="35">
        <v>700</v>
      </c>
      <c r="K25" s="35">
        <v>1.5941099999999999</v>
      </c>
      <c r="N25" s="3">
        <f t="shared" si="0"/>
        <v>702.73</v>
      </c>
      <c r="O25" s="21">
        <f t="shared" si="1"/>
        <v>32514.403880919253</v>
      </c>
      <c r="P25" s="3">
        <f t="shared" si="2"/>
        <v>702.08900000000006</v>
      </c>
      <c r="Q25" s="17">
        <f t="shared" si="3"/>
        <v>2.63947E-4</v>
      </c>
      <c r="R25" s="3">
        <f t="shared" si="4"/>
        <v>701.84799999999996</v>
      </c>
      <c r="S25" s="24">
        <f t="shared" si="4"/>
        <v>0.96297600000000005</v>
      </c>
      <c r="T25" s="3">
        <f t="shared" si="4"/>
        <v>700</v>
      </c>
      <c r="U25" s="24">
        <f t="shared" si="4"/>
        <v>1.5941099999999999</v>
      </c>
      <c r="V25" s="22">
        <f t="shared" si="5"/>
        <v>1.6466141116679061</v>
      </c>
      <c r="W25" s="40">
        <f t="shared" si="6"/>
        <v>-3.1886105734101333E-2</v>
      </c>
    </row>
    <row r="26" spans="2:23" x14ac:dyDescent="0.6">
      <c r="B26" s="2"/>
      <c r="C26" s="1"/>
      <c r="D26" s="2">
        <v>726.23900000000003</v>
      </c>
      <c r="E26" s="1">
        <v>3.1240999999999999</v>
      </c>
      <c r="F26" s="2">
        <v>724.28200000000004</v>
      </c>
      <c r="G26" s="1">
        <v>259.21100000000001</v>
      </c>
      <c r="H26" s="2">
        <v>722.84799999999996</v>
      </c>
      <c r="I26" s="1">
        <v>0.97102599999999994</v>
      </c>
      <c r="J26" s="35">
        <v>724.95399999999995</v>
      </c>
      <c r="K26" s="35">
        <v>1.6003499999999999</v>
      </c>
      <c r="N26" s="3">
        <f t="shared" si="0"/>
        <v>726.23900000000003</v>
      </c>
      <c r="O26" s="21">
        <f t="shared" si="1"/>
        <v>32009.218654972632</v>
      </c>
      <c r="P26" s="3">
        <f t="shared" si="2"/>
        <v>724.28200000000004</v>
      </c>
      <c r="Q26" s="17">
        <f t="shared" si="3"/>
        <v>2.5921100000000002E-4</v>
      </c>
      <c r="R26" s="3">
        <f t="shared" si="4"/>
        <v>722.84799999999996</v>
      </c>
      <c r="S26" s="24">
        <f t="shared" si="4"/>
        <v>0.97102599999999994</v>
      </c>
      <c r="T26" s="3">
        <f t="shared" si="4"/>
        <v>724.95399999999995</v>
      </c>
      <c r="U26" s="24">
        <f t="shared" si="4"/>
        <v>1.6003499999999999</v>
      </c>
      <c r="V26" s="22">
        <f t="shared" si="5"/>
        <v>1.6056893246263895</v>
      </c>
      <c r="W26" s="40">
        <f t="shared" si="6"/>
        <v>-3.3252538610679672E-3</v>
      </c>
    </row>
    <row r="27" spans="2:23" x14ac:dyDescent="0.6">
      <c r="B27" s="2"/>
      <c r="C27" s="1"/>
      <c r="D27" s="35">
        <v>748.43499999999995</v>
      </c>
      <c r="E27" s="35">
        <v>3.1398100000000002</v>
      </c>
      <c r="F27" s="35">
        <v>747.78099999999995</v>
      </c>
      <c r="G27" s="35">
        <v>256.053</v>
      </c>
      <c r="H27" s="35">
        <v>751.71900000000005</v>
      </c>
      <c r="I27" s="35">
        <v>0.97054099999999999</v>
      </c>
      <c r="J27" s="35">
        <v>750.64200000000005</v>
      </c>
      <c r="K27" s="35">
        <v>1.5753900000000001</v>
      </c>
      <c r="N27" s="3">
        <f t="shared" si="0"/>
        <v>748.43499999999995</v>
      </c>
      <c r="O27" s="21">
        <f t="shared" si="1"/>
        <v>31849.060930438463</v>
      </c>
      <c r="P27" s="3">
        <f t="shared" si="2"/>
        <v>747.78099999999995</v>
      </c>
      <c r="Q27" s="17">
        <f t="shared" si="3"/>
        <v>2.5605300000000001E-4</v>
      </c>
      <c r="R27" s="3">
        <f t="shared" si="4"/>
        <v>751.71900000000005</v>
      </c>
      <c r="S27" s="24">
        <f t="shared" si="4"/>
        <v>0.97054099999999999</v>
      </c>
      <c r="T27" s="3">
        <f t="shared" si="4"/>
        <v>750.64200000000005</v>
      </c>
      <c r="U27" s="24">
        <f t="shared" si="4"/>
        <v>1.5753900000000001</v>
      </c>
      <c r="V27" s="22">
        <f t="shared" si="5"/>
        <v>1.6150104713819635</v>
      </c>
      <c r="W27" s="40">
        <f t="shared" si="6"/>
        <v>-2.4532640551896967E-2</v>
      </c>
    </row>
    <row r="28" spans="2:23" x14ac:dyDescent="0.6">
      <c r="V28"/>
    </row>
    <row r="29" spans="2:23" x14ac:dyDescent="0.6"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37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6">
        <v>297.78100000000001</v>
      </c>
      <c r="E9" s="36">
        <v>0.33060499999999998</v>
      </c>
      <c r="F9" s="36">
        <v>298.86799999999999</v>
      </c>
      <c r="G9" s="36">
        <v>-76.108900000000006</v>
      </c>
      <c r="H9" s="36">
        <v>298.62700000000001</v>
      </c>
      <c r="I9" s="36">
        <v>3.7027700000000001</v>
      </c>
      <c r="J9" s="36">
        <v>295.47199999999998</v>
      </c>
      <c r="K9" s="36">
        <v>0.16045200000000001</v>
      </c>
      <c r="N9" s="3">
        <f>D9</f>
        <v>297.78100000000001</v>
      </c>
      <c r="O9" s="21">
        <f>(1/(E9*10^(-3)))*100</f>
        <v>302475.76412939915</v>
      </c>
      <c r="P9" s="3">
        <f>F9</f>
        <v>298.86799999999999</v>
      </c>
      <c r="Q9" s="17">
        <f>G9*0.000001</f>
        <v>-7.6108900000000006E-5</v>
      </c>
      <c r="R9" s="3">
        <f>H9</f>
        <v>298.62700000000001</v>
      </c>
      <c r="S9" s="24">
        <f>I9</f>
        <v>3.7027700000000001</v>
      </c>
      <c r="T9" s="3">
        <f>J9</f>
        <v>295.47199999999998</v>
      </c>
      <c r="U9" s="24">
        <f>K9</f>
        <v>0.16045200000000001</v>
      </c>
      <c r="V9" s="22">
        <f>((O9*(Q9)^2)/S9)*T9</f>
        <v>0.1398141311721251</v>
      </c>
      <c r="W9" s="42">
        <f>U9/V9-1</f>
        <v>0.14760931999404003</v>
      </c>
    </row>
    <row r="10" spans="1:23" x14ac:dyDescent="0.6">
      <c r="B10" s="3"/>
      <c r="C10" s="4"/>
      <c r="D10" s="3">
        <v>321.60599999999999</v>
      </c>
      <c r="E10" s="4">
        <v>0.373276</v>
      </c>
      <c r="F10" s="3">
        <v>321.50900000000001</v>
      </c>
      <c r="G10" s="4">
        <v>-81.653199999999998</v>
      </c>
      <c r="H10" s="3">
        <v>323.221</v>
      </c>
      <c r="I10" s="4">
        <v>3.37866</v>
      </c>
      <c r="J10" s="3">
        <v>322.642</v>
      </c>
      <c r="K10" s="4">
        <v>0.20113</v>
      </c>
      <c r="N10" s="3">
        <f t="shared" ref="N10:N31" si="0">D10</f>
        <v>321.60599999999999</v>
      </c>
      <c r="O10" s="21">
        <f t="shared" ref="O10:O31" si="1">(1/(E10*10^(-3)))*100</f>
        <v>267898.28437938681</v>
      </c>
      <c r="P10" s="3">
        <f t="shared" ref="P10:P30" si="2">F10</f>
        <v>321.50900000000001</v>
      </c>
      <c r="Q10" s="17">
        <f t="shared" ref="Q10:Q30" si="3">G10*0.000001</f>
        <v>-8.1653199999999999E-5</v>
      </c>
      <c r="R10" s="3">
        <f t="shared" ref="R10:U27" si="4">H10</f>
        <v>323.221</v>
      </c>
      <c r="S10" s="24">
        <f t="shared" si="4"/>
        <v>3.37866</v>
      </c>
      <c r="T10" s="3">
        <f t="shared" si="4"/>
        <v>322.642</v>
      </c>
      <c r="U10" s="24">
        <f t="shared" si="4"/>
        <v>0.20113</v>
      </c>
      <c r="V10" s="22">
        <f t="shared" ref="V10:V27" si="5">((O10*(Q10)^2)/S10)*T10</f>
        <v>0.17056611681620445</v>
      </c>
      <c r="W10" s="42">
        <f t="shared" ref="W10:W30" si="6">U10/V10-1</f>
        <v>0.17919082496748184</v>
      </c>
    </row>
    <row r="11" spans="1:23" x14ac:dyDescent="0.6">
      <c r="B11" s="2"/>
      <c r="C11" s="1"/>
      <c r="D11" s="2">
        <v>347.70600000000002</v>
      </c>
      <c r="E11" s="1">
        <v>0.45913599999999999</v>
      </c>
      <c r="F11" s="2">
        <v>346.41500000000002</v>
      </c>
      <c r="G11" s="1">
        <v>-89.213700000000003</v>
      </c>
      <c r="H11" s="2">
        <v>347.82100000000003</v>
      </c>
      <c r="I11" s="1">
        <v>3.0858699999999999</v>
      </c>
      <c r="J11" s="2">
        <v>346.41500000000002</v>
      </c>
      <c r="K11" s="1">
        <v>0.241808</v>
      </c>
      <c r="N11" s="3">
        <f t="shared" si="0"/>
        <v>347.70600000000002</v>
      </c>
      <c r="O11" s="21">
        <f t="shared" si="1"/>
        <v>217800.3902982994</v>
      </c>
      <c r="P11" s="3">
        <f t="shared" si="2"/>
        <v>346.41500000000002</v>
      </c>
      <c r="Q11" s="17">
        <f t="shared" si="3"/>
        <v>-8.9213699999999996E-5</v>
      </c>
      <c r="R11" s="3">
        <f t="shared" si="4"/>
        <v>347.82100000000003</v>
      </c>
      <c r="S11" s="24">
        <f t="shared" si="4"/>
        <v>3.0858699999999999</v>
      </c>
      <c r="T11" s="3">
        <f t="shared" si="4"/>
        <v>346.41500000000002</v>
      </c>
      <c r="U11" s="24">
        <f t="shared" si="4"/>
        <v>0.241808</v>
      </c>
      <c r="V11" s="22">
        <f t="shared" si="5"/>
        <v>0.19459909632329456</v>
      </c>
      <c r="W11" s="42">
        <f t="shared" si="6"/>
        <v>0.24259569838020001</v>
      </c>
    </row>
    <row r="12" spans="1:23" x14ac:dyDescent="0.6">
      <c r="B12" s="2"/>
      <c r="C12" s="1"/>
      <c r="D12" s="2">
        <v>371.53</v>
      </c>
      <c r="E12" s="1">
        <v>0.501807</v>
      </c>
      <c r="F12" s="2">
        <v>371.32100000000003</v>
      </c>
      <c r="G12" s="1">
        <v>-96.270200000000003</v>
      </c>
      <c r="H12" s="2">
        <v>374.40199999999999</v>
      </c>
      <c r="I12" s="1">
        <v>2.8347899999999999</v>
      </c>
      <c r="J12" s="2">
        <v>371.32100000000003</v>
      </c>
      <c r="K12" s="1">
        <v>0.29152499999999998</v>
      </c>
      <c r="N12" s="3">
        <f t="shared" si="0"/>
        <v>371.53</v>
      </c>
      <c r="O12" s="21">
        <f t="shared" si="1"/>
        <v>199279.80279270714</v>
      </c>
      <c r="P12" s="3">
        <f t="shared" si="2"/>
        <v>371.32100000000003</v>
      </c>
      <c r="Q12" s="17">
        <f t="shared" si="3"/>
        <v>-9.6270199999999999E-5</v>
      </c>
      <c r="R12" s="3">
        <f t="shared" si="4"/>
        <v>374.40199999999999</v>
      </c>
      <c r="S12" s="24">
        <f t="shared" si="4"/>
        <v>2.8347899999999999</v>
      </c>
      <c r="T12" s="3">
        <f t="shared" si="4"/>
        <v>371.32100000000003</v>
      </c>
      <c r="U12" s="24">
        <f t="shared" si="4"/>
        <v>0.29152499999999998</v>
      </c>
      <c r="V12" s="22">
        <f t="shared" si="5"/>
        <v>0.24192216040754436</v>
      </c>
      <c r="W12" s="42">
        <f t="shared" si="6"/>
        <v>0.20503636173260942</v>
      </c>
    </row>
    <row r="13" spans="1:23" x14ac:dyDescent="0.6">
      <c r="B13" s="2"/>
      <c r="C13" s="1"/>
      <c r="D13" s="2">
        <v>395.35500000000002</v>
      </c>
      <c r="E13" s="1">
        <v>0.54447800000000002</v>
      </c>
      <c r="F13" s="2">
        <v>397.358</v>
      </c>
      <c r="G13" s="1">
        <v>-103.327</v>
      </c>
      <c r="H13" s="2">
        <v>399.02</v>
      </c>
      <c r="I13" s="1">
        <v>2.6359499999999998</v>
      </c>
      <c r="J13" s="2">
        <v>398.49099999999999</v>
      </c>
      <c r="K13" s="1">
        <v>0.33672299999999999</v>
      </c>
      <c r="N13" s="3">
        <f t="shared" si="0"/>
        <v>395.35500000000002</v>
      </c>
      <c r="O13" s="21">
        <f t="shared" si="1"/>
        <v>183662.14980219587</v>
      </c>
      <c r="P13" s="3">
        <f t="shared" si="2"/>
        <v>397.358</v>
      </c>
      <c r="Q13" s="17">
        <f t="shared" si="3"/>
        <v>-1.03327E-4</v>
      </c>
      <c r="R13" s="3">
        <f t="shared" si="4"/>
        <v>399.02</v>
      </c>
      <c r="S13" s="24">
        <f t="shared" si="4"/>
        <v>2.6359499999999998</v>
      </c>
      <c r="T13" s="3">
        <f t="shared" si="4"/>
        <v>398.49099999999999</v>
      </c>
      <c r="U13" s="24">
        <f t="shared" si="4"/>
        <v>0.33672299999999999</v>
      </c>
      <c r="V13" s="22">
        <f t="shared" si="5"/>
        <v>0.29643443604612307</v>
      </c>
      <c r="W13" s="42">
        <f t="shared" si="6"/>
        <v>0.13591053890786253</v>
      </c>
    </row>
    <row r="14" spans="1:23" x14ac:dyDescent="0.6">
      <c r="B14" s="2"/>
      <c r="C14" s="1"/>
      <c r="D14" s="2">
        <v>421.45299999999997</v>
      </c>
      <c r="E14" s="1">
        <v>0.615923</v>
      </c>
      <c r="F14" s="2">
        <v>423.39600000000002</v>
      </c>
      <c r="G14" s="1">
        <v>-110.383</v>
      </c>
      <c r="H14" s="2">
        <v>422.65499999999997</v>
      </c>
      <c r="I14" s="1">
        <v>2.4580000000000002</v>
      </c>
      <c r="J14" s="2">
        <v>422.26400000000001</v>
      </c>
      <c r="K14" s="1">
        <v>0.39773999999999998</v>
      </c>
      <c r="N14" s="3">
        <f t="shared" si="0"/>
        <v>421.45299999999997</v>
      </c>
      <c r="O14" s="21">
        <f t="shared" si="1"/>
        <v>162357.95708229762</v>
      </c>
      <c r="P14" s="3">
        <f t="shared" si="2"/>
        <v>423.39600000000002</v>
      </c>
      <c r="Q14" s="17">
        <f t="shared" si="3"/>
        <v>-1.1038299999999999E-4</v>
      </c>
      <c r="R14" s="3">
        <f t="shared" si="4"/>
        <v>422.65499999999997</v>
      </c>
      <c r="S14" s="24">
        <f t="shared" si="4"/>
        <v>2.4580000000000002</v>
      </c>
      <c r="T14" s="3">
        <f t="shared" si="4"/>
        <v>422.26400000000001</v>
      </c>
      <c r="U14" s="24">
        <f t="shared" si="4"/>
        <v>0.39773999999999998</v>
      </c>
      <c r="V14" s="22">
        <f t="shared" si="5"/>
        <v>0.33984441976262264</v>
      </c>
      <c r="W14" s="42">
        <f t="shared" si="6"/>
        <v>0.17035907277164286</v>
      </c>
    </row>
    <row r="15" spans="1:23" x14ac:dyDescent="0.6">
      <c r="B15" s="2"/>
      <c r="C15" s="1"/>
      <c r="D15" s="2">
        <v>448.68700000000001</v>
      </c>
      <c r="E15" s="1">
        <v>0.70175600000000005</v>
      </c>
      <c r="F15" s="2">
        <v>449.43400000000003</v>
      </c>
      <c r="G15" s="1">
        <v>-118.44799999999999</v>
      </c>
      <c r="H15" s="2">
        <v>447.28100000000001</v>
      </c>
      <c r="I15" s="1">
        <v>2.30091</v>
      </c>
      <c r="J15" s="2">
        <v>446.03800000000001</v>
      </c>
      <c r="K15" s="1">
        <v>0.454237</v>
      </c>
      <c r="N15" s="3">
        <f t="shared" si="0"/>
        <v>448.68700000000001</v>
      </c>
      <c r="O15" s="21">
        <f t="shared" si="1"/>
        <v>142499.67225075379</v>
      </c>
      <c r="P15" s="3">
        <f t="shared" si="2"/>
        <v>449.43400000000003</v>
      </c>
      <c r="Q15" s="17">
        <f t="shared" si="3"/>
        <v>-1.1844799999999999E-4</v>
      </c>
      <c r="R15" s="3">
        <f t="shared" si="4"/>
        <v>447.28100000000001</v>
      </c>
      <c r="S15" s="24">
        <f t="shared" si="4"/>
        <v>2.30091</v>
      </c>
      <c r="T15" s="3">
        <f t="shared" si="4"/>
        <v>446.03800000000001</v>
      </c>
      <c r="U15" s="24">
        <f t="shared" si="4"/>
        <v>0.454237</v>
      </c>
      <c r="V15" s="22">
        <f t="shared" si="5"/>
        <v>0.38756232961339648</v>
      </c>
      <c r="W15" s="42">
        <f t="shared" si="6"/>
        <v>0.17203599341843478</v>
      </c>
    </row>
    <row r="16" spans="1:23" x14ac:dyDescent="0.6">
      <c r="B16" s="2"/>
      <c r="C16" s="1"/>
      <c r="D16" s="2">
        <v>470.24299999999999</v>
      </c>
      <c r="E16" s="1">
        <v>0.74448099999999995</v>
      </c>
      <c r="F16" s="2">
        <v>474.34</v>
      </c>
      <c r="G16" s="1">
        <v>-125.504</v>
      </c>
      <c r="H16" s="2">
        <v>473.88799999999998</v>
      </c>
      <c r="I16" s="1">
        <v>2.19597</v>
      </c>
      <c r="J16" s="2">
        <v>473.20800000000003</v>
      </c>
      <c r="K16" s="1">
        <v>0.522034</v>
      </c>
      <c r="N16" s="3">
        <f t="shared" si="0"/>
        <v>470.24299999999999</v>
      </c>
      <c r="O16" s="21">
        <f t="shared" si="1"/>
        <v>134321.76240898023</v>
      </c>
      <c r="P16" s="3">
        <f t="shared" si="2"/>
        <v>474.34</v>
      </c>
      <c r="Q16" s="17">
        <f t="shared" si="3"/>
        <v>-1.25504E-4</v>
      </c>
      <c r="R16" s="3">
        <f t="shared" si="4"/>
        <v>473.88799999999998</v>
      </c>
      <c r="S16" s="24">
        <f t="shared" si="4"/>
        <v>2.19597</v>
      </c>
      <c r="T16" s="3">
        <f t="shared" si="4"/>
        <v>473.20800000000003</v>
      </c>
      <c r="U16" s="24">
        <f t="shared" si="4"/>
        <v>0.522034</v>
      </c>
      <c r="V16" s="22">
        <f t="shared" si="5"/>
        <v>0.45591847590411488</v>
      </c>
      <c r="W16" s="42">
        <f t="shared" si="6"/>
        <v>0.14501611053330077</v>
      </c>
    </row>
    <row r="17" spans="2:23" x14ac:dyDescent="0.6">
      <c r="B17" s="2"/>
      <c r="C17" s="1"/>
      <c r="D17" s="2">
        <v>496.339</v>
      </c>
      <c r="E17" s="1">
        <v>0.801512</v>
      </c>
      <c r="F17" s="2">
        <v>499.245</v>
      </c>
      <c r="G17" s="1">
        <v>-134.07300000000001</v>
      </c>
      <c r="H17" s="2">
        <v>499.50599999999997</v>
      </c>
      <c r="I17" s="1">
        <v>2.0701700000000001</v>
      </c>
      <c r="J17" s="2">
        <v>500.37700000000001</v>
      </c>
      <c r="K17" s="1">
        <v>0.58531100000000003</v>
      </c>
      <c r="N17" s="3">
        <f t="shared" si="0"/>
        <v>496.339</v>
      </c>
      <c r="O17" s="21">
        <f t="shared" si="1"/>
        <v>124764.19567018336</v>
      </c>
      <c r="P17" s="3">
        <f t="shared" si="2"/>
        <v>499.245</v>
      </c>
      <c r="Q17" s="17">
        <f t="shared" si="3"/>
        <v>-1.3407299999999999E-4</v>
      </c>
      <c r="R17" s="3">
        <f t="shared" si="4"/>
        <v>499.50599999999997</v>
      </c>
      <c r="S17" s="24">
        <f t="shared" si="4"/>
        <v>2.0701700000000001</v>
      </c>
      <c r="T17" s="3">
        <f t="shared" si="4"/>
        <v>500.37700000000001</v>
      </c>
      <c r="U17" s="24">
        <f t="shared" si="4"/>
        <v>0.58531100000000003</v>
      </c>
      <c r="V17" s="22">
        <f t="shared" si="5"/>
        <v>0.54208071087468257</v>
      </c>
      <c r="W17" s="42">
        <f t="shared" si="6"/>
        <v>7.9748805404941558E-2</v>
      </c>
    </row>
    <row r="18" spans="2:23" x14ac:dyDescent="0.6">
      <c r="B18" s="2"/>
      <c r="C18" s="1"/>
      <c r="D18" s="2">
        <v>522.43600000000004</v>
      </c>
      <c r="E18" s="1">
        <v>0.87295800000000001</v>
      </c>
      <c r="F18" s="2">
        <v>523.01900000000001</v>
      </c>
      <c r="G18" s="1">
        <v>-141.12899999999999</v>
      </c>
      <c r="H18" s="2">
        <v>523.149</v>
      </c>
      <c r="I18" s="1">
        <v>1.93398</v>
      </c>
      <c r="J18" s="2">
        <v>520.755</v>
      </c>
      <c r="K18" s="1">
        <v>0.64858800000000005</v>
      </c>
      <c r="N18" s="3">
        <f t="shared" si="0"/>
        <v>522.43600000000004</v>
      </c>
      <c r="O18" s="21">
        <f t="shared" si="1"/>
        <v>114553.04837117018</v>
      </c>
      <c r="P18" s="3">
        <f t="shared" si="2"/>
        <v>523.01900000000001</v>
      </c>
      <c r="Q18" s="17">
        <f t="shared" si="3"/>
        <v>-1.4112899999999998E-4</v>
      </c>
      <c r="R18" s="3">
        <f t="shared" si="4"/>
        <v>523.149</v>
      </c>
      <c r="S18" s="24">
        <f t="shared" si="4"/>
        <v>1.93398</v>
      </c>
      <c r="T18" s="3">
        <f t="shared" si="4"/>
        <v>520.755</v>
      </c>
      <c r="U18" s="24">
        <f t="shared" si="4"/>
        <v>0.64858800000000005</v>
      </c>
      <c r="V18" s="22">
        <f t="shared" si="5"/>
        <v>0.61435677101056096</v>
      </c>
      <c r="W18" s="42">
        <f t="shared" si="6"/>
        <v>5.5718811291249892E-2</v>
      </c>
    </row>
    <row r="19" spans="2:23" x14ac:dyDescent="0.6">
      <c r="B19" s="2"/>
      <c r="C19" s="1"/>
      <c r="D19" s="2">
        <v>548.53</v>
      </c>
      <c r="E19" s="1">
        <v>0.915574</v>
      </c>
      <c r="F19" s="2">
        <v>547.92399999999998</v>
      </c>
      <c r="G19" s="1">
        <v>-147.68100000000001</v>
      </c>
      <c r="H19" s="2">
        <v>549.75900000000001</v>
      </c>
      <c r="I19" s="1">
        <v>1.83948</v>
      </c>
      <c r="J19" s="2">
        <v>545.66</v>
      </c>
      <c r="K19" s="1">
        <v>0.72316400000000003</v>
      </c>
      <c r="N19" s="3">
        <f t="shared" si="0"/>
        <v>548.53</v>
      </c>
      <c r="O19" s="21">
        <f t="shared" si="1"/>
        <v>109221.1006428754</v>
      </c>
      <c r="P19" s="3">
        <f t="shared" si="2"/>
        <v>547.92399999999998</v>
      </c>
      <c r="Q19" s="17">
        <f t="shared" si="3"/>
        <v>-1.4768100000000001E-4</v>
      </c>
      <c r="R19" s="3">
        <f t="shared" si="4"/>
        <v>549.75900000000001</v>
      </c>
      <c r="S19" s="24">
        <f t="shared" si="4"/>
        <v>1.83948</v>
      </c>
      <c r="T19" s="3">
        <f t="shared" si="4"/>
        <v>545.66</v>
      </c>
      <c r="U19" s="24">
        <f t="shared" si="4"/>
        <v>0.72316400000000003</v>
      </c>
      <c r="V19" s="22">
        <f t="shared" si="5"/>
        <v>0.70661498963042668</v>
      </c>
      <c r="W19" s="42">
        <f t="shared" si="6"/>
        <v>2.3420123564359629E-2</v>
      </c>
    </row>
    <row r="20" spans="2:23" x14ac:dyDescent="0.6">
      <c r="B20" s="2"/>
      <c r="C20" s="1"/>
      <c r="D20" s="2">
        <v>574.62900000000002</v>
      </c>
      <c r="E20" s="1">
        <v>1.00143</v>
      </c>
      <c r="F20" s="2">
        <v>573.96199999999999</v>
      </c>
      <c r="G20" s="1">
        <v>-154.738</v>
      </c>
      <c r="H20" s="2">
        <v>572.42399999999998</v>
      </c>
      <c r="I20" s="1">
        <v>1.7450600000000001</v>
      </c>
      <c r="J20" s="2">
        <v>571.69799999999998</v>
      </c>
      <c r="K20" s="1">
        <v>0.79096</v>
      </c>
      <c r="N20" s="3">
        <f t="shared" si="0"/>
        <v>574.62900000000002</v>
      </c>
      <c r="O20" s="21">
        <f t="shared" si="1"/>
        <v>99857.204197996864</v>
      </c>
      <c r="P20" s="3">
        <f t="shared" si="2"/>
        <v>573.96199999999999</v>
      </c>
      <c r="Q20" s="17">
        <f t="shared" si="3"/>
        <v>-1.5473799999999999E-4</v>
      </c>
      <c r="R20" s="3">
        <f t="shared" si="4"/>
        <v>572.42399999999998</v>
      </c>
      <c r="S20" s="24">
        <f t="shared" si="4"/>
        <v>1.7450600000000001</v>
      </c>
      <c r="T20" s="3">
        <f t="shared" si="4"/>
        <v>571.69799999999998</v>
      </c>
      <c r="U20" s="24">
        <f t="shared" si="4"/>
        <v>0.79096</v>
      </c>
      <c r="V20" s="22">
        <f t="shared" si="5"/>
        <v>0.7833027840865654</v>
      </c>
      <c r="W20" s="42">
        <f t="shared" si="6"/>
        <v>9.7755504882621747E-3</v>
      </c>
    </row>
    <row r="21" spans="2:23" x14ac:dyDescent="0.6">
      <c r="B21" s="2"/>
      <c r="C21" s="1"/>
      <c r="D21" s="2">
        <v>596.19200000000001</v>
      </c>
      <c r="E21" s="1">
        <v>1.0873999999999999</v>
      </c>
      <c r="F21" s="2">
        <v>597.73599999999999</v>
      </c>
      <c r="G21" s="1">
        <v>-159.274</v>
      </c>
      <c r="H21" s="2">
        <v>599.03300000000002</v>
      </c>
      <c r="I21" s="1">
        <v>1.65056</v>
      </c>
      <c r="J21" s="2">
        <v>596.60400000000004</v>
      </c>
      <c r="K21" s="1">
        <v>0.85875699999999999</v>
      </c>
      <c r="N21" s="3">
        <f t="shared" si="0"/>
        <v>596.19200000000001</v>
      </c>
      <c r="O21" s="21">
        <f t="shared" si="1"/>
        <v>91962.479308442169</v>
      </c>
      <c r="P21" s="3">
        <f t="shared" si="2"/>
        <v>597.73599999999999</v>
      </c>
      <c r="Q21" s="17">
        <f t="shared" si="3"/>
        <v>-1.5927399999999999E-4</v>
      </c>
      <c r="R21" s="3">
        <f t="shared" si="4"/>
        <v>599.03300000000002</v>
      </c>
      <c r="S21" s="24">
        <f t="shared" si="4"/>
        <v>1.65056</v>
      </c>
      <c r="T21" s="3">
        <f t="shared" si="4"/>
        <v>596.60400000000004</v>
      </c>
      <c r="U21" s="24">
        <f t="shared" si="4"/>
        <v>0.85875699999999999</v>
      </c>
      <c r="V21" s="22">
        <f t="shared" si="5"/>
        <v>0.84324794236013512</v>
      </c>
      <c r="W21" s="42">
        <f t="shared" si="6"/>
        <v>1.8392049195468108E-2</v>
      </c>
    </row>
    <row r="22" spans="2:23" x14ac:dyDescent="0.6">
      <c r="B22" s="2"/>
      <c r="C22" s="1"/>
      <c r="D22" s="2">
        <v>623.42600000000004</v>
      </c>
      <c r="E22" s="1">
        <v>1.1732400000000001</v>
      </c>
      <c r="F22" s="2">
        <v>620.37699999999995</v>
      </c>
      <c r="G22" s="1">
        <v>-165.827</v>
      </c>
      <c r="H22" s="2">
        <v>622.69000000000005</v>
      </c>
      <c r="I22" s="1">
        <v>1.5874299999999999</v>
      </c>
      <c r="J22" s="2">
        <v>622.64099999999996</v>
      </c>
      <c r="K22" s="1">
        <v>0.92881400000000003</v>
      </c>
      <c r="N22" s="3">
        <f t="shared" si="0"/>
        <v>623.42600000000004</v>
      </c>
      <c r="O22" s="21">
        <f t="shared" si="1"/>
        <v>85234.052708738192</v>
      </c>
      <c r="P22" s="3">
        <f t="shared" si="2"/>
        <v>620.37699999999995</v>
      </c>
      <c r="Q22" s="17">
        <f t="shared" si="3"/>
        <v>-1.6582699999999998E-4</v>
      </c>
      <c r="R22" s="3">
        <f t="shared" si="4"/>
        <v>622.69000000000005</v>
      </c>
      <c r="S22" s="24">
        <f t="shared" si="4"/>
        <v>1.5874299999999999</v>
      </c>
      <c r="T22" s="3">
        <f t="shared" si="4"/>
        <v>622.64099999999996</v>
      </c>
      <c r="U22" s="24">
        <f t="shared" si="4"/>
        <v>0.92881400000000003</v>
      </c>
      <c r="V22" s="22">
        <f t="shared" si="5"/>
        <v>0.919320105047575</v>
      </c>
      <c r="W22" s="42">
        <f t="shared" si="6"/>
        <v>1.0327082917362951E-2</v>
      </c>
    </row>
    <row r="23" spans="2:23" x14ac:dyDescent="0.6">
      <c r="B23" s="2"/>
      <c r="C23" s="1"/>
      <c r="D23" s="2">
        <v>644.99300000000005</v>
      </c>
      <c r="E23" s="1">
        <v>1.28803</v>
      </c>
      <c r="F23" s="2">
        <v>648.67899999999997</v>
      </c>
      <c r="G23" s="1">
        <v>-170.86699999999999</v>
      </c>
      <c r="H23" s="2">
        <v>645.36500000000001</v>
      </c>
      <c r="I23" s="1">
        <v>1.54521</v>
      </c>
      <c r="J23" s="2">
        <v>648.67899999999997</v>
      </c>
      <c r="K23" s="1">
        <v>0.98757099999999998</v>
      </c>
      <c r="N23" s="3">
        <f t="shared" si="0"/>
        <v>644.99300000000005</v>
      </c>
      <c r="O23" s="21">
        <f t="shared" si="1"/>
        <v>77637.94321560832</v>
      </c>
      <c r="P23" s="3">
        <f t="shared" si="2"/>
        <v>648.67899999999997</v>
      </c>
      <c r="Q23" s="17">
        <f t="shared" si="3"/>
        <v>-1.7086699999999998E-4</v>
      </c>
      <c r="R23" s="3">
        <f t="shared" si="4"/>
        <v>645.36500000000001</v>
      </c>
      <c r="S23" s="24">
        <f t="shared" si="4"/>
        <v>1.54521</v>
      </c>
      <c r="T23" s="3">
        <f t="shared" si="4"/>
        <v>648.67899999999997</v>
      </c>
      <c r="U23" s="24">
        <f t="shared" si="4"/>
        <v>0.98757099999999998</v>
      </c>
      <c r="V23" s="22">
        <f t="shared" si="5"/>
        <v>0.95155246521867087</v>
      </c>
      <c r="W23" s="42">
        <f t="shared" si="6"/>
        <v>3.7852389750313797E-2</v>
      </c>
    </row>
    <row r="24" spans="2:23" x14ac:dyDescent="0.6">
      <c r="B24" s="2"/>
      <c r="C24" s="1"/>
      <c r="D24" s="2">
        <v>669.95399999999995</v>
      </c>
      <c r="E24" s="1">
        <v>1.3450899999999999</v>
      </c>
      <c r="F24" s="2">
        <v>672.45299999999997</v>
      </c>
      <c r="G24" s="1">
        <v>-177.41900000000001</v>
      </c>
      <c r="H24" s="2">
        <v>672.96100000000001</v>
      </c>
      <c r="I24" s="1">
        <v>1.45068</v>
      </c>
      <c r="J24" s="2">
        <v>671.32100000000003</v>
      </c>
      <c r="K24" s="1">
        <v>1.05311</v>
      </c>
      <c r="N24" s="3">
        <f t="shared" si="0"/>
        <v>669.95399999999995</v>
      </c>
      <c r="O24" s="21">
        <f t="shared" si="1"/>
        <v>74344.467656439345</v>
      </c>
      <c r="P24" s="3">
        <f t="shared" si="2"/>
        <v>672.45299999999997</v>
      </c>
      <c r="Q24" s="17">
        <f t="shared" si="3"/>
        <v>-1.77419E-4</v>
      </c>
      <c r="R24" s="3">
        <f t="shared" si="4"/>
        <v>672.96100000000001</v>
      </c>
      <c r="S24" s="24">
        <f t="shared" si="4"/>
        <v>1.45068</v>
      </c>
      <c r="T24" s="3">
        <f t="shared" si="4"/>
        <v>671.32100000000003</v>
      </c>
      <c r="U24" s="24">
        <f t="shared" si="4"/>
        <v>1.05311</v>
      </c>
      <c r="V24" s="22">
        <f t="shared" si="5"/>
        <v>1.0829477900430353</v>
      </c>
      <c r="W24" s="42">
        <f t="shared" si="6"/>
        <v>-2.7552380934125709E-2</v>
      </c>
    </row>
    <row r="25" spans="2:23" x14ac:dyDescent="0.6">
      <c r="B25" s="2"/>
      <c r="C25" s="1"/>
      <c r="D25" s="2">
        <v>698.33299999999997</v>
      </c>
      <c r="E25" s="1">
        <v>1.5029699999999999</v>
      </c>
      <c r="F25" s="2">
        <v>698.49099999999999</v>
      </c>
      <c r="G25" s="1">
        <v>-182.46</v>
      </c>
      <c r="H25" s="2">
        <v>699.58</v>
      </c>
      <c r="I25" s="1">
        <v>1.4083699999999999</v>
      </c>
      <c r="J25" s="2">
        <v>696.226</v>
      </c>
      <c r="K25" s="1">
        <v>1.09379</v>
      </c>
      <c r="N25" s="3">
        <f t="shared" si="0"/>
        <v>698.33299999999997</v>
      </c>
      <c r="O25" s="21">
        <f t="shared" si="1"/>
        <v>66534.927510196489</v>
      </c>
      <c r="P25" s="3">
        <f t="shared" si="2"/>
        <v>698.49099999999999</v>
      </c>
      <c r="Q25" s="17">
        <f t="shared" si="3"/>
        <v>-1.8246000000000001E-4</v>
      </c>
      <c r="R25" s="3">
        <f t="shared" si="4"/>
        <v>699.58</v>
      </c>
      <c r="S25" s="24">
        <f t="shared" si="4"/>
        <v>1.4083699999999999</v>
      </c>
      <c r="T25" s="3">
        <f t="shared" si="4"/>
        <v>696.226</v>
      </c>
      <c r="U25" s="24">
        <f t="shared" si="4"/>
        <v>1.09379</v>
      </c>
      <c r="V25" s="22">
        <f t="shared" si="5"/>
        <v>1.0950110486948408</v>
      </c>
      <c r="W25" s="42">
        <f t="shared" si="6"/>
        <v>-1.1151017118010698E-3</v>
      </c>
    </row>
    <row r="26" spans="2:23" x14ac:dyDescent="0.6">
      <c r="B26" s="2"/>
      <c r="C26" s="1"/>
      <c r="D26" s="2">
        <v>723.303</v>
      </c>
      <c r="E26" s="1">
        <v>1.61768</v>
      </c>
      <c r="F26" s="2">
        <v>723.39599999999996</v>
      </c>
      <c r="G26" s="1">
        <v>-186.99600000000001</v>
      </c>
      <c r="H26" s="2">
        <v>722.25400000000002</v>
      </c>
      <c r="I26" s="1">
        <v>1.36615</v>
      </c>
      <c r="J26" s="2">
        <v>723.39599999999996</v>
      </c>
      <c r="K26" s="1">
        <v>1.12768</v>
      </c>
      <c r="N26" s="3">
        <f t="shared" si="0"/>
        <v>723.303</v>
      </c>
      <c r="O26" s="21">
        <f t="shared" si="1"/>
        <v>61816.92300084071</v>
      </c>
      <c r="P26" s="3">
        <f t="shared" si="2"/>
        <v>723.39599999999996</v>
      </c>
      <c r="Q26" s="17">
        <f t="shared" si="3"/>
        <v>-1.8699600000000001E-4</v>
      </c>
      <c r="R26" s="3">
        <f t="shared" si="4"/>
        <v>722.25400000000002</v>
      </c>
      <c r="S26" s="24">
        <f t="shared" si="4"/>
        <v>1.36615</v>
      </c>
      <c r="T26" s="3">
        <f t="shared" si="4"/>
        <v>723.39599999999996</v>
      </c>
      <c r="U26" s="24">
        <f t="shared" si="4"/>
        <v>1.12768</v>
      </c>
      <c r="V26" s="22">
        <f t="shared" si="5"/>
        <v>1.144589437430007</v>
      </c>
      <c r="W26" s="42">
        <f t="shared" si="6"/>
        <v>-1.4773364908883257E-2</v>
      </c>
    </row>
    <row r="27" spans="2:23" x14ac:dyDescent="0.6">
      <c r="B27" s="2"/>
      <c r="C27" s="1"/>
      <c r="D27" s="2">
        <v>746.00900000000001</v>
      </c>
      <c r="E27" s="1">
        <v>1.76128</v>
      </c>
      <c r="F27" s="2">
        <v>749.43399999999997</v>
      </c>
      <c r="G27" s="1">
        <v>-189.012</v>
      </c>
      <c r="H27" s="2">
        <v>748.87599999999998</v>
      </c>
      <c r="I27" s="1">
        <v>1.3342799999999999</v>
      </c>
      <c r="J27" s="2">
        <v>749.43399999999997</v>
      </c>
      <c r="K27" s="1">
        <v>1.1389800000000001</v>
      </c>
      <c r="N27" s="3">
        <f t="shared" si="0"/>
        <v>746.00900000000001</v>
      </c>
      <c r="O27" s="21">
        <f t="shared" si="1"/>
        <v>56776.889534883718</v>
      </c>
      <c r="P27" s="3">
        <f t="shared" si="2"/>
        <v>749.43399999999997</v>
      </c>
      <c r="Q27" s="17">
        <f t="shared" si="3"/>
        <v>-1.8901199999999999E-4</v>
      </c>
      <c r="R27" s="3">
        <f t="shared" si="4"/>
        <v>748.87599999999998</v>
      </c>
      <c r="S27" s="24">
        <f t="shared" si="4"/>
        <v>1.3342799999999999</v>
      </c>
      <c r="T27" s="3">
        <f t="shared" si="4"/>
        <v>749.43399999999997</v>
      </c>
      <c r="U27" s="24">
        <f t="shared" si="4"/>
        <v>1.1389800000000001</v>
      </c>
      <c r="V27" s="22">
        <f t="shared" si="5"/>
        <v>1.1392965109340676</v>
      </c>
      <c r="W27" s="42">
        <f t="shared" si="6"/>
        <v>-2.7781260719217382E-4</v>
      </c>
    </row>
    <row r="28" spans="2:23" x14ac:dyDescent="0.6">
      <c r="B28" s="2"/>
      <c r="C28" s="1"/>
      <c r="D28" s="2">
        <v>772.12099999999998</v>
      </c>
      <c r="E28" s="1">
        <v>1.93363</v>
      </c>
      <c r="F28" s="2">
        <v>769.81100000000004</v>
      </c>
      <c r="G28" s="1">
        <v>-192.54</v>
      </c>
      <c r="H28" s="2">
        <v>773.52700000000004</v>
      </c>
      <c r="I28" s="1">
        <v>1.31288</v>
      </c>
      <c r="J28" s="2">
        <v>774.34</v>
      </c>
      <c r="K28" s="1">
        <v>1.13446</v>
      </c>
      <c r="N28" s="3">
        <f t="shared" si="0"/>
        <v>772.12099999999998</v>
      </c>
      <c r="O28" s="21">
        <f t="shared" si="1"/>
        <v>51716.202168977521</v>
      </c>
      <c r="P28" s="3">
        <f t="shared" si="2"/>
        <v>769.81100000000004</v>
      </c>
      <c r="Q28" s="17">
        <f t="shared" si="3"/>
        <v>-1.9254E-4</v>
      </c>
      <c r="R28" s="3">
        <f t="shared" ref="R28:U30" si="7">H28</f>
        <v>773.52700000000004</v>
      </c>
      <c r="S28" s="24">
        <f t="shared" si="7"/>
        <v>1.31288</v>
      </c>
      <c r="T28" s="3">
        <f t="shared" si="7"/>
        <v>774.34</v>
      </c>
      <c r="U28" s="24">
        <f t="shared" si="7"/>
        <v>1.13446</v>
      </c>
      <c r="V28" s="22">
        <f>((O28*(Q28)^2)/S28)*T28</f>
        <v>1.1307724560246546</v>
      </c>
      <c r="W28" s="42">
        <f t="shared" si="6"/>
        <v>3.2610840100486538E-3</v>
      </c>
    </row>
    <row r="29" spans="2:23" x14ac:dyDescent="0.6">
      <c r="B29" s="2"/>
      <c r="C29" s="1"/>
      <c r="D29" s="2">
        <v>797.096</v>
      </c>
      <c r="E29" s="1">
        <v>2.0771700000000002</v>
      </c>
      <c r="F29" s="2">
        <v>799.245</v>
      </c>
      <c r="G29" s="1">
        <v>-195.565</v>
      </c>
      <c r="H29" s="2">
        <v>796.20500000000004</v>
      </c>
      <c r="I29" s="1">
        <v>1.2915300000000001</v>
      </c>
      <c r="J29" s="2">
        <v>806.03800000000001</v>
      </c>
      <c r="K29" s="1">
        <v>1.1118600000000001</v>
      </c>
      <c r="N29" s="3">
        <f t="shared" si="0"/>
        <v>797.096</v>
      </c>
      <c r="O29" s="21">
        <f t="shared" si="1"/>
        <v>48142.424548785122</v>
      </c>
      <c r="P29" s="3">
        <f t="shared" si="2"/>
        <v>799.245</v>
      </c>
      <c r="Q29" s="17">
        <f t="shared" si="3"/>
        <v>-1.95565E-4</v>
      </c>
      <c r="R29" s="3">
        <f t="shared" si="7"/>
        <v>796.20500000000004</v>
      </c>
      <c r="S29" s="24">
        <f t="shared" si="7"/>
        <v>1.2915300000000001</v>
      </c>
      <c r="T29" s="3">
        <f t="shared" si="7"/>
        <v>806.03800000000001</v>
      </c>
      <c r="U29" s="24">
        <f t="shared" si="7"/>
        <v>1.1118600000000001</v>
      </c>
      <c r="V29" s="22">
        <f>((O29*(Q29)^2)/S29)*T29</f>
        <v>1.1491090400897293</v>
      </c>
      <c r="W29" s="42">
        <f t="shared" si="6"/>
        <v>-3.2415583543595305E-2</v>
      </c>
    </row>
    <row r="30" spans="2:23" x14ac:dyDescent="0.6">
      <c r="B30" s="2"/>
      <c r="C30" s="1"/>
      <c r="D30" s="2">
        <v>824.34</v>
      </c>
      <c r="E30" s="1">
        <v>2.23508</v>
      </c>
      <c r="F30" s="2">
        <v>824.15099999999995</v>
      </c>
      <c r="G30" s="1">
        <v>-198.08500000000001</v>
      </c>
      <c r="H30" s="2">
        <v>822.83</v>
      </c>
      <c r="I30" s="1">
        <v>1.28054</v>
      </c>
      <c r="J30" s="35">
        <v>846.79200000000003</v>
      </c>
      <c r="K30" s="35">
        <v>1.0508500000000001</v>
      </c>
      <c r="N30" s="3">
        <f t="shared" si="0"/>
        <v>824.34</v>
      </c>
      <c r="O30" s="21">
        <f t="shared" si="1"/>
        <v>44741.127834350445</v>
      </c>
      <c r="P30" s="3">
        <f t="shared" si="2"/>
        <v>824.15099999999995</v>
      </c>
      <c r="Q30" s="17">
        <f t="shared" si="3"/>
        <v>-1.98085E-4</v>
      </c>
      <c r="R30" s="3">
        <f t="shared" si="7"/>
        <v>822.83</v>
      </c>
      <c r="S30" s="24">
        <f t="shared" si="7"/>
        <v>1.28054</v>
      </c>
      <c r="T30" s="3">
        <f t="shared" si="7"/>
        <v>846.79200000000003</v>
      </c>
      <c r="U30" s="24">
        <f t="shared" si="7"/>
        <v>1.0508500000000001</v>
      </c>
      <c r="V30" s="22">
        <f>((O31*(Q31)^2)/S31)*T30</f>
        <v>1.0730230547463542</v>
      </c>
      <c r="W30" s="42">
        <f t="shared" si="6"/>
        <v>-2.066409910604905E-2</v>
      </c>
    </row>
    <row r="31" spans="2:23" x14ac:dyDescent="0.6">
      <c r="B31" s="2"/>
      <c r="C31" s="1"/>
      <c r="D31" s="35">
        <v>847.05399999999997</v>
      </c>
      <c r="E31" s="35">
        <v>2.43634</v>
      </c>
      <c r="F31" s="35">
        <v>849.05700000000002</v>
      </c>
      <c r="G31" s="35">
        <v>-199.59700000000001</v>
      </c>
      <c r="H31" s="35">
        <v>848.47299999999996</v>
      </c>
      <c r="I31" s="35">
        <v>1.29044</v>
      </c>
      <c r="J31" s="2"/>
      <c r="K31" s="1"/>
      <c r="N31" s="3">
        <f t="shared" si="0"/>
        <v>847.05399999999997</v>
      </c>
      <c r="O31" s="21">
        <f t="shared" si="1"/>
        <v>41045.174318855337</v>
      </c>
      <c r="P31" s="3">
        <f t="shared" ref="P31" si="8">F31</f>
        <v>849.05700000000002</v>
      </c>
      <c r="Q31" s="17">
        <f t="shared" ref="Q31" si="9">G31*0.000001</f>
        <v>-1.9959700000000001E-4</v>
      </c>
      <c r="R31" s="3">
        <f t="shared" ref="R31" si="10">H31</f>
        <v>848.47299999999996</v>
      </c>
      <c r="S31" s="24">
        <f t="shared" ref="S31" si="11">I31</f>
        <v>1.29044</v>
      </c>
      <c r="T31" s="3"/>
      <c r="U31" s="24"/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#00101</vt:lpstr>
      <vt:lpstr>#00102</vt:lpstr>
      <vt:lpstr>#00103</vt:lpstr>
      <vt:lpstr>#00104</vt:lpstr>
      <vt:lpstr>#00105</vt:lpstr>
      <vt:lpstr>#00106</vt:lpstr>
      <vt:lpstr>#00107</vt:lpstr>
      <vt:lpstr>#00108</vt:lpstr>
      <vt:lpstr>#00109</vt:lpstr>
      <vt:lpstr>#00110</vt:lpstr>
      <vt:lpstr>#00111</vt:lpstr>
      <vt:lpstr>#00112</vt:lpstr>
      <vt:lpstr>#00113</vt:lpstr>
      <vt:lpstr>#00114</vt:lpstr>
      <vt:lpstr>#00115</vt:lpstr>
      <vt:lpstr>#00116</vt:lpstr>
      <vt:lpstr>#00117</vt:lpstr>
      <vt:lpstr>#00118</vt:lpstr>
      <vt:lpstr>#00119</vt:lpstr>
      <vt:lpstr>#00120</vt:lpstr>
      <vt:lpstr>#00121</vt:lpstr>
      <vt:lpstr>#00122</vt:lpstr>
      <vt:lpstr>#00123</vt:lpstr>
      <vt:lpstr>#00124</vt:lpstr>
      <vt:lpstr>#00125</vt:lpstr>
      <vt:lpstr>#00126</vt:lpstr>
      <vt:lpstr>#00127</vt:lpstr>
      <vt:lpstr>#00128</vt:lpstr>
      <vt:lpstr>#00129</vt:lpstr>
      <vt:lpstr>#00130</vt:lpstr>
      <vt:lpstr>#00131</vt:lpstr>
      <vt:lpstr>#00132</vt:lpstr>
      <vt:lpstr>#00133</vt:lpstr>
      <vt:lpstr>#00134</vt:lpstr>
      <vt:lpstr>#00135</vt:lpstr>
      <vt:lpstr>#00136</vt:lpstr>
      <vt:lpstr>#00137</vt:lpstr>
      <vt:lpstr>#00138</vt:lpstr>
      <vt:lpstr>#00139</vt:lpstr>
      <vt:lpstr>#00140</vt:lpstr>
      <vt:lpstr>#00141</vt:lpstr>
      <vt:lpstr>#00142</vt:lpstr>
      <vt:lpstr>#00143</vt:lpstr>
      <vt:lpstr>#00144</vt:lpstr>
      <vt:lpstr>#00145</vt:lpstr>
      <vt:lpstr>#00146</vt:lpstr>
      <vt:lpstr>#00147</vt:lpstr>
      <vt:lpstr>#00148</vt:lpstr>
      <vt:lpstr>#00149</vt:lpstr>
      <vt:lpstr>#00150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byungkiryu</cp:lastModifiedBy>
  <cp:lastPrinted>2016-08-11T08:06:03Z</cp:lastPrinted>
  <dcterms:created xsi:type="dcterms:W3CDTF">2016-08-05T02:38:37Z</dcterms:created>
  <dcterms:modified xsi:type="dcterms:W3CDTF">2023-04-12T06:11:04Z</dcterms:modified>
</cp:coreProperties>
</file>