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16800" windowHeight="20480"/>
  </bookViews>
  <sheets>
    <sheet name="List" sheetId="2" r:id="rId1"/>
    <sheet name="Weathering" sheetId="3" r:id="rId2"/>
    <sheet name="Uplift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9" i="3"/>
  <c r="C6" i="3"/>
  <c r="D3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9" i="3"/>
  <c r="C3" i="3"/>
  <c r="E51" i="2"/>
  <c r="E14" i="2"/>
  <c r="E19" i="2"/>
  <c r="B5" i="1"/>
  <c r="B12" i="1"/>
  <c r="F4" i="1"/>
  <c r="B6" i="1"/>
  <c r="B7" i="1"/>
  <c r="B8" i="1"/>
</calcChain>
</file>

<file path=xl/sharedStrings.xml><?xml version="1.0" encoding="utf-8"?>
<sst xmlns="http://schemas.openxmlformats.org/spreadsheetml/2006/main" count="227" uniqueCount="177">
  <si>
    <t>[m/Myr]</t>
    <phoneticPr fontId="1" type="noConversion"/>
  </si>
  <si>
    <t>[m/yr]</t>
    <phoneticPr fontId="1" type="noConversion"/>
  </si>
  <si>
    <t>Time Step</t>
    <phoneticPr fontId="1" type="noConversion"/>
  </si>
  <si>
    <t>dT</t>
    <phoneticPr fontId="1" type="noConversion"/>
  </si>
  <si>
    <t>total accumulated uplift</t>
    <phoneticPr fontId="1" type="noConversion"/>
  </si>
  <si>
    <t>[m]</t>
    <phoneticPr fontId="1" type="noConversion"/>
  </si>
  <si>
    <t>[yr]</t>
    <phoneticPr fontId="1" type="noConversion"/>
  </si>
  <si>
    <t>Comparable data</t>
    <phoneticPr fontId="1" type="noConversion"/>
  </si>
  <si>
    <t>East coast of the KP</t>
    <phoneticPr fontId="1" type="noConversion"/>
  </si>
  <si>
    <t>channel initiation</t>
    <phoneticPr fontId="1" type="noConversion"/>
  </si>
  <si>
    <t>critical upslope cells no</t>
    <phoneticPr fontId="1" type="noConversion"/>
  </si>
  <si>
    <t>dX</t>
    <phoneticPr fontId="1" type="noConversion"/>
  </si>
  <si>
    <t>total running time</t>
    <phoneticPr fontId="1" type="noConversion"/>
  </si>
  <si>
    <t>annual uplift rate</t>
    <phoneticPr fontId="1" type="noConversion"/>
  </si>
  <si>
    <t>[m]</t>
    <phoneticPr fontId="1" type="noConversion"/>
  </si>
  <si>
    <t>[m/yr]</t>
    <phoneticPr fontId="1" type="noConversion"/>
  </si>
  <si>
    <t>uplift rate per one dt</t>
    <phoneticPr fontId="1" type="noConversion"/>
  </si>
  <si>
    <t>[m/dT]</t>
    <phoneticPr fontId="1" type="noConversion"/>
  </si>
  <si>
    <t>Guide for determining parameter values</t>
    <phoneticPr fontId="1" type="noConversion"/>
  </si>
  <si>
    <t>OUTPUT_SUBDIR</t>
  </si>
  <si>
    <t>Y</t>
  </si>
  <si>
    <t>X</t>
  </si>
  <si>
    <t>dX</t>
  </si>
  <si>
    <t>PLANE_ANGLE</t>
  </si>
  <si>
    <t>[m]</t>
  </si>
  <si>
    <t>[°]</t>
  </si>
  <si>
    <t>INIT_BEDROCK_ELEV_FILE</t>
  </si>
  <si>
    <t>initSedThick</t>
  </si>
  <si>
    <t>INIT_SED_THICK_FILE</t>
  </si>
  <si>
    <t>TIME_STEPS_NO</t>
  </si>
  <si>
    <t>INIT_TIME_STEP_NO</t>
  </si>
  <si>
    <t>dT</t>
  </si>
  <si>
    <t>[year]</t>
  </si>
  <si>
    <t>BOUNDARY_OUTFLOW_COND</t>
  </si>
  <si>
    <t>TOP_BOUNDARY_ELEV_COND</t>
  </si>
  <si>
    <t>IS_LEFT_RIGHT_CONNECTED</t>
  </si>
  <si>
    <t>TOTAL_ACCUMULATED_UPLIFT</t>
  </si>
  <si>
    <t>IS_TILTED_UPWARPING</t>
  </si>
  <si>
    <t>UPLIFT_AXIS_DISTANCE_FROM_COAST</t>
  </si>
  <si>
    <t>RAMP_ANGLE_TO_TOP</t>
  </si>
  <si>
    <t>Y_TOP_BND_FINAL_ELEV</t>
  </si>
  <si>
    <t>UPLIFT_RATE_TEMPORAL_DISTRIBUTION_COND</t>
  </si>
  <si>
    <t>acceleratedUpliftPhaseNo</t>
  </si>
  <si>
    <t>dUpliftRate</t>
  </si>
  <si>
    <t>upliftRate0</t>
  </si>
  <si>
    <t>waveArrivalTime</t>
  </si>
  <si>
    <t>initUpliftRate</t>
  </si>
  <si>
    <t>kw0</t>
  </si>
  <si>
    <t>kwa</t>
  </si>
  <si>
    <t>kw1</t>
  </si>
  <si>
    <t>kwm</t>
  </si>
  <si>
    <t>kmd</t>
  </si>
  <si>
    <t>soilCriticalSlopeForFailure</t>
  </si>
  <si>
    <t>rockCriticalSlopeForFailure</t>
  </si>
  <si>
    <t>annualPrecipitation</t>
  </si>
  <si>
    <t>annualEvapotranspiration</t>
  </si>
  <si>
    <t>kqb</t>
  </si>
  <si>
    <t>mqb</t>
  </si>
  <si>
    <t>bankfullTime</t>
  </si>
  <si>
    <t>timeWeight</t>
  </si>
  <si>
    <t>minSubDT</t>
  </si>
  <si>
    <t>khw</t>
  </si>
  <si>
    <t>mhw</t>
  </si>
  <si>
    <t>khd</t>
  </si>
  <si>
    <t>mhd</t>
  </si>
  <si>
    <t>FLUVIALPROCESS_COND</t>
  </si>
  <si>
    <t>channelInitiation</t>
  </si>
  <si>
    <t>criticalUpslopeCellsNo</t>
  </si>
  <si>
    <t>mfa</t>
  </si>
  <si>
    <t>nfa</t>
  </si>
  <si>
    <t>fSRho</t>
  </si>
  <si>
    <t>fSD50</t>
  </si>
  <si>
    <t>eta</t>
  </si>
  <si>
    <t>nA</t>
  </si>
  <si>
    <t>mfb</t>
  </si>
  <si>
    <t>nfb</t>
  </si>
  <si>
    <t>kfbre</t>
  </si>
  <si>
    <t>nB</t>
  </si>
  <si>
    <t>WRITE_INTERVAL</t>
  </si>
  <si>
    <t>value</t>
  </si>
  <si>
    <t>unit</t>
  </si>
  <si>
    <t>parameter</t>
  </si>
  <si>
    <t>-</t>
  </si>
  <si>
    <t>ratio</t>
  </si>
  <si>
    <t>[m/year]</t>
  </si>
  <si>
    <t>[m/m*year]</t>
  </si>
  <si>
    <t>[m^2/m year]</t>
  </si>
  <si>
    <t>[s]</t>
  </si>
  <si>
    <t>[kg/m^3]</t>
  </si>
  <si>
    <t>[m^-1/3 s]</t>
  </si>
  <si>
    <t>[m^2]</t>
  </si>
  <si>
    <t>[m^1-2mqa s^-1]</t>
  </si>
  <si>
    <t>IO</t>
  </si>
  <si>
    <t>Domain</t>
  </si>
  <si>
    <t>Initial Topography</t>
  </si>
  <si>
    <t>Time</t>
  </si>
  <si>
    <t>Boundary &amp; Uplift Condition</t>
  </si>
  <si>
    <t>Hillslope Process</t>
  </si>
  <si>
    <t>Weathering Process</t>
  </si>
  <si>
    <t>Hydrology</t>
  </si>
  <si>
    <t>Fluvial Process</t>
  </si>
  <si>
    <t>Category</t>
  </si>
  <si>
    <t>No</t>
  </si>
  <si>
    <t>Uplift Rate</t>
  </si>
  <si>
    <t>Total Recording No</t>
  </si>
  <si>
    <t>sub-directory for model result</t>
  </si>
  <si>
    <t>셀 크기.</t>
  </si>
  <si>
    <t>초기 지형을 만들 경우, 외곽 경계를 제외한 Y축 크기.</t>
  </si>
  <si>
    <t>초기 지형을 만들 경우, 외곽 경계를 제외한 X축 크기.</t>
  </si>
  <si>
    <t>초기 지형을 만들 경우, 평탄면의 경사(아래에서 위로의 경사).</t>
  </si>
  <si>
    <t>초기 지형의 퇴적층 두께를 만들 경우, 퇴적층 두께.</t>
  </si>
  <si>
    <t>초지 지형의 퇴적층 두께를 불러올 경우, 이를 저장한 파일. 없다면 No라고 표기함</t>
  </si>
  <si>
    <t>초기 지형을 불러올 경우, 초기 지형을 저장한 파일. 없다면 No라고 표기함.</t>
  </si>
  <si>
    <t>총 실행 횟수</t>
  </si>
  <si>
    <t>이전 모형 결과에 이어서 할 경우의 초기 실행 횟수, 이어서 하지 않는다면 1</t>
  </si>
  <si>
    <t>만제유량 재현 기간</t>
  </si>
  <si>
    <t>모의 결과를 출력하는 실행 간격</t>
  </si>
  <si>
    <t>모델 영역으로부터 유출이 발생한는 유출구 또는 경계 조건. 0, 하나의 유출구, 1, 아래의 경계면, 2, 위 아래 경계면, 4, 모든 경계면.</t>
  </si>
  <si>
    <t>외곽 경계 고도 조건. 0: 고도 (inf) 고정. 1: 경동성 요곡 지반융기운동 모의시 영서쪽 외곽 경계</t>
  </si>
  <si>
    <t>좌우 외곽 경계 연결 조건. 0: 연결 안됨. 1: 연결됨.</t>
  </si>
  <si>
    <t>모의기간 동안 총 지반 융기량</t>
  </si>
  <si>
    <t>경동성 요곡 지반융기운동 조건. 0: 동질한 지반융기. 1: 경동성 요곡 지반융기</t>
  </si>
  <si>
    <t>(경동성 요곡 지반융기운동 조건시) 해안선으로부터 융기축까지의 거리</t>
  </si>
  <si>
    <t>(경동성 요곡 지반융기운동 조건시) 누적 지반 융기량을 기준으로한 융기축에서 위 경계로의 각</t>
  </si>
  <si>
    <t>(경동성 요곡 지반융기운동 조건시) 위 경계의 최종 고도</t>
  </si>
  <si>
    <t>융기율의 시간적 분포 조건. 1: 융기율 일정. 2: 융기율 변동. 3: 융기율 돌출-감쇠</t>
  </si>
  <si>
    <t>(융기율 변동 조건) 모의기간 동안 높은 융기율이 발생하는 빈도. 융기율 변동 조건이 아니라면 0</t>
  </si>
  <si>
    <t>(융기율 변동 조건) 평균 연간 융기율을 기준으로 최대 최소 융기율의 차이 비율. 융기율 변동 조건이 아니라면 0.</t>
  </si>
  <si>
    <t>(융기율 돌출-감쇠 조건) 융기율 돌출-감쇠 분포의 초기 융기율. 융기율 돌출-감쇠 조건이 아니라면 0.</t>
  </si>
  <si>
    <t>(경동성 요곡 지반융기운동 조건시) 영서 외곽 경계 고도가 본격적으로 하강하는 시점 (모의 기간에서의 비율). 특별히 하강하지 않을 경우 0.</t>
  </si>
  <si>
    <t>(경동성 요곡 지반융기운동 조건시) 모의기간 이전 융기율</t>
  </si>
  <si>
    <t>선형 풍화함수에서 연장되는 노출 기반암의 풍화률</t>
  </si>
  <si>
    <t>선형 풍화함수의 증가율</t>
  </si>
  <si>
    <t>지수 감소 풍화함수에서 연장되는 노출 기반암의 풍화율</t>
  </si>
  <si>
    <t>풍화층 두께 규모 (characteristic regolith thickness scale)</t>
  </si>
  <si>
    <t>사면작용의 확산 계수</t>
  </si>
  <si>
    <t>기반암 활동의 안정 사면각</t>
  </si>
  <si>
    <t>천부 활동의 안정 사면각</t>
  </si>
  <si>
    <t>연간 강우량</t>
  </si>
  <si>
    <t>연간 증발산량</t>
  </si>
  <si>
    <t>평균 유량과 만수 유량과의 관계식에서 계수</t>
  </si>
  <si>
    <t>평균 유량과 만수 유량과의 관계식에서 지수</t>
  </si>
  <si>
    <t>만수 유량 지속 기간</t>
  </si>
  <si>
    <t>만수 유량 지속 기간을 줄이기 위한 운반율 및 침식율 가중치</t>
  </si>
  <si>
    <t>최소한의 세부 단위 시간</t>
  </si>
  <si>
    <t>만수 유량과 하폭과의 관계식에서 계수</t>
  </si>
  <si>
    <t>만수 유량과 하폭과의 관계식에서 지수</t>
  </si>
  <si>
    <t>만수 유량과 수심과의 관계식에서 계수</t>
  </si>
  <si>
    <t>만수 유량과 수심과의 관계식에서 지수</t>
  </si>
  <si>
    <t>flooded region 순 퇴적물 두께 변화율을 추정하는 방법. 1: 간단, 2: 자세</t>
  </si>
  <si>
    <t>하천 시작 지점 임계값</t>
  </si>
  <si>
    <t>(초기 지형이 평탄하여 하도가 형성되지 않을 경우) 하천 시작 임계 상부 유역 셀 개수</t>
  </si>
  <si>
    <t>critical upslope contributing area</t>
  </si>
  <si>
    <t>하천에 의한 퇴적물 이동율 수식에서 유량의 지수</t>
  </si>
  <si>
    <t>하천에 의한 퇴적물 이동율 수식에서 경사의 지수</t>
  </si>
  <si>
    <t>운반되는 퇴적물의 평균 밀도</t>
  </si>
  <si>
    <t>운반되는 퇴적물의 중간 입경</t>
  </si>
  <si>
    <t>운반되는 퇴적물의 평균 공극율</t>
  </si>
  <si>
    <t>충적 하천 하도에서의 Mannning 저항 계수</t>
  </si>
  <si>
    <t>기반암 하상 침식률 수식에서 유량의 지수</t>
  </si>
  <si>
    <t>기반암 하상 침식률 수식에서 경사의 지수</t>
  </si>
  <si>
    <t>기반암 하상 연약도</t>
  </si>
  <si>
    <t>기반암 하상 하도에서의 Manning 저항 계수</t>
  </si>
  <si>
    <t>Description</t>
  </si>
  <si>
    <t>20140403_1240</t>
  </si>
  <si>
    <t>Weathering Rate</t>
  </si>
  <si>
    <t>linear function</t>
  </si>
  <si>
    <t>exponential decay function</t>
  </si>
  <si>
    <t>W = W0 + b*Dr</t>
  </si>
  <si>
    <t>W = W1 * e^(-Dr/Drcw)</t>
  </si>
  <si>
    <t>W0</t>
  </si>
  <si>
    <t>b</t>
  </si>
  <si>
    <t>W1</t>
  </si>
  <si>
    <t>Drcw</t>
  </si>
  <si>
    <t>Regolith Depth[m]</t>
  </si>
  <si>
    <t>[m^1-3mhw s^3mhw]</t>
  </si>
  <si>
    <t>[m^2-2mfa*pfa S^-2mfa*pfa]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</si>
</sst>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Times New Roman"/>
      <family val="1"/>
    </font>
    <font>
      <sz val="11"/>
      <color rgb="FF00B0F0"/>
      <name val="Times New Roman"/>
      <family val="1"/>
    </font>
    <font>
      <sz val="11"/>
      <color theme="9" tint="-0.249977111117893"/>
      <name val="Times New Roman"/>
      <family val="1"/>
    </font>
    <font>
      <b/>
      <sz val="11"/>
      <color theme="3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name val="Calibri"/>
      <scheme val="minor"/>
    </font>
    <font>
      <b/>
      <i/>
      <sz val="14"/>
      <color theme="3"/>
      <name val="Calibri"/>
      <scheme val="minor"/>
    </font>
    <font>
      <i/>
      <sz val="14"/>
      <color theme="1"/>
      <name val="Calibri"/>
      <scheme val="minor"/>
    </font>
    <font>
      <i/>
      <sz val="11"/>
      <color theme="8" tint="0.39997558519241921"/>
      <name val="Calibri"/>
      <scheme val="minor"/>
    </font>
    <font>
      <i/>
      <sz val="11"/>
      <color theme="9" tint="0.39997558519241921"/>
      <name val="Calibri"/>
      <scheme val="minor"/>
    </font>
    <font>
      <i/>
      <sz val="11"/>
      <color theme="1" tint="0.499984740745262"/>
      <name val="Calibri"/>
      <scheme val="minor"/>
    </font>
    <font>
      <i/>
      <sz val="11"/>
      <color theme="1" tint="0.499984740745262"/>
      <name val="굴림"/>
      <charset val="129"/>
    </font>
    <font>
      <i/>
      <sz val="11"/>
      <color theme="9" tint="0.39997558519241921"/>
      <name val="굴림"/>
      <family val="2"/>
      <charset val="129"/>
    </font>
    <font>
      <sz val="11"/>
      <color theme="1"/>
      <name val="대한 Regular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4" tint="0.39997558519241921"/>
      </top>
      <bottom style="medium">
        <color theme="4" tint="0.39997558519241921"/>
      </bottom>
      <diagonal/>
    </border>
  </borders>
  <cellStyleXfs count="25">
    <xf numFmtId="0" fontId="0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2" borderId="0" xfId="0" applyFont="1" applyFill="1">
      <alignment vertical="center"/>
    </xf>
    <xf numFmtId="0" fontId="5" fillId="0" borderId="1" xfId="1" applyAlignment="1">
      <alignment vertical="center"/>
    </xf>
    <xf numFmtId="0" fontId="0" fillId="0" borderId="3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1" xfId="0" applyFont="1" applyBorder="1">
      <alignment vertical="center"/>
    </xf>
    <xf numFmtId="0" fontId="9" fillId="0" borderId="1" xfId="1" applyFont="1" applyAlignment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0" fillId="0" borderId="1" xfId="1" applyFont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6" fillId="0" borderId="2" xfId="2" applyAlignment="1">
      <alignment horizontal="center" vertical="center"/>
    </xf>
    <xf numFmtId="0" fontId="0" fillId="0" borderId="0" xfId="0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4" fillId="0" borderId="0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1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4" xfId="0" applyFill="1" applyBorder="1">
      <alignment vertical="center"/>
    </xf>
    <xf numFmtId="0" fontId="13" fillId="0" borderId="0" xfId="0" applyFont="1" applyBorder="1">
      <alignment vertical="center"/>
    </xf>
    <xf numFmtId="0" fontId="17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0" borderId="7" xfId="0" applyBorder="1">
      <alignment vertical="center"/>
    </xf>
    <xf numFmtId="0" fontId="16" fillId="0" borderId="7" xfId="0" applyFont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7" xfId="0" applyFont="1" applyBorder="1">
      <alignment vertical="center"/>
    </xf>
    <xf numFmtId="0" fontId="0" fillId="0" borderId="8" xfId="0" applyBorder="1">
      <alignment vertical="center"/>
    </xf>
    <xf numFmtId="0" fontId="12" fillId="0" borderId="8" xfId="0" applyFont="1" applyBorder="1">
      <alignment vertical="center"/>
    </xf>
    <xf numFmtId="0" fontId="6" fillId="0" borderId="0" xfId="2" applyBorder="1" applyAlignment="1">
      <alignment horizontal="center" vertical="center"/>
    </xf>
    <xf numFmtId="0" fontId="5" fillId="0" borderId="0" xfId="1" applyBorder="1" applyAlignment="1">
      <alignment vertical="center"/>
    </xf>
    <xf numFmtId="2" fontId="0" fillId="0" borderId="0" xfId="0" applyNumberFormat="1">
      <alignment vertical="center"/>
    </xf>
    <xf numFmtId="0" fontId="5" fillId="0" borderId="1" xfId="1" applyAlignment="1">
      <alignment horizontal="center" vertical="center"/>
    </xf>
  </cellXfs>
  <cellStyles count="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eading 3" xfId="1" builtinId="18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74092498365"/>
          <c:y val="0.119935170178282"/>
          <c:w val="0.804770743909719"/>
          <c:h val="0.727887798466035"/>
        </c:manualLayout>
      </c:layout>
      <c:scatterChart>
        <c:scatterStyle val="lineMarker"/>
        <c:varyColors val="0"/>
        <c:ser>
          <c:idx val="0"/>
          <c:order val="0"/>
          <c:tx>
            <c:v>Linear Function</c:v>
          </c:tx>
          <c:spPr>
            <a:ln w="47625">
              <a:noFill/>
            </a:ln>
          </c:spPr>
          <c:xVal>
            <c:numRef>
              <c:f>Weathering!$B$9:$B$49</c:f>
              <c:numCache>
                <c:formatCode>0.00</c:formatCode>
                <c:ptCount val="4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</c:numCache>
            </c:numRef>
          </c:xVal>
          <c:yVal>
            <c:numRef>
              <c:f>Weathering!$C$9:$C$49</c:f>
              <c:numCache>
                <c:formatCode>General</c:formatCode>
                <c:ptCount val="41"/>
                <c:pt idx="0">
                  <c:v>1.4E-5</c:v>
                </c:pt>
                <c:pt idx="1">
                  <c:v>3.16E-5</c:v>
                </c:pt>
                <c:pt idx="2">
                  <c:v>4.92E-5</c:v>
                </c:pt>
                <c:pt idx="3">
                  <c:v>6.68E-5</c:v>
                </c:pt>
                <c:pt idx="4">
                  <c:v>8.44E-5</c:v>
                </c:pt>
                <c:pt idx="5">
                  <c:v>0.000102</c:v>
                </c:pt>
                <c:pt idx="6">
                  <c:v>0.0001196</c:v>
                </c:pt>
                <c:pt idx="7">
                  <c:v>0.0001372</c:v>
                </c:pt>
                <c:pt idx="8">
                  <c:v>0.0001548</c:v>
                </c:pt>
                <c:pt idx="9">
                  <c:v>0.0001724</c:v>
                </c:pt>
                <c:pt idx="10">
                  <c:v>0.00019</c:v>
                </c:pt>
                <c:pt idx="11">
                  <c:v>0.0002076</c:v>
                </c:pt>
                <c:pt idx="12">
                  <c:v>0.0002252</c:v>
                </c:pt>
                <c:pt idx="13">
                  <c:v>0.0002428</c:v>
                </c:pt>
                <c:pt idx="14">
                  <c:v>0.0002604</c:v>
                </c:pt>
                <c:pt idx="15">
                  <c:v>0.000278</c:v>
                </c:pt>
                <c:pt idx="16">
                  <c:v>0.0002956</c:v>
                </c:pt>
                <c:pt idx="17">
                  <c:v>0.0003132</c:v>
                </c:pt>
                <c:pt idx="18">
                  <c:v>0.0003308</c:v>
                </c:pt>
                <c:pt idx="19">
                  <c:v>0.0003484</c:v>
                </c:pt>
                <c:pt idx="20">
                  <c:v>0.000366</c:v>
                </c:pt>
                <c:pt idx="21">
                  <c:v>0.0003836</c:v>
                </c:pt>
                <c:pt idx="22">
                  <c:v>0.0004012</c:v>
                </c:pt>
                <c:pt idx="23">
                  <c:v>0.0004188</c:v>
                </c:pt>
                <c:pt idx="24">
                  <c:v>0.0004364</c:v>
                </c:pt>
                <c:pt idx="25">
                  <c:v>0.000454</c:v>
                </c:pt>
                <c:pt idx="26">
                  <c:v>0.0004716</c:v>
                </c:pt>
                <c:pt idx="27">
                  <c:v>0.0004892</c:v>
                </c:pt>
                <c:pt idx="28">
                  <c:v>0.0005068</c:v>
                </c:pt>
                <c:pt idx="29">
                  <c:v>0.0005244</c:v>
                </c:pt>
                <c:pt idx="30">
                  <c:v>0.000542</c:v>
                </c:pt>
                <c:pt idx="31">
                  <c:v>0.0005596</c:v>
                </c:pt>
                <c:pt idx="32">
                  <c:v>0.0005772</c:v>
                </c:pt>
                <c:pt idx="33">
                  <c:v>0.0005948</c:v>
                </c:pt>
                <c:pt idx="34">
                  <c:v>0.0006124</c:v>
                </c:pt>
                <c:pt idx="35">
                  <c:v>0.00063</c:v>
                </c:pt>
                <c:pt idx="36">
                  <c:v>0.0006476</c:v>
                </c:pt>
                <c:pt idx="37">
                  <c:v>0.0006652</c:v>
                </c:pt>
                <c:pt idx="38">
                  <c:v>0.0006828</c:v>
                </c:pt>
                <c:pt idx="39">
                  <c:v>0.0007004</c:v>
                </c:pt>
                <c:pt idx="40">
                  <c:v>0.000718</c:v>
                </c:pt>
              </c:numCache>
            </c:numRef>
          </c:yVal>
          <c:smooth val="0"/>
        </c:ser>
        <c:ser>
          <c:idx val="1"/>
          <c:order val="1"/>
          <c:tx>
            <c:v>Exponetial Decay Curve</c:v>
          </c:tx>
          <c:spPr>
            <a:ln w="47625">
              <a:noFill/>
            </a:ln>
          </c:spPr>
          <c:xVal>
            <c:numRef>
              <c:f>Weathering!$B$9:$B$49</c:f>
              <c:numCache>
                <c:formatCode>0.00</c:formatCode>
                <c:ptCount val="4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</c:numCache>
            </c:numRef>
          </c:xVal>
          <c:yVal>
            <c:numRef>
              <c:f>Weathering!$D$9:$D$49</c:f>
              <c:numCache>
                <c:formatCode>General</c:formatCode>
                <c:ptCount val="41"/>
                <c:pt idx="0">
                  <c:v>0.000516</c:v>
                </c:pt>
                <c:pt idx="1">
                  <c:v>0.000466896107680087</c:v>
                </c:pt>
                <c:pt idx="2">
                  <c:v>0.000422465068540341</c:v>
                </c:pt>
                <c:pt idx="3">
                  <c:v>0.000382262201806757</c:v>
                </c:pt>
                <c:pt idx="4">
                  <c:v>0.000345885143675959</c:v>
                </c:pt>
                <c:pt idx="5">
                  <c:v>0.00031296982032301</c:v>
                </c:pt>
                <c:pt idx="6">
                  <c:v>0.000283186804128197</c:v>
                </c:pt>
                <c:pt idx="7">
                  <c:v>0.000256238016654687</c:v>
                </c:pt>
                <c:pt idx="8">
                  <c:v>0.000231853745379339</c:v>
                </c:pt>
                <c:pt idx="9">
                  <c:v>0.000209789944319115</c:v>
                </c:pt>
                <c:pt idx="10">
                  <c:v>0.000189825791536855</c:v>
                </c:pt>
                <c:pt idx="11">
                  <c:v>0.000171761479081103</c:v>
                </c:pt>
                <c:pt idx="12">
                  <c:v>0.000155416213240972</c:v>
                </c:pt>
                <c:pt idx="13">
                  <c:v>0.000140626405101916</c:v>
                </c:pt>
                <c:pt idx="14">
                  <c:v>0.000127244033292883</c:v>
                </c:pt>
                <c:pt idx="15">
                  <c:v>0.000115135162538687</c:v>
                </c:pt>
                <c:pt idx="16">
                  <c:v>0.00010417860319075</c:v>
                </c:pt>
                <c:pt idx="17">
                  <c:v>9.42646983203676E-5</c:v>
                </c:pt>
                <c:pt idx="18">
                  <c:v>8.52942262353049E-5</c:v>
                </c:pt>
                <c:pt idx="19">
                  <c:v>7.71774074357532E-5</c:v>
                </c:pt>
                <c:pt idx="20">
                  <c:v>6.98330060709175E-5</c:v>
                </c:pt>
                <c:pt idx="21">
                  <c:v>6.31875169033165E-5</c:v>
                </c:pt>
                <c:pt idx="22">
                  <c:v>5.71744296436593E-5</c:v>
                </c:pt>
                <c:pt idx="23">
                  <c:v>5.17335632935146E-5</c:v>
                </c:pt>
                <c:pt idx="24">
                  <c:v>4.681046383365E-5</c:v>
                </c:pt>
                <c:pt idx="25">
                  <c:v>4.23558592299045E-5</c:v>
                </c:pt>
                <c:pt idx="26">
                  <c:v>3.83251663021087E-5</c:v>
                </c:pt>
                <c:pt idx="27">
                  <c:v>3.4678044520633E-5</c:v>
                </c:pt>
                <c:pt idx="28">
                  <c:v>3.13779922648068E-5</c:v>
                </c:pt>
                <c:pt idx="29">
                  <c:v>2.83919815024306E-5</c:v>
                </c:pt>
                <c:pt idx="30">
                  <c:v>2.56901272341277E-5</c:v>
                </c:pt>
                <c:pt idx="31">
                  <c:v>2.32453883942256E-5</c:v>
                </c:pt>
                <c:pt idx="32">
                  <c:v>2.10332972146818E-5</c:v>
                </c:pt>
                <c:pt idx="33">
                  <c:v>1.90317143434368E-5</c:v>
                </c:pt>
                <c:pt idx="34">
                  <c:v>1.72206072663371E-5</c:v>
                </c:pt>
                <c:pt idx="35">
                  <c:v>1.55818498150004E-5</c:v>
                </c:pt>
                <c:pt idx="36">
                  <c:v>1.40990407540298E-5</c:v>
                </c:pt>
                <c:pt idx="37">
                  <c:v>1.27573396319369E-5</c:v>
                </c:pt>
                <c:pt idx="38">
                  <c:v>1.15433182529152E-5</c:v>
                </c:pt>
                <c:pt idx="39">
                  <c:v>1.04448262829431E-5</c:v>
                </c:pt>
                <c:pt idx="40">
                  <c:v>9.45086964515659E-6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34520"/>
        <c:axId val="-2127437704"/>
      </c:scatterChart>
      <c:valAx>
        <c:axId val="-2127434520"/>
        <c:scaling>
          <c:orientation val="minMax"/>
          <c:max val="2.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Regolith</a:t>
                </a:r>
                <a:r>
                  <a:rPr lang="en-US" sz="1800" baseline="0"/>
                  <a:t> Depth [m]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15832314733221"/>
              <c:y val="0.90405186385737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27437704"/>
        <c:crosses val="autoZero"/>
        <c:crossBetween val="midCat"/>
      </c:valAx>
      <c:valAx>
        <c:axId val="-212743770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Weahthering</a:t>
                </a:r>
                <a:r>
                  <a:rPr lang="en-US" sz="1800" baseline="0"/>
                  <a:t> Rate [m/year]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0180505415162455"/>
              <c:y val="0.0814561186334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27434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8</xdr:row>
      <xdr:rowOff>95250</xdr:rowOff>
    </xdr:from>
    <xdr:to>
      <xdr:col>14</xdr:col>
      <xdr:colOff>584200</xdr:colOff>
      <xdr:row>30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D60" sqref="D60"/>
    </sheetView>
  </sheetViews>
  <sheetFormatPr baseColWidth="10" defaultColWidth="8.83203125" defaultRowHeight="14" x14ac:dyDescent="0"/>
  <cols>
    <col min="1" max="1" width="29" customWidth="1"/>
    <col min="3" max="3" width="38" customWidth="1"/>
    <col min="4" max="4" width="16.6640625" customWidth="1"/>
    <col min="5" max="5" width="13.1640625" customWidth="1"/>
    <col min="6" max="6" width="3.5" customWidth="1"/>
    <col min="7" max="7" width="57.6640625" style="35" customWidth="1"/>
  </cols>
  <sheetData>
    <row r="1" spans="1:7" ht="16" thickBot="1">
      <c r="A1" s="22" t="s">
        <v>101</v>
      </c>
      <c r="B1" s="22" t="s">
        <v>102</v>
      </c>
      <c r="C1" s="22" t="s">
        <v>81</v>
      </c>
      <c r="D1" s="22" t="s">
        <v>80</v>
      </c>
      <c r="E1" s="22" t="s">
        <v>79</v>
      </c>
      <c r="F1" s="44"/>
      <c r="G1" s="22" t="s">
        <v>163</v>
      </c>
    </row>
    <row r="2" spans="1:7" ht="20" thickTop="1" thickBot="1">
      <c r="A2" s="18" t="s">
        <v>92</v>
      </c>
      <c r="B2" s="10">
        <v>1</v>
      </c>
      <c r="C2" s="14" t="s">
        <v>19</v>
      </c>
      <c r="D2" s="10" t="s">
        <v>82</v>
      </c>
      <c r="E2" s="14" t="s">
        <v>164</v>
      </c>
      <c r="F2" s="45"/>
      <c r="G2" s="35" t="s">
        <v>105</v>
      </c>
    </row>
    <row r="3" spans="1:7" ht="18">
      <c r="A3" s="19" t="s">
        <v>93</v>
      </c>
      <c r="B3" s="11">
        <v>2</v>
      </c>
      <c r="C3" s="11" t="s">
        <v>20</v>
      </c>
      <c r="D3" s="11" t="s">
        <v>82</v>
      </c>
      <c r="E3" s="11">
        <v>100</v>
      </c>
      <c r="F3" s="12"/>
      <c r="G3" s="35" t="s">
        <v>107</v>
      </c>
    </row>
    <row r="4" spans="1:7" ht="18">
      <c r="A4" s="20"/>
      <c r="B4" s="12">
        <v>3</v>
      </c>
      <c r="C4" s="12" t="s">
        <v>21</v>
      </c>
      <c r="D4" s="12" t="s">
        <v>82</v>
      </c>
      <c r="E4" s="12">
        <v>100</v>
      </c>
      <c r="F4" s="12"/>
      <c r="G4" s="35" t="s">
        <v>108</v>
      </c>
    </row>
    <row r="5" spans="1:7" ht="19" thickBot="1">
      <c r="A5" s="21"/>
      <c r="B5" s="13">
        <v>4</v>
      </c>
      <c r="C5" s="13" t="s">
        <v>22</v>
      </c>
      <c r="D5" s="13" t="s">
        <v>24</v>
      </c>
      <c r="E5" s="13">
        <v>25</v>
      </c>
      <c r="F5" s="12"/>
      <c r="G5" s="35" t="s">
        <v>106</v>
      </c>
    </row>
    <row r="6" spans="1:7" ht="18">
      <c r="A6" s="19" t="s">
        <v>94</v>
      </c>
      <c r="B6" s="15">
        <v>5</v>
      </c>
      <c r="C6" s="15" t="s">
        <v>23</v>
      </c>
      <c r="D6" s="15" t="s">
        <v>25</v>
      </c>
      <c r="E6" s="15">
        <v>1</v>
      </c>
      <c r="F6" s="16"/>
      <c r="G6" s="35" t="s">
        <v>109</v>
      </c>
    </row>
    <row r="7" spans="1:7" ht="18">
      <c r="A7" s="20"/>
      <c r="B7" s="16">
        <v>6</v>
      </c>
      <c r="C7" s="16" t="s">
        <v>26</v>
      </c>
      <c r="D7" s="16" t="s">
        <v>82</v>
      </c>
      <c r="E7" s="16" t="s">
        <v>102</v>
      </c>
      <c r="F7" s="16"/>
      <c r="G7" s="35" t="s">
        <v>112</v>
      </c>
    </row>
    <row r="8" spans="1:7" ht="18">
      <c r="A8" s="20"/>
      <c r="B8" s="16">
        <v>7</v>
      </c>
      <c r="C8" s="16" t="s">
        <v>27</v>
      </c>
      <c r="D8" s="16" t="s">
        <v>24</v>
      </c>
      <c r="E8" s="23">
        <v>0.5</v>
      </c>
      <c r="F8" s="23"/>
      <c r="G8" s="35" t="s">
        <v>110</v>
      </c>
    </row>
    <row r="9" spans="1:7" ht="19" thickBot="1">
      <c r="A9" s="21"/>
      <c r="B9" s="17">
        <v>8</v>
      </c>
      <c r="C9" s="17" t="s">
        <v>28</v>
      </c>
      <c r="D9" s="17" t="s">
        <v>82</v>
      </c>
      <c r="E9" s="17" t="s">
        <v>102</v>
      </c>
      <c r="F9" s="16"/>
      <c r="G9" s="35" t="s">
        <v>111</v>
      </c>
    </row>
    <row r="10" spans="1:7" ht="18">
      <c r="A10" s="19" t="s">
        <v>95</v>
      </c>
      <c r="B10" s="15">
        <v>9</v>
      </c>
      <c r="C10" s="15" t="s">
        <v>29</v>
      </c>
      <c r="D10" s="15" t="s">
        <v>82</v>
      </c>
      <c r="E10" s="15">
        <v>10000</v>
      </c>
      <c r="F10" s="16"/>
      <c r="G10" s="35" t="s">
        <v>113</v>
      </c>
    </row>
    <row r="11" spans="1:7" ht="18">
      <c r="A11" s="20"/>
      <c r="B11" s="16">
        <v>10</v>
      </c>
      <c r="C11" s="16" t="s">
        <v>30</v>
      </c>
      <c r="D11" s="16" t="s">
        <v>82</v>
      </c>
      <c r="E11" s="23">
        <v>1</v>
      </c>
      <c r="F11" s="23"/>
      <c r="G11" s="35" t="s">
        <v>114</v>
      </c>
    </row>
    <row r="12" spans="1:7" ht="18">
      <c r="A12" s="20"/>
      <c r="B12" s="16">
        <v>11</v>
      </c>
      <c r="C12" s="16" t="s">
        <v>31</v>
      </c>
      <c r="D12" s="16" t="s">
        <v>32</v>
      </c>
      <c r="E12" s="16">
        <v>2</v>
      </c>
      <c r="F12" s="16"/>
      <c r="G12" s="35" t="s">
        <v>115</v>
      </c>
    </row>
    <row r="13" spans="1:7" ht="18">
      <c r="A13" s="20"/>
      <c r="B13" s="16">
        <v>12</v>
      </c>
      <c r="C13" s="16" t="s">
        <v>78</v>
      </c>
      <c r="D13" s="16" t="s">
        <v>82</v>
      </c>
      <c r="E13" s="16">
        <v>200</v>
      </c>
      <c r="F13" s="16"/>
      <c r="G13" s="35" t="s">
        <v>116</v>
      </c>
    </row>
    <row r="14" spans="1:7" ht="19" thickBot="1">
      <c r="A14" s="21"/>
      <c r="B14" s="42"/>
      <c r="C14" s="43" t="s">
        <v>104</v>
      </c>
      <c r="D14" s="43" t="s">
        <v>82</v>
      </c>
      <c r="E14" s="43">
        <f>E10/E13</f>
        <v>50</v>
      </c>
      <c r="F14" s="24"/>
    </row>
    <row r="15" spans="1:7" ht="18">
      <c r="A15" s="19" t="s">
        <v>96</v>
      </c>
      <c r="B15" s="15">
        <v>13</v>
      </c>
      <c r="C15" s="15" t="s">
        <v>33</v>
      </c>
      <c r="D15" s="15" t="s">
        <v>82</v>
      </c>
      <c r="E15" s="15">
        <v>0</v>
      </c>
      <c r="F15" s="16"/>
      <c r="G15" s="35" t="s">
        <v>117</v>
      </c>
    </row>
    <row r="16" spans="1:7" ht="18">
      <c r="A16" s="20"/>
      <c r="B16" s="16">
        <v>14</v>
      </c>
      <c r="C16" s="16" t="s">
        <v>34</v>
      </c>
      <c r="D16" s="16" t="s">
        <v>82</v>
      </c>
      <c r="E16" s="23">
        <v>0</v>
      </c>
      <c r="F16" s="23"/>
      <c r="G16" s="35" t="s">
        <v>118</v>
      </c>
    </row>
    <row r="17" spans="1:7" ht="18">
      <c r="A17" s="20"/>
      <c r="B17" s="16">
        <v>15</v>
      </c>
      <c r="C17" s="16" t="s">
        <v>35</v>
      </c>
      <c r="D17" s="16" t="s">
        <v>82</v>
      </c>
      <c r="E17" s="23">
        <v>0</v>
      </c>
      <c r="F17" s="23"/>
      <c r="G17" s="35" t="s">
        <v>119</v>
      </c>
    </row>
    <row r="18" spans="1:7" ht="18">
      <c r="A18" s="20"/>
      <c r="B18" s="26">
        <v>16</v>
      </c>
      <c r="C18" s="26" t="s">
        <v>36</v>
      </c>
      <c r="D18" s="26" t="s">
        <v>24</v>
      </c>
      <c r="E18" s="26">
        <v>4</v>
      </c>
      <c r="F18" s="16"/>
      <c r="G18" s="35" t="s">
        <v>120</v>
      </c>
    </row>
    <row r="19" spans="1:7" ht="18">
      <c r="A19" s="20"/>
      <c r="B19" s="38"/>
      <c r="C19" s="40" t="s">
        <v>103</v>
      </c>
      <c r="D19" s="40" t="s">
        <v>84</v>
      </c>
      <c r="E19" s="40">
        <f>E18/(E10*E12)</f>
        <v>2.0000000000000001E-4</v>
      </c>
      <c r="F19" s="25"/>
    </row>
    <row r="20" spans="1:7" ht="18">
      <c r="A20" s="20"/>
      <c r="B20" s="28">
        <v>17</v>
      </c>
      <c r="C20" s="28" t="s">
        <v>37</v>
      </c>
      <c r="D20" s="28" t="s">
        <v>82</v>
      </c>
      <c r="E20" s="28">
        <v>0</v>
      </c>
      <c r="F20" s="16"/>
      <c r="G20" s="35" t="s">
        <v>121</v>
      </c>
    </row>
    <row r="21" spans="1:7" ht="18">
      <c r="A21" s="20"/>
      <c r="B21" s="16">
        <v>18</v>
      </c>
      <c r="C21" s="29" t="s">
        <v>38</v>
      </c>
      <c r="D21" s="29" t="s">
        <v>82</v>
      </c>
      <c r="E21" s="29">
        <v>0</v>
      </c>
      <c r="F21" s="29"/>
      <c r="G21" s="35" t="s">
        <v>122</v>
      </c>
    </row>
    <row r="22" spans="1:7" ht="18">
      <c r="A22" s="20"/>
      <c r="B22" s="16">
        <v>19</v>
      </c>
      <c r="C22" s="29" t="s">
        <v>39</v>
      </c>
      <c r="D22" s="29" t="s">
        <v>25</v>
      </c>
      <c r="E22" s="29">
        <v>0</v>
      </c>
      <c r="F22" s="29"/>
      <c r="G22" s="35" t="s">
        <v>123</v>
      </c>
    </row>
    <row r="23" spans="1:7" ht="18">
      <c r="A23" s="20"/>
      <c r="B23" s="27">
        <v>20</v>
      </c>
      <c r="C23" s="30" t="s">
        <v>40</v>
      </c>
      <c r="D23" s="30" t="s">
        <v>82</v>
      </c>
      <c r="E23" s="30">
        <v>0</v>
      </c>
      <c r="F23" s="29"/>
      <c r="G23" s="35" t="s">
        <v>124</v>
      </c>
    </row>
    <row r="24" spans="1:7" ht="18">
      <c r="A24" s="20"/>
      <c r="B24" s="28">
        <v>21</v>
      </c>
      <c r="C24" s="28" t="s">
        <v>41</v>
      </c>
      <c r="D24" s="28" t="s">
        <v>82</v>
      </c>
      <c r="E24" s="28">
        <v>1</v>
      </c>
      <c r="F24" s="16"/>
      <c r="G24" s="35" t="s">
        <v>125</v>
      </c>
    </row>
    <row r="25" spans="1:7" ht="18">
      <c r="A25" s="20"/>
      <c r="B25" s="16">
        <v>22</v>
      </c>
      <c r="C25" s="29" t="s">
        <v>42</v>
      </c>
      <c r="D25" s="29" t="s">
        <v>82</v>
      </c>
      <c r="E25" s="29">
        <v>0</v>
      </c>
      <c r="F25" s="29"/>
      <c r="G25" s="35" t="s">
        <v>126</v>
      </c>
    </row>
    <row r="26" spans="1:7" ht="18">
      <c r="A26" s="20"/>
      <c r="B26" s="16">
        <v>23</v>
      </c>
      <c r="C26" s="29" t="s">
        <v>43</v>
      </c>
      <c r="D26" s="29" t="s">
        <v>83</v>
      </c>
      <c r="E26" s="29">
        <v>0</v>
      </c>
      <c r="F26" s="29"/>
      <c r="G26" s="35" t="s">
        <v>127</v>
      </c>
    </row>
    <row r="27" spans="1:7" ht="18">
      <c r="A27" s="20"/>
      <c r="B27" s="27">
        <v>24</v>
      </c>
      <c r="C27" s="30" t="s">
        <v>44</v>
      </c>
      <c r="D27" s="30" t="s">
        <v>84</v>
      </c>
      <c r="E27" s="30">
        <v>0</v>
      </c>
      <c r="F27" s="29"/>
      <c r="G27" s="35" t="s">
        <v>128</v>
      </c>
    </row>
    <row r="28" spans="1:7" ht="18">
      <c r="A28" s="20"/>
      <c r="B28" s="16">
        <v>25</v>
      </c>
      <c r="C28" s="29" t="s">
        <v>45</v>
      </c>
      <c r="D28" s="32" t="s">
        <v>83</v>
      </c>
      <c r="E28" s="29">
        <v>0</v>
      </c>
      <c r="F28" s="29"/>
      <c r="G28" s="35" t="s">
        <v>129</v>
      </c>
    </row>
    <row r="29" spans="1:7" ht="19" thickBot="1">
      <c r="A29" s="21"/>
      <c r="B29" s="17">
        <v>26</v>
      </c>
      <c r="C29" s="31" t="s">
        <v>46</v>
      </c>
      <c r="D29" s="31" t="s">
        <v>84</v>
      </c>
      <c r="E29" s="31">
        <v>0</v>
      </c>
      <c r="F29" s="29"/>
      <c r="G29" s="35" t="s">
        <v>130</v>
      </c>
    </row>
    <row r="30" spans="1:7" ht="18">
      <c r="A30" s="19" t="s">
        <v>98</v>
      </c>
      <c r="B30" s="15">
        <v>27</v>
      </c>
      <c r="C30" s="15" t="s">
        <v>47</v>
      </c>
      <c r="D30" s="15" t="s">
        <v>84</v>
      </c>
      <c r="E30" s="15">
        <v>1.4E-5</v>
      </c>
      <c r="F30" s="16"/>
      <c r="G30" s="35" t="s">
        <v>131</v>
      </c>
    </row>
    <row r="31" spans="1:7" ht="18">
      <c r="A31" s="20"/>
      <c r="B31" s="16">
        <v>28</v>
      </c>
      <c r="C31" s="16" t="s">
        <v>48</v>
      </c>
      <c r="D31" s="16" t="s">
        <v>85</v>
      </c>
      <c r="E31" s="37">
        <v>3.5199999999999999E-4</v>
      </c>
      <c r="F31" s="36"/>
      <c r="G31" s="35" t="s">
        <v>132</v>
      </c>
    </row>
    <row r="32" spans="1:7" ht="18">
      <c r="A32" s="20"/>
      <c r="B32" s="16">
        <v>29</v>
      </c>
      <c r="C32" s="16" t="s">
        <v>49</v>
      </c>
      <c r="D32" s="16" t="s">
        <v>84</v>
      </c>
      <c r="E32" s="37">
        <v>5.1599999999999997E-4</v>
      </c>
      <c r="F32" s="36"/>
      <c r="G32" s="35" t="s">
        <v>133</v>
      </c>
    </row>
    <row r="33" spans="1:7" ht="19" thickBot="1">
      <c r="A33" s="21"/>
      <c r="B33" s="17">
        <v>30</v>
      </c>
      <c r="C33" s="17" t="s">
        <v>50</v>
      </c>
      <c r="D33" s="17" t="s">
        <v>24</v>
      </c>
      <c r="E33" s="17">
        <v>0.5</v>
      </c>
      <c r="F33" s="16"/>
      <c r="G33" s="35" t="s">
        <v>134</v>
      </c>
    </row>
    <row r="34" spans="1:7" ht="18">
      <c r="A34" s="19" t="s">
        <v>97</v>
      </c>
      <c r="B34" s="15">
        <v>31</v>
      </c>
      <c r="C34" s="15" t="s">
        <v>51</v>
      </c>
      <c r="D34" s="15" t="s">
        <v>86</v>
      </c>
      <c r="E34" s="15">
        <v>2E-3</v>
      </c>
      <c r="F34" s="16"/>
      <c r="G34" s="35" t="s">
        <v>135</v>
      </c>
    </row>
    <row r="35" spans="1:7" ht="18">
      <c r="A35" s="20"/>
      <c r="B35" s="16">
        <v>32</v>
      </c>
      <c r="C35" s="16" t="s">
        <v>52</v>
      </c>
      <c r="D35" s="16" t="s">
        <v>25</v>
      </c>
      <c r="E35" s="23">
        <v>0.3</v>
      </c>
      <c r="F35" s="23"/>
      <c r="G35" s="35" t="s">
        <v>137</v>
      </c>
    </row>
    <row r="36" spans="1:7" ht="19" thickBot="1">
      <c r="A36" s="21"/>
      <c r="B36" s="17">
        <v>33</v>
      </c>
      <c r="C36" s="17" t="s">
        <v>53</v>
      </c>
      <c r="D36" s="17" t="s">
        <v>25</v>
      </c>
      <c r="E36" s="17">
        <v>0.6</v>
      </c>
      <c r="F36" s="16"/>
      <c r="G36" s="35" t="s">
        <v>136</v>
      </c>
    </row>
    <row r="37" spans="1:7" ht="18">
      <c r="A37" s="19" t="s">
        <v>99</v>
      </c>
      <c r="B37" s="15">
        <v>34</v>
      </c>
      <c r="C37" s="15" t="s">
        <v>54</v>
      </c>
      <c r="D37" s="15" t="s">
        <v>84</v>
      </c>
      <c r="E37" s="15">
        <v>1.2</v>
      </c>
      <c r="F37" s="16"/>
      <c r="G37" s="35" t="s">
        <v>138</v>
      </c>
    </row>
    <row r="38" spans="1:7" ht="18">
      <c r="A38" s="20"/>
      <c r="B38" s="16">
        <v>35</v>
      </c>
      <c r="C38" s="16" t="s">
        <v>55</v>
      </c>
      <c r="D38" s="16" t="s">
        <v>84</v>
      </c>
      <c r="E38" s="16">
        <v>0.6</v>
      </c>
      <c r="F38" s="16"/>
      <c r="G38" s="35" t="s">
        <v>139</v>
      </c>
    </row>
    <row r="39" spans="1:7" ht="18">
      <c r="A39" s="20"/>
      <c r="B39" s="26">
        <v>36</v>
      </c>
      <c r="C39" s="26" t="s">
        <v>56</v>
      </c>
      <c r="D39" s="26" t="s">
        <v>91</v>
      </c>
      <c r="E39" s="26">
        <v>25</v>
      </c>
      <c r="F39" s="16"/>
      <c r="G39" s="35" t="s">
        <v>140</v>
      </c>
    </row>
    <row r="40" spans="1:7" ht="18">
      <c r="A40" s="20"/>
      <c r="B40" s="16">
        <v>37</v>
      </c>
      <c r="C40" s="16" t="s">
        <v>57</v>
      </c>
      <c r="D40" s="16" t="s">
        <v>82</v>
      </c>
      <c r="E40" s="23">
        <v>0.75</v>
      </c>
      <c r="F40" s="23"/>
      <c r="G40" s="35" t="s">
        <v>141</v>
      </c>
    </row>
    <row r="41" spans="1:7" ht="18">
      <c r="A41" s="20"/>
      <c r="B41" s="26">
        <v>38</v>
      </c>
      <c r="C41" s="26" t="s">
        <v>58</v>
      </c>
      <c r="D41" s="26" t="s">
        <v>87</v>
      </c>
      <c r="E41" s="33">
        <v>3600</v>
      </c>
      <c r="F41" s="23"/>
      <c r="G41" s="35" t="s">
        <v>142</v>
      </c>
    </row>
    <row r="42" spans="1:7" ht="18">
      <c r="A42" s="20"/>
      <c r="B42" s="16">
        <v>39</v>
      </c>
      <c r="C42" s="16" t="s">
        <v>59</v>
      </c>
      <c r="D42" s="16" t="s">
        <v>82</v>
      </c>
      <c r="E42" s="23">
        <v>1</v>
      </c>
      <c r="F42" s="16"/>
      <c r="G42" s="35" t="s">
        <v>143</v>
      </c>
    </row>
    <row r="43" spans="1:7" ht="18">
      <c r="A43" s="20"/>
      <c r="B43" s="16">
        <v>40</v>
      </c>
      <c r="C43" s="16" t="s">
        <v>60</v>
      </c>
      <c r="D43" s="16" t="s">
        <v>87</v>
      </c>
      <c r="E43" s="23">
        <v>1</v>
      </c>
      <c r="F43" s="16"/>
      <c r="G43" s="35" t="s">
        <v>144</v>
      </c>
    </row>
    <row r="44" spans="1:7" ht="18">
      <c r="A44" s="20"/>
      <c r="B44" s="26">
        <v>41</v>
      </c>
      <c r="C44" s="26" t="s">
        <v>61</v>
      </c>
      <c r="D44" s="26" t="s">
        <v>175</v>
      </c>
      <c r="E44" s="26">
        <v>5</v>
      </c>
      <c r="F44" s="16"/>
      <c r="G44" s="35" t="s">
        <v>145</v>
      </c>
    </row>
    <row r="45" spans="1:7" ht="18">
      <c r="A45" s="20"/>
      <c r="B45" s="16">
        <v>42</v>
      </c>
      <c r="C45" s="16" t="s">
        <v>62</v>
      </c>
      <c r="D45" s="16" t="s">
        <v>82</v>
      </c>
      <c r="E45" s="23">
        <v>0.5</v>
      </c>
      <c r="F45" s="16"/>
      <c r="G45" s="35" t="s">
        <v>146</v>
      </c>
    </row>
    <row r="46" spans="1:7" ht="18">
      <c r="A46" s="20"/>
      <c r="B46" s="16">
        <v>43</v>
      </c>
      <c r="C46" s="16" t="s">
        <v>63</v>
      </c>
      <c r="D46" s="16" t="s">
        <v>82</v>
      </c>
      <c r="E46" s="23">
        <v>0.53</v>
      </c>
      <c r="F46" s="16"/>
      <c r="G46" s="35" t="s">
        <v>147</v>
      </c>
    </row>
    <row r="47" spans="1:7" ht="19" thickBot="1">
      <c r="A47" s="21"/>
      <c r="B47" s="17">
        <v>44</v>
      </c>
      <c r="C47" s="17" t="s">
        <v>64</v>
      </c>
      <c r="D47" s="17" t="s">
        <v>82</v>
      </c>
      <c r="E47" s="17">
        <v>0.3</v>
      </c>
      <c r="F47" s="16"/>
      <c r="G47" s="35" t="s">
        <v>148</v>
      </c>
    </row>
    <row r="48" spans="1:7" ht="18">
      <c r="A48" s="19" t="s">
        <v>100</v>
      </c>
      <c r="B48" s="15">
        <v>45</v>
      </c>
      <c r="C48" s="15" t="s">
        <v>65</v>
      </c>
      <c r="D48" s="15" t="s">
        <v>82</v>
      </c>
      <c r="E48" s="15">
        <v>1</v>
      </c>
      <c r="F48" s="16"/>
      <c r="G48" s="35" t="s">
        <v>149</v>
      </c>
    </row>
    <row r="49" spans="1:7" ht="18">
      <c r="A49" s="20"/>
      <c r="B49" s="26">
        <v>46</v>
      </c>
      <c r="C49" s="26" t="s">
        <v>66</v>
      </c>
      <c r="D49" s="26" t="s">
        <v>90</v>
      </c>
      <c r="E49" s="26">
        <v>6000</v>
      </c>
      <c r="F49" s="16"/>
      <c r="G49" s="35" t="s">
        <v>150</v>
      </c>
    </row>
    <row r="50" spans="1:7" ht="18">
      <c r="A50" s="20"/>
      <c r="B50" s="16">
        <v>47</v>
      </c>
      <c r="C50" s="16" t="s">
        <v>67</v>
      </c>
      <c r="D50" s="16" t="s">
        <v>82</v>
      </c>
      <c r="E50" s="23">
        <v>10</v>
      </c>
      <c r="F50" s="16"/>
      <c r="G50" s="35" t="s">
        <v>151</v>
      </c>
    </row>
    <row r="51" spans="1:7" ht="18">
      <c r="A51" s="20"/>
      <c r="B51" s="38"/>
      <c r="C51" s="39" t="s">
        <v>152</v>
      </c>
      <c r="D51" s="40" t="s">
        <v>90</v>
      </c>
      <c r="E51" s="41">
        <f>E50*E5^2</f>
        <v>6250</v>
      </c>
      <c r="F51" s="34"/>
    </row>
    <row r="52" spans="1:7" ht="18">
      <c r="A52" s="20"/>
      <c r="B52" s="26">
        <v>48</v>
      </c>
      <c r="C52" s="26" t="s">
        <v>68</v>
      </c>
      <c r="D52" s="26" t="s">
        <v>82</v>
      </c>
      <c r="E52" s="26">
        <v>1.8</v>
      </c>
      <c r="F52" s="16"/>
      <c r="G52" s="35" t="s">
        <v>153</v>
      </c>
    </row>
    <row r="53" spans="1:7" ht="18">
      <c r="A53" s="20"/>
      <c r="B53" s="16">
        <v>49</v>
      </c>
      <c r="C53" s="16" t="s">
        <v>69</v>
      </c>
      <c r="D53" s="16" t="s">
        <v>82</v>
      </c>
      <c r="E53" s="23">
        <v>2.1</v>
      </c>
      <c r="F53" s="16"/>
      <c r="G53" s="35" t="s">
        <v>154</v>
      </c>
    </row>
    <row r="54" spans="1:7" ht="18">
      <c r="A54" s="20"/>
      <c r="B54" s="16">
        <v>50</v>
      </c>
      <c r="C54" s="16" t="s">
        <v>70</v>
      </c>
      <c r="D54" s="16" t="s">
        <v>88</v>
      </c>
      <c r="E54" s="23">
        <v>2650</v>
      </c>
      <c r="F54" s="16"/>
      <c r="G54" s="35" t="s">
        <v>155</v>
      </c>
    </row>
    <row r="55" spans="1:7" ht="18">
      <c r="A55" s="20"/>
      <c r="B55" s="16">
        <v>51</v>
      </c>
      <c r="C55" s="16" t="s">
        <v>71</v>
      </c>
      <c r="D55" s="16" t="s">
        <v>24</v>
      </c>
      <c r="E55" s="23">
        <v>0.01</v>
      </c>
      <c r="F55" s="16"/>
      <c r="G55" s="35" t="s">
        <v>156</v>
      </c>
    </row>
    <row r="56" spans="1:7" ht="18">
      <c r="A56" s="20"/>
      <c r="B56" s="16">
        <v>52</v>
      </c>
      <c r="C56" s="16" t="s">
        <v>72</v>
      </c>
      <c r="D56" s="16" t="s">
        <v>83</v>
      </c>
      <c r="E56" s="23">
        <v>0.4</v>
      </c>
      <c r="F56" s="16"/>
      <c r="G56" s="35" t="s">
        <v>157</v>
      </c>
    </row>
    <row r="57" spans="1:7" ht="18">
      <c r="A57" s="20"/>
      <c r="B57" s="27">
        <v>53</v>
      </c>
      <c r="C57" s="27" t="s">
        <v>73</v>
      </c>
      <c r="D57" s="27" t="s">
        <v>89</v>
      </c>
      <c r="E57" s="27">
        <v>0.03</v>
      </c>
      <c r="F57" s="16"/>
      <c r="G57" s="35" t="s">
        <v>158</v>
      </c>
    </row>
    <row r="58" spans="1:7" ht="18">
      <c r="A58" s="20"/>
      <c r="B58" s="26">
        <v>54</v>
      </c>
      <c r="C58" s="26" t="s">
        <v>74</v>
      </c>
      <c r="D58" s="26" t="s">
        <v>82</v>
      </c>
      <c r="E58" s="26">
        <v>0.6</v>
      </c>
      <c r="F58" s="16"/>
      <c r="G58" s="35" t="s">
        <v>159</v>
      </c>
    </row>
    <row r="59" spans="1:7" ht="18">
      <c r="A59" s="20"/>
      <c r="B59" s="16">
        <v>55</v>
      </c>
      <c r="C59" s="16" t="s">
        <v>75</v>
      </c>
      <c r="D59" s="16" t="s">
        <v>82</v>
      </c>
      <c r="E59" s="23">
        <v>0.7</v>
      </c>
      <c r="F59" s="16"/>
      <c r="G59" s="35" t="s">
        <v>160</v>
      </c>
    </row>
    <row r="60" spans="1:7" ht="18">
      <c r="A60" s="20"/>
      <c r="B60" s="16">
        <v>56</v>
      </c>
      <c r="C60" s="16" t="s">
        <v>76</v>
      </c>
      <c r="D60" s="16" t="s">
        <v>176</v>
      </c>
      <c r="E60" s="23">
        <v>3.1000000000000003E-11</v>
      </c>
      <c r="F60" s="16"/>
      <c r="G60" s="35" t="s">
        <v>161</v>
      </c>
    </row>
    <row r="61" spans="1:7" ht="19" thickBot="1">
      <c r="A61" s="21"/>
      <c r="B61" s="17">
        <v>57</v>
      </c>
      <c r="C61" s="17" t="s">
        <v>77</v>
      </c>
      <c r="D61" s="17" t="s">
        <v>89</v>
      </c>
      <c r="E61" s="17">
        <v>0.05</v>
      </c>
      <c r="F61" s="16"/>
      <c r="G61" s="35" t="s">
        <v>162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>
      <selection activeCell="B15" sqref="B15"/>
    </sheetView>
  </sheetViews>
  <sheetFormatPr baseColWidth="10" defaultColWidth="8.83203125" defaultRowHeight="14" x14ac:dyDescent="0"/>
  <cols>
    <col min="2" max="2" width="23.33203125" customWidth="1"/>
    <col min="3" max="3" width="19.1640625" customWidth="1"/>
    <col min="4" max="4" width="21.6640625" customWidth="1"/>
  </cols>
  <sheetData>
    <row r="2" spans="2:4" ht="15" thickBot="1">
      <c r="B2" s="47" t="s">
        <v>166</v>
      </c>
      <c r="C2" s="47" t="s">
        <v>170</v>
      </c>
      <c r="D2" s="47" t="s">
        <v>171</v>
      </c>
    </row>
    <row r="3" spans="2:4">
      <c r="B3" t="s">
        <v>168</v>
      </c>
      <c r="C3">
        <f>List!E30</f>
        <v>1.4E-5</v>
      </c>
      <c r="D3">
        <f>List!E31</f>
        <v>3.5199999999999999E-4</v>
      </c>
    </row>
    <row r="5" spans="2:4" ht="15" thickBot="1">
      <c r="B5" s="47" t="s">
        <v>167</v>
      </c>
      <c r="C5" s="47" t="s">
        <v>172</v>
      </c>
      <c r="D5" s="47" t="s">
        <v>173</v>
      </c>
    </row>
    <row r="6" spans="2:4">
      <c r="B6" t="s">
        <v>169</v>
      </c>
      <c r="C6">
        <f>List!E32</f>
        <v>5.1599999999999997E-4</v>
      </c>
      <c r="D6">
        <f>List!E33</f>
        <v>0.5</v>
      </c>
    </row>
    <row r="8" spans="2:4" ht="16" thickBot="1">
      <c r="B8" s="22" t="s">
        <v>174</v>
      </c>
      <c r="C8" s="22" t="s">
        <v>165</v>
      </c>
      <c r="D8" s="22" t="s">
        <v>165</v>
      </c>
    </row>
    <row r="9" spans="2:4" ht="15" thickTop="1">
      <c r="B9" s="46">
        <v>0</v>
      </c>
      <c r="C9">
        <f>$C$3+$D$3*B9</f>
        <v>1.4E-5</v>
      </c>
      <c r="D9">
        <f>$C$6*2.71828183^(-B9/$D$6)</f>
        <v>5.1599999999999997E-4</v>
      </c>
    </row>
    <row r="10" spans="2:4">
      <c r="B10" s="46">
        <v>0.05</v>
      </c>
      <c r="C10">
        <f t="shared" ref="C10:C49" si="0">$C$3+$D$3*B10</f>
        <v>3.1600000000000002E-5</v>
      </c>
      <c r="D10">
        <f t="shared" ref="D10:D49" si="1">$C$6*2.71828183^(-B10/$D$6)</f>
        <v>4.668961076800874E-4</v>
      </c>
    </row>
    <row r="11" spans="2:4">
      <c r="B11" s="46">
        <v>0.1</v>
      </c>
      <c r="C11">
        <f t="shared" si="0"/>
        <v>4.9200000000000003E-5</v>
      </c>
      <c r="D11">
        <f t="shared" si="1"/>
        <v>4.2246506854034068E-4</v>
      </c>
    </row>
    <row r="12" spans="2:4">
      <c r="B12" s="46">
        <v>0.15</v>
      </c>
      <c r="C12">
        <f t="shared" si="0"/>
        <v>6.6799999999999997E-5</v>
      </c>
      <c r="D12">
        <f t="shared" si="1"/>
        <v>3.8226220180675671E-4</v>
      </c>
    </row>
    <row r="13" spans="2:4">
      <c r="B13" s="46">
        <v>0.2</v>
      </c>
      <c r="C13">
        <f t="shared" si="0"/>
        <v>8.4400000000000005E-5</v>
      </c>
      <c r="D13">
        <f t="shared" si="1"/>
        <v>3.4588514367595892E-4</v>
      </c>
    </row>
    <row r="14" spans="2:4">
      <c r="B14" s="46">
        <v>0.25</v>
      </c>
      <c r="C14">
        <f t="shared" si="0"/>
        <v>1.02E-4</v>
      </c>
      <c r="D14">
        <f t="shared" si="1"/>
        <v>3.1296982032300973E-4</v>
      </c>
    </row>
    <row r="15" spans="2:4">
      <c r="B15" s="46">
        <v>0.3</v>
      </c>
      <c r="C15">
        <f t="shared" si="0"/>
        <v>1.1959999999999999E-4</v>
      </c>
      <c r="D15">
        <f t="shared" si="1"/>
        <v>2.8318680412819691E-4</v>
      </c>
    </row>
    <row r="16" spans="2:4">
      <c r="B16" s="46">
        <v>0.35</v>
      </c>
      <c r="C16">
        <f t="shared" si="0"/>
        <v>1.3719999999999997E-4</v>
      </c>
      <c r="D16">
        <f t="shared" si="1"/>
        <v>2.5623801665468701E-4</v>
      </c>
    </row>
    <row r="17" spans="2:4">
      <c r="B17" s="46">
        <v>0.4</v>
      </c>
      <c r="C17">
        <f t="shared" si="0"/>
        <v>1.548E-4</v>
      </c>
      <c r="D17">
        <f t="shared" si="1"/>
        <v>2.3185374537933867E-4</v>
      </c>
    </row>
    <row r="18" spans="2:4">
      <c r="B18" s="46">
        <v>0.45</v>
      </c>
      <c r="C18">
        <f t="shared" si="0"/>
        <v>1.7239999999999999E-4</v>
      </c>
      <c r="D18">
        <f t="shared" si="1"/>
        <v>2.0978994431911489E-4</v>
      </c>
    </row>
    <row r="19" spans="2:4">
      <c r="B19" s="46">
        <v>0.5</v>
      </c>
      <c r="C19">
        <f t="shared" si="0"/>
        <v>1.8999999999999998E-4</v>
      </c>
      <c r="D19">
        <f t="shared" si="1"/>
        <v>1.8982579153685472E-4</v>
      </c>
    </row>
    <row r="20" spans="2:4">
      <c r="B20" s="46">
        <v>0.55000000000000004</v>
      </c>
      <c r="C20">
        <f t="shared" si="0"/>
        <v>2.076E-4</v>
      </c>
      <c r="D20">
        <f t="shared" si="1"/>
        <v>1.7176147908110301E-4</v>
      </c>
    </row>
    <row r="21" spans="2:4">
      <c r="B21" s="46">
        <v>0.6</v>
      </c>
      <c r="C21">
        <f t="shared" si="0"/>
        <v>2.2519999999999997E-4</v>
      </c>
      <c r="D21">
        <f t="shared" si="1"/>
        <v>1.5541621324097242E-4</v>
      </c>
    </row>
    <row r="22" spans="2:4">
      <c r="B22" s="46">
        <v>0.65</v>
      </c>
      <c r="C22">
        <f t="shared" si="0"/>
        <v>2.4279999999999999E-4</v>
      </c>
      <c r="D22">
        <f t="shared" si="1"/>
        <v>1.4062640510191567E-4</v>
      </c>
    </row>
    <row r="23" spans="2:4">
      <c r="B23" s="46">
        <v>0.7</v>
      </c>
      <c r="C23">
        <f t="shared" si="0"/>
        <v>2.6039999999999999E-4</v>
      </c>
      <c r="D23">
        <f t="shared" si="1"/>
        <v>1.2724403329288303E-4</v>
      </c>
    </row>
    <row r="24" spans="2:4">
      <c r="B24" s="46">
        <v>0.75</v>
      </c>
      <c r="C24">
        <f t="shared" si="0"/>
        <v>2.7800000000000004E-4</v>
      </c>
      <c r="D24">
        <f t="shared" si="1"/>
        <v>1.1513516253868707E-4</v>
      </c>
    </row>
    <row r="25" spans="2:4">
      <c r="B25" s="46">
        <v>0.8</v>
      </c>
      <c r="C25">
        <f t="shared" si="0"/>
        <v>2.9560000000000003E-4</v>
      </c>
      <c r="D25">
        <f t="shared" si="1"/>
        <v>1.0417860319075039E-4</v>
      </c>
    </row>
    <row r="26" spans="2:4">
      <c r="B26" s="46">
        <v>0.85</v>
      </c>
      <c r="C26">
        <f t="shared" si="0"/>
        <v>3.1320000000000002E-4</v>
      </c>
      <c r="D26">
        <f t="shared" si="1"/>
        <v>9.4264698320367654E-5</v>
      </c>
    </row>
    <row r="27" spans="2:4">
      <c r="B27" s="46">
        <v>0.9</v>
      </c>
      <c r="C27">
        <f t="shared" si="0"/>
        <v>3.3080000000000002E-4</v>
      </c>
      <c r="D27">
        <f t="shared" si="1"/>
        <v>8.5294226235304918E-5</v>
      </c>
    </row>
    <row r="28" spans="2:4">
      <c r="B28" s="46">
        <v>0.95</v>
      </c>
      <c r="C28">
        <f t="shared" si="0"/>
        <v>3.4840000000000001E-4</v>
      </c>
      <c r="D28">
        <f t="shared" si="1"/>
        <v>7.717740743575325E-5</v>
      </c>
    </row>
    <row r="29" spans="2:4">
      <c r="B29" s="46">
        <v>1</v>
      </c>
      <c r="C29">
        <f t="shared" si="0"/>
        <v>3.6600000000000001E-4</v>
      </c>
      <c r="D29">
        <f t="shared" si="1"/>
        <v>6.9833006070917485E-5</v>
      </c>
    </row>
    <row r="30" spans="2:4">
      <c r="B30" s="46">
        <v>1.05</v>
      </c>
      <c r="C30">
        <f t="shared" si="0"/>
        <v>3.836E-4</v>
      </c>
      <c r="D30">
        <f t="shared" si="1"/>
        <v>6.3187516903316472E-5</v>
      </c>
    </row>
    <row r="31" spans="2:4">
      <c r="B31" s="46">
        <v>1.1000000000000001</v>
      </c>
      <c r="C31">
        <f t="shared" si="0"/>
        <v>4.0120000000000005E-4</v>
      </c>
      <c r="D31">
        <f t="shared" si="1"/>
        <v>5.7174429643659265E-5</v>
      </c>
    </row>
    <row r="32" spans="2:4">
      <c r="B32" s="46">
        <v>1.1499999999999999</v>
      </c>
      <c r="C32">
        <f t="shared" si="0"/>
        <v>4.1879999999999999E-4</v>
      </c>
      <c r="D32">
        <f t="shared" si="1"/>
        <v>5.1733563293514596E-5</v>
      </c>
    </row>
    <row r="33" spans="2:4">
      <c r="B33" s="46">
        <v>1.2</v>
      </c>
      <c r="C33">
        <f t="shared" si="0"/>
        <v>4.3639999999999998E-4</v>
      </c>
      <c r="D33">
        <f t="shared" si="1"/>
        <v>4.6810463833650024E-5</v>
      </c>
    </row>
    <row r="34" spans="2:4">
      <c r="B34" s="46">
        <v>1.25</v>
      </c>
      <c r="C34">
        <f t="shared" si="0"/>
        <v>4.5399999999999998E-4</v>
      </c>
      <c r="D34">
        <f t="shared" si="1"/>
        <v>4.2355859229904461E-5</v>
      </c>
    </row>
    <row r="35" spans="2:4">
      <c r="B35" s="46">
        <v>1.3</v>
      </c>
      <c r="C35">
        <f t="shared" si="0"/>
        <v>4.7160000000000002E-4</v>
      </c>
      <c r="D35">
        <f t="shared" si="1"/>
        <v>3.8325166302108704E-5</v>
      </c>
    </row>
    <row r="36" spans="2:4">
      <c r="B36" s="46">
        <v>1.35</v>
      </c>
      <c r="C36">
        <f t="shared" si="0"/>
        <v>4.8919999999999996E-4</v>
      </c>
      <c r="D36">
        <f t="shared" si="1"/>
        <v>3.4678044520632958E-5</v>
      </c>
    </row>
    <row r="37" spans="2:4">
      <c r="B37" s="46">
        <v>1.4</v>
      </c>
      <c r="C37">
        <f t="shared" si="0"/>
        <v>5.0679999999999996E-4</v>
      </c>
      <c r="D37">
        <f t="shared" si="1"/>
        <v>3.1377992264806821E-5</v>
      </c>
    </row>
    <row r="38" spans="2:4">
      <c r="B38" s="46">
        <v>1.45</v>
      </c>
      <c r="C38">
        <f t="shared" si="0"/>
        <v>5.2439999999999995E-4</v>
      </c>
      <c r="D38">
        <f t="shared" si="1"/>
        <v>2.8391981502430606E-5</v>
      </c>
    </row>
    <row r="39" spans="2:4">
      <c r="B39" s="46">
        <v>1.5</v>
      </c>
      <c r="C39">
        <f t="shared" si="0"/>
        <v>5.4200000000000006E-4</v>
      </c>
      <c r="D39">
        <f t="shared" si="1"/>
        <v>2.5690127234127703E-5</v>
      </c>
    </row>
    <row r="40" spans="2:4">
      <c r="B40" s="46">
        <v>1.55</v>
      </c>
      <c r="C40">
        <f t="shared" si="0"/>
        <v>5.5960000000000005E-4</v>
      </c>
      <c r="D40">
        <f t="shared" si="1"/>
        <v>2.3245388394225647E-5</v>
      </c>
    </row>
    <row r="41" spans="2:4">
      <c r="B41" s="46">
        <v>1.6</v>
      </c>
      <c r="C41">
        <f t="shared" si="0"/>
        <v>5.7720000000000004E-4</v>
      </c>
      <c r="D41">
        <f t="shared" si="1"/>
        <v>2.1033297214681841E-5</v>
      </c>
    </row>
    <row r="42" spans="2:4">
      <c r="B42" s="46">
        <v>1.65</v>
      </c>
      <c r="C42">
        <f t="shared" si="0"/>
        <v>5.9479999999999993E-4</v>
      </c>
      <c r="D42">
        <f t="shared" si="1"/>
        <v>1.9031714343436784E-5</v>
      </c>
    </row>
    <row r="43" spans="2:4">
      <c r="B43" s="46">
        <v>1.7</v>
      </c>
      <c r="C43">
        <f t="shared" si="0"/>
        <v>6.1240000000000003E-4</v>
      </c>
      <c r="D43">
        <f t="shared" si="1"/>
        <v>1.7220607266337067E-5</v>
      </c>
    </row>
    <row r="44" spans="2:4">
      <c r="B44" s="46">
        <v>1.75</v>
      </c>
      <c r="C44">
        <f t="shared" si="0"/>
        <v>6.3000000000000003E-4</v>
      </c>
      <c r="D44">
        <f t="shared" si="1"/>
        <v>1.5581849815000399E-5</v>
      </c>
    </row>
    <row r="45" spans="2:4">
      <c r="B45" s="46">
        <v>1.8</v>
      </c>
      <c r="C45">
        <f t="shared" si="0"/>
        <v>6.4760000000000002E-4</v>
      </c>
      <c r="D45">
        <f t="shared" si="1"/>
        <v>1.40990407540298E-5</v>
      </c>
    </row>
    <row r="46" spans="2:4">
      <c r="B46" s="46">
        <v>1.85</v>
      </c>
      <c r="C46">
        <f t="shared" si="0"/>
        <v>6.6520000000000001E-4</v>
      </c>
      <c r="D46">
        <f t="shared" si="1"/>
        <v>1.2757339631936898E-5</v>
      </c>
    </row>
    <row r="47" spans="2:4">
      <c r="B47" s="46">
        <v>1.9</v>
      </c>
      <c r="C47">
        <f t="shared" si="0"/>
        <v>6.8280000000000001E-4</v>
      </c>
      <c r="D47">
        <f t="shared" si="1"/>
        <v>1.1543318252915233E-5</v>
      </c>
    </row>
    <row r="48" spans="2:4">
      <c r="B48" s="46">
        <v>1.95</v>
      </c>
      <c r="C48">
        <f t="shared" si="0"/>
        <v>7.004E-4</v>
      </c>
      <c r="D48">
        <f t="shared" si="1"/>
        <v>1.0444826282943075E-5</v>
      </c>
    </row>
    <row r="49" spans="2:4">
      <c r="B49" s="46">
        <v>2</v>
      </c>
      <c r="C49">
        <f t="shared" si="0"/>
        <v>7.18E-4</v>
      </c>
      <c r="D49">
        <f t="shared" si="1"/>
        <v>9.4508696451565879E-6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4" sqref="E4"/>
    </sheetView>
  </sheetViews>
  <sheetFormatPr baseColWidth="10" defaultColWidth="8.83203125" defaultRowHeight="13" x14ac:dyDescent="0"/>
  <cols>
    <col min="1" max="1" width="19.33203125" style="2" customWidth="1"/>
    <col min="2" max="3" width="8.83203125" style="1"/>
    <col min="4" max="4" width="9.6640625" style="1" customWidth="1"/>
    <col min="5" max="5" width="8.83203125" style="1"/>
    <col min="6" max="6" width="12.83203125" style="1" customWidth="1"/>
    <col min="7" max="16384" width="8.83203125" style="1"/>
  </cols>
  <sheetData>
    <row r="1" spans="1:7">
      <c r="A1" s="8" t="s">
        <v>18</v>
      </c>
    </row>
    <row r="3" spans="1:7">
      <c r="A3" s="2" t="s">
        <v>2</v>
      </c>
      <c r="B3" s="1">
        <v>100000</v>
      </c>
      <c r="C3" s="5"/>
      <c r="E3" s="9" t="s">
        <v>7</v>
      </c>
      <c r="F3" s="4"/>
      <c r="G3" s="4"/>
    </row>
    <row r="4" spans="1:7">
      <c r="A4" s="2" t="s">
        <v>3</v>
      </c>
      <c r="B4" s="1">
        <v>2</v>
      </c>
      <c r="C4" s="5" t="s">
        <v>6</v>
      </c>
      <c r="E4" s="3">
        <v>300</v>
      </c>
      <c r="F4" s="3">
        <f>E4/1000000</f>
        <v>2.9999999999999997E-4</v>
      </c>
      <c r="G4" s="9" t="s">
        <v>8</v>
      </c>
    </row>
    <row r="5" spans="1:7">
      <c r="A5" s="2" t="s">
        <v>12</v>
      </c>
      <c r="B5" s="1">
        <f>B3*B4</f>
        <v>200000</v>
      </c>
      <c r="C5" s="5" t="s">
        <v>14</v>
      </c>
      <c r="E5" s="4" t="s">
        <v>0</v>
      </c>
      <c r="F5" s="4" t="s">
        <v>1</v>
      </c>
      <c r="G5" s="3"/>
    </row>
    <row r="6" spans="1:7">
      <c r="A6" s="2" t="s">
        <v>4</v>
      </c>
      <c r="B6" s="1">
        <f>B3*B4*F4</f>
        <v>59.999999999999993</v>
      </c>
      <c r="C6" s="5" t="s">
        <v>5</v>
      </c>
      <c r="E6" s="4"/>
      <c r="F6" s="4"/>
      <c r="G6" s="3"/>
    </row>
    <row r="7" spans="1:7">
      <c r="A7" s="6" t="s">
        <v>13</v>
      </c>
      <c r="B7" s="7">
        <f>B6/B5</f>
        <v>2.9999999999999997E-4</v>
      </c>
      <c r="C7" s="5" t="s">
        <v>15</v>
      </c>
    </row>
    <row r="8" spans="1:7">
      <c r="A8" s="6" t="s">
        <v>16</v>
      </c>
      <c r="B8" s="7">
        <f>B7*B4</f>
        <v>5.9999999999999995E-4</v>
      </c>
      <c r="C8" s="5" t="s">
        <v>17</v>
      </c>
    </row>
    <row r="9" spans="1:7">
      <c r="C9" s="5"/>
    </row>
    <row r="10" spans="1:7">
      <c r="A10" s="2" t="s">
        <v>11</v>
      </c>
      <c r="B10" s="1">
        <v>10</v>
      </c>
      <c r="C10" s="5" t="s">
        <v>14</v>
      </c>
    </row>
    <row r="11" spans="1:7">
      <c r="A11" s="2" t="s">
        <v>9</v>
      </c>
      <c r="B11" s="1">
        <v>6000</v>
      </c>
      <c r="C11" s="5" t="s">
        <v>5</v>
      </c>
    </row>
    <row r="12" spans="1:7">
      <c r="A12" s="2" t="s">
        <v>10</v>
      </c>
      <c r="B12" s="1">
        <f>B11/(B10^2)</f>
        <v>60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Weathering</vt:lpstr>
      <vt:lpstr>Uplift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Jongmin Byun</dc:creator>
  <cp:lastModifiedBy>cyberzen</cp:lastModifiedBy>
  <dcterms:created xsi:type="dcterms:W3CDTF">2012-09-28T18:20:37Z</dcterms:created>
  <dcterms:modified xsi:type="dcterms:W3CDTF">2014-04-08T02:23:46Z</dcterms:modified>
</cp:coreProperties>
</file>