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repair_rate/"/>
    </mc:Choice>
  </mc:AlternateContent>
  <xr:revisionPtr revIDLastSave="294" documentId="11_F25DC773A252ABDACC104822D9D8682A5BDE58E8" xr6:coauthVersionLast="47" xr6:coauthVersionMax="47" xr10:uidLastSave="{4B9EE65A-58E2-451E-8315-32003A6894FD}"/>
  <bookViews>
    <workbookView xWindow="-120" yWindow="-120" windowWidth="29040" windowHeight="15720" activeTab="2" xr2:uid="{00000000-000D-0000-FFFF-FFFF00000000}"/>
  </bookViews>
  <sheets>
    <sheet name="checks" sheetId="2" r:id="rId1"/>
    <sheet name="table_for_constants" sheetId="1" r:id="rId2"/>
    <sheet name="compare_to_haz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" i="3"/>
  <c r="C5" i="3"/>
  <c r="E5" i="3" s="1"/>
  <c r="B6" i="3"/>
  <c r="B7" i="3" s="1"/>
  <c r="B8" i="3" s="1"/>
  <c r="F13" i="1"/>
  <c r="F12" i="1"/>
  <c r="F11" i="1"/>
  <c r="F10" i="1"/>
  <c r="C6" i="3" l="1"/>
  <c r="E6" i="3" s="1"/>
  <c r="D5" i="3"/>
  <c r="F5" i="3" s="1"/>
  <c r="B9" i="3"/>
  <c r="C8" i="3"/>
  <c r="C7" i="3"/>
  <c r="D6" i="3"/>
  <c r="F6" i="3" s="1"/>
  <c r="D7" i="3" l="1"/>
  <c r="F7" i="3" s="1"/>
  <c r="E7" i="3"/>
  <c r="D8" i="3"/>
  <c r="F8" i="3" s="1"/>
  <c r="E8" i="3"/>
  <c r="B10" i="3"/>
  <c r="C9" i="3"/>
  <c r="B11" i="3" l="1"/>
  <c r="C10" i="3"/>
  <c r="D9" i="3"/>
  <c r="F9" i="3" s="1"/>
  <c r="E9" i="3"/>
  <c r="D10" i="3" l="1"/>
  <c r="F10" i="3" s="1"/>
  <c r="E10" i="3"/>
  <c r="B12" i="3"/>
  <c r="C11" i="3"/>
  <c r="B13" i="3" l="1"/>
  <c r="C12" i="3"/>
  <c r="E11" i="3"/>
  <c r="D11" i="3"/>
  <c r="F11" i="3" s="1"/>
  <c r="E12" i="3" l="1"/>
  <c r="D12" i="3"/>
  <c r="F12" i="3" s="1"/>
  <c r="B14" i="3"/>
  <c r="C13" i="3"/>
  <c r="B15" i="3" l="1"/>
  <c r="C14" i="3"/>
  <c r="E13" i="3"/>
  <c r="D13" i="3"/>
  <c r="F13" i="3" s="1"/>
  <c r="D14" i="3" l="1"/>
  <c r="F14" i="3" s="1"/>
  <c r="E14" i="3"/>
  <c r="B16" i="3"/>
  <c r="C15" i="3"/>
  <c r="D15" i="3" l="1"/>
  <c r="F15" i="3" s="1"/>
  <c r="E15" i="3"/>
  <c r="B17" i="3"/>
  <c r="C16" i="3"/>
  <c r="D16" i="3" l="1"/>
  <c r="F16" i="3" s="1"/>
  <c r="E16" i="3"/>
  <c r="B18" i="3"/>
  <c r="C17" i="3"/>
  <c r="B19" i="3" l="1"/>
  <c r="C18" i="3"/>
  <c r="D17" i="3"/>
  <c r="F17" i="3" s="1"/>
  <c r="E17" i="3"/>
  <c r="D18" i="3" l="1"/>
  <c r="F18" i="3" s="1"/>
  <c r="E18" i="3"/>
  <c r="B20" i="3"/>
  <c r="C19" i="3"/>
  <c r="D19" i="3" l="1"/>
  <c r="F19" i="3" s="1"/>
  <c r="E19" i="3"/>
  <c r="B21" i="3"/>
  <c r="C20" i="3"/>
  <c r="D20" i="3" l="1"/>
  <c r="F20" i="3" s="1"/>
  <c r="E20" i="3"/>
  <c r="B22" i="3"/>
  <c r="C21" i="3"/>
  <c r="E21" i="3" l="1"/>
  <c r="D21" i="3"/>
  <c r="F21" i="3" s="1"/>
  <c r="B23" i="3"/>
  <c r="C22" i="3"/>
  <c r="D22" i="3" l="1"/>
  <c r="F22" i="3" s="1"/>
  <c r="E22" i="3"/>
  <c r="B24" i="3"/>
  <c r="C23" i="3"/>
  <c r="D23" i="3" l="1"/>
  <c r="F23" i="3" s="1"/>
  <c r="E23" i="3"/>
  <c r="B25" i="3"/>
  <c r="C24" i="3"/>
  <c r="D24" i="3" l="1"/>
  <c r="F24" i="3" s="1"/>
  <c r="E24" i="3"/>
  <c r="B26" i="3"/>
  <c r="C25" i="3"/>
  <c r="D25" i="3" l="1"/>
  <c r="F25" i="3" s="1"/>
  <c r="E25" i="3"/>
  <c r="B27" i="3"/>
  <c r="C26" i="3"/>
  <c r="B28" i="3" l="1"/>
  <c r="C27" i="3"/>
  <c r="D26" i="3"/>
  <c r="F26" i="3" s="1"/>
  <c r="E26" i="3"/>
  <c r="E27" i="3" l="1"/>
  <c r="D27" i="3"/>
  <c r="F27" i="3" s="1"/>
  <c r="B29" i="3"/>
  <c r="C28" i="3"/>
  <c r="E28" i="3" l="1"/>
  <c r="D28" i="3"/>
  <c r="F28" i="3" s="1"/>
  <c r="B30" i="3"/>
  <c r="C29" i="3"/>
  <c r="E29" i="3" l="1"/>
  <c r="D29" i="3"/>
  <c r="F29" i="3" s="1"/>
  <c r="B31" i="3"/>
  <c r="C30" i="3"/>
  <c r="D30" i="3" l="1"/>
  <c r="F30" i="3" s="1"/>
  <c r="E30" i="3"/>
  <c r="B32" i="3"/>
  <c r="C31" i="3"/>
  <c r="D31" i="3" l="1"/>
  <c r="F31" i="3" s="1"/>
  <c r="E31" i="3"/>
  <c r="B33" i="3"/>
  <c r="C32" i="3"/>
  <c r="D32" i="3" l="1"/>
  <c r="F32" i="3" s="1"/>
  <c r="E32" i="3"/>
  <c r="B34" i="3"/>
  <c r="C33" i="3"/>
  <c r="C34" i="3" l="1"/>
  <c r="B35" i="3"/>
  <c r="D33" i="3"/>
  <c r="F33" i="3" s="1"/>
  <c r="E33" i="3"/>
  <c r="B36" i="3" l="1"/>
  <c r="C35" i="3"/>
  <c r="D34" i="3"/>
  <c r="F34" i="3" s="1"/>
  <c r="E34" i="3"/>
  <c r="D35" i="3" l="1"/>
  <c r="F35" i="3" s="1"/>
  <c r="E35" i="3"/>
  <c r="C36" i="3"/>
  <c r="B37" i="3"/>
  <c r="B38" i="3" l="1"/>
  <c r="C37" i="3"/>
  <c r="D36" i="3"/>
  <c r="F36" i="3" s="1"/>
  <c r="E36" i="3"/>
  <c r="D37" i="3" l="1"/>
  <c r="F37" i="3" s="1"/>
  <c r="E37" i="3"/>
  <c r="B39" i="3"/>
  <c r="C38" i="3"/>
  <c r="D38" i="3" l="1"/>
  <c r="F38" i="3" s="1"/>
  <c r="E38" i="3"/>
  <c r="C39" i="3"/>
  <c r="B40" i="3"/>
  <c r="B41" i="3" l="1"/>
  <c r="C40" i="3"/>
  <c r="D39" i="3"/>
  <c r="F39" i="3" s="1"/>
  <c r="E39" i="3"/>
  <c r="D40" i="3" l="1"/>
  <c r="F40" i="3" s="1"/>
  <c r="E40" i="3"/>
  <c r="C41" i="3"/>
  <c r="B42" i="3"/>
  <c r="D41" i="3" l="1"/>
  <c r="F41" i="3" s="1"/>
  <c r="E41" i="3"/>
  <c r="B43" i="3"/>
  <c r="C42" i="3"/>
  <c r="D42" i="3" l="1"/>
  <c r="F42" i="3" s="1"/>
  <c r="E42" i="3"/>
  <c r="B44" i="3"/>
  <c r="C43" i="3"/>
  <c r="D43" i="3" l="1"/>
  <c r="F43" i="3" s="1"/>
  <c r="E43" i="3"/>
  <c r="C44" i="3"/>
  <c r="B45" i="3"/>
  <c r="D44" i="3" l="1"/>
  <c r="F44" i="3" s="1"/>
  <c r="E44" i="3"/>
  <c r="B46" i="3"/>
  <c r="C45" i="3"/>
  <c r="D45" i="3" l="1"/>
  <c r="F45" i="3" s="1"/>
  <c r="E45" i="3"/>
  <c r="B47" i="3"/>
  <c r="C46" i="3"/>
  <c r="D46" i="3" l="1"/>
  <c r="F46" i="3" s="1"/>
  <c r="E46" i="3"/>
  <c r="C47" i="3"/>
  <c r="B48" i="3"/>
  <c r="D47" i="3" l="1"/>
  <c r="F47" i="3" s="1"/>
  <c r="E47" i="3"/>
  <c r="C48" i="3"/>
  <c r="B49" i="3"/>
  <c r="B50" i="3" l="1"/>
  <c r="C50" i="3" s="1"/>
  <c r="C49" i="3"/>
  <c r="D48" i="3"/>
  <c r="F48" i="3" s="1"/>
  <c r="E48" i="3"/>
  <c r="D49" i="3" l="1"/>
  <c r="F49" i="3" s="1"/>
  <c r="E49" i="3"/>
  <c r="D50" i="3"/>
  <c r="F50" i="3" s="1"/>
  <c r="E50" i="3"/>
</calcChain>
</file>

<file path=xl/sharedStrings.xml><?xml version="1.0" encoding="utf-8"?>
<sst xmlns="http://schemas.openxmlformats.org/spreadsheetml/2006/main" count="195" uniqueCount="52">
  <si>
    <t>cast iron</t>
  </si>
  <si>
    <t>cement</t>
  </si>
  <si>
    <t>rubber gasket</t>
  </si>
  <si>
    <t>joint_type</t>
  </si>
  <si>
    <t>pipe material</t>
  </si>
  <si>
    <t>joint type</t>
  </si>
  <si>
    <t>soil corrosivity</t>
  </si>
  <si>
    <t>soil_corr</t>
  </si>
  <si>
    <t>diameter category</t>
  </si>
  <si>
    <t>diam_cat</t>
  </si>
  <si>
    <t>k1</t>
  </si>
  <si>
    <t>k2</t>
  </si>
  <si>
    <t>all</t>
  </si>
  <si>
    <t>corrosive</t>
  </si>
  <si>
    <t>non-corrosive</t>
  </si>
  <si>
    <t>small</t>
  </si>
  <si>
    <t>table 4-6</t>
  </si>
  <si>
    <t>table 4-5</t>
  </si>
  <si>
    <t>large</t>
  </si>
  <si>
    <t>screwed</t>
  </si>
  <si>
    <t>riveted</t>
  </si>
  <si>
    <t>steel</t>
  </si>
  <si>
    <t>asbestos cement</t>
  </si>
  <si>
    <t>concrete with steel cylinder</t>
  </si>
  <si>
    <t>welded</t>
  </si>
  <si>
    <t>pvc</t>
  </si>
  <si>
    <t>ductile iron</t>
  </si>
  <si>
    <t>directly from table</t>
  </si>
  <si>
    <t>assumed</t>
  </si>
  <si>
    <t>determined from text</t>
  </si>
  <si>
    <t>k1 reference</t>
  </si>
  <si>
    <t>k2 reference</t>
  </si>
  <si>
    <t>4.4.2</t>
  </si>
  <si>
    <t>restrained</t>
  </si>
  <si>
    <t>label</t>
  </si>
  <si>
    <t>param name</t>
  </si>
  <si>
    <t>cases…</t>
  </si>
  <si>
    <t>pipe_mat</t>
  </si>
  <si>
    <t>ala-pgv</t>
  </si>
  <si>
    <t>ala-pgd</t>
  </si>
  <si>
    <t>hazus-pgv</t>
  </si>
  <si>
    <t>hazus-pgd</t>
  </si>
  <si>
    <t>pgv</t>
  </si>
  <si>
    <t>cm/s</t>
  </si>
  <si>
    <t>inch/s</t>
  </si>
  <si>
    <t>pgd</t>
  </si>
  <si>
    <t>cm</t>
  </si>
  <si>
    <t>inch</t>
  </si>
  <si>
    <t>repairs/1000 feet</t>
  </si>
  <si>
    <t>repairs/km</t>
  </si>
  <si>
    <t>lnpgv</t>
  </si>
  <si>
    <t>repairs/1000ft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</si>
</sst>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compare_to_hazus!$D$5:$D$50</c:f>
              <c:numCache>
                <c:formatCode>General</c:formatCode>
                <c:ptCount val="46"/>
                <c:pt idx="0">
                  <c:v>5.3281607573469565E-2</c:v>
                </c:pt>
                <c:pt idx="1">
                  <c:v>6.5078302449443515E-2</c:v>
                </c:pt>
                <c:pt idx="2">
                  <c:v>7.9486818108132046E-2</c:v>
                </c:pt>
                <c:pt idx="3">
                  <c:v>9.7085418874648208E-2</c:v>
                </c:pt>
                <c:pt idx="4">
                  <c:v>0.11858039839063071</c:v>
                </c:pt>
                <c:pt idx="5">
                  <c:v>0.1448344256580481</c:v>
                </c:pt>
                <c:pt idx="6">
                  <c:v>0.17690116697528405</c:v>
                </c:pt>
                <c:pt idx="7">
                  <c:v>0.21606757326536466</c:v>
                </c:pt>
                <c:pt idx="8">
                  <c:v>0.26390552993529098</c:v>
                </c:pt>
                <c:pt idx="9">
                  <c:v>0.32233494215668568</c:v>
                </c:pt>
                <c:pt idx="10">
                  <c:v>0.39370078740157471</c:v>
                </c:pt>
                <c:pt idx="11">
                  <c:v>0.48086722762211392</c:v>
                </c:pt>
                <c:pt idx="12">
                  <c:v>0.58733255812648422</c:v>
                </c:pt>
                <c:pt idx="13">
                  <c:v>0.71736960645295611</c:v>
                </c:pt>
                <c:pt idx="14">
                  <c:v>0.87619721594191635</c:v>
                </c:pt>
                <c:pt idx="15">
                  <c:v>1.0701896962437183</c:v>
                </c:pt>
                <c:pt idx="16">
                  <c:v>1.307132646746672</c:v>
                </c:pt>
                <c:pt idx="17">
                  <c:v>1.5965354200175881</c:v>
                </c:pt>
                <c:pt idx="18">
                  <c:v>1.9500127655098871</c:v>
                </c:pt>
                <c:pt idx="19">
                  <c:v>2.3817509702413164</c:v>
                </c:pt>
                <c:pt idx="20">
                  <c:v>2.9090772043034043</c:v>
                </c:pt>
                <c:pt idx="21">
                  <c:v>3.5531549210370543</c:v>
                </c:pt>
                <c:pt idx="22">
                  <c:v>4.3398332207250396</c:v>
                </c:pt>
                <c:pt idx="23">
                  <c:v>5.3006842657486972</c:v>
                </c:pt>
                <c:pt idx="24">
                  <c:v>6.4742703823216754</c:v>
                </c:pt>
                <c:pt idx="25">
                  <c:v>7.907691702042392</c:v>
                </c:pt>
                <c:pt idx="26">
                  <c:v>9.658476455554867</c:v>
                </c:pt>
                <c:pt idx="27">
                  <c:v>11.796889782439777</c:v>
                </c:pt>
                <c:pt idx="28">
                  <c:v>14.408753717983474</c:v>
                </c:pt>
                <c:pt idx="29">
                  <c:v>17.598891532795619</c:v>
                </c:pt>
                <c:pt idx="30">
                  <c:v>21.495334658718221</c:v>
                </c:pt>
                <c:pt idx="31">
                  <c:v>26.254461039734334</c:v>
                </c:pt>
                <c:pt idx="32">
                  <c:v>32.067271127940238</c:v>
                </c:pt>
                <c:pt idx="33">
                  <c:v>39.167053402336201</c:v>
                </c:pt>
                <c:pt idx="34">
                  <c:v>47.838747054620107</c:v>
                </c:pt>
                <c:pt idx="35">
                  <c:v>58.430377599439709</c:v>
                </c:pt>
                <c:pt idx="36">
                  <c:v>71.367024360295886</c:v>
                </c:pt>
                <c:pt idx="37">
                  <c:v>87.167880395349428</c:v>
                </c:pt>
                <c:pt idx="38">
                  <c:v>106.46708953785561</c:v>
                </c:pt>
                <c:pt idx="39">
                  <c:v>130.03919681482262</c:v>
                </c:pt>
                <c:pt idx="40">
                  <c:v>158.83023365855755</c:v>
                </c:pt>
                <c:pt idx="41">
                  <c:v>193.99568546978648</c:v>
                </c:pt>
                <c:pt idx="42">
                  <c:v>236.94686530397001</c:v>
                </c:pt>
                <c:pt idx="43">
                  <c:v>289.40755481967528</c:v>
                </c:pt>
                <c:pt idx="44">
                  <c:v>353.48318568914203</c:v>
                </c:pt>
                <c:pt idx="45">
                  <c:v>431.74533796396162</c:v>
                </c:pt>
              </c:numCache>
            </c:numRef>
          </c:xVal>
          <c:yVal>
            <c:numRef>
              <c:f>compare_to_hazus!$E$5:$E$50</c:f>
              <c:numCache>
                <c:formatCode>General</c:formatCode>
                <c:ptCount val="46"/>
                <c:pt idx="0">
                  <c:v>3.3326989614726924E-7</c:v>
                </c:pt>
                <c:pt idx="1">
                  <c:v>5.2267123918480549E-7</c:v>
                </c:pt>
                <c:pt idx="2">
                  <c:v>8.1971167341877675E-7</c:v>
                </c:pt>
                <c:pt idx="3">
                  <c:v>1.285563806011205E-6</c:v>
                </c:pt>
                <c:pt idx="4">
                  <c:v>2.0161653821924927E-6</c:v>
                </c:pt>
                <c:pt idx="5">
                  <c:v>3.1619767368559288E-6</c:v>
                </c:pt>
                <c:pt idx="6">
                  <c:v>4.9589666466475921E-6</c:v>
                </c:pt>
                <c:pt idx="7">
                  <c:v>7.7772078193767386E-6</c:v>
                </c:pt>
                <c:pt idx="8">
                  <c:v>1.2197089792217966E-5</c:v>
                </c:pt>
                <c:pt idx="9">
                  <c:v>1.9128844548653183E-5</c:v>
                </c:pt>
                <c:pt idx="10">
                  <c:v>2.9999999999999987E-5</c:v>
                </c:pt>
                <c:pt idx="11">
                  <c:v>4.7049365564705029E-5</c:v>
                </c:pt>
                <c:pt idx="12">
                  <c:v>7.3788093334708457E-5</c:v>
                </c:pt>
                <c:pt idx="13">
                  <c:v>1.1572276592090918E-4</c:v>
                </c:pt>
                <c:pt idx="14">
                  <c:v>1.8148942393238834E-4</c:v>
                </c:pt>
                <c:pt idx="15">
                  <c:v>2.8463207509075566E-4</c:v>
                </c:pt>
                <c:pt idx="16">
                  <c:v>4.4639195174618466E-4</c:v>
                </c:pt>
                <c:pt idx="17">
                  <c:v>7.0008193742828102E-4</c:v>
                </c:pt>
                <c:pt idx="18">
                  <c:v>1.0979470333103388E-3</c:v>
                </c:pt>
                <c:pt idx="19">
                  <c:v>1.721923711363384E-3</c:v>
                </c:pt>
                <c:pt idx="20">
                  <c:v>2.700513939015652E-3</c:v>
                </c:pt>
                <c:pt idx="21">
                  <c:v>4.2352489176443022E-3</c:v>
                </c:pt>
                <c:pt idx="22">
                  <c:v>6.6421924861256093E-3</c:v>
                </c:pt>
                <c:pt idx="23">
                  <c:v>1.0417031414362043E-2</c:v>
                </c:pt>
                <c:pt idx="24">
                  <c:v>1.6337157303777883E-2</c:v>
                </c:pt>
                <c:pt idx="25">
                  <c:v>2.5621762875784573E-2</c:v>
                </c:pt>
                <c:pt idx="26">
                  <c:v>4.0182922931832572E-2</c:v>
                </c:pt>
                <c:pt idx="27">
                  <c:v>6.3019367682605437E-2</c:v>
                </c:pt>
                <c:pt idx="28">
                  <c:v>9.8834042258515387E-2</c:v>
                </c:pt>
                <c:pt idx="29">
                  <c:v>0.15500263281528012</c:v>
                </c:pt>
                <c:pt idx="30">
                  <c:v>0.24309251782726199</c:v>
                </c:pt>
                <c:pt idx="31">
                  <c:v>0.38124495790998142</c:v>
                </c:pt>
                <c:pt idx="32">
                  <c:v>0.59791111314691003</c:v>
                </c:pt>
                <c:pt idx="33">
                  <c:v>0.93771128458829089</c:v>
                </c:pt>
                <c:pt idx="34">
                  <c:v>1.4706240340914578</c:v>
                </c:pt>
                <c:pt idx="35">
                  <c:v>2.3063975929403409</c:v>
                </c:pt>
                <c:pt idx="36">
                  <c:v>3.6171514495935346</c:v>
                </c:pt>
                <c:pt idx="37">
                  <c:v>5.6728226951609759</c:v>
                </c:pt>
                <c:pt idx="38">
                  <c:v>8.8967569589461331</c:v>
                </c:pt>
                <c:pt idx="39">
                  <c:v>13.952892350059692</c:v>
                </c:pt>
                <c:pt idx="40">
                  <c:v>21.882491095431156</c:v>
                </c:pt>
                <c:pt idx="41">
                  <c:v>34.318577433844837</c:v>
                </c:pt>
                <c:pt idx="42">
                  <c:v>53.822243178186831</c:v>
                </c:pt>
                <c:pt idx="43">
                  <c:v>84.410079826765482</c:v>
                </c:pt>
                <c:pt idx="44">
                  <c:v>132.38135677051429</c:v>
                </c:pt>
                <c:pt idx="45">
                  <c:v>207.61529495491888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9-4E7F-988D-A6A6F25C36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compare_to_hazus!$D$5:$D$50</c:f>
              <c:numCache>
                <c:formatCode>General</c:formatCode>
                <c:ptCount val="46"/>
                <c:pt idx="0">
                  <c:v>5.3281607573469565E-2</c:v>
                </c:pt>
                <c:pt idx="1">
                  <c:v>6.5078302449443515E-2</c:v>
                </c:pt>
                <c:pt idx="2">
                  <c:v>7.9486818108132046E-2</c:v>
                </c:pt>
                <c:pt idx="3">
                  <c:v>9.7085418874648208E-2</c:v>
                </c:pt>
                <c:pt idx="4">
                  <c:v>0.11858039839063071</c:v>
                </c:pt>
                <c:pt idx="5">
                  <c:v>0.1448344256580481</c:v>
                </c:pt>
                <c:pt idx="6">
                  <c:v>0.17690116697528405</c:v>
                </c:pt>
                <c:pt idx="7">
                  <c:v>0.21606757326536466</c:v>
                </c:pt>
                <c:pt idx="8">
                  <c:v>0.26390552993529098</c:v>
                </c:pt>
                <c:pt idx="9">
                  <c:v>0.32233494215668568</c:v>
                </c:pt>
                <c:pt idx="10">
                  <c:v>0.39370078740157471</c:v>
                </c:pt>
                <c:pt idx="11">
                  <c:v>0.48086722762211392</c:v>
                </c:pt>
                <c:pt idx="12">
                  <c:v>0.58733255812648422</c:v>
                </c:pt>
                <c:pt idx="13">
                  <c:v>0.71736960645295611</c:v>
                </c:pt>
                <c:pt idx="14">
                  <c:v>0.87619721594191635</c:v>
                </c:pt>
                <c:pt idx="15">
                  <c:v>1.0701896962437183</c:v>
                </c:pt>
                <c:pt idx="16">
                  <c:v>1.307132646746672</c:v>
                </c:pt>
                <c:pt idx="17">
                  <c:v>1.5965354200175881</c:v>
                </c:pt>
                <c:pt idx="18">
                  <c:v>1.9500127655098871</c:v>
                </c:pt>
                <c:pt idx="19">
                  <c:v>2.3817509702413164</c:v>
                </c:pt>
                <c:pt idx="20">
                  <c:v>2.9090772043034043</c:v>
                </c:pt>
                <c:pt idx="21">
                  <c:v>3.5531549210370543</c:v>
                </c:pt>
                <c:pt idx="22">
                  <c:v>4.3398332207250396</c:v>
                </c:pt>
                <c:pt idx="23">
                  <c:v>5.3006842657486972</c:v>
                </c:pt>
                <c:pt idx="24">
                  <c:v>6.4742703823216754</c:v>
                </c:pt>
                <c:pt idx="25">
                  <c:v>7.907691702042392</c:v>
                </c:pt>
                <c:pt idx="26">
                  <c:v>9.658476455554867</c:v>
                </c:pt>
                <c:pt idx="27">
                  <c:v>11.796889782439777</c:v>
                </c:pt>
                <c:pt idx="28">
                  <c:v>14.408753717983474</c:v>
                </c:pt>
                <c:pt idx="29">
                  <c:v>17.598891532795619</c:v>
                </c:pt>
                <c:pt idx="30">
                  <c:v>21.495334658718221</c:v>
                </c:pt>
                <c:pt idx="31">
                  <c:v>26.254461039734334</c:v>
                </c:pt>
                <c:pt idx="32">
                  <c:v>32.067271127940238</c:v>
                </c:pt>
                <c:pt idx="33">
                  <c:v>39.167053402336201</c:v>
                </c:pt>
                <c:pt idx="34">
                  <c:v>47.838747054620107</c:v>
                </c:pt>
                <c:pt idx="35">
                  <c:v>58.430377599439709</c:v>
                </c:pt>
                <c:pt idx="36">
                  <c:v>71.367024360295886</c:v>
                </c:pt>
                <c:pt idx="37">
                  <c:v>87.167880395349428</c:v>
                </c:pt>
                <c:pt idx="38">
                  <c:v>106.46708953785561</c:v>
                </c:pt>
                <c:pt idx="39">
                  <c:v>130.03919681482262</c:v>
                </c:pt>
                <c:pt idx="40">
                  <c:v>158.83023365855755</c:v>
                </c:pt>
                <c:pt idx="41">
                  <c:v>193.99568546978648</c:v>
                </c:pt>
                <c:pt idx="42">
                  <c:v>236.94686530397001</c:v>
                </c:pt>
                <c:pt idx="43">
                  <c:v>289.40755481967528</c:v>
                </c:pt>
                <c:pt idx="44">
                  <c:v>353.48318568914203</c:v>
                </c:pt>
                <c:pt idx="45">
                  <c:v>431.74533796396162</c:v>
                </c:pt>
              </c:numCache>
            </c:numRef>
          </c:xVal>
          <c:yVal>
            <c:numRef>
              <c:f>compare_to_hazus!$G$5:$G$50</c:f>
              <c:numCache>
                <c:formatCode>General</c:formatCode>
                <c:ptCount val="46"/>
                <c:pt idx="0">
                  <c:v>3.0377014073898809E-5</c:v>
                </c:pt>
                <c:pt idx="1">
                  <c:v>3.7102568774530293E-5</c:v>
                </c:pt>
                <c:pt idx="2">
                  <c:v>4.53171798360387E-5</c:v>
                </c:pt>
                <c:pt idx="3">
                  <c:v>5.5350528443778093E-5</c:v>
                </c:pt>
                <c:pt idx="4">
                  <c:v>6.7605288106853493E-5</c:v>
                </c:pt>
                <c:pt idx="5">
                  <c:v>8.2573285359923757E-5</c:v>
                </c:pt>
                <c:pt idx="6">
                  <c:v>1.0085523848895768E-4</c:v>
                </c:pt>
                <c:pt idx="7">
                  <c:v>1.231848664653146E-4</c:v>
                </c:pt>
                <c:pt idx="8">
                  <c:v>1.5045833566432748E-4</c:v>
                </c:pt>
                <c:pt idx="9">
                  <c:v>1.8377022616859824E-4</c:v>
                </c:pt>
                <c:pt idx="10">
                  <c:v>2.2445746111004412E-4</c:v>
                </c:pt>
                <c:pt idx="11">
                  <c:v>2.7415296208943687E-4</c:v>
                </c:pt>
                <c:pt idx="12">
                  <c:v>3.3485118405381879E-4</c:v>
                </c:pt>
                <c:pt idx="13">
                  <c:v>4.0898815977653287E-4</c:v>
                </c:pt>
                <c:pt idx="14">
                  <c:v>4.9953926640590972E-4</c:v>
                </c:pt>
                <c:pt idx="15">
                  <c:v>6.101386377974857E-4</c:v>
                </c:pt>
                <c:pt idx="16">
                  <c:v>7.4522501506593805E-4</c:v>
                </c:pt>
                <c:pt idx="17">
                  <c:v>9.1021988885149076E-4</c:v>
                </c:pt>
                <c:pt idx="18">
                  <c:v>1.1117450827754539E-3</c:v>
                </c:pt>
                <c:pt idx="19">
                  <c:v>1.3578885104729456E-3</c:v>
                </c:pt>
                <c:pt idx="20">
                  <c:v>1.6585287719656605E-3</c:v>
                </c:pt>
                <c:pt idx="21">
                  <c:v>2.0257316165668573E-3</c:v>
                </c:pt>
                <c:pt idx="22">
                  <c:v>2.4742341837670195E-3</c:v>
                </c:pt>
                <c:pt idx="23">
                  <c:v>3.0220364563872146E-3</c:v>
                </c:pt>
                <c:pt idx="24">
                  <c:v>3.6911236630919309E-3</c:v>
                </c:pt>
                <c:pt idx="25">
                  <c:v>4.5083486228107541E-3</c:v>
                </c:pt>
                <c:pt idx="26">
                  <c:v>5.5065094426486596E-3</c:v>
                </c:pt>
                <c:pt idx="27">
                  <c:v>6.7256658210860919E-3</c:v>
                </c:pt>
                <c:pt idx="28">
                  <c:v>8.2147467843381398E-3</c:v>
                </c:pt>
                <c:pt idx="29">
                  <c:v>1.003351437997799E-2</c:v>
                </c:pt>
                <c:pt idx="30">
                  <c:v>1.2254962137744839E-2</c:v>
                </c:pt>
                <c:pt idx="31">
                  <c:v>1.4968244556190001E-2</c:v>
                </c:pt>
                <c:pt idx="32">
                  <c:v>1.8282255185746416E-2</c:v>
                </c:pt>
                <c:pt idx="33">
                  <c:v>2.2329996909258749E-2</c:v>
                </c:pt>
                <c:pt idx="34">
                  <c:v>2.7273919814676709E-2</c:v>
                </c:pt>
                <c:pt idx="35">
                  <c:v>3.3312440887485445E-2</c:v>
                </c:pt>
                <c:pt idx="36">
                  <c:v>4.0687907181022352E-2</c:v>
                </c:pt>
                <c:pt idx="37">
                  <c:v>4.9696322054665683E-2</c:v>
                </c:pt>
                <c:pt idx="38">
                  <c:v>6.0699224827984753E-2</c:v>
                </c:pt>
                <c:pt idx="39">
                  <c:v>7.4138200623084849E-2</c:v>
                </c:pt>
                <c:pt idx="40">
                  <c:v>9.0552602726067868E-2</c:v>
                </c:pt>
                <c:pt idx="41">
                  <c:v>0.11060119872820144</c:v>
                </c:pt>
                <c:pt idx="42">
                  <c:v>0.13508860918244633</c:v>
                </c:pt>
                <c:pt idx="43">
                  <c:v>0.16499759985146123</c:v>
                </c:pt>
                <c:pt idx="44">
                  <c:v>0.20152852354838283</c:v>
                </c:pt>
                <c:pt idx="45">
                  <c:v>0.24614749450994153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9-4E7F-988D-A6A6F25C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858943"/>
        <c:axId val="461152207"/>
      </c:scatterChart>
      <c:valAx>
        <c:axId val="1558858943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2207"/>
        <c:crosses val="autoZero"/>
        <c:crossBetween val="midCat"/>
      </c:valAx>
      <c:valAx>
        <c:axId val="46115220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3103B-9AF3-4DB3-AAA4-EC6426DD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20F4-FB2A-4B30-933D-9791B93A1E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activeCell="M6" sqref="M6"/>
    </sheetView>
  </sheetViews>
  <sheetFormatPr defaultRowHeight="15" x14ac:dyDescent="0.25"/>
  <cols>
    <col min="1" max="1" width="18.85546875" customWidth="1"/>
    <col min="2" max="7" width="15.85546875" customWidth="1"/>
    <col min="9" max="14" width="15.85546875" customWidth="1"/>
  </cols>
  <sheetData>
    <row r="1" spans="1:18" s="1" customFormat="1" x14ac:dyDescent="0.25"/>
    <row r="2" spans="1:18" s="1" customFormat="1" x14ac:dyDescent="0.25">
      <c r="B2" s="1" t="s">
        <v>17</v>
      </c>
      <c r="I2" s="1" t="s">
        <v>16</v>
      </c>
    </row>
    <row r="3" spans="1:18" s="1" customFormat="1" x14ac:dyDescent="0.25"/>
    <row r="4" spans="1:18" s="1" customFormat="1" ht="30" x14ac:dyDescent="0.25">
      <c r="A4" s="1" t="s">
        <v>34</v>
      </c>
      <c r="B4" s="2" t="s">
        <v>4</v>
      </c>
      <c r="C4" s="2" t="s">
        <v>5</v>
      </c>
      <c r="D4" s="2" t="s">
        <v>6</v>
      </c>
      <c r="E4" s="2" t="s">
        <v>8</v>
      </c>
      <c r="F4" s="2" t="s">
        <v>10</v>
      </c>
      <c r="G4" s="2" t="s">
        <v>30</v>
      </c>
      <c r="I4" s="2" t="s">
        <v>4</v>
      </c>
      <c r="J4" s="2" t="s">
        <v>5</v>
      </c>
      <c r="K4" s="2" t="s">
        <v>6</v>
      </c>
      <c r="L4" s="2" t="s">
        <v>8</v>
      </c>
      <c r="M4" s="2" t="s">
        <v>11</v>
      </c>
      <c r="N4" s="2" t="s">
        <v>31</v>
      </c>
    </row>
    <row r="5" spans="1:18" s="1" customFormat="1" x14ac:dyDescent="0.25">
      <c r="A5" s="1" t="s">
        <v>35</v>
      </c>
      <c r="B5" s="2" t="s">
        <v>37</v>
      </c>
      <c r="C5" s="2" t="s">
        <v>3</v>
      </c>
      <c r="D5" s="2" t="s">
        <v>7</v>
      </c>
      <c r="E5" s="2" t="s">
        <v>9</v>
      </c>
      <c r="F5" s="2" t="s">
        <v>10</v>
      </c>
      <c r="G5" s="2"/>
      <c r="I5" s="2" t="s">
        <v>37</v>
      </c>
      <c r="J5" s="2" t="s">
        <v>3</v>
      </c>
      <c r="K5" s="2" t="s">
        <v>7</v>
      </c>
      <c r="L5" s="2" t="s">
        <v>9</v>
      </c>
      <c r="M5" s="2" t="s">
        <v>11</v>
      </c>
      <c r="N5" s="2"/>
    </row>
    <row r="6" spans="1:18" s="1" customFormat="1" x14ac:dyDescent="0.25">
      <c r="A6" s="1" t="s">
        <v>36</v>
      </c>
      <c r="B6" s="4" t="s">
        <v>0</v>
      </c>
      <c r="C6" s="4" t="s">
        <v>1</v>
      </c>
      <c r="D6" s="4" t="s">
        <v>12</v>
      </c>
      <c r="E6" s="4" t="s">
        <v>15</v>
      </c>
      <c r="F6" s="4">
        <v>1</v>
      </c>
      <c r="G6" s="4" t="s">
        <v>32</v>
      </c>
      <c r="I6" s="4" t="s">
        <v>0</v>
      </c>
      <c r="J6" s="4" t="s">
        <v>1</v>
      </c>
      <c r="K6" s="4" t="s">
        <v>12</v>
      </c>
      <c r="L6" s="4" t="s">
        <v>12</v>
      </c>
      <c r="M6" s="4">
        <v>1</v>
      </c>
      <c r="N6" s="4" t="s">
        <v>32</v>
      </c>
      <c r="Q6" s="5"/>
      <c r="R6" s="6" t="s">
        <v>27</v>
      </c>
    </row>
    <row r="7" spans="1:18" s="1" customFormat="1" x14ac:dyDescent="0.25">
      <c r="B7" s="4" t="s">
        <v>0</v>
      </c>
      <c r="C7" s="4" t="s">
        <v>1</v>
      </c>
      <c r="D7" s="4" t="s">
        <v>13</v>
      </c>
      <c r="E7" s="4" t="s">
        <v>15</v>
      </c>
      <c r="F7" s="4">
        <v>1.4</v>
      </c>
      <c r="G7" s="4" t="s">
        <v>32</v>
      </c>
      <c r="I7" s="2"/>
      <c r="J7" s="2"/>
      <c r="K7" s="2"/>
      <c r="L7" s="2"/>
      <c r="M7" s="2"/>
      <c r="N7" s="2"/>
      <c r="Q7" s="9"/>
      <c r="R7" s="6" t="s">
        <v>29</v>
      </c>
    </row>
    <row r="8" spans="1:18" s="1" customFormat="1" x14ac:dyDescent="0.25">
      <c r="B8" s="4" t="s">
        <v>0</v>
      </c>
      <c r="C8" s="4" t="s">
        <v>1</v>
      </c>
      <c r="D8" s="4" t="s">
        <v>14</v>
      </c>
      <c r="E8" s="4" t="s">
        <v>15</v>
      </c>
      <c r="F8" s="4">
        <v>0.7</v>
      </c>
      <c r="G8" s="4" t="s">
        <v>32</v>
      </c>
      <c r="I8" s="2"/>
      <c r="J8" s="2"/>
      <c r="K8" s="2"/>
      <c r="L8" s="2"/>
      <c r="M8" s="2"/>
      <c r="N8" s="2"/>
      <c r="Q8" s="7"/>
      <c r="R8" s="1" t="s">
        <v>28</v>
      </c>
    </row>
    <row r="9" spans="1:18" s="1" customFormat="1" x14ac:dyDescent="0.25">
      <c r="B9" s="4" t="s">
        <v>0</v>
      </c>
      <c r="C9" s="4" t="s">
        <v>2</v>
      </c>
      <c r="D9" s="4" t="s">
        <v>12</v>
      </c>
      <c r="E9" s="4" t="s">
        <v>15</v>
      </c>
      <c r="F9" s="4">
        <v>0.8</v>
      </c>
      <c r="G9" s="4" t="s">
        <v>32</v>
      </c>
      <c r="I9" s="4" t="s">
        <v>0</v>
      </c>
      <c r="J9" s="4" t="s">
        <v>2</v>
      </c>
      <c r="K9" s="4" t="s">
        <v>12</v>
      </c>
      <c r="L9" s="4" t="s">
        <v>12</v>
      </c>
      <c r="M9" s="4">
        <v>0.8</v>
      </c>
      <c r="N9" s="4" t="s">
        <v>32</v>
      </c>
    </row>
    <row r="10" spans="1:18" s="1" customFormat="1" x14ac:dyDescent="0.25">
      <c r="B10" s="8" t="s">
        <v>0</v>
      </c>
      <c r="C10" s="8" t="s">
        <v>1</v>
      </c>
      <c r="D10" s="8" t="s">
        <v>12</v>
      </c>
      <c r="E10" s="8" t="s">
        <v>18</v>
      </c>
      <c r="F10" s="8">
        <f>F6*0.5</f>
        <v>0.5</v>
      </c>
      <c r="G10" s="8" t="s">
        <v>32</v>
      </c>
      <c r="I10" s="2"/>
      <c r="J10" s="2"/>
      <c r="K10" s="2"/>
      <c r="L10" s="2"/>
      <c r="M10" s="2"/>
      <c r="N10" s="2"/>
    </row>
    <row r="11" spans="1:18" s="1" customFormat="1" x14ac:dyDescent="0.25">
      <c r="B11" s="8" t="s">
        <v>0</v>
      </c>
      <c r="C11" s="8" t="s">
        <v>1</v>
      </c>
      <c r="D11" s="8" t="s">
        <v>13</v>
      </c>
      <c r="E11" s="8" t="s">
        <v>18</v>
      </c>
      <c r="F11" s="8">
        <f t="shared" ref="F11:F13" si="0">F7*0.5</f>
        <v>0.7</v>
      </c>
      <c r="G11" s="8" t="s">
        <v>32</v>
      </c>
      <c r="I11" s="2"/>
      <c r="J11" s="2"/>
      <c r="K11" s="2"/>
      <c r="L11" s="2"/>
      <c r="M11" s="2"/>
      <c r="N11" s="2"/>
    </row>
    <row r="12" spans="1:18" s="1" customFormat="1" x14ac:dyDescent="0.25">
      <c r="B12" s="8" t="s">
        <v>0</v>
      </c>
      <c r="C12" s="8" t="s">
        <v>1</v>
      </c>
      <c r="D12" s="8" t="s">
        <v>14</v>
      </c>
      <c r="E12" s="8" t="s">
        <v>18</v>
      </c>
      <c r="F12" s="8">
        <f t="shared" si="0"/>
        <v>0.35</v>
      </c>
      <c r="G12" s="8" t="s">
        <v>32</v>
      </c>
      <c r="I12" s="2"/>
      <c r="J12" s="2"/>
      <c r="K12" s="2"/>
      <c r="L12" s="2"/>
      <c r="M12" s="2"/>
      <c r="N12" s="2"/>
    </row>
    <row r="13" spans="1:18" s="1" customFormat="1" x14ac:dyDescent="0.25">
      <c r="B13" s="8" t="s">
        <v>0</v>
      </c>
      <c r="C13" s="8" t="s">
        <v>2</v>
      </c>
      <c r="D13" s="8" t="s">
        <v>12</v>
      </c>
      <c r="E13" s="8" t="s">
        <v>18</v>
      </c>
      <c r="F13" s="8">
        <f t="shared" si="0"/>
        <v>0.4</v>
      </c>
      <c r="G13" s="8" t="s">
        <v>32</v>
      </c>
      <c r="I13" s="2"/>
      <c r="J13" s="2"/>
      <c r="K13" s="2"/>
      <c r="L13" s="2"/>
      <c r="M13" s="2"/>
      <c r="N13" s="2"/>
    </row>
    <row r="14" spans="1:18" s="1" customFormat="1" x14ac:dyDescent="0.25">
      <c r="B14" s="8"/>
      <c r="C14" s="8"/>
      <c r="D14" s="8"/>
      <c r="E14" s="8"/>
      <c r="F14" s="8"/>
      <c r="G14" s="8"/>
      <c r="I14" s="2"/>
      <c r="J14" s="2"/>
      <c r="K14" s="2"/>
      <c r="L14" s="2"/>
      <c r="M14" s="2"/>
      <c r="N14" s="2"/>
    </row>
    <row r="15" spans="1:18" s="1" customFormat="1" x14ac:dyDescent="0.25">
      <c r="D15" s="2"/>
      <c r="E15" s="2"/>
      <c r="F15" s="2"/>
      <c r="G15" s="2"/>
      <c r="I15" s="4" t="s">
        <v>0</v>
      </c>
      <c r="J15" s="4" t="s">
        <v>33</v>
      </c>
      <c r="K15" s="4" t="s">
        <v>12</v>
      </c>
      <c r="L15" s="4" t="s">
        <v>12</v>
      </c>
      <c r="M15" s="4">
        <v>0.7</v>
      </c>
      <c r="N15" s="4"/>
    </row>
    <row r="16" spans="1:18" s="1" customFormat="1" x14ac:dyDescent="0.25">
      <c r="B16" s="4" t="s">
        <v>21</v>
      </c>
      <c r="C16" s="4" t="s">
        <v>24</v>
      </c>
      <c r="D16" s="4" t="s">
        <v>12</v>
      </c>
      <c r="E16" s="4" t="s">
        <v>15</v>
      </c>
      <c r="F16" s="4">
        <v>0.6</v>
      </c>
      <c r="G16" s="4"/>
      <c r="I16" s="2"/>
      <c r="J16" s="2"/>
      <c r="K16" s="2"/>
      <c r="L16" s="2"/>
      <c r="M16" s="2"/>
      <c r="N16" s="2"/>
    </row>
    <row r="17" spans="2:14" s="1" customFormat="1" x14ac:dyDescent="0.25">
      <c r="B17" s="4" t="s">
        <v>21</v>
      </c>
      <c r="C17" s="4" t="s">
        <v>24</v>
      </c>
      <c r="D17" s="4" t="s">
        <v>13</v>
      </c>
      <c r="E17" s="4" t="s">
        <v>15</v>
      </c>
      <c r="F17" s="4">
        <v>0.9</v>
      </c>
      <c r="G17" s="4"/>
      <c r="I17" s="2"/>
      <c r="J17" s="2"/>
      <c r="K17" s="2"/>
      <c r="L17" s="2"/>
      <c r="M17" s="2"/>
      <c r="N17" s="2"/>
    </row>
    <row r="18" spans="2:14" s="1" customFormat="1" x14ac:dyDescent="0.25">
      <c r="B18" s="4" t="s">
        <v>21</v>
      </c>
      <c r="C18" s="4" t="s">
        <v>24</v>
      </c>
      <c r="D18" s="4" t="s">
        <v>14</v>
      </c>
      <c r="E18" s="4" t="s">
        <v>15</v>
      </c>
      <c r="F18" s="4">
        <v>0.3</v>
      </c>
      <c r="G18" s="4"/>
      <c r="I18" s="2"/>
      <c r="J18" s="2"/>
      <c r="K18" s="2"/>
      <c r="L18" s="2"/>
      <c r="M18" s="2"/>
      <c r="N18" s="2"/>
    </row>
    <row r="19" spans="2:14" s="1" customFormat="1" x14ac:dyDescent="0.25">
      <c r="B19" s="4" t="s">
        <v>21</v>
      </c>
      <c r="C19" s="4" t="s">
        <v>24</v>
      </c>
      <c r="D19" s="4" t="s">
        <v>12</v>
      </c>
      <c r="E19" s="4" t="s">
        <v>18</v>
      </c>
      <c r="F19" s="4">
        <v>0.15</v>
      </c>
      <c r="G19" s="4"/>
    </row>
    <row r="20" spans="2:14" s="1" customFormat="1" x14ac:dyDescent="0.25">
      <c r="I20" s="4" t="s">
        <v>21</v>
      </c>
      <c r="J20" s="4" t="s">
        <v>24</v>
      </c>
      <c r="K20" s="4" t="s">
        <v>14</v>
      </c>
      <c r="L20" s="4" t="s">
        <v>18</v>
      </c>
      <c r="M20" s="4">
        <v>0.15</v>
      </c>
      <c r="N20" s="4"/>
    </row>
    <row r="21" spans="2:14" s="1" customFormat="1" x14ac:dyDescent="0.25">
      <c r="B21" s="4" t="s">
        <v>21</v>
      </c>
      <c r="C21" s="4" t="s">
        <v>2</v>
      </c>
      <c r="D21" s="4" t="s">
        <v>12</v>
      </c>
      <c r="E21" s="4" t="s">
        <v>15</v>
      </c>
      <c r="F21" s="4">
        <v>0.7</v>
      </c>
      <c r="G21" s="4"/>
      <c r="I21" s="4" t="s">
        <v>21</v>
      </c>
      <c r="J21" s="4" t="s">
        <v>2</v>
      </c>
      <c r="K21" s="4" t="s">
        <v>12</v>
      </c>
      <c r="L21" s="4" t="s">
        <v>12</v>
      </c>
      <c r="M21" s="4">
        <v>0.7</v>
      </c>
      <c r="N21" s="4"/>
    </row>
    <row r="22" spans="2:14" s="1" customFormat="1" x14ac:dyDescent="0.25">
      <c r="B22" s="4" t="s">
        <v>21</v>
      </c>
      <c r="C22" s="4" t="s">
        <v>19</v>
      </c>
      <c r="D22" s="4" t="s">
        <v>12</v>
      </c>
      <c r="E22" s="4" t="s">
        <v>15</v>
      </c>
      <c r="F22" s="4">
        <v>1.3</v>
      </c>
      <c r="G22" s="4"/>
      <c r="I22" s="2"/>
      <c r="J22" s="2"/>
      <c r="K22" s="2"/>
      <c r="L22" s="2"/>
      <c r="M22" s="2"/>
      <c r="N22" s="2"/>
    </row>
    <row r="23" spans="2:14" s="1" customFormat="1" x14ac:dyDescent="0.25">
      <c r="B23" s="4" t="s">
        <v>21</v>
      </c>
      <c r="C23" s="4" t="s">
        <v>20</v>
      </c>
      <c r="D23" s="4" t="s">
        <v>12</v>
      </c>
      <c r="E23" s="4" t="s">
        <v>15</v>
      </c>
      <c r="F23" s="4">
        <v>1.3</v>
      </c>
      <c r="G23" s="4"/>
      <c r="I23" s="2"/>
      <c r="J23" s="2"/>
      <c r="K23" s="2"/>
      <c r="L23" s="2"/>
      <c r="M23" s="2"/>
      <c r="N23" s="2"/>
    </row>
    <row r="24" spans="2:14" s="1" customFormat="1" ht="30" x14ac:dyDescent="0.25">
      <c r="B24" s="4" t="s">
        <v>22</v>
      </c>
      <c r="C24" s="4" t="s">
        <v>2</v>
      </c>
      <c r="D24" s="4" t="s">
        <v>12</v>
      </c>
      <c r="E24" s="4" t="s">
        <v>15</v>
      </c>
      <c r="F24" s="4">
        <v>0.5</v>
      </c>
      <c r="G24" s="4"/>
      <c r="I24" s="4" t="s">
        <v>22</v>
      </c>
      <c r="J24" s="4" t="s">
        <v>2</v>
      </c>
      <c r="K24" s="4" t="s">
        <v>12</v>
      </c>
      <c r="L24" s="4" t="s">
        <v>15</v>
      </c>
      <c r="M24" s="4">
        <v>0.8</v>
      </c>
      <c r="N24" s="4"/>
    </row>
    <row r="25" spans="2:14" s="1" customFormat="1" ht="30" x14ac:dyDescent="0.25">
      <c r="B25" s="4" t="s">
        <v>22</v>
      </c>
      <c r="C25" s="4" t="s">
        <v>1</v>
      </c>
      <c r="D25" s="4" t="s">
        <v>12</v>
      </c>
      <c r="E25" s="4" t="s">
        <v>15</v>
      </c>
      <c r="F25" s="4">
        <v>1</v>
      </c>
      <c r="G25" s="4"/>
      <c r="I25" s="4" t="s">
        <v>22</v>
      </c>
      <c r="J25" s="4" t="s">
        <v>1</v>
      </c>
      <c r="K25" s="4" t="s">
        <v>12</v>
      </c>
      <c r="L25" s="4" t="s">
        <v>15</v>
      </c>
      <c r="M25" s="4">
        <v>1</v>
      </c>
      <c r="N25" s="4"/>
    </row>
    <row r="26" spans="2:14" s="1" customFormat="1" ht="30" x14ac:dyDescent="0.25">
      <c r="B26" s="4" t="s">
        <v>23</v>
      </c>
      <c r="C26" s="4" t="s">
        <v>24</v>
      </c>
      <c r="D26" s="4" t="s">
        <v>12</v>
      </c>
      <c r="E26" s="4" t="s">
        <v>18</v>
      </c>
      <c r="F26" s="4">
        <v>0.7</v>
      </c>
      <c r="G26" s="4"/>
      <c r="I26" s="4" t="s">
        <v>23</v>
      </c>
      <c r="J26" s="4" t="s">
        <v>24</v>
      </c>
      <c r="K26" s="4" t="s">
        <v>12</v>
      </c>
      <c r="L26" s="4" t="s">
        <v>12</v>
      </c>
      <c r="M26" s="4">
        <v>0.6</v>
      </c>
      <c r="N26" s="4"/>
    </row>
    <row r="27" spans="2:14" s="1" customFormat="1" ht="30" x14ac:dyDescent="0.25">
      <c r="B27" s="4" t="s">
        <v>23</v>
      </c>
      <c r="C27" s="4" t="s">
        <v>1</v>
      </c>
      <c r="D27" s="4" t="s">
        <v>12</v>
      </c>
      <c r="E27" s="4" t="s">
        <v>18</v>
      </c>
      <c r="F27" s="4">
        <v>1</v>
      </c>
      <c r="G27" s="4"/>
      <c r="I27" s="4" t="s">
        <v>23</v>
      </c>
      <c r="J27" s="4" t="s">
        <v>1</v>
      </c>
      <c r="K27" s="4" t="s">
        <v>12</v>
      </c>
      <c r="L27" s="4" t="s">
        <v>12</v>
      </c>
      <c r="M27" s="4">
        <v>1</v>
      </c>
      <c r="N27" s="4"/>
    </row>
    <row r="28" spans="2:14" s="1" customFormat="1" ht="30" x14ac:dyDescent="0.25">
      <c r="B28" s="4" t="s">
        <v>23</v>
      </c>
      <c r="C28" s="4" t="s">
        <v>2</v>
      </c>
      <c r="D28" s="4" t="s">
        <v>12</v>
      </c>
      <c r="E28" s="4" t="s">
        <v>18</v>
      </c>
      <c r="F28" s="4">
        <v>0.8</v>
      </c>
      <c r="G28" s="4"/>
      <c r="I28" s="4" t="s">
        <v>23</v>
      </c>
      <c r="J28" s="4" t="s">
        <v>2</v>
      </c>
      <c r="K28" s="4" t="s">
        <v>12</v>
      </c>
      <c r="L28" s="4" t="s">
        <v>12</v>
      </c>
      <c r="M28" s="4">
        <v>0.7</v>
      </c>
      <c r="N28" s="4"/>
    </row>
    <row r="29" spans="2:14" s="1" customFormat="1" x14ac:dyDescent="0.25">
      <c r="B29" s="4" t="s">
        <v>25</v>
      </c>
      <c r="C29" s="4" t="s">
        <v>2</v>
      </c>
      <c r="D29" s="4" t="s">
        <v>12</v>
      </c>
      <c r="E29" s="4" t="s">
        <v>15</v>
      </c>
      <c r="F29" s="4">
        <v>0.5</v>
      </c>
      <c r="G29" s="4"/>
      <c r="I29" s="4" t="s">
        <v>25</v>
      </c>
      <c r="J29" s="4" t="s">
        <v>2</v>
      </c>
      <c r="K29" s="4" t="s">
        <v>12</v>
      </c>
      <c r="L29" s="4" t="s">
        <v>12</v>
      </c>
      <c r="M29" s="4">
        <v>0.8</v>
      </c>
      <c r="N29" s="4"/>
    </row>
    <row r="30" spans="2:14" s="1" customFormat="1" x14ac:dyDescent="0.25">
      <c r="B30" s="4" t="s">
        <v>26</v>
      </c>
      <c r="C30" s="4" t="s">
        <v>2</v>
      </c>
      <c r="D30" s="4" t="s">
        <v>12</v>
      </c>
      <c r="E30" s="4" t="s">
        <v>15</v>
      </c>
      <c r="F30" s="4">
        <v>0.5</v>
      </c>
      <c r="G30" s="4"/>
      <c r="I30" s="4" t="s">
        <v>26</v>
      </c>
      <c r="J30" s="4" t="s">
        <v>2</v>
      </c>
      <c r="K30" s="4" t="s">
        <v>12</v>
      </c>
      <c r="L30" s="4" t="s">
        <v>12</v>
      </c>
      <c r="M30" s="4">
        <v>0.5</v>
      </c>
      <c r="N30" s="4"/>
    </row>
    <row r="31" spans="2:14" s="1" customFormat="1" x14ac:dyDescent="0.25">
      <c r="B31" s="2"/>
      <c r="C31" s="2"/>
      <c r="D31" s="2"/>
      <c r="E31" s="2"/>
      <c r="F31" s="2"/>
      <c r="G31" s="2"/>
      <c r="I31" s="2"/>
      <c r="J31" s="2"/>
      <c r="K31" s="2"/>
      <c r="L31" s="2"/>
      <c r="M31" s="2"/>
      <c r="N31" s="2"/>
    </row>
    <row r="32" spans="2:14" s="1" customFormat="1" x14ac:dyDescent="0.25">
      <c r="B32" s="2"/>
      <c r="C32" s="2"/>
      <c r="D32" s="2"/>
      <c r="E32" s="2"/>
      <c r="F32" s="2"/>
      <c r="G32" s="2"/>
      <c r="I32" s="2"/>
      <c r="J32" s="2"/>
      <c r="K32" s="2"/>
      <c r="L32" s="2"/>
      <c r="M32" s="2"/>
      <c r="N32" s="2"/>
    </row>
    <row r="33" spans="2:14" s="1" customFormat="1" x14ac:dyDescent="0.25">
      <c r="B33" s="2"/>
      <c r="C33" s="2"/>
      <c r="D33" s="2"/>
      <c r="E33" s="2"/>
      <c r="F33" s="2"/>
      <c r="G33" s="2"/>
      <c r="I33" s="2"/>
      <c r="J33" s="2"/>
      <c r="K33" s="2"/>
      <c r="L33" s="2"/>
      <c r="M33" s="2"/>
      <c r="N33" s="2"/>
    </row>
    <row r="34" spans="2:14" s="1" customFormat="1" x14ac:dyDescent="0.25">
      <c r="B34" s="2"/>
      <c r="C34" s="2"/>
      <c r="D34" s="2"/>
      <c r="E34" s="2"/>
      <c r="F34" s="2"/>
      <c r="G34" s="2"/>
      <c r="I34" s="2"/>
      <c r="J34" s="2"/>
      <c r="K34" s="2"/>
      <c r="L34" s="2"/>
      <c r="M34" s="2"/>
      <c r="N34" s="2"/>
    </row>
    <row r="35" spans="2:14" s="1" customFormat="1" x14ac:dyDescent="0.25">
      <c r="B35" s="2"/>
      <c r="C35" s="2"/>
      <c r="D35" s="2"/>
      <c r="E35" s="2"/>
      <c r="F35" s="2"/>
      <c r="G35" s="2"/>
      <c r="I35" s="2"/>
      <c r="J35" s="2"/>
      <c r="K35" s="2"/>
      <c r="L35" s="2"/>
      <c r="M35" s="2"/>
      <c r="N35" s="2"/>
    </row>
    <row r="36" spans="2:14" s="1" customFormat="1" x14ac:dyDescent="0.25">
      <c r="B36" s="2"/>
      <c r="C36" s="2"/>
      <c r="D36" s="2"/>
      <c r="E36" s="2"/>
      <c r="F36" s="2"/>
      <c r="G36" s="2"/>
      <c r="I36" s="2"/>
      <c r="J36" s="2"/>
      <c r="K36" s="2"/>
      <c r="L36" s="2"/>
      <c r="M36" s="2"/>
      <c r="N36" s="2"/>
    </row>
    <row r="37" spans="2:14" s="1" customFormat="1" x14ac:dyDescent="0.25">
      <c r="B37" s="2"/>
      <c r="C37" s="2"/>
      <c r="D37" s="2"/>
      <c r="E37" s="2"/>
      <c r="F37" s="2"/>
      <c r="G37" s="2"/>
      <c r="I37" s="2"/>
      <c r="J37" s="2"/>
      <c r="K37" s="2"/>
      <c r="L37" s="2"/>
      <c r="M37" s="2"/>
      <c r="N37" s="2"/>
    </row>
    <row r="38" spans="2:14" s="1" customFormat="1" x14ac:dyDescent="0.25">
      <c r="B38" s="2"/>
      <c r="C38" s="2"/>
      <c r="D38" s="2"/>
      <c r="E38" s="2"/>
      <c r="F38" s="2"/>
      <c r="G38" s="2"/>
      <c r="I38" s="2"/>
      <c r="J38" s="2"/>
      <c r="K38" s="2"/>
      <c r="L38" s="2"/>
      <c r="M38" s="2"/>
      <c r="N38" s="2"/>
    </row>
    <row r="39" spans="2:14" x14ac:dyDescent="0.25"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</row>
    <row r="40" spans="2:14" x14ac:dyDescent="0.25"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</row>
    <row r="41" spans="2:14" x14ac:dyDescent="0.25"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205D-665E-4F80-BC87-B043BB85B0B3}">
  <dimension ref="B3:M50"/>
  <sheetViews>
    <sheetView tabSelected="1" workbookViewId="0">
      <selection activeCell="S15" sqref="S15"/>
    </sheetView>
  </sheetViews>
  <sheetFormatPr defaultRowHeight="15" x14ac:dyDescent="0.25"/>
  <cols>
    <col min="5" max="5" width="11" bestFit="1" customWidth="1"/>
    <col min="6" max="6" width="12" bestFit="1" customWidth="1"/>
    <col min="7" max="7" width="11" bestFit="1" customWidth="1"/>
  </cols>
  <sheetData>
    <row r="3" spans="2:13" x14ac:dyDescent="0.25">
      <c r="B3" t="s">
        <v>50</v>
      </c>
      <c r="C3" t="s">
        <v>42</v>
      </c>
      <c r="D3" t="s">
        <v>42</v>
      </c>
      <c r="E3" t="s">
        <v>38</v>
      </c>
      <c r="F3" t="s">
        <v>40</v>
      </c>
      <c r="G3" t="s">
        <v>40</v>
      </c>
      <c r="J3" t="s">
        <v>45</v>
      </c>
      <c r="K3" t="s">
        <v>45</v>
      </c>
      <c r="L3" t="s">
        <v>39</v>
      </c>
      <c r="M3" t="s">
        <v>41</v>
      </c>
    </row>
    <row r="4" spans="2:13" x14ac:dyDescent="0.25">
      <c r="C4" t="s">
        <v>43</v>
      </c>
      <c r="D4" t="s">
        <v>44</v>
      </c>
      <c r="E4" t="s">
        <v>48</v>
      </c>
      <c r="F4" t="s">
        <v>49</v>
      </c>
      <c r="G4" t="s">
        <v>51</v>
      </c>
      <c r="J4" t="s">
        <v>46</v>
      </c>
      <c r="K4" t="s">
        <v>47</v>
      </c>
      <c r="L4" t="s">
        <v>48</v>
      </c>
      <c r="M4" t="s">
        <v>49</v>
      </c>
    </row>
    <row r="5" spans="2:13" x14ac:dyDescent="0.25">
      <c r="B5">
        <v>-2</v>
      </c>
      <c r="C5">
        <f>EXP(B5)</f>
        <v>0.1353352832366127</v>
      </c>
      <c r="D5">
        <f>C5/2.54</f>
        <v>5.3281607573469565E-2</v>
      </c>
      <c r="E5">
        <f>0.0001*C5^2.25*0.3</f>
        <v>3.3326989614726924E-7</v>
      </c>
      <c r="F5">
        <f>0.00187*D5</f>
        <v>9.9636606162388085E-5</v>
      </c>
      <c r="G5">
        <f>F5/3.28</f>
        <v>3.0377014073898809E-5</v>
      </c>
    </row>
    <row r="6" spans="2:13" x14ac:dyDescent="0.25">
      <c r="B6">
        <f>B5+0.2</f>
        <v>-1.8</v>
      </c>
      <c r="C6">
        <f t="shared" ref="C6:C50" si="0">EXP(B6)</f>
        <v>0.16529888822158653</v>
      </c>
      <c r="D6">
        <f t="shared" ref="D6:D50" si="1">C6/2.54</f>
        <v>6.5078302449443515E-2</v>
      </c>
      <c r="E6">
        <f t="shared" ref="E6:E50" si="2">0.0001*C6^2.25*0.3</f>
        <v>5.2267123918480549E-7</v>
      </c>
      <c r="F6">
        <f t="shared" ref="F6:F35" si="3">0.00187*D6</f>
        <v>1.2169642558045936E-4</v>
      </c>
      <c r="G6">
        <f t="shared" ref="G6:G50" si="4">F6/3.28</f>
        <v>3.7102568774530293E-5</v>
      </c>
    </row>
    <row r="7" spans="2:13" x14ac:dyDescent="0.25">
      <c r="B7">
        <f t="shared" ref="B7:B35" si="5">B6+0.2</f>
        <v>-1.6</v>
      </c>
      <c r="C7">
        <f t="shared" si="0"/>
        <v>0.20189651799465538</v>
      </c>
      <c r="D7">
        <f t="shared" si="1"/>
        <v>7.9486818108132046E-2</v>
      </c>
      <c r="E7">
        <f t="shared" si="2"/>
        <v>8.1971167341877675E-7</v>
      </c>
      <c r="F7">
        <f t="shared" si="3"/>
        <v>1.4864034986220693E-4</v>
      </c>
      <c r="G7">
        <f t="shared" si="4"/>
        <v>4.53171798360387E-5</v>
      </c>
    </row>
    <row r="8" spans="2:13" x14ac:dyDescent="0.25">
      <c r="B8">
        <f t="shared" si="5"/>
        <v>-1.4000000000000001</v>
      </c>
      <c r="C8">
        <f t="shared" si="0"/>
        <v>0.24659696394160643</v>
      </c>
      <c r="D8">
        <f t="shared" si="1"/>
        <v>9.7085418874648208E-2</v>
      </c>
      <c r="E8">
        <f t="shared" si="2"/>
        <v>1.285563806011205E-6</v>
      </c>
      <c r="F8">
        <f t="shared" si="3"/>
        <v>1.8154973329559214E-4</v>
      </c>
      <c r="G8">
        <f t="shared" si="4"/>
        <v>5.5350528443778093E-5</v>
      </c>
    </row>
    <row r="9" spans="2:13" x14ac:dyDescent="0.25">
      <c r="B9">
        <f t="shared" si="5"/>
        <v>-1.2000000000000002</v>
      </c>
      <c r="C9">
        <f t="shared" si="0"/>
        <v>0.30119421191220203</v>
      </c>
      <c r="D9">
        <f t="shared" si="1"/>
        <v>0.11858039839063071</v>
      </c>
      <c r="E9">
        <f t="shared" si="2"/>
        <v>2.0161653821924927E-6</v>
      </c>
      <c r="F9">
        <f t="shared" si="3"/>
        <v>2.2174534499047943E-4</v>
      </c>
      <c r="G9">
        <f t="shared" si="4"/>
        <v>6.7605288106853493E-5</v>
      </c>
    </row>
    <row r="10" spans="2:13" x14ac:dyDescent="0.25">
      <c r="B10">
        <f t="shared" si="5"/>
        <v>-1.0000000000000002</v>
      </c>
      <c r="C10">
        <f t="shared" si="0"/>
        <v>0.36787944117144222</v>
      </c>
      <c r="D10">
        <f t="shared" si="1"/>
        <v>0.1448344256580481</v>
      </c>
      <c r="E10">
        <f t="shared" si="2"/>
        <v>3.1619767368559288E-6</v>
      </c>
      <c r="F10">
        <f t="shared" si="3"/>
        <v>2.7084037598054992E-4</v>
      </c>
      <c r="G10">
        <f t="shared" si="4"/>
        <v>8.2573285359923757E-5</v>
      </c>
    </row>
    <row r="11" spans="2:13" x14ac:dyDescent="0.25">
      <c r="B11">
        <f t="shared" si="5"/>
        <v>-0.80000000000000027</v>
      </c>
      <c r="C11">
        <f t="shared" si="0"/>
        <v>0.44932896411722145</v>
      </c>
      <c r="D11">
        <f t="shared" si="1"/>
        <v>0.17690116697528405</v>
      </c>
      <c r="E11">
        <f t="shared" si="2"/>
        <v>4.9589666466475921E-6</v>
      </c>
      <c r="F11">
        <f t="shared" si="3"/>
        <v>3.3080518224378114E-4</v>
      </c>
      <c r="G11">
        <f t="shared" si="4"/>
        <v>1.0085523848895768E-4</v>
      </c>
    </row>
    <row r="12" spans="2:13" x14ac:dyDescent="0.25">
      <c r="B12">
        <f t="shared" si="5"/>
        <v>-0.60000000000000031</v>
      </c>
      <c r="C12">
        <f t="shared" si="0"/>
        <v>0.54881163609402628</v>
      </c>
      <c r="D12">
        <f t="shared" si="1"/>
        <v>0.21606757326536466</v>
      </c>
      <c r="E12">
        <f t="shared" si="2"/>
        <v>7.7772078193767386E-6</v>
      </c>
      <c r="F12">
        <f t="shared" si="3"/>
        <v>4.0404636200623188E-4</v>
      </c>
      <c r="G12">
        <f t="shared" si="4"/>
        <v>1.231848664653146E-4</v>
      </c>
    </row>
    <row r="13" spans="2:13" x14ac:dyDescent="0.25">
      <c r="B13">
        <f t="shared" si="5"/>
        <v>-0.4000000000000003</v>
      </c>
      <c r="C13">
        <f t="shared" si="0"/>
        <v>0.67032004603563911</v>
      </c>
      <c r="D13">
        <f t="shared" si="1"/>
        <v>0.26390552993529098</v>
      </c>
      <c r="E13">
        <f t="shared" si="2"/>
        <v>1.2197089792217966E-5</v>
      </c>
      <c r="F13">
        <f t="shared" si="3"/>
        <v>4.9350334097899413E-4</v>
      </c>
      <c r="G13">
        <f t="shared" si="4"/>
        <v>1.5045833566432748E-4</v>
      </c>
    </row>
    <row r="14" spans="2:13" x14ac:dyDescent="0.25">
      <c r="B14">
        <f t="shared" si="5"/>
        <v>-0.20000000000000029</v>
      </c>
      <c r="C14">
        <f t="shared" si="0"/>
        <v>0.8187307530779816</v>
      </c>
      <c r="D14">
        <f t="shared" si="1"/>
        <v>0.32233494215668568</v>
      </c>
      <c r="E14">
        <f t="shared" si="2"/>
        <v>1.9128844548653183E-5</v>
      </c>
      <c r="F14">
        <f t="shared" si="3"/>
        <v>6.0276634183300214E-4</v>
      </c>
      <c r="G14">
        <f t="shared" si="4"/>
        <v>1.8377022616859824E-4</v>
      </c>
    </row>
    <row r="15" spans="2:13" x14ac:dyDescent="0.25">
      <c r="B15">
        <f t="shared" si="5"/>
        <v>-2.7755575615628914E-16</v>
      </c>
      <c r="C15">
        <f t="shared" si="0"/>
        <v>0.99999999999999978</v>
      </c>
      <c r="D15">
        <f t="shared" si="1"/>
        <v>0.39370078740157471</v>
      </c>
      <c r="E15">
        <f t="shared" si="2"/>
        <v>2.9999999999999987E-5</v>
      </c>
      <c r="F15">
        <f t="shared" si="3"/>
        <v>7.3622047244094465E-4</v>
      </c>
      <c r="G15">
        <f t="shared" si="4"/>
        <v>2.2445746111004412E-4</v>
      </c>
    </row>
    <row r="16" spans="2:13" x14ac:dyDescent="0.25">
      <c r="B16">
        <f t="shared" si="5"/>
        <v>0.19999999999999973</v>
      </c>
      <c r="C16">
        <f t="shared" si="0"/>
        <v>1.2214027581601694</v>
      </c>
      <c r="D16">
        <f t="shared" si="1"/>
        <v>0.48086722762211392</v>
      </c>
      <c r="E16">
        <f t="shared" si="2"/>
        <v>4.7049365564705029E-5</v>
      </c>
      <c r="F16">
        <f t="shared" si="3"/>
        <v>8.9922171565335295E-4</v>
      </c>
      <c r="G16">
        <f t="shared" si="4"/>
        <v>2.7415296208943687E-4</v>
      </c>
    </row>
    <row r="17" spans="2:7" x14ac:dyDescent="0.25">
      <c r="B17">
        <f t="shared" si="5"/>
        <v>0.39999999999999974</v>
      </c>
      <c r="C17">
        <f t="shared" si="0"/>
        <v>1.4918246976412699</v>
      </c>
      <c r="D17">
        <f t="shared" si="1"/>
        <v>0.58733255812648422</v>
      </c>
      <c r="E17">
        <f t="shared" si="2"/>
        <v>7.3788093334708457E-5</v>
      </c>
      <c r="F17">
        <f t="shared" si="3"/>
        <v>1.0983118836965255E-3</v>
      </c>
      <c r="G17">
        <f t="shared" si="4"/>
        <v>3.3485118405381879E-4</v>
      </c>
    </row>
    <row r="18" spans="2:7" x14ac:dyDescent="0.25">
      <c r="B18">
        <f t="shared" si="5"/>
        <v>0.59999999999999976</v>
      </c>
      <c r="C18">
        <f t="shared" si="0"/>
        <v>1.8221188003905084</v>
      </c>
      <c r="D18">
        <f t="shared" si="1"/>
        <v>0.71736960645295611</v>
      </c>
      <c r="E18">
        <f t="shared" si="2"/>
        <v>1.1572276592090918E-4</v>
      </c>
      <c r="F18">
        <f t="shared" si="3"/>
        <v>1.3414811640670278E-3</v>
      </c>
      <c r="G18">
        <f t="shared" si="4"/>
        <v>4.0898815977653287E-4</v>
      </c>
    </row>
    <row r="19" spans="2:7" x14ac:dyDescent="0.25">
      <c r="B19">
        <f t="shared" si="5"/>
        <v>0.79999999999999982</v>
      </c>
      <c r="C19">
        <f t="shared" si="0"/>
        <v>2.2255409284924674</v>
      </c>
      <c r="D19">
        <f t="shared" si="1"/>
        <v>0.87619721594191635</v>
      </c>
      <c r="E19">
        <f t="shared" si="2"/>
        <v>1.8148942393238834E-4</v>
      </c>
      <c r="F19">
        <f t="shared" si="3"/>
        <v>1.6384887938113836E-3</v>
      </c>
      <c r="G19">
        <f t="shared" si="4"/>
        <v>4.9953926640590972E-4</v>
      </c>
    </row>
    <row r="20" spans="2:7" x14ac:dyDescent="0.25">
      <c r="B20">
        <f t="shared" si="5"/>
        <v>0.99999999999999978</v>
      </c>
      <c r="C20">
        <f t="shared" si="0"/>
        <v>2.7182818284590446</v>
      </c>
      <c r="D20">
        <f t="shared" si="1"/>
        <v>1.0701896962437183</v>
      </c>
      <c r="E20">
        <f t="shared" si="2"/>
        <v>2.8463207509075566E-4</v>
      </c>
      <c r="F20">
        <f t="shared" si="3"/>
        <v>2.0012547319757531E-3</v>
      </c>
      <c r="G20">
        <f t="shared" si="4"/>
        <v>6.101386377974857E-4</v>
      </c>
    </row>
    <row r="21" spans="2:7" x14ac:dyDescent="0.25">
      <c r="B21">
        <f t="shared" si="5"/>
        <v>1.1999999999999997</v>
      </c>
      <c r="C21">
        <f t="shared" si="0"/>
        <v>3.3201169227365468</v>
      </c>
      <c r="D21">
        <f t="shared" si="1"/>
        <v>1.307132646746672</v>
      </c>
      <c r="E21">
        <f t="shared" si="2"/>
        <v>4.4639195174618466E-4</v>
      </c>
      <c r="F21">
        <f t="shared" si="3"/>
        <v>2.4443380494162765E-3</v>
      </c>
      <c r="G21">
        <f t="shared" si="4"/>
        <v>7.4522501506593805E-4</v>
      </c>
    </row>
    <row r="22" spans="2:7" x14ac:dyDescent="0.25">
      <c r="B22">
        <f t="shared" si="5"/>
        <v>1.3999999999999997</v>
      </c>
      <c r="C22">
        <f t="shared" si="0"/>
        <v>4.0551999668446737</v>
      </c>
      <c r="D22">
        <f t="shared" si="1"/>
        <v>1.5965354200175881</v>
      </c>
      <c r="E22">
        <f t="shared" si="2"/>
        <v>7.0008193742828102E-4</v>
      </c>
      <c r="F22">
        <f t="shared" si="3"/>
        <v>2.9855212354328894E-3</v>
      </c>
      <c r="G22">
        <f t="shared" si="4"/>
        <v>9.1021988885149076E-4</v>
      </c>
    </row>
    <row r="23" spans="2:7" x14ac:dyDescent="0.25">
      <c r="B23">
        <f t="shared" si="5"/>
        <v>1.5999999999999996</v>
      </c>
      <c r="C23">
        <f t="shared" si="0"/>
        <v>4.9530324243951132</v>
      </c>
      <c r="D23">
        <f t="shared" si="1"/>
        <v>1.9500127655098871</v>
      </c>
      <c r="E23">
        <f t="shared" si="2"/>
        <v>1.0979470333103388E-3</v>
      </c>
      <c r="F23">
        <f t="shared" si="3"/>
        <v>3.6465238715034888E-3</v>
      </c>
      <c r="G23">
        <f t="shared" si="4"/>
        <v>1.1117450827754539E-3</v>
      </c>
    </row>
    <row r="24" spans="2:7" x14ac:dyDescent="0.25">
      <c r="B24">
        <f t="shared" si="5"/>
        <v>1.7999999999999996</v>
      </c>
      <c r="C24">
        <f t="shared" si="0"/>
        <v>6.0496474644129439</v>
      </c>
      <c r="D24">
        <f t="shared" si="1"/>
        <v>2.3817509702413164</v>
      </c>
      <c r="E24">
        <f t="shared" si="2"/>
        <v>1.721923711363384E-3</v>
      </c>
      <c r="F24">
        <f t="shared" si="3"/>
        <v>4.4538743143512612E-3</v>
      </c>
      <c r="G24">
        <f t="shared" si="4"/>
        <v>1.3578885104729456E-3</v>
      </c>
    </row>
    <row r="25" spans="2:7" x14ac:dyDescent="0.25">
      <c r="B25">
        <f t="shared" si="5"/>
        <v>1.9999999999999996</v>
      </c>
      <c r="C25">
        <f t="shared" si="0"/>
        <v>7.3890560989306469</v>
      </c>
      <c r="D25">
        <f t="shared" si="1"/>
        <v>2.9090772043034043</v>
      </c>
      <c r="E25">
        <f t="shared" si="2"/>
        <v>2.700513939015652E-3</v>
      </c>
      <c r="F25">
        <f t="shared" si="3"/>
        <v>5.4399743720473662E-3</v>
      </c>
      <c r="G25">
        <f t="shared" si="4"/>
        <v>1.6585287719656605E-3</v>
      </c>
    </row>
    <row r="26" spans="2:7" x14ac:dyDescent="0.25">
      <c r="B26">
        <f t="shared" si="5"/>
        <v>2.1999999999999997</v>
      </c>
      <c r="C26">
        <f t="shared" si="0"/>
        <v>9.0250134994341185</v>
      </c>
      <c r="D26">
        <f t="shared" si="1"/>
        <v>3.5531549210370543</v>
      </c>
      <c r="E26">
        <f t="shared" si="2"/>
        <v>4.2352489176443022E-3</v>
      </c>
      <c r="F26">
        <f t="shared" si="3"/>
        <v>6.6443997023392914E-3</v>
      </c>
      <c r="G26">
        <f t="shared" si="4"/>
        <v>2.0257316165668573E-3</v>
      </c>
    </row>
    <row r="27" spans="2:7" x14ac:dyDescent="0.25">
      <c r="B27">
        <f t="shared" si="5"/>
        <v>2.4</v>
      </c>
      <c r="C27">
        <f t="shared" si="0"/>
        <v>11.023176380641601</v>
      </c>
      <c r="D27">
        <f t="shared" si="1"/>
        <v>4.3398332207250396</v>
      </c>
      <c r="E27">
        <f t="shared" si="2"/>
        <v>6.6421924861256093E-3</v>
      </c>
      <c r="F27">
        <f t="shared" si="3"/>
        <v>8.1154881227558234E-3</v>
      </c>
      <c r="G27">
        <f t="shared" si="4"/>
        <v>2.4742341837670195E-3</v>
      </c>
    </row>
    <row r="28" spans="2:7" x14ac:dyDescent="0.25">
      <c r="B28">
        <f t="shared" si="5"/>
        <v>2.6</v>
      </c>
      <c r="C28">
        <f t="shared" si="0"/>
        <v>13.463738035001692</v>
      </c>
      <c r="D28">
        <f t="shared" si="1"/>
        <v>5.3006842657486972</v>
      </c>
      <c r="E28">
        <f t="shared" si="2"/>
        <v>1.0417031414362043E-2</v>
      </c>
      <c r="F28">
        <f t="shared" si="3"/>
        <v>9.9122795769500636E-3</v>
      </c>
      <c r="G28">
        <f t="shared" si="4"/>
        <v>3.0220364563872146E-3</v>
      </c>
    </row>
    <row r="29" spans="2:7" x14ac:dyDescent="0.25">
      <c r="B29">
        <f t="shared" si="5"/>
        <v>2.8000000000000003</v>
      </c>
      <c r="C29">
        <f t="shared" si="0"/>
        <v>16.444646771097055</v>
      </c>
      <c r="D29">
        <f t="shared" si="1"/>
        <v>6.4742703823216754</v>
      </c>
      <c r="E29">
        <f t="shared" si="2"/>
        <v>1.6337157303777883E-2</v>
      </c>
      <c r="F29">
        <f t="shared" si="3"/>
        <v>1.2106885614941533E-2</v>
      </c>
      <c r="G29">
        <f t="shared" si="4"/>
        <v>3.6911236630919309E-3</v>
      </c>
    </row>
    <row r="30" spans="2:7" x14ac:dyDescent="0.25">
      <c r="B30">
        <f t="shared" si="5"/>
        <v>3.0000000000000004</v>
      </c>
      <c r="C30">
        <f t="shared" si="0"/>
        <v>20.085536923187675</v>
      </c>
      <c r="D30">
        <f t="shared" si="1"/>
        <v>7.907691702042392</v>
      </c>
      <c r="E30">
        <f t="shared" si="2"/>
        <v>2.5621762875784573E-2</v>
      </c>
      <c r="F30">
        <f t="shared" si="3"/>
        <v>1.4787383482819272E-2</v>
      </c>
      <c r="G30">
        <f t="shared" si="4"/>
        <v>4.5083486228107541E-3</v>
      </c>
    </row>
    <row r="31" spans="2:7" x14ac:dyDescent="0.25">
      <c r="B31">
        <f t="shared" si="5"/>
        <v>3.2000000000000006</v>
      </c>
      <c r="C31">
        <f t="shared" si="0"/>
        <v>24.532530197109363</v>
      </c>
      <c r="D31">
        <f t="shared" si="1"/>
        <v>9.658476455554867</v>
      </c>
      <c r="E31">
        <f t="shared" si="2"/>
        <v>4.0182922931832572E-2</v>
      </c>
      <c r="F31">
        <f t="shared" si="3"/>
        <v>1.8061350971887602E-2</v>
      </c>
      <c r="G31">
        <f t="shared" si="4"/>
        <v>5.5065094426486596E-3</v>
      </c>
    </row>
    <row r="32" spans="2:7" x14ac:dyDescent="0.25">
      <c r="B32">
        <f t="shared" si="5"/>
        <v>3.4000000000000008</v>
      </c>
      <c r="C32">
        <f t="shared" si="0"/>
        <v>29.964100047397036</v>
      </c>
      <c r="D32">
        <f t="shared" si="1"/>
        <v>11.796889782439777</v>
      </c>
      <c r="E32">
        <f t="shared" si="2"/>
        <v>6.3019367682605437E-2</v>
      </c>
      <c r="F32">
        <f t="shared" si="3"/>
        <v>2.2060183893162381E-2</v>
      </c>
      <c r="G32">
        <f t="shared" si="4"/>
        <v>6.7256658210860919E-3</v>
      </c>
    </row>
    <row r="33" spans="2:7" x14ac:dyDescent="0.25">
      <c r="B33">
        <f t="shared" si="5"/>
        <v>3.600000000000001</v>
      </c>
      <c r="C33">
        <f t="shared" si="0"/>
        <v>36.598234443678024</v>
      </c>
      <c r="D33">
        <f t="shared" si="1"/>
        <v>14.408753717983474</v>
      </c>
      <c r="E33">
        <f t="shared" si="2"/>
        <v>9.8834042258515387E-2</v>
      </c>
      <c r="F33">
        <f t="shared" si="3"/>
        <v>2.6944369452629097E-2</v>
      </c>
      <c r="G33">
        <f t="shared" si="4"/>
        <v>8.2147467843381398E-3</v>
      </c>
    </row>
    <row r="34" spans="2:7" x14ac:dyDescent="0.25">
      <c r="B34">
        <f t="shared" si="5"/>
        <v>3.8000000000000012</v>
      </c>
      <c r="C34">
        <f t="shared" si="0"/>
        <v>44.701184493300872</v>
      </c>
      <c r="D34">
        <f t="shared" si="1"/>
        <v>17.598891532795619</v>
      </c>
      <c r="E34">
        <f t="shared" si="2"/>
        <v>0.15500263281528012</v>
      </c>
      <c r="F34">
        <f t="shared" si="3"/>
        <v>3.2909927166327804E-2</v>
      </c>
      <c r="G34">
        <f t="shared" si="4"/>
        <v>1.003351437997799E-2</v>
      </c>
    </row>
    <row r="35" spans="2:7" x14ac:dyDescent="0.25">
      <c r="B35">
        <f t="shared" si="5"/>
        <v>4.0000000000000009</v>
      </c>
      <c r="C35">
        <f t="shared" si="0"/>
        <v>54.598150033144286</v>
      </c>
      <c r="D35">
        <f t="shared" si="1"/>
        <v>21.495334658718221</v>
      </c>
      <c r="E35">
        <f t="shared" si="2"/>
        <v>0.24309251782726199</v>
      </c>
      <c r="F35">
        <f t="shared" si="3"/>
        <v>4.0196275811803073E-2</v>
      </c>
      <c r="G35">
        <f t="shared" si="4"/>
        <v>1.2254962137744839E-2</v>
      </c>
    </row>
    <row r="36" spans="2:7" x14ac:dyDescent="0.25">
      <c r="B36">
        <f t="shared" ref="B36:B50" si="6">B35+0.2</f>
        <v>4.2000000000000011</v>
      </c>
      <c r="C36">
        <f t="shared" si="0"/>
        <v>66.686331040925211</v>
      </c>
      <c r="D36">
        <f t="shared" si="1"/>
        <v>26.254461039734334</v>
      </c>
      <c r="E36">
        <f t="shared" si="2"/>
        <v>0.38124495790998142</v>
      </c>
      <c r="F36">
        <f t="shared" ref="F36:F50" si="7">0.00187*D36</f>
        <v>4.9095842144303202E-2</v>
      </c>
      <c r="G36">
        <f t="shared" si="4"/>
        <v>1.4968244556190001E-2</v>
      </c>
    </row>
    <row r="37" spans="2:7" x14ac:dyDescent="0.25">
      <c r="B37">
        <f t="shared" si="6"/>
        <v>4.4000000000000012</v>
      </c>
      <c r="C37">
        <f t="shared" si="0"/>
        <v>81.450868664968212</v>
      </c>
      <c r="D37">
        <f t="shared" si="1"/>
        <v>32.067271127940238</v>
      </c>
      <c r="E37">
        <f t="shared" si="2"/>
        <v>0.59791111314691003</v>
      </c>
      <c r="F37">
        <f t="shared" si="7"/>
        <v>5.9965797009248242E-2</v>
      </c>
      <c r="G37">
        <f t="shared" si="4"/>
        <v>1.8282255185746416E-2</v>
      </c>
    </row>
    <row r="38" spans="2:7" x14ac:dyDescent="0.25">
      <c r="B38">
        <f t="shared" si="6"/>
        <v>4.6000000000000014</v>
      </c>
      <c r="C38">
        <f t="shared" si="0"/>
        <v>99.484315641933946</v>
      </c>
      <c r="D38">
        <f t="shared" si="1"/>
        <v>39.167053402336201</v>
      </c>
      <c r="E38">
        <f t="shared" si="2"/>
        <v>0.93771128458829089</v>
      </c>
      <c r="F38">
        <f t="shared" si="7"/>
        <v>7.3242389862368695E-2</v>
      </c>
      <c r="G38">
        <f t="shared" si="4"/>
        <v>2.2329996909258749E-2</v>
      </c>
    </row>
    <row r="39" spans="2:7" x14ac:dyDescent="0.25">
      <c r="B39">
        <f t="shared" si="6"/>
        <v>4.8000000000000016</v>
      </c>
      <c r="C39">
        <f t="shared" si="0"/>
        <v>121.51041751873508</v>
      </c>
      <c r="D39">
        <f t="shared" si="1"/>
        <v>47.838747054620107</v>
      </c>
      <c r="E39">
        <f t="shared" si="2"/>
        <v>1.4706240340914578</v>
      </c>
      <c r="F39">
        <f t="shared" si="7"/>
        <v>8.9458456992139598E-2</v>
      </c>
      <c r="G39">
        <f t="shared" si="4"/>
        <v>2.7273919814676709E-2</v>
      </c>
    </row>
    <row r="40" spans="2:7" x14ac:dyDescent="0.25">
      <c r="B40">
        <f t="shared" si="6"/>
        <v>5.0000000000000018</v>
      </c>
      <c r="C40">
        <f t="shared" si="0"/>
        <v>148.41315910257686</v>
      </c>
      <c r="D40">
        <f t="shared" si="1"/>
        <v>58.430377599439709</v>
      </c>
      <c r="E40">
        <f t="shared" si="2"/>
        <v>2.3063975929403409</v>
      </c>
      <c r="F40">
        <f t="shared" si="7"/>
        <v>0.10926480611095225</v>
      </c>
      <c r="G40">
        <f t="shared" si="4"/>
        <v>3.3312440887485445E-2</v>
      </c>
    </row>
    <row r="41" spans="2:7" x14ac:dyDescent="0.25">
      <c r="B41">
        <f t="shared" si="6"/>
        <v>5.200000000000002</v>
      </c>
      <c r="C41">
        <f t="shared" si="0"/>
        <v>181.27224187515154</v>
      </c>
      <c r="D41">
        <f t="shared" si="1"/>
        <v>71.367024360295886</v>
      </c>
      <c r="E41">
        <f t="shared" si="2"/>
        <v>3.6171514495935346</v>
      </c>
      <c r="F41">
        <f t="shared" si="7"/>
        <v>0.1334563355537533</v>
      </c>
      <c r="G41">
        <f t="shared" si="4"/>
        <v>4.0687907181022352E-2</v>
      </c>
    </row>
    <row r="42" spans="2:7" x14ac:dyDescent="0.25">
      <c r="B42">
        <f t="shared" si="6"/>
        <v>5.4000000000000021</v>
      </c>
      <c r="C42">
        <f t="shared" si="0"/>
        <v>221.40641620418756</v>
      </c>
      <c r="D42">
        <f t="shared" si="1"/>
        <v>87.167880395349428</v>
      </c>
      <c r="E42">
        <f t="shared" si="2"/>
        <v>5.6728226951609759</v>
      </c>
      <c r="F42">
        <f t="shared" si="7"/>
        <v>0.16300393633930343</v>
      </c>
      <c r="G42">
        <f t="shared" si="4"/>
        <v>4.9696322054665683E-2</v>
      </c>
    </row>
    <row r="43" spans="2:7" x14ac:dyDescent="0.25">
      <c r="B43">
        <f t="shared" si="6"/>
        <v>5.6000000000000023</v>
      </c>
      <c r="C43">
        <f t="shared" si="0"/>
        <v>270.42640742615328</v>
      </c>
      <c r="D43">
        <f t="shared" si="1"/>
        <v>106.46708953785561</v>
      </c>
      <c r="E43">
        <f t="shared" si="2"/>
        <v>8.8967569589461331</v>
      </c>
      <c r="F43">
        <f t="shared" si="7"/>
        <v>0.19909345743578999</v>
      </c>
      <c r="G43">
        <f t="shared" si="4"/>
        <v>6.0699224827984753E-2</v>
      </c>
    </row>
    <row r="44" spans="2:7" x14ac:dyDescent="0.25">
      <c r="B44">
        <f t="shared" si="6"/>
        <v>5.8000000000000025</v>
      </c>
      <c r="C44">
        <f t="shared" si="0"/>
        <v>330.29955990964947</v>
      </c>
      <c r="D44">
        <f t="shared" si="1"/>
        <v>130.03919681482262</v>
      </c>
      <c r="E44">
        <f t="shared" si="2"/>
        <v>13.952892350059692</v>
      </c>
      <c r="F44">
        <f t="shared" si="7"/>
        <v>0.24317329804371829</v>
      </c>
      <c r="G44">
        <f t="shared" si="4"/>
        <v>7.4138200623084849E-2</v>
      </c>
    </row>
    <row r="45" spans="2:7" x14ac:dyDescent="0.25">
      <c r="B45">
        <f t="shared" si="6"/>
        <v>6.0000000000000027</v>
      </c>
      <c r="C45">
        <f t="shared" si="0"/>
        <v>403.42879349273619</v>
      </c>
      <c r="D45">
        <f t="shared" si="1"/>
        <v>158.83023365855755</v>
      </c>
      <c r="E45">
        <f t="shared" si="2"/>
        <v>21.882491095431156</v>
      </c>
      <c r="F45">
        <f t="shared" si="7"/>
        <v>0.29701253694150259</v>
      </c>
      <c r="G45">
        <f t="shared" si="4"/>
        <v>9.0552602726067868E-2</v>
      </c>
    </row>
    <row r="46" spans="2:7" x14ac:dyDescent="0.25">
      <c r="B46">
        <f t="shared" si="6"/>
        <v>6.2000000000000028</v>
      </c>
      <c r="C46">
        <f t="shared" si="0"/>
        <v>492.74904109325763</v>
      </c>
      <c r="D46">
        <f t="shared" si="1"/>
        <v>193.99568546978648</v>
      </c>
      <c r="E46">
        <f t="shared" si="2"/>
        <v>34.318577433844837</v>
      </c>
      <c r="F46">
        <f t="shared" si="7"/>
        <v>0.3627719318285007</v>
      </c>
      <c r="G46">
        <f t="shared" si="4"/>
        <v>0.11060119872820144</v>
      </c>
    </row>
    <row r="47" spans="2:7" x14ac:dyDescent="0.25">
      <c r="B47">
        <f t="shared" si="6"/>
        <v>6.400000000000003</v>
      </c>
      <c r="C47">
        <f t="shared" si="0"/>
        <v>601.84503787208382</v>
      </c>
      <c r="D47">
        <f t="shared" si="1"/>
        <v>236.94686530397001</v>
      </c>
      <c r="E47">
        <f t="shared" si="2"/>
        <v>53.822243178186831</v>
      </c>
      <c r="F47">
        <f t="shared" si="7"/>
        <v>0.44309063811842392</v>
      </c>
      <c r="G47">
        <f t="shared" si="4"/>
        <v>0.13508860918244633</v>
      </c>
    </row>
    <row r="48" spans="2:7" x14ac:dyDescent="0.25">
      <c r="B48">
        <f t="shared" si="6"/>
        <v>6.6000000000000032</v>
      </c>
      <c r="C48">
        <f t="shared" si="0"/>
        <v>735.09518924197528</v>
      </c>
      <c r="D48">
        <f t="shared" si="1"/>
        <v>289.40755481967528</v>
      </c>
      <c r="E48">
        <f t="shared" si="2"/>
        <v>84.410079826765482</v>
      </c>
      <c r="F48">
        <f t="shared" si="7"/>
        <v>0.54119212751279278</v>
      </c>
      <c r="G48">
        <f t="shared" si="4"/>
        <v>0.16499759985146123</v>
      </c>
    </row>
    <row r="49" spans="2:7" x14ac:dyDescent="0.25">
      <c r="B49">
        <f t="shared" si="6"/>
        <v>6.8000000000000034</v>
      </c>
      <c r="C49">
        <f t="shared" si="0"/>
        <v>897.84729165042074</v>
      </c>
      <c r="D49">
        <f t="shared" si="1"/>
        <v>353.48318568914203</v>
      </c>
      <c r="E49">
        <f t="shared" si="2"/>
        <v>132.38135677051429</v>
      </c>
      <c r="F49">
        <f t="shared" si="7"/>
        <v>0.66101355723869559</v>
      </c>
      <c r="G49">
        <f t="shared" si="4"/>
        <v>0.20152852354838283</v>
      </c>
    </row>
    <row r="50" spans="2:7" x14ac:dyDescent="0.25">
      <c r="B50">
        <f t="shared" si="6"/>
        <v>7.0000000000000036</v>
      </c>
      <c r="C50">
        <f t="shared" si="0"/>
        <v>1096.6331584284626</v>
      </c>
      <c r="D50">
        <f t="shared" si="1"/>
        <v>431.74533796396162</v>
      </c>
      <c r="E50">
        <f t="shared" si="2"/>
        <v>207.61529495491888</v>
      </c>
      <c r="F50">
        <f t="shared" si="7"/>
        <v>0.80736378199260816</v>
      </c>
      <c r="G50">
        <f t="shared" si="4"/>
        <v>0.24614749450994153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checks</vt:lpstr>
      <vt:lpstr>table_for_constants</vt:lpstr>
      <vt:lpstr>compare_to_hazus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2015-06-05T18:17:20Z</dcterms:created>
  <dcterms:modified xsi:type="dcterms:W3CDTF">2023-09-11T20:01:24Z</dcterms:modified>
</cp:coreProperties>
</file>