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slategeotech-my.sharepoint.com/personal/bzheng_slategeotech_com/Documents/CEC/OpenSRA/test/edp/landslide/"/>
    </mc:Choice>
  </mc:AlternateContent>
  <xr:revisionPtr revIDLastSave="128" documentId="8_{B2BADE5F-FA5B-4E9D-B6F0-FC49B4DD0A20}" xr6:coauthVersionLast="47" xr6:coauthVersionMax="47" xr10:uidLastSave="{D60DF9C1-2DF0-4C77-9E1B-29B618C48009}"/>
  <bookViews>
    <workbookView xWindow="1275" yWindow="-120" windowWidth="27645" windowHeight="16440" xr2:uid="{00000000-000D-0000-FFFF-FFFF00000000}"/>
  </bookViews>
  <sheets>
    <sheet name="Sheet1" sheetId="1" r:id="rId1"/>
  </sheets>
  <calcPr calcId="191029" iterate="1" iterateCount="1000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3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H44" i="1" l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J24" i="1" s="1"/>
  <c r="K24" i="1" s="1"/>
  <c r="H23" i="1"/>
  <c r="J23" i="1" s="1"/>
  <c r="K23" i="1" s="1"/>
  <c r="H22" i="1"/>
  <c r="J22" i="1" s="1"/>
  <c r="K22" i="1" s="1"/>
  <c r="H21" i="1"/>
  <c r="J21" i="1" s="1"/>
  <c r="K21" i="1" s="1"/>
  <c r="H20" i="1"/>
  <c r="J20" i="1" s="1"/>
  <c r="K20" i="1" s="1"/>
  <c r="H19" i="1"/>
  <c r="J19" i="1" s="1"/>
  <c r="K19" i="1" s="1"/>
  <c r="H18" i="1"/>
  <c r="J18" i="1" s="1"/>
  <c r="K18" i="1" s="1"/>
  <c r="H17" i="1"/>
  <c r="J17" i="1" s="1"/>
  <c r="K17" i="1" s="1"/>
  <c r="H16" i="1"/>
  <c r="J16" i="1" s="1"/>
  <c r="K16" i="1" s="1"/>
  <c r="H15" i="1"/>
  <c r="J15" i="1" s="1"/>
  <c r="K15" i="1" s="1"/>
  <c r="H14" i="1"/>
  <c r="J14" i="1" s="1"/>
  <c r="K14" i="1" s="1"/>
  <c r="H13" i="1"/>
  <c r="J13" i="1" s="1"/>
  <c r="K13" i="1" s="1"/>
  <c r="H12" i="1"/>
  <c r="J12" i="1" s="1"/>
  <c r="K12" i="1" s="1"/>
  <c r="H11" i="1"/>
  <c r="J11" i="1" s="1"/>
  <c r="K11" i="1" s="1"/>
  <c r="H10" i="1"/>
  <c r="J10" i="1" s="1"/>
  <c r="K10" i="1" s="1"/>
  <c r="H9" i="1"/>
  <c r="J9" i="1" s="1"/>
  <c r="K9" i="1" s="1"/>
  <c r="H8" i="1"/>
  <c r="J8" i="1" s="1"/>
  <c r="K8" i="1" s="1"/>
  <c r="H7" i="1"/>
  <c r="J7" i="1" s="1"/>
  <c r="K7" i="1" s="1"/>
  <c r="H6" i="1"/>
  <c r="J6" i="1" s="1"/>
  <c r="K6" i="1" s="1"/>
  <c r="H5" i="1"/>
  <c r="J5" i="1" s="1"/>
  <c r="K5" i="1" s="1"/>
  <c r="H4" i="1"/>
  <c r="J4" i="1" s="1"/>
  <c r="K4" i="1" s="1"/>
  <c r="H3" i="1"/>
  <c r="J3" i="1" s="1"/>
  <c r="K3" i="1" s="1"/>
  <c r="J26" i="1" l="1"/>
  <c r="K26" i="1" s="1"/>
  <c r="J27" i="1"/>
  <c r="K27" i="1" s="1"/>
  <c r="J35" i="1"/>
  <c r="K35" i="1" s="1"/>
  <c r="J28" i="1"/>
  <c r="K28" i="1" s="1"/>
  <c r="J36" i="1"/>
  <c r="K36" i="1" s="1"/>
  <c r="J44" i="1"/>
  <c r="K44" i="1" s="1"/>
  <c r="J29" i="1"/>
  <c r="K29" i="1" s="1"/>
  <c r="J37" i="1"/>
  <c r="K37" i="1" s="1"/>
  <c r="J34" i="1"/>
  <c r="K34" i="1" s="1"/>
  <c r="J38" i="1"/>
  <c r="K38" i="1" s="1"/>
  <c r="J31" i="1"/>
  <c r="K31" i="1" s="1"/>
  <c r="J32" i="1"/>
  <c r="K32" i="1" s="1"/>
  <c r="J40" i="1"/>
  <c r="K40" i="1" s="1"/>
  <c r="J42" i="1"/>
  <c r="K42" i="1" s="1"/>
  <c r="J30" i="1"/>
  <c r="K30" i="1" s="1"/>
  <c r="J39" i="1"/>
  <c r="K39" i="1" s="1"/>
  <c r="J25" i="1"/>
  <c r="K25" i="1" s="1"/>
  <c r="J33" i="1"/>
  <c r="K33" i="1" s="1"/>
  <c r="J41" i="1"/>
  <c r="K41" i="1" s="1"/>
  <c r="J43" i="1"/>
  <c r="K43" i="1" s="1"/>
</calcChain>
</file>

<file path=xl/sharedStrings.xml><?xml version="1.0" encoding="utf-8"?>
<sst xmlns="http://schemas.openxmlformats.org/spreadsheetml/2006/main" count="23" uniqueCount="23">
  <si>
    <r>
      <t>M</t>
    </r>
    <r>
      <rPr>
        <vertAlign val="subscript"/>
        <sz val="11"/>
        <color theme="1"/>
        <rFont val="Calibri"/>
        <family val="2"/>
        <scheme val="minor"/>
      </rPr>
      <t>w</t>
    </r>
  </si>
  <si>
    <t>PGA</t>
  </si>
  <si>
    <t>β</t>
  </si>
  <si>
    <t>γ</t>
  </si>
  <si>
    <t>Φ'</t>
  </si>
  <si>
    <t>c</t>
  </si>
  <si>
    <t>t</t>
  </si>
  <si>
    <t>FS</t>
  </si>
  <si>
    <r>
      <t>k</t>
    </r>
    <r>
      <rPr>
        <vertAlign val="subscript"/>
        <sz val="11"/>
        <color theme="1"/>
        <rFont val="Calibri"/>
        <family val="2"/>
        <scheme val="minor"/>
      </rPr>
      <t>y</t>
    </r>
  </si>
  <si>
    <t>LOG(D)</t>
  </si>
  <si>
    <t>D (cm)</t>
  </si>
  <si>
    <t>slope</t>
  </si>
  <si>
    <t>gamma_soil</t>
  </si>
  <si>
    <t>phi_soil</t>
  </si>
  <si>
    <t>coh_soil</t>
  </si>
  <si>
    <t>t_slope</t>
  </si>
  <si>
    <t>pga</t>
  </si>
  <si>
    <t>mag</t>
  </si>
  <si>
    <t>fs</t>
  </si>
  <si>
    <t>ky</t>
  </si>
  <si>
    <t>pgdef</t>
  </si>
  <si>
    <t>log10_pgdef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</si>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</sst>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workbookViewId="0">
      <selection activeCell="M3" sqref="M3"/>
    </sheetView>
  </sheetViews>
  <sheetFormatPr defaultRowHeight="15" x14ac:dyDescent="0.25"/>
  <cols>
    <col min="5" max="5" width="12.5703125" bestFit="1" customWidth="1"/>
    <col min="11" max="11" width="9.140625" customWidth="1"/>
    <col min="12" max="12" width="12" bestFit="1" customWidth="1"/>
  </cols>
  <sheetData>
    <row r="1" spans="1:13" ht="18" x14ac:dyDescent="0.25">
      <c r="A1" s="4" t="s">
        <v>2</v>
      </c>
      <c r="B1" s="4" t="s">
        <v>3</v>
      </c>
      <c r="C1" s="4" t="s">
        <v>4</v>
      </c>
      <c r="D1" s="4" t="s">
        <v>5</v>
      </c>
      <c r="E1" s="1" t="s">
        <v>6</v>
      </c>
      <c r="F1" s="1" t="s">
        <v>1</v>
      </c>
      <c r="G1" s="1" t="s">
        <v>0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25">
      <c r="A2" s="4" t="s">
        <v>11</v>
      </c>
      <c r="B2" s="4" t="s">
        <v>12</v>
      </c>
      <c r="C2" s="4" t="s">
        <v>13</v>
      </c>
      <c r="D2" s="4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21</v>
      </c>
      <c r="K2" s="1" t="s">
        <v>20</v>
      </c>
      <c r="L2" s="1" t="s">
        <v>22</v>
      </c>
    </row>
    <row r="3" spans="1:13" x14ac:dyDescent="0.25">
      <c r="A3" s="1">
        <v>20</v>
      </c>
      <c r="B3" s="1">
        <v>17.5</v>
      </c>
      <c r="C3" s="1">
        <v>30</v>
      </c>
      <c r="D3" s="1">
        <v>0</v>
      </c>
      <c r="E3" s="2">
        <v>2</v>
      </c>
      <c r="F3" s="1">
        <v>0.8</v>
      </c>
      <c r="G3" s="2"/>
      <c r="H3" s="3">
        <f>(D3/(B3*E3*SIN(A3*(PI()/180))))+(TAN(C3*(PI()/180))/TAN(A3*(PI()/180)))</f>
        <v>1.5862568277145446</v>
      </c>
      <c r="I3" s="3">
        <f>MAX(((H3-1)*SIN(A3*(PI()/180))),0.01)</f>
        <v>0.20051164424058041</v>
      </c>
      <c r="J3" s="5">
        <f>0.215+LOG((1-(I3/F3))^(2.341)*(I3/F3)^(-1.438))</f>
        <v>0.78581773966222734</v>
      </c>
      <c r="K3" s="2">
        <f>10^(J3)/100</f>
        <v>6.1068568469749361E-2</v>
      </c>
      <c r="L3">
        <f>0.51*LN(10)</f>
        <v>1.1743183974269635</v>
      </c>
      <c r="M3">
        <f>I3/F3</f>
        <v>0.25063955530072551</v>
      </c>
    </row>
    <row r="4" spans="1:13" x14ac:dyDescent="0.25">
      <c r="A4" s="1">
        <v>25</v>
      </c>
      <c r="B4" s="1">
        <v>18.5</v>
      </c>
      <c r="C4" s="1">
        <v>32</v>
      </c>
      <c r="D4" s="1">
        <v>2</v>
      </c>
      <c r="E4" s="2">
        <v>2.5</v>
      </c>
      <c r="F4" s="1">
        <v>0.6</v>
      </c>
      <c r="G4" s="2"/>
      <c r="H4" s="3">
        <f t="shared" ref="H4:H23" si="0">(D4/(B4*E4*SIN(A4*(PI()/180))))+(TAN(C4*(PI()/180))/TAN(A4*(PI()/180)))</f>
        <v>1.4423588802066862</v>
      </c>
      <c r="I4" s="3">
        <f t="shared" ref="I4:I44" si="1">MAX(((H4-1)*SIN(A4*(PI()/180))),0.01)</f>
        <v>0.18694894101851203</v>
      </c>
      <c r="J4" s="5">
        <f t="shared" ref="J4:J23" si="2">0.215+LOG((1-(I4/F4))^(2.341)*(I4/F4)^(-1.438))</f>
        <v>0.56365648857710204</v>
      </c>
      <c r="K4" s="2">
        <f t="shared" ref="K4:K44" si="3">10^(J4)/100</f>
        <v>3.6614785021078233E-2</v>
      </c>
      <c r="L4">
        <f t="shared" ref="L4:L23" si="4">0.51*LN(10)</f>
        <v>1.1743183974269635</v>
      </c>
      <c r="M4">
        <f t="shared" ref="M4:M44" si="5">I4/F4</f>
        <v>0.31158156836418671</v>
      </c>
    </row>
    <row r="5" spans="1:13" x14ac:dyDescent="0.25">
      <c r="A5" s="1">
        <v>30</v>
      </c>
      <c r="B5" s="1">
        <v>19.5</v>
      </c>
      <c r="C5" s="1">
        <v>34</v>
      </c>
      <c r="D5" s="1">
        <v>4</v>
      </c>
      <c r="E5" s="2">
        <v>3</v>
      </c>
      <c r="F5" s="1">
        <v>0.5</v>
      </c>
      <c r="G5" s="2"/>
      <c r="H5" s="3">
        <f t="shared" si="0"/>
        <v>1.3050351580611477</v>
      </c>
      <c r="I5" s="3">
        <f t="shared" si="1"/>
        <v>0.15251757903057381</v>
      </c>
      <c r="J5" s="5">
        <f t="shared" si="2"/>
        <v>0.58653984095604006</v>
      </c>
      <c r="K5" s="2">
        <f t="shared" si="3"/>
        <v>3.859578166568492E-2</v>
      </c>
      <c r="L5">
        <f t="shared" si="4"/>
        <v>1.1743183974269635</v>
      </c>
      <c r="M5">
        <f t="shared" si="5"/>
        <v>0.30503515806114762</v>
      </c>
    </row>
    <row r="6" spans="1:13" x14ac:dyDescent="0.25">
      <c r="A6" s="1">
        <v>35</v>
      </c>
      <c r="B6" s="1">
        <v>20.5</v>
      </c>
      <c r="C6" s="1">
        <v>36</v>
      </c>
      <c r="D6" s="1">
        <v>6</v>
      </c>
      <c r="E6" s="2">
        <v>3.5</v>
      </c>
      <c r="F6" s="1">
        <v>0.4</v>
      </c>
      <c r="G6" s="2"/>
      <c r="H6" s="3">
        <f t="shared" si="0"/>
        <v>1.183403723445231</v>
      </c>
      <c r="I6" s="3">
        <f t="shared" si="1"/>
        <v>0.10519605410722842</v>
      </c>
      <c r="J6" s="5">
        <f t="shared" si="2"/>
        <v>0.73888205601689416</v>
      </c>
      <c r="K6" s="2">
        <f t="shared" si="3"/>
        <v>5.4812808624126533E-2</v>
      </c>
      <c r="L6">
        <f t="shared" si="4"/>
        <v>1.1743183974269635</v>
      </c>
      <c r="M6">
        <f t="shared" si="5"/>
        <v>0.26299013526807102</v>
      </c>
    </row>
    <row r="7" spans="1:13" x14ac:dyDescent="0.25">
      <c r="A7" s="1">
        <v>40</v>
      </c>
      <c r="B7" s="1">
        <v>21.5</v>
      </c>
      <c r="C7" s="1">
        <v>38</v>
      </c>
      <c r="D7" s="1">
        <v>8</v>
      </c>
      <c r="E7" s="2">
        <v>4</v>
      </c>
      <c r="F7" s="1">
        <v>0.3</v>
      </c>
      <c r="G7" s="2"/>
      <c r="H7" s="3">
        <f t="shared" si="0"/>
        <v>1.0758184477534976</v>
      </c>
      <c r="I7" s="3">
        <f t="shared" si="1"/>
        <v>4.8735158801614456E-2</v>
      </c>
      <c r="J7" s="5">
        <f t="shared" si="2"/>
        <v>1.1697505206134304</v>
      </c>
      <c r="K7" s="2">
        <f t="shared" si="3"/>
        <v>0.14782589620266814</v>
      </c>
      <c r="L7">
        <f t="shared" si="4"/>
        <v>1.1743183974269635</v>
      </c>
      <c r="M7">
        <f t="shared" si="5"/>
        <v>0.16245052933871487</v>
      </c>
    </row>
    <row r="8" spans="1:13" x14ac:dyDescent="0.25">
      <c r="A8" s="1">
        <v>45</v>
      </c>
      <c r="B8" s="1">
        <v>22.5</v>
      </c>
      <c r="C8" s="1">
        <v>40</v>
      </c>
      <c r="D8" s="1">
        <v>10</v>
      </c>
      <c r="E8" s="2">
        <v>4.5</v>
      </c>
      <c r="F8" s="1">
        <v>0.2</v>
      </c>
      <c r="G8" s="2"/>
      <c r="H8" s="3">
        <f t="shared" si="0"/>
        <v>0.97877504474499311</v>
      </c>
      <c r="I8" s="3">
        <f t="shared" si="1"/>
        <v>0.01</v>
      </c>
      <c r="J8" s="5">
        <f t="shared" si="2"/>
        <v>2.0337320937459977</v>
      </c>
      <c r="K8" s="2">
        <f t="shared" si="3"/>
        <v>1.0807670453445144</v>
      </c>
      <c r="L8">
        <f t="shared" si="4"/>
        <v>1.1743183974269635</v>
      </c>
      <c r="M8">
        <f t="shared" si="5"/>
        <v>4.9999999999999996E-2</v>
      </c>
    </row>
    <row r="9" spans="1:13" x14ac:dyDescent="0.25">
      <c r="A9" s="1">
        <v>50</v>
      </c>
      <c r="B9" s="1">
        <v>24.5</v>
      </c>
      <c r="C9" s="1">
        <v>42</v>
      </c>
      <c r="D9" s="1">
        <v>0</v>
      </c>
      <c r="E9" s="2">
        <v>5</v>
      </c>
      <c r="F9" s="1">
        <v>0.1</v>
      </c>
      <c r="G9" s="2"/>
      <c r="H9" s="3">
        <f t="shared" si="0"/>
        <v>0.75552870148084872</v>
      </c>
      <c r="I9" s="3">
        <f t="shared" si="1"/>
        <v>0.01</v>
      </c>
      <c r="J9" s="5">
        <f t="shared" si="2"/>
        <v>1.5458817145974597</v>
      </c>
      <c r="K9" s="2">
        <f t="shared" si="3"/>
        <v>0.35146470179006173</v>
      </c>
      <c r="L9">
        <f t="shared" si="4"/>
        <v>1.1743183974269635</v>
      </c>
      <c r="M9">
        <f t="shared" si="5"/>
        <v>9.9999999999999992E-2</v>
      </c>
    </row>
    <row r="10" spans="1:13" x14ac:dyDescent="0.25">
      <c r="A10" s="1">
        <v>55</v>
      </c>
      <c r="B10" s="1">
        <v>17.5</v>
      </c>
      <c r="C10" s="1">
        <v>44</v>
      </c>
      <c r="D10" s="1">
        <v>2</v>
      </c>
      <c r="E10" s="2">
        <v>5.5</v>
      </c>
      <c r="F10" s="1">
        <v>0.8</v>
      </c>
      <c r="G10" s="2"/>
      <c r="H10" s="3">
        <f t="shared" si="0"/>
        <v>0.70154930438594887</v>
      </c>
      <c r="I10" s="3">
        <f t="shared" si="1"/>
        <v>0.01</v>
      </c>
      <c r="J10" s="5">
        <f t="shared" si="2"/>
        <v>2.9388547624571983</v>
      </c>
      <c r="K10" s="2">
        <f t="shared" si="3"/>
        <v>8.6866987856050066</v>
      </c>
      <c r="L10">
        <f t="shared" si="4"/>
        <v>1.1743183974269635</v>
      </c>
      <c r="M10">
        <f t="shared" si="5"/>
        <v>1.2499999999999999E-2</v>
      </c>
    </row>
    <row r="11" spans="1:13" x14ac:dyDescent="0.25">
      <c r="A11" s="1">
        <v>60</v>
      </c>
      <c r="B11" s="1">
        <v>18.5</v>
      </c>
      <c r="C11" s="1">
        <v>30</v>
      </c>
      <c r="D11" s="1">
        <v>4</v>
      </c>
      <c r="E11" s="2">
        <v>6</v>
      </c>
      <c r="F11" s="1">
        <v>0.6</v>
      </c>
      <c r="G11" s="2"/>
      <c r="H11" s="3">
        <f t="shared" si="0"/>
        <v>0.37494416354519833</v>
      </c>
      <c r="I11" s="3">
        <f t="shared" si="1"/>
        <v>0.01</v>
      </c>
      <c r="J11" s="5">
        <f t="shared" si="2"/>
        <v>2.7548939801578287</v>
      </c>
      <c r="K11" s="2">
        <f t="shared" si="3"/>
        <v>5.6871407958124101</v>
      </c>
      <c r="L11">
        <f t="shared" si="4"/>
        <v>1.1743183974269635</v>
      </c>
      <c r="M11">
        <f t="shared" si="5"/>
        <v>1.6666666666666666E-2</v>
      </c>
    </row>
    <row r="12" spans="1:13" x14ac:dyDescent="0.25">
      <c r="A12" s="1">
        <v>20</v>
      </c>
      <c r="B12" s="1">
        <v>19.5</v>
      </c>
      <c r="C12" s="1">
        <v>32</v>
      </c>
      <c r="D12" s="1">
        <v>6</v>
      </c>
      <c r="E12" s="2">
        <v>2</v>
      </c>
      <c r="F12" s="1">
        <v>0.5</v>
      </c>
      <c r="G12" s="2"/>
      <c r="H12" s="3">
        <f t="shared" si="0"/>
        <v>2.1666304960436733</v>
      </c>
      <c r="I12" s="3">
        <f t="shared" si="1"/>
        <v>0.39901112946495315</v>
      </c>
      <c r="J12" s="5">
        <f t="shared" si="2"/>
        <v>-1.270382058784514</v>
      </c>
      <c r="K12" s="2">
        <f t="shared" si="3"/>
        <v>5.3655956496827056E-4</v>
      </c>
      <c r="L12">
        <f t="shared" si="4"/>
        <v>1.1743183974269635</v>
      </c>
      <c r="M12">
        <f t="shared" si="5"/>
        <v>0.7980222589299063</v>
      </c>
    </row>
    <row r="13" spans="1:13" x14ac:dyDescent="0.25">
      <c r="A13" s="1">
        <v>25</v>
      </c>
      <c r="B13" s="1">
        <v>20.5</v>
      </c>
      <c r="C13" s="1">
        <v>34</v>
      </c>
      <c r="D13" s="1">
        <v>8</v>
      </c>
      <c r="E13" s="2">
        <v>2.5</v>
      </c>
      <c r="F13" s="1">
        <v>0.4</v>
      </c>
      <c r="G13" s="2"/>
      <c r="H13" s="3">
        <f t="shared" si="0"/>
        <v>1.8158464782179538</v>
      </c>
      <c r="I13" s="3">
        <f t="shared" si="1"/>
        <v>0.344791620471743</v>
      </c>
      <c r="J13" s="5">
        <f t="shared" si="2"/>
        <v>-1.7056330055482989</v>
      </c>
      <c r="K13" s="2">
        <f t="shared" si="3"/>
        <v>1.9695499271921835E-4</v>
      </c>
      <c r="L13">
        <f t="shared" si="4"/>
        <v>1.1743183974269635</v>
      </c>
      <c r="M13">
        <f t="shared" si="5"/>
        <v>0.86197905117935747</v>
      </c>
    </row>
    <row r="14" spans="1:13" x14ac:dyDescent="0.25">
      <c r="A14" s="1">
        <v>30</v>
      </c>
      <c r="B14" s="1">
        <v>21.5</v>
      </c>
      <c r="C14" s="1">
        <v>36</v>
      </c>
      <c r="D14" s="1">
        <v>10</v>
      </c>
      <c r="E14" s="2">
        <v>3</v>
      </c>
      <c r="F14" s="1">
        <v>0.3</v>
      </c>
      <c r="G14" s="2"/>
      <c r="H14" s="3">
        <f t="shared" si="0"/>
        <v>1.5684860917446641</v>
      </c>
      <c r="I14" s="3">
        <f t="shared" si="1"/>
        <v>0.28424304587233201</v>
      </c>
      <c r="J14" s="5">
        <f t="shared" si="2"/>
        <v>-2.7469639091912965</v>
      </c>
      <c r="K14" s="2">
        <f t="shared" si="3"/>
        <v>1.7907546634292013E-5</v>
      </c>
      <c r="L14">
        <f t="shared" si="4"/>
        <v>1.1743183974269635</v>
      </c>
      <c r="M14">
        <f t="shared" si="5"/>
        <v>0.94747681957444008</v>
      </c>
    </row>
    <row r="15" spans="1:13" x14ac:dyDescent="0.25">
      <c r="A15" s="1">
        <v>35</v>
      </c>
      <c r="B15" s="1">
        <v>22.5</v>
      </c>
      <c r="C15" s="1">
        <v>38</v>
      </c>
      <c r="D15" s="1">
        <v>0</v>
      </c>
      <c r="E15" s="2">
        <v>3.5</v>
      </c>
      <c r="F15" s="1">
        <v>0.2</v>
      </c>
      <c r="G15" s="2"/>
      <c r="H15" s="3">
        <f t="shared" si="0"/>
        <v>1.1157915101918328</v>
      </c>
      <c r="I15" s="3">
        <f t="shared" si="1"/>
        <v>6.6415281775537266E-2</v>
      </c>
      <c r="J15" s="5">
        <f t="shared" si="2"/>
        <v>0.49314512080646056</v>
      </c>
      <c r="K15" s="2">
        <f t="shared" si="3"/>
        <v>3.1127563002164821E-2</v>
      </c>
      <c r="L15">
        <f t="shared" si="4"/>
        <v>1.1743183974269635</v>
      </c>
      <c r="M15">
        <f t="shared" si="5"/>
        <v>0.3320764088776863</v>
      </c>
    </row>
    <row r="16" spans="1:13" x14ac:dyDescent="0.25">
      <c r="A16" s="1">
        <v>40</v>
      </c>
      <c r="B16" s="1">
        <v>24.5</v>
      </c>
      <c r="C16" s="1">
        <v>40</v>
      </c>
      <c r="D16" s="1">
        <v>2</v>
      </c>
      <c r="E16" s="2">
        <v>4</v>
      </c>
      <c r="F16" s="1">
        <v>0.1</v>
      </c>
      <c r="G16" s="2"/>
      <c r="H16" s="3">
        <f t="shared" si="0"/>
        <v>1.0317494658542941</v>
      </c>
      <c r="I16" s="3">
        <f t="shared" si="1"/>
        <v>2.0408163265306072E-2</v>
      </c>
      <c r="J16" s="5">
        <f t="shared" si="2"/>
        <v>0.97543518478328883</v>
      </c>
      <c r="K16" s="2">
        <f t="shared" si="3"/>
        <v>9.4500734660809549E-2</v>
      </c>
      <c r="L16">
        <f t="shared" si="4"/>
        <v>1.1743183974269635</v>
      </c>
      <c r="M16">
        <f t="shared" si="5"/>
        <v>0.2040816326530607</v>
      </c>
    </row>
    <row r="17" spans="1:13" x14ac:dyDescent="0.25">
      <c r="A17" s="1">
        <v>45</v>
      </c>
      <c r="B17" s="1">
        <v>17.5</v>
      </c>
      <c r="C17" s="1">
        <v>42</v>
      </c>
      <c r="D17" s="1">
        <v>4</v>
      </c>
      <c r="E17" s="2">
        <v>4.5</v>
      </c>
      <c r="F17" s="1">
        <v>0.8</v>
      </c>
      <c r="G17" s="2"/>
      <c r="H17" s="3">
        <f t="shared" si="0"/>
        <v>0.97223711413266389</v>
      </c>
      <c r="I17" s="3">
        <f t="shared" si="1"/>
        <v>0.01</v>
      </c>
      <c r="J17" s="5">
        <f t="shared" si="2"/>
        <v>2.9388547624571983</v>
      </c>
      <c r="K17" s="2">
        <f t="shared" si="3"/>
        <v>8.6866987856050066</v>
      </c>
      <c r="L17">
        <f t="shared" si="4"/>
        <v>1.1743183974269635</v>
      </c>
      <c r="M17">
        <f t="shared" si="5"/>
        <v>1.2499999999999999E-2</v>
      </c>
    </row>
    <row r="18" spans="1:13" x14ac:dyDescent="0.25">
      <c r="A18" s="1">
        <v>50</v>
      </c>
      <c r="B18" s="1">
        <v>18.5</v>
      </c>
      <c r="C18" s="1">
        <v>44</v>
      </c>
      <c r="D18" s="1">
        <v>6</v>
      </c>
      <c r="E18" s="2">
        <v>5</v>
      </c>
      <c r="F18" s="1">
        <v>0.6</v>
      </c>
      <c r="G18" s="2"/>
      <c r="H18" s="3">
        <f t="shared" si="0"/>
        <v>0.89498416218880295</v>
      </c>
      <c r="I18" s="3">
        <f t="shared" si="1"/>
        <v>0.01</v>
      </c>
      <c r="J18" s="5">
        <f t="shared" si="2"/>
        <v>2.7548939801578287</v>
      </c>
      <c r="K18" s="2">
        <f t="shared" si="3"/>
        <v>5.6871407958124101</v>
      </c>
      <c r="L18">
        <f t="shared" si="4"/>
        <v>1.1743183974269635</v>
      </c>
      <c r="M18">
        <f t="shared" si="5"/>
        <v>1.6666666666666666E-2</v>
      </c>
    </row>
    <row r="19" spans="1:13" x14ac:dyDescent="0.25">
      <c r="A19" s="1">
        <v>55</v>
      </c>
      <c r="B19" s="1">
        <v>19.5</v>
      </c>
      <c r="C19" s="1">
        <v>30</v>
      </c>
      <c r="D19" s="1">
        <v>8</v>
      </c>
      <c r="E19" s="2">
        <v>5.5</v>
      </c>
      <c r="F19" s="1">
        <v>0.5</v>
      </c>
      <c r="G19" s="2"/>
      <c r="H19" s="3">
        <f t="shared" si="0"/>
        <v>0.49532511985898486</v>
      </c>
      <c r="I19" s="3">
        <f t="shared" si="1"/>
        <v>0.01</v>
      </c>
      <c r="J19" s="5">
        <f t="shared" si="2"/>
        <v>2.637579109431325</v>
      </c>
      <c r="K19" s="2">
        <f t="shared" si="3"/>
        <v>4.3408932850481037</v>
      </c>
      <c r="L19">
        <f t="shared" si="4"/>
        <v>1.1743183974269635</v>
      </c>
      <c r="M19">
        <f t="shared" si="5"/>
        <v>0.02</v>
      </c>
    </row>
    <row r="20" spans="1:13" x14ac:dyDescent="0.25">
      <c r="A20" s="1">
        <v>60</v>
      </c>
      <c r="B20" s="1">
        <v>20.5</v>
      </c>
      <c r="C20" s="1">
        <v>32</v>
      </c>
      <c r="D20" s="1">
        <v>10</v>
      </c>
      <c r="E20" s="2">
        <v>6</v>
      </c>
      <c r="F20" s="1">
        <v>0.4</v>
      </c>
      <c r="G20" s="2"/>
      <c r="H20" s="3">
        <f t="shared" si="0"/>
        <v>0.45464658108435596</v>
      </c>
      <c r="I20" s="3">
        <f t="shared" si="1"/>
        <v>0.01</v>
      </c>
      <c r="J20" s="5">
        <f t="shared" si="2"/>
        <v>2.4930220728798842</v>
      </c>
      <c r="K20" s="2">
        <f t="shared" si="3"/>
        <v>3.111874493125192</v>
      </c>
      <c r="L20">
        <f t="shared" si="4"/>
        <v>1.1743183974269635</v>
      </c>
      <c r="M20">
        <f t="shared" si="5"/>
        <v>2.4999999999999998E-2</v>
      </c>
    </row>
    <row r="21" spans="1:13" x14ac:dyDescent="0.25">
      <c r="A21" s="1">
        <v>20</v>
      </c>
      <c r="B21" s="1">
        <v>21.5</v>
      </c>
      <c r="C21" s="1">
        <v>34</v>
      </c>
      <c r="D21" s="1">
        <v>0</v>
      </c>
      <c r="E21" s="2">
        <v>2</v>
      </c>
      <c r="F21" s="1">
        <v>0.3</v>
      </c>
      <c r="G21" s="2"/>
      <c r="H21" s="3">
        <f t="shared" si="0"/>
        <v>1.8531969192543953</v>
      </c>
      <c r="I21" s="3">
        <f t="shared" si="1"/>
        <v>0.29181053260840728</v>
      </c>
      <c r="J21" s="5">
        <f t="shared" si="2"/>
        <v>-3.4287241828119699</v>
      </c>
      <c r="K21" s="2">
        <f t="shared" si="3"/>
        <v>3.7262828456784469E-6</v>
      </c>
      <c r="L21">
        <f t="shared" si="4"/>
        <v>1.1743183974269635</v>
      </c>
      <c r="M21">
        <f t="shared" si="5"/>
        <v>0.9727017753613576</v>
      </c>
    </row>
    <row r="22" spans="1:13" x14ac:dyDescent="0.25">
      <c r="A22" s="1">
        <v>25</v>
      </c>
      <c r="B22" s="1">
        <v>22.5</v>
      </c>
      <c r="C22" s="1">
        <v>36</v>
      </c>
      <c r="D22" s="1">
        <v>2</v>
      </c>
      <c r="E22" s="2">
        <v>2.5</v>
      </c>
      <c r="F22" s="1">
        <v>0.6</v>
      </c>
      <c r="G22" s="2"/>
      <c r="H22" s="3">
        <f t="shared" si="0"/>
        <v>1.6422070911974282</v>
      </c>
      <c r="I22" s="3">
        <f t="shared" si="1"/>
        <v>0.27140844455940799</v>
      </c>
      <c r="J22" s="5">
        <f>0.215+LOG((1-(I22/F22))^(2.341)*(I22/F22)^(-1.438))</f>
        <v>9.8271663003667686E-2</v>
      </c>
      <c r="K22" s="2">
        <f t="shared" si="3"/>
        <v>1.2539252940282648E-2</v>
      </c>
      <c r="L22">
        <f t="shared" si="4"/>
        <v>1.1743183974269635</v>
      </c>
      <c r="M22">
        <f t="shared" si="5"/>
        <v>0.45234740759901332</v>
      </c>
    </row>
    <row r="23" spans="1:13" x14ac:dyDescent="0.25">
      <c r="A23" s="1">
        <v>30</v>
      </c>
      <c r="B23" s="1">
        <v>24.5</v>
      </c>
      <c r="C23" s="1">
        <v>38</v>
      </c>
      <c r="D23" s="1">
        <v>4</v>
      </c>
      <c r="E23" s="2">
        <v>3</v>
      </c>
      <c r="F23" s="1">
        <v>0.5</v>
      </c>
      <c r="G23" s="2"/>
      <c r="H23" s="3">
        <f t="shared" si="0"/>
        <v>1.4620699377478823</v>
      </c>
      <c r="I23" s="3">
        <f t="shared" si="1"/>
        <v>0.23103496887394112</v>
      </c>
      <c r="J23" s="5">
        <f t="shared" si="2"/>
        <v>6.6779441060319522E-2</v>
      </c>
      <c r="K23" s="2">
        <f t="shared" si="3"/>
        <v>1.1662171965598505E-2</v>
      </c>
      <c r="L23">
        <f t="shared" si="4"/>
        <v>1.1743183974269635</v>
      </c>
      <c r="M23">
        <f t="shared" si="5"/>
        <v>0.46206993774788224</v>
      </c>
    </row>
    <row r="24" spans="1:13" x14ac:dyDescent="0.25">
      <c r="A24" s="1">
        <v>20</v>
      </c>
      <c r="B24" s="1">
        <v>17.5</v>
      </c>
      <c r="C24" s="1">
        <v>30</v>
      </c>
      <c r="D24" s="1">
        <v>0</v>
      </c>
      <c r="E24" s="2">
        <v>2</v>
      </c>
      <c r="F24" s="1">
        <v>0.8</v>
      </c>
      <c r="G24" s="2">
        <v>7.6</v>
      </c>
      <c r="H24" s="3">
        <f>(D24/(B24*E24*SIN(A24*(PI()/180))))+(TAN(C24*(PI()/180))/TAN(A24*(PI()/180)))</f>
        <v>1.5862568277145446</v>
      </c>
      <c r="I24" s="3">
        <f t="shared" si="1"/>
        <v>0.20051164424058041</v>
      </c>
      <c r="J24" s="5">
        <f t="shared" ref="J24:J44" si="6">-2.71+LOG((1-(I24/F24))^(2.335)*(I24/F24)^(-1.478))+0.424*G24</f>
        <v>1.1080076106195804</v>
      </c>
      <c r="K24" s="2">
        <f t="shared" si="3"/>
        <v>0.12823530545412512</v>
      </c>
      <c r="L24">
        <f>0.454*LN(10)</f>
        <v>1.0453736322192968</v>
      </c>
      <c r="M24">
        <f t="shared" si="5"/>
        <v>0.25063955530072551</v>
      </c>
    </row>
    <row r="25" spans="1:13" x14ac:dyDescent="0.25">
      <c r="A25" s="1">
        <v>25</v>
      </c>
      <c r="B25" s="1">
        <v>18.5</v>
      </c>
      <c r="C25" s="1">
        <v>32</v>
      </c>
      <c r="D25" s="1">
        <v>2</v>
      </c>
      <c r="E25" s="2">
        <v>2.5</v>
      </c>
      <c r="F25" s="1">
        <v>0.6</v>
      </c>
      <c r="G25" s="2">
        <v>7</v>
      </c>
      <c r="H25" s="3">
        <f t="shared" ref="H25:H44" si="7">(D25/(B25*E25*SIN(A25*(PI()/180))))+(TAN(C25*(PI()/180))/TAN(A25*(PI()/180)))</f>
        <v>1.4423588802066862</v>
      </c>
      <c r="I25" s="3">
        <f t="shared" si="1"/>
        <v>0.18694894101851203</v>
      </c>
      <c r="J25" s="5">
        <f t="shared" si="6"/>
        <v>0.62788650327848927</v>
      </c>
      <c r="K25" s="2">
        <f t="shared" si="3"/>
        <v>4.2450861012653524E-2</v>
      </c>
      <c r="L25">
        <f t="shared" ref="L25:L44" si="8">0.454*LN(10)</f>
        <v>1.0453736322192968</v>
      </c>
      <c r="M25">
        <f t="shared" si="5"/>
        <v>0.31158156836418671</v>
      </c>
    </row>
    <row r="26" spans="1:13" x14ac:dyDescent="0.25">
      <c r="A26" s="1">
        <v>30</v>
      </c>
      <c r="B26" s="1">
        <v>19.5</v>
      </c>
      <c r="C26" s="1">
        <v>34</v>
      </c>
      <c r="D26" s="1">
        <v>4</v>
      </c>
      <c r="E26" s="2">
        <v>3</v>
      </c>
      <c r="F26" s="1">
        <v>0.5</v>
      </c>
      <c r="G26" s="2">
        <v>6.5</v>
      </c>
      <c r="H26" s="3">
        <f t="shared" si="7"/>
        <v>1.3050351580611477</v>
      </c>
      <c r="I26" s="3">
        <f t="shared" si="1"/>
        <v>0.15251757903057381</v>
      </c>
      <c r="J26" s="5">
        <f t="shared" si="6"/>
        <v>0.43911406800615715</v>
      </c>
      <c r="K26" s="2">
        <f t="shared" si="3"/>
        <v>2.7486159858390459E-2</v>
      </c>
      <c r="L26">
        <f t="shared" si="8"/>
        <v>1.0453736322192968</v>
      </c>
      <c r="M26">
        <f t="shared" si="5"/>
        <v>0.30503515806114762</v>
      </c>
    </row>
    <row r="27" spans="1:13" x14ac:dyDescent="0.25">
      <c r="A27" s="1">
        <v>35</v>
      </c>
      <c r="B27" s="1">
        <v>20.5</v>
      </c>
      <c r="C27" s="1">
        <v>36</v>
      </c>
      <c r="D27" s="1">
        <v>6</v>
      </c>
      <c r="E27" s="2">
        <v>3.5</v>
      </c>
      <c r="F27" s="1">
        <v>0.4</v>
      </c>
      <c r="G27" s="2">
        <v>6</v>
      </c>
      <c r="H27" s="3">
        <f t="shared" si="7"/>
        <v>1.183403723445231</v>
      </c>
      <c r="I27" s="3">
        <f t="shared" si="1"/>
        <v>0.10519605410722842</v>
      </c>
      <c r="J27" s="5">
        <f t="shared" si="6"/>
        <v>0.3818796378736069</v>
      </c>
      <c r="K27" s="2">
        <f t="shared" si="3"/>
        <v>2.4092376303073499E-2</v>
      </c>
      <c r="L27">
        <f t="shared" si="8"/>
        <v>1.0453736322192968</v>
      </c>
      <c r="M27">
        <f t="shared" si="5"/>
        <v>0.26299013526807102</v>
      </c>
    </row>
    <row r="28" spans="1:13" x14ac:dyDescent="0.25">
      <c r="A28" s="1">
        <v>40</v>
      </c>
      <c r="B28" s="1">
        <v>21.5</v>
      </c>
      <c r="C28" s="1">
        <v>38</v>
      </c>
      <c r="D28" s="1">
        <v>8</v>
      </c>
      <c r="E28" s="2">
        <v>4</v>
      </c>
      <c r="F28" s="1">
        <v>0.3</v>
      </c>
      <c r="G28" s="2">
        <v>7.6</v>
      </c>
      <c r="H28" s="3">
        <f t="shared" si="7"/>
        <v>1.0758184477534976</v>
      </c>
      <c r="I28" s="3">
        <f t="shared" si="1"/>
        <v>4.8735158801614456E-2</v>
      </c>
      <c r="J28" s="5">
        <f t="shared" si="6"/>
        <v>1.4991836125699178</v>
      </c>
      <c r="K28" s="2">
        <f t="shared" si="3"/>
        <v>0.31563387894931222</v>
      </c>
      <c r="L28">
        <f t="shared" si="8"/>
        <v>1.0453736322192968</v>
      </c>
      <c r="M28">
        <f t="shared" si="5"/>
        <v>0.16245052933871487</v>
      </c>
    </row>
    <row r="29" spans="1:13" x14ac:dyDescent="0.25">
      <c r="A29" s="1">
        <v>45</v>
      </c>
      <c r="B29" s="1">
        <v>22.5</v>
      </c>
      <c r="C29" s="1">
        <v>40</v>
      </c>
      <c r="D29" s="1">
        <v>10</v>
      </c>
      <c r="E29" s="2">
        <v>4.5</v>
      </c>
      <c r="F29" s="1">
        <v>0.2</v>
      </c>
      <c r="G29" s="2">
        <v>7</v>
      </c>
      <c r="H29" s="3">
        <f t="shared" si="7"/>
        <v>0.97877504474499311</v>
      </c>
      <c r="I29" s="3">
        <f t="shared" si="1"/>
        <v>0.01</v>
      </c>
      <c r="J29" s="5">
        <f t="shared" si="6"/>
        <v>2.1289069519408237</v>
      </c>
      <c r="K29" s="2">
        <f t="shared" si="3"/>
        <v>1.3455720329173093</v>
      </c>
      <c r="L29">
        <f t="shared" si="8"/>
        <v>1.0453736322192968</v>
      </c>
      <c r="M29">
        <f t="shared" si="5"/>
        <v>4.9999999999999996E-2</v>
      </c>
    </row>
    <row r="30" spans="1:13" x14ac:dyDescent="0.25">
      <c r="A30" s="1">
        <v>50</v>
      </c>
      <c r="B30" s="1">
        <v>24.5</v>
      </c>
      <c r="C30" s="1">
        <v>42</v>
      </c>
      <c r="D30" s="1">
        <v>0</v>
      </c>
      <c r="E30" s="2">
        <v>5</v>
      </c>
      <c r="F30" s="1">
        <v>0.1</v>
      </c>
      <c r="G30" s="2">
        <v>6.5</v>
      </c>
      <c r="H30" s="3">
        <f t="shared" si="7"/>
        <v>0.75552870148084872</v>
      </c>
      <c r="I30" s="3">
        <f t="shared" si="1"/>
        <v>0.01</v>
      </c>
      <c r="J30" s="5">
        <f t="shared" si="6"/>
        <v>1.4171562595408236</v>
      </c>
      <c r="K30" s="2">
        <f t="shared" si="3"/>
        <v>0.2613101381478764</v>
      </c>
      <c r="L30">
        <f t="shared" si="8"/>
        <v>1.0453736322192968</v>
      </c>
      <c r="M30">
        <f t="shared" si="5"/>
        <v>9.9999999999999992E-2</v>
      </c>
    </row>
    <row r="31" spans="1:13" x14ac:dyDescent="0.25">
      <c r="A31" s="1">
        <v>55</v>
      </c>
      <c r="B31" s="1">
        <v>17.5</v>
      </c>
      <c r="C31" s="1">
        <v>44</v>
      </c>
      <c r="D31" s="1">
        <v>2</v>
      </c>
      <c r="E31" s="2">
        <v>5.5</v>
      </c>
      <c r="F31" s="1">
        <v>0.8</v>
      </c>
      <c r="G31" s="2">
        <v>6</v>
      </c>
      <c r="H31" s="3">
        <f t="shared" si="7"/>
        <v>0.70154930438594887</v>
      </c>
      <c r="I31" s="3">
        <f t="shared" si="1"/>
        <v>0.01</v>
      </c>
      <c r="J31" s="5">
        <f t="shared" si="6"/>
        <v>2.6340111393110854</v>
      </c>
      <c r="K31" s="2">
        <f t="shared" si="3"/>
        <v>4.3053765330148419</v>
      </c>
      <c r="L31">
        <f t="shared" si="8"/>
        <v>1.0453736322192968</v>
      </c>
      <c r="M31">
        <f t="shared" si="5"/>
        <v>1.2499999999999999E-2</v>
      </c>
    </row>
    <row r="32" spans="1:13" x14ac:dyDescent="0.25">
      <c r="A32" s="1">
        <v>60</v>
      </c>
      <c r="B32" s="1">
        <v>18.5</v>
      </c>
      <c r="C32" s="1">
        <v>30</v>
      </c>
      <c r="D32" s="1">
        <v>4</v>
      </c>
      <c r="E32" s="2">
        <v>6</v>
      </c>
      <c r="F32" s="1">
        <v>0.6</v>
      </c>
      <c r="G32" s="2">
        <v>7.6</v>
      </c>
      <c r="H32" s="3">
        <f t="shared" si="7"/>
        <v>0.37494416354519833</v>
      </c>
      <c r="I32" s="3">
        <f t="shared" si="1"/>
        <v>0.01</v>
      </c>
      <c r="J32" s="5">
        <f t="shared" si="6"/>
        <v>3.123463825605624</v>
      </c>
      <c r="K32" s="2">
        <f t="shared" si="3"/>
        <v>13.288128695522152</v>
      </c>
      <c r="L32">
        <f t="shared" si="8"/>
        <v>1.0453736322192968</v>
      </c>
      <c r="M32">
        <f t="shared" si="5"/>
        <v>1.6666666666666666E-2</v>
      </c>
    </row>
    <row r="33" spans="1:13" x14ac:dyDescent="0.25">
      <c r="A33" s="1">
        <v>20</v>
      </c>
      <c r="B33" s="1">
        <v>19.5</v>
      </c>
      <c r="C33" s="1">
        <v>32</v>
      </c>
      <c r="D33" s="1">
        <v>6</v>
      </c>
      <c r="E33" s="2">
        <v>2</v>
      </c>
      <c r="F33" s="1">
        <v>0.5</v>
      </c>
      <c r="G33" s="2">
        <v>7</v>
      </c>
      <c r="H33" s="3">
        <f t="shared" si="7"/>
        <v>2.1666304960436733</v>
      </c>
      <c r="I33" s="3">
        <f t="shared" si="1"/>
        <v>0.39901112946495315</v>
      </c>
      <c r="J33" s="5">
        <f t="shared" si="6"/>
        <v>-1.2192944800540122</v>
      </c>
      <c r="K33" s="2">
        <f t="shared" si="3"/>
        <v>6.0353925152611867E-4</v>
      </c>
      <c r="L33">
        <f t="shared" si="8"/>
        <v>1.0453736322192968</v>
      </c>
      <c r="M33">
        <f t="shared" si="5"/>
        <v>0.7980222589299063</v>
      </c>
    </row>
    <row r="34" spans="1:13" x14ac:dyDescent="0.25">
      <c r="A34" s="1">
        <v>25</v>
      </c>
      <c r="B34" s="1">
        <v>20.5</v>
      </c>
      <c r="C34" s="1">
        <v>34</v>
      </c>
      <c r="D34" s="1">
        <v>8</v>
      </c>
      <c r="E34" s="2">
        <v>2.5</v>
      </c>
      <c r="F34" s="1">
        <v>0.4</v>
      </c>
      <c r="G34" s="2">
        <v>6.5</v>
      </c>
      <c r="H34" s="3">
        <f t="shared" si="7"/>
        <v>1.8158464782179538</v>
      </c>
      <c r="I34" s="3">
        <f t="shared" si="1"/>
        <v>0.344791620471743</v>
      </c>
      <c r="J34" s="5">
        <f t="shared" si="6"/>
        <v>-1.8668925440489121</v>
      </c>
      <c r="K34" s="2">
        <f t="shared" si="3"/>
        <v>1.3586495708712369E-4</v>
      </c>
      <c r="L34">
        <f t="shared" si="8"/>
        <v>1.0453736322192968</v>
      </c>
      <c r="M34">
        <f t="shared" si="5"/>
        <v>0.86197905117935747</v>
      </c>
    </row>
    <row r="35" spans="1:13" x14ac:dyDescent="0.25">
      <c r="A35" s="1">
        <v>30</v>
      </c>
      <c r="B35" s="1">
        <v>21.5</v>
      </c>
      <c r="C35" s="1">
        <v>36</v>
      </c>
      <c r="D35" s="1">
        <v>10</v>
      </c>
      <c r="E35" s="2">
        <v>3</v>
      </c>
      <c r="F35" s="1">
        <v>0.3</v>
      </c>
      <c r="G35" s="2">
        <v>6</v>
      </c>
      <c r="H35" s="3">
        <f t="shared" si="7"/>
        <v>1.5684860917446641</v>
      </c>
      <c r="I35" s="3">
        <f t="shared" si="1"/>
        <v>0.28424304587233201</v>
      </c>
      <c r="J35" s="5">
        <f t="shared" si="6"/>
        <v>-3.1193487590298505</v>
      </c>
      <c r="K35" s="2">
        <f t="shared" si="3"/>
        <v>7.5971594403944049E-6</v>
      </c>
      <c r="L35">
        <f t="shared" si="8"/>
        <v>1.0453736322192968</v>
      </c>
      <c r="M35">
        <f t="shared" si="5"/>
        <v>0.94747681957444008</v>
      </c>
    </row>
    <row r="36" spans="1:13" x14ac:dyDescent="0.25">
      <c r="A36" s="1">
        <v>35</v>
      </c>
      <c r="B36" s="1">
        <v>22.5</v>
      </c>
      <c r="C36" s="1">
        <v>38</v>
      </c>
      <c r="D36" s="1">
        <v>0</v>
      </c>
      <c r="E36" s="2">
        <v>3.5</v>
      </c>
      <c r="F36" s="1">
        <v>0.2</v>
      </c>
      <c r="G36" s="2">
        <v>7.6</v>
      </c>
      <c r="H36" s="3">
        <f t="shared" si="7"/>
        <v>1.1157915101918328</v>
      </c>
      <c r="I36" s="3">
        <f t="shared" si="1"/>
        <v>6.6415281775537266E-2</v>
      </c>
      <c r="J36" s="5">
        <f t="shared" si="6"/>
        <v>0.81074723915322133</v>
      </c>
      <c r="K36" s="2">
        <f t="shared" si="3"/>
        <v>6.4676608615455947E-2</v>
      </c>
      <c r="L36">
        <f t="shared" si="8"/>
        <v>1.0453736322192968</v>
      </c>
      <c r="M36">
        <f t="shared" si="5"/>
        <v>0.3320764088776863</v>
      </c>
    </row>
    <row r="37" spans="1:13" x14ac:dyDescent="0.25">
      <c r="A37" s="1">
        <v>40</v>
      </c>
      <c r="B37" s="1">
        <v>24.5</v>
      </c>
      <c r="C37" s="1">
        <v>40</v>
      </c>
      <c r="D37" s="1">
        <v>2</v>
      </c>
      <c r="E37" s="2">
        <v>4</v>
      </c>
      <c r="F37" s="1">
        <v>0.1</v>
      </c>
      <c r="G37" s="2">
        <v>7</v>
      </c>
      <c r="H37" s="3">
        <f t="shared" si="7"/>
        <v>1.0317494658542941</v>
      </c>
      <c r="I37" s="3">
        <f t="shared" si="1"/>
        <v>2.0408163265306072E-2</v>
      </c>
      <c r="J37" s="5">
        <f t="shared" si="6"/>
        <v>1.0466378168224417</v>
      </c>
      <c r="K37" s="2">
        <f t="shared" si="3"/>
        <v>0.11133656465928875</v>
      </c>
      <c r="L37">
        <f t="shared" si="8"/>
        <v>1.0453736322192968</v>
      </c>
      <c r="M37">
        <f t="shared" si="5"/>
        <v>0.2040816326530607</v>
      </c>
    </row>
    <row r="38" spans="1:13" x14ac:dyDescent="0.25">
      <c r="A38" s="1">
        <v>45</v>
      </c>
      <c r="B38" s="1">
        <v>17.5</v>
      </c>
      <c r="C38" s="1">
        <v>42</v>
      </c>
      <c r="D38" s="1">
        <v>4</v>
      </c>
      <c r="E38" s="2">
        <v>4.5</v>
      </c>
      <c r="F38" s="1">
        <v>0.8</v>
      </c>
      <c r="G38" s="2">
        <v>6.5</v>
      </c>
      <c r="H38" s="3">
        <f t="shared" si="7"/>
        <v>0.97223711413266389</v>
      </c>
      <c r="I38" s="3">
        <f t="shared" si="1"/>
        <v>0.01</v>
      </c>
      <c r="J38" s="5">
        <f t="shared" si="6"/>
        <v>2.8460111393110852</v>
      </c>
      <c r="K38" s="2">
        <f t="shared" si="3"/>
        <v>7.0147329042612396</v>
      </c>
      <c r="L38">
        <f t="shared" si="8"/>
        <v>1.0453736322192968</v>
      </c>
      <c r="M38">
        <f t="shared" si="5"/>
        <v>1.2499999999999999E-2</v>
      </c>
    </row>
    <row r="39" spans="1:13" x14ac:dyDescent="0.25">
      <c r="A39" s="1">
        <v>50</v>
      </c>
      <c r="B39" s="1">
        <v>18.5</v>
      </c>
      <c r="C39" s="1">
        <v>44</v>
      </c>
      <c r="D39" s="1">
        <v>6</v>
      </c>
      <c r="E39" s="2">
        <v>5</v>
      </c>
      <c r="F39" s="1">
        <v>0.6</v>
      </c>
      <c r="G39" s="2">
        <v>6</v>
      </c>
      <c r="H39" s="3">
        <f t="shared" si="7"/>
        <v>0.89498416218880295</v>
      </c>
      <c r="I39" s="3">
        <f t="shared" si="1"/>
        <v>0.01</v>
      </c>
      <c r="J39" s="5">
        <f t="shared" si="6"/>
        <v>2.4450638256056241</v>
      </c>
      <c r="K39" s="2">
        <f t="shared" si="3"/>
        <v>2.7865306579186546</v>
      </c>
      <c r="L39">
        <f t="shared" si="8"/>
        <v>1.0453736322192968</v>
      </c>
      <c r="M39">
        <f t="shared" si="5"/>
        <v>1.6666666666666666E-2</v>
      </c>
    </row>
    <row r="40" spans="1:13" x14ac:dyDescent="0.25">
      <c r="A40" s="1">
        <v>55</v>
      </c>
      <c r="B40" s="1">
        <v>19.5</v>
      </c>
      <c r="C40" s="1">
        <v>30</v>
      </c>
      <c r="D40" s="1">
        <v>8</v>
      </c>
      <c r="E40" s="2">
        <v>5.5</v>
      </c>
      <c r="F40" s="1">
        <v>0.5</v>
      </c>
      <c r="G40" s="2">
        <v>7.6</v>
      </c>
      <c r="H40" s="3">
        <f t="shared" si="7"/>
        <v>0.49532511985898486</v>
      </c>
      <c r="I40" s="3">
        <f t="shared" si="1"/>
        <v>0.01</v>
      </c>
      <c r="J40" s="5">
        <f t="shared" si="6"/>
        <v>3.0029905531506111</v>
      </c>
      <c r="K40" s="2">
        <f t="shared" si="3"/>
        <v>10.069097661365721</v>
      </c>
      <c r="L40">
        <f t="shared" si="8"/>
        <v>1.0453736322192968</v>
      </c>
      <c r="M40">
        <f t="shared" si="5"/>
        <v>0.02</v>
      </c>
    </row>
    <row r="41" spans="1:13" x14ac:dyDescent="0.25">
      <c r="A41" s="1">
        <v>60</v>
      </c>
      <c r="B41" s="1">
        <v>20.5</v>
      </c>
      <c r="C41" s="1">
        <v>32</v>
      </c>
      <c r="D41" s="1">
        <v>10</v>
      </c>
      <c r="E41" s="2">
        <v>6</v>
      </c>
      <c r="F41" s="1">
        <v>0.4</v>
      </c>
      <c r="G41" s="2">
        <v>7</v>
      </c>
      <c r="H41" s="3">
        <f t="shared" si="7"/>
        <v>0.45464658108435596</v>
      </c>
      <c r="I41" s="3">
        <f t="shared" si="1"/>
        <v>0.01</v>
      </c>
      <c r="J41" s="5">
        <f t="shared" si="6"/>
        <v>2.6001704448388119</v>
      </c>
      <c r="K41" s="2">
        <f t="shared" si="3"/>
        <v>3.9826344384836982</v>
      </c>
      <c r="L41">
        <f t="shared" si="8"/>
        <v>1.0453736322192968</v>
      </c>
      <c r="M41">
        <f t="shared" si="5"/>
        <v>2.4999999999999998E-2</v>
      </c>
    </row>
    <row r="42" spans="1:13" x14ac:dyDescent="0.25">
      <c r="A42" s="1">
        <v>20</v>
      </c>
      <c r="B42" s="1">
        <v>21.5</v>
      </c>
      <c r="C42" s="1">
        <v>34</v>
      </c>
      <c r="D42" s="1">
        <v>0</v>
      </c>
      <c r="E42" s="2">
        <v>2</v>
      </c>
      <c r="F42" s="1">
        <v>0.3</v>
      </c>
      <c r="G42" s="2">
        <v>6.5</v>
      </c>
      <c r="H42" s="3">
        <f t="shared" si="7"/>
        <v>1.8531969192543953</v>
      </c>
      <c r="I42" s="3">
        <f t="shared" si="1"/>
        <v>0.29181053260840728</v>
      </c>
      <c r="J42" s="5">
        <f t="shared" si="6"/>
        <v>-3.5878601775734116</v>
      </c>
      <c r="K42" s="2">
        <f t="shared" si="3"/>
        <v>2.5830916909853094E-6</v>
      </c>
      <c r="L42">
        <f t="shared" si="8"/>
        <v>1.0453736322192968</v>
      </c>
      <c r="M42">
        <f t="shared" si="5"/>
        <v>0.9727017753613576</v>
      </c>
    </row>
    <row r="43" spans="1:13" x14ac:dyDescent="0.25">
      <c r="A43" s="1">
        <v>25</v>
      </c>
      <c r="B43" s="1">
        <v>22.5</v>
      </c>
      <c r="C43" s="1">
        <v>36</v>
      </c>
      <c r="D43" s="1">
        <v>2</v>
      </c>
      <c r="E43" s="2">
        <v>2.5</v>
      </c>
      <c r="F43" s="1">
        <v>0.6</v>
      </c>
      <c r="G43" s="2">
        <v>6</v>
      </c>
      <c r="H43" s="3">
        <f t="shared" si="7"/>
        <v>1.6422070911974282</v>
      </c>
      <c r="I43" s="3">
        <f t="shared" si="1"/>
        <v>0.27140844455940799</v>
      </c>
      <c r="J43" s="5">
        <f t="shared" si="6"/>
        <v>-0.26737825211201161</v>
      </c>
      <c r="K43" s="2">
        <f t="shared" si="3"/>
        <v>5.4028355385772027E-3</v>
      </c>
      <c r="L43">
        <f t="shared" si="8"/>
        <v>1.0453736322192968</v>
      </c>
      <c r="M43">
        <f t="shared" si="5"/>
        <v>0.45234740759901332</v>
      </c>
    </row>
    <row r="44" spans="1:13" x14ac:dyDescent="0.25">
      <c r="A44" s="1">
        <v>30</v>
      </c>
      <c r="B44" s="1">
        <v>24.5</v>
      </c>
      <c r="C44" s="1">
        <v>38</v>
      </c>
      <c r="D44" s="1">
        <v>4</v>
      </c>
      <c r="E44" s="2">
        <v>3</v>
      </c>
      <c r="F44" s="1">
        <v>0.5</v>
      </c>
      <c r="G44" s="2">
        <v>7.6</v>
      </c>
      <c r="H44" s="3">
        <f t="shared" si="7"/>
        <v>1.4620699377478823</v>
      </c>
      <c r="I44" s="3">
        <f t="shared" si="1"/>
        <v>0.23103496887394112</v>
      </c>
      <c r="J44" s="5">
        <f t="shared" si="6"/>
        <v>0.37920677759689791</v>
      </c>
      <c r="K44" s="2">
        <f t="shared" si="3"/>
        <v>2.3944555404296006E-2</v>
      </c>
      <c r="L44">
        <f t="shared" si="8"/>
        <v>1.0453736322192968</v>
      </c>
      <c r="M44">
        <f t="shared" si="5"/>
        <v>0.46206993774788224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Zheng</dc:creator>
  <cp:lastModifiedBy>Barry Zheng</cp:lastModifiedBy>
  <dcterms:created xsi:type="dcterms:W3CDTF">2015-06-05T18:17:20Z</dcterms:created>
  <dcterms:modified xsi:type="dcterms:W3CDTF">2022-07-14T18:58:21Z</dcterms:modified>
</cp:coreProperties>
</file>